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60" windowWidth="21840" windowHeight="12240" tabRatio="584"/>
  </bookViews>
  <sheets>
    <sheet name="Примерный учебный план" sheetId="25" r:id="rId1"/>
    <sheet name="Лист1" sheetId="26" r:id="rId2"/>
  </sheets>
  <definedNames>
    <definedName name="_xlnm.Print_Area" localSheetId="0">'Примерный учебный план'!$A$1:$BI$271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31" i="25" l="1"/>
  <c r="AX146" i="25"/>
  <c r="AU146" i="25"/>
  <c r="AR146" i="25"/>
  <c r="AO146" i="25"/>
  <c r="AL146" i="25"/>
  <c r="AI146" i="25"/>
  <c r="AF146" i="25"/>
  <c r="T125" i="25"/>
  <c r="T126" i="25"/>
  <c r="T127" i="25"/>
  <c r="T128" i="25"/>
  <c r="T129" i="25"/>
  <c r="T130" i="25"/>
  <c r="T131" i="25"/>
  <c r="T132" i="25"/>
  <c r="T133" i="25"/>
  <c r="T134" i="25"/>
  <c r="T135" i="25"/>
  <c r="T124" i="25"/>
  <c r="T93" i="25"/>
  <c r="T95" i="25"/>
  <c r="T96" i="25"/>
  <c r="T98" i="25"/>
  <c r="T99" i="25"/>
  <c r="T100" i="25"/>
  <c r="T101" i="25"/>
  <c r="T102" i="25"/>
  <c r="T103" i="25"/>
  <c r="T104" i="25"/>
  <c r="T105" i="25"/>
  <c r="T106" i="25"/>
  <c r="T107" i="25"/>
  <c r="T108" i="25"/>
  <c r="T109" i="25"/>
  <c r="T110" i="25"/>
  <c r="T111" i="25"/>
  <c r="T112" i="25"/>
  <c r="T113" i="25"/>
  <c r="T115" i="25"/>
  <c r="T116" i="25"/>
  <c r="T117" i="25"/>
  <c r="V72" i="25" l="1"/>
  <c r="V73" i="25"/>
  <c r="V74" i="25"/>
  <c r="V75" i="25"/>
  <c r="AB31" i="25" l="1"/>
  <c r="AD31" i="25"/>
  <c r="X31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4" i="25"/>
  <c r="V65" i="25"/>
  <c r="V66" i="25"/>
  <c r="V68" i="25"/>
  <c r="V69" i="25"/>
  <c r="V70" i="25"/>
  <c r="Z31" i="25"/>
  <c r="AU31" i="25" l="1"/>
  <c r="AW31" i="25"/>
  <c r="AX31" i="25"/>
  <c r="AY31" i="25"/>
  <c r="AZ31" i="25"/>
  <c r="V34" i="25" l="1"/>
  <c r="V35" i="25"/>
  <c r="V36" i="25"/>
  <c r="V37" i="25"/>
  <c r="V38" i="25"/>
  <c r="V39" i="25"/>
  <c r="V40" i="25"/>
  <c r="V41" i="25"/>
  <c r="V42" i="25"/>
  <c r="V43" i="25"/>
  <c r="AG71" i="25" l="1"/>
  <c r="AH71" i="25"/>
  <c r="AI71" i="25"/>
  <c r="AJ71" i="25"/>
  <c r="AK71" i="25"/>
  <c r="AL71" i="25"/>
  <c r="AM71" i="25"/>
  <c r="AN71" i="25"/>
  <c r="AO71" i="25"/>
  <c r="AP71" i="25"/>
  <c r="AQ71" i="25"/>
  <c r="AR71" i="25"/>
  <c r="AS71" i="25"/>
  <c r="AT71" i="25"/>
  <c r="AU71" i="25"/>
  <c r="AF71" i="25"/>
  <c r="AB71" i="25"/>
  <c r="AD71" i="25"/>
  <c r="X71" i="25"/>
  <c r="Z71" i="25"/>
  <c r="V128" i="25"/>
  <c r="T50" i="25" l="1"/>
  <c r="V49" i="25"/>
  <c r="T49" i="25"/>
  <c r="BD97" i="25" l="1"/>
  <c r="BC97" i="25"/>
  <c r="BA97" i="25"/>
  <c r="AZ97" i="25"/>
  <c r="AY97" i="25"/>
  <c r="AX97" i="25"/>
  <c r="T97" i="25" s="1"/>
  <c r="T60" i="25"/>
  <c r="AT31" i="25" l="1"/>
  <c r="AQ31" i="25"/>
  <c r="AN31" i="25"/>
  <c r="AK31" i="25"/>
  <c r="AH31" i="25"/>
  <c r="AH141" i="25" l="1"/>
  <c r="AX145" i="25" l="1"/>
  <c r="AU145" i="25"/>
  <c r="AR145" i="25"/>
  <c r="AO145" i="25"/>
  <c r="AL145" i="25"/>
  <c r="AI145" i="25"/>
  <c r="AF145" i="25"/>
  <c r="T57" i="25" l="1"/>
  <c r="T75" i="25" l="1"/>
  <c r="T74" i="25"/>
  <c r="T73" i="25"/>
  <c r="T35" i="25"/>
  <c r="T34" i="25"/>
  <c r="V33" i="25"/>
  <c r="V31" i="25" s="1"/>
  <c r="T33" i="25"/>
  <c r="BH19" i="25"/>
  <c r="BG19" i="25"/>
  <c r="BF19" i="25"/>
  <c r="BE19" i="25"/>
  <c r="BD19" i="25"/>
  <c r="BC19" i="25"/>
  <c r="BB18" i="25"/>
  <c r="BI18" i="25" s="1"/>
  <c r="BB17" i="25"/>
  <c r="BI17" i="25" s="1"/>
  <c r="BB16" i="25"/>
  <c r="BI16" i="25" s="1"/>
  <c r="BB15" i="25"/>
  <c r="BI15" i="25" s="1"/>
  <c r="BI19" i="25" l="1"/>
  <c r="BB19" i="25"/>
  <c r="BD61" i="25" l="1"/>
  <c r="BD127" i="25" l="1"/>
  <c r="BD123" i="25"/>
  <c r="AG31" i="25" l="1"/>
  <c r="AI31" i="25"/>
  <c r="AJ31" i="25"/>
  <c r="AL31" i="25"/>
  <c r="AM31" i="25"/>
  <c r="AO31" i="25"/>
  <c r="AP31" i="25"/>
  <c r="AR31" i="25"/>
  <c r="AR141" i="25" s="1"/>
  <c r="AS31" i="25"/>
  <c r="AF31" i="25"/>
  <c r="L7" i="26" l="1"/>
  <c r="L8" i="26"/>
  <c r="L9" i="26"/>
  <c r="L11" i="26"/>
  <c r="L12" i="26"/>
  <c r="L13" i="26"/>
  <c r="L14" i="26"/>
  <c r="L16" i="26"/>
  <c r="L17" i="26"/>
  <c r="L18" i="26"/>
  <c r="L19" i="26"/>
  <c r="L21" i="26"/>
  <c r="L23" i="26"/>
  <c r="L24" i="26"/>
  <c r="L25" i="26"/>
  <c r="L27" i="26"/>
  <c r="L28" i="26"/>
  <c r="L29" i="26"/>
  <c r="L30" i="26"/>
  <c r="L33" i="26"/>
  <c r="L34" i="26"/>
  <c r="L35" i="26"/>
  <c r="L37" i="26"/>
  <c r="L38" i="26"/>
  <c r="L39" i="26"/>
  <c r="L40" i="26"/>
  <c r="L42" i="26"/>
  <c r="L45" i="26"/>
  <c r="L46" i="26"/>
  <c r="L47" i="26"/>
  <c r="L48" i="26"/>
  <c r="D48" i="26"/>
  <c r="D47" i="26"/>
  <c r="D46" i="26"/>
  <c r="D45" i="26"/>
  <c r="D42" i="26"/>
  <c r="D40" i="26"/>
  <c r="D39" i="26"/>
  <c r="D38" i="26"/>
  <c r="D37" i="26"/>
  <c r="D35" i="26"/>
  <c r="D34" i="26"/>
  <c r="D33" i="26"/>
  <c r="D30" i="26"/>
  <c r="D29" i="26"/>
  <c r="D28" i="26"/>
  <c r="D27" i="26"/>
  <c r="D25" i="26"/>
  <c r="D24" i="26"/>
  <c r="D23" i="26"/>
  <c r="D21" i="26"/>
  <c r="D19" i="26"/>
  <c r="D18" i="26"/>
  <c r="D17" i="26"/>
  <c r="D16" i="26"/>
  <c r="D13" i="26"/>
  <c r="D12" i="26"/>
  <c r="D11" i="26"/>
  <c r="D9" i="26"/>
  <c r="D8" i="26"/>
  <c r="D7" i="26"/>
  <c r="J5" i="26"/>
  <c r="H5" i="26"/>
  <c r="F5" i="26"/>
  <c r="AU141" i="25"/>
  <c r="T59" i="25"/>
  <c r="T58" i="25"/>
  <c r="T56" i="25"/>
  <c r="T55" i="25"/>
  <c r="T53" i="25"/>
  <c r="T52" i="25"/>
  <c r="T51" i="25"/>
  <c r="T43" i="25"/>
  <c r="AD42" i="25"/>
  <c r="T41" i="25"/>
  <c r="T40" i="25"/>
  <c r="T37" i="25"/>
  <c r="T38" i="25"/>
  <c r="BD36" i="25"/>
  <c r="BC32" i="25"/>
  <c r="L5" i="26" l="1"/>
  <c r="D5" i="26"/>
  <c r="Z141" i="25"/>
  <c r="AT141" i="25"/>
  <c r="AP141" i="25"/>
  <c r="AL141" i="25"/>
  <c r="AB141" i="25"/>
  <c r="AN141" i="25"/>
  <c r="AJ141" i="25"/>
  <c r="AI142" i="25" s="1"/>
  <c r="AF141" i="25"/>
  <c r="AQ141" i="25"/>
  <c r="AO141" i="25"/>
  <c r="AM141" i="25"/>
  <c r="AK141" i="25"/>
  <c r="AI141" i="25"/>
  <c r="AG141" i="25"/>
  <c r="AS141" i="25"/>
  <c r="X141" i="25"/>
  <c r="AF142" i="25" l="1"/>
  <c r="AD141" i="25"/>
  <c r="BC114" i="25"/>
  <c r="BB114" i="25"/>
  <c r="BA114" i="25"/>
  <c r="T114" i="25" s="1"/>
  <c r="BC89" i="25" l="1"/>
  <c r="BB89" i="25"/>
  <c r="BA89" i="25"/>
  <c r="AZ89" i="25"/>
  <c r="AY89" i="25"/>
  <c r="AX89" i="25"/>
  <c r="AW89" i="25"/>
  <c r="AW71" i="25" s="1"/>
  <c r="AV89" i="25"/>
  <c r="AV71" i="25" s="1"/>
  <c r="AV141" i="25" l="1"/>
  <c r="BD139" i="25"/>
  <c r="BD137" i="25"/>
  <c r="BD136" i="25"/>
  <c r="BC94" i="25"/>
  <c r="BA94" i="25"/>
  <c r="AZ94" i="25"/>
  <c r="AZ71" i="25" s="1"/>
  <c r="AY94" i="25"/>
  <c r="AY71" i="25" s="1"/>
  <c r="V71" i="25" s="1"/>
  <c r="AX94" i="25"/>
  <c r="AX71" i="25" l="1"/>
  <c r="AX141" i="25" s="1"/>
  <c r="T94" i="25"/>
  <c r="AY141" i="25"/>
  <c r="AW141" i="25"/>
  <c r="AZ141" i="25"/>
  <c r="BD94" i="25"/>
  <c r="BD89" i="25"/>
  <c r="BD110" i="25" l="1"/>
  <c r="BD131" i="25"/>
  <c r="BC110" i="25" l="1"/>
  <c r="BB110" i="25"/>
  <c r="BB104" i="25"/>
  <c r="BB97" i="25" s="1"/>
  <c r="BB94" i="25" s="1"/>
  <c r="T68" i="25" l="1"/>
  <c r="V90" i="25" l="1"/>
  <c r="T90" i="25"/>
  <c r="V92" i="25"/>
  <c r="T92" i="25"/>
  <c r="T144" i="25" l="1"/>
  <c r="T145" i="25"/>
  <c r="T146" i="25"/>
  <c r="T143" i="25"/>
  <c r="BD72" i="25"/>
  <c r="T64" i="25"/>
  <c r="T63" i="25"/>
  <c r="N150" i="25" l="1"/>
  <c r="T62" i="25" l="1"/>
  <c r="T65" i="25"/>
  <c r="T67" i="25"/>
  <c r="T31" i="25" l="1"/>
  <c r="AP150" i="25"/>
  <c r="AC150" i="25"/>
  <c r="V91" i="25" l="1"/>
  <c r="T91" i="25"/>
  <c r="T71" i="25" s="1"/>
  <c r="V134" i="25"/>
  <c r="T141" i="25" l="1"/>
  <c r="V141" i="25" l="1"/>
  <c r="BD31" i="25" l="1"/>
  <c r="AU142" i="25" l="1"/>
  <c r="AX142" i="25"/>
  <c r="AO142" i="25"/>
  <c r="AR142" i="25"/>
  <c r="AL142" i="25"/>
  <c r="BD71" i="25" l="1"/>
</calcChain>
</file>

<file path=xl/sharedStrings.xml><?xml version="1.0" encoding="utf-8"?>
<sst xmlns="http://schemas.openxmlformats.org/spreadsheetml/2006/main" count="1001" uniqueCount="511">
  <si>
    <t>УТВЕРЖДАЮ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</si>
  <si>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</si>
  <si>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</si>
  <si>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</si>
  <si>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ПРИМЕРНЫЙ УЧЕБНЫЙ  ПЛАН</t>
  </si>
  <si>
    <t>Квалификация:</t>
  </si>
  <si>
    <t>Республики Беларусь</t>
  </si>
  <si>
    <t>И.А.Старовойтова</t>
  </si>
  <si>
    <t>Специальность:</t>
  </si>
  <si>
    <t xml:space="preserve">6-05-0611-01    Информационные системы и технологии             </t>
  </si>
  <si>
    <t xml:space="preserve">  М.П.                  </t>
  </si>
  <si>
    <t>_______________</t>
  </si>
  <si>
    <t xml:space="preserve">       </t>
  </si>
  <si>
    <t>Профилизация:</t>
  </si>
  <si>
    <t>Информационные системы и технологии в экономике</t>
  </si>
  <si>
    <t>Срок обучения: 4 года</t>
  </si>
  <si>
    <t>Регистрационный № _____________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</si>
  <si>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</si>
  <si>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</si>
  <si>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</si>
  <si>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</si>
  <si>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</si>
  <si>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t>октябрь</t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</si>
  <si>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</si>
  <si>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</si>
  <si>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</si>
  <si>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</si>
  <si>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t>январь</t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</si>
  <si>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</si>
  <si>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t>февраль</t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</si>
  <si>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</si>
  <si>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t>март</t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</si>
  <si>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</si>
  <si>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t>апрель</t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</si>
  <si>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</si>
  <si>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</si>
  <si>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</si>
  <si>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</si>
  <si>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t>июль</t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</si>
  <si>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</si>
  <si>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</si>
  <si>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</si>
  <si>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</si>
  <si>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</si>
  <si>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</si>
  <si>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</si>
  <si>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</si>
  <si>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</si>
  <si>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</si>
  <si>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</si>
  <si>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</si>
  <si>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</si>
  <si>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</si>
  <si>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</si>
  <si>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</si>
  <si>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</si>
  <si>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</si>
  <si>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</si>
  <si>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</si>
  <si>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</si>
  <si>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</si>
  <si>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</si>
  <si>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</si>
  <si>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</si>
  <si>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</si>
  <si>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</si>
  <si>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</si>
  <si>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</si>
  <si>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</si>
  <si>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</si>
  <si>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</si>
  <si>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</si>
  <si>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</si>
  <si>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</si>
  <si>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</si>
  <si>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</si>
  <si>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</si>
  <si>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</si>
  <si>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</si>
  <si>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</si>
  <si>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IV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</si>
  <si>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</si>
  <si>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</si>
  <si>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</si>
  <si>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</si>
  <si>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</si>
  <si>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</si>
  <si>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</si>
  <si>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</si>
  <si>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</si>
  <si>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</si>
  <si>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</si>
  <si>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</si>
  <si>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</si>
  <si>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модуля, 
учебной дисциплины,                                     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</si>
  <si>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</si>
  <si>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</si>
  <si>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</si>
  <si>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</si>
  <si>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</si>
  <si>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</si>
  <si>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</si>
  <si>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</si>
  <si>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</si>
  <si>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</si>
  <si>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</si>
  <si>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</si>
  <si>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</si>
  <si>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</si>
  <si>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</si>
  <si>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17 недель</t>
  </si>
  <si>
    <t>3 семестр,
17 недель</t>
  </si>
  <si>
    <t>4 семестр,
17 недель</t>
  </si>
  <si>
    <t>5 семестр,
16 недель</t>
  </si>
  <si>
    <t>6 семестр,
16 недель</t>
  </si>
  <si>
    <t>7 семестр,
17 недель</t>
  </si>
  <si>
    <t xml:space="preserve">8 
семестр
</t>
  </si>
  <si>
    <t>Всего часов</t>
  </si>
  <si>
    <t>Ауд. часов</t>
  </si>
  <si>
    <t>Зач. единиц</t>
  </si>
  <si>
    <t>1.</t>
  </si>
  <si>
    <t>Государственный компонент</t>
  </si>
  <si>
    <t>1.1</t>
  </si>
  <si>
    <t>Модуль «Социально-гуманитарные дисциплины 1»</t>
  </si>
  <si>
    <t>1.1.1</t>
  </si>
  <si>
    <t>История белорусской государственности</t>
  </si>
  <si>
    <t>1.1.2</t>
  </si>
  <si>
    <t>Философия</t>
  </si>
  <si>
    <t>1.1.3</t>
  </si>
  <si>
    <t>Современная политэкономия</t>
  </si>
  <si>
    <t>1.2</t>
  </si>
  <si>
    <t>Модуль «Профессиональная лексика»</t>
  </si>
  <si>
    <t>1.2.1</t>
  </si>
  <si>
    <t>Иностранный язык</t>
  </si>
  <si>
    <t>УК-3</t>
  </si>
  <si>
    <t>1.2.2</t>
  </si>
  <si>
    <t>Белорусский язык (профессиональная лексика)</t>
  </si>
  <si>
    <t>1.3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</si>
  <si>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</si>
  <si>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</si>
  <si>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</si>
  <si>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</si>
  <si>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</si>
  <si>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1.4</t>
  </si>
  <si>
    <t>Модуль «Дополнительные главы математики»</t>
  </si>
  <si>
    <t>1.4.1</t>
  </si>
  <si>
    <t>Дискретная математика</t>
  </si>
  <si>
    <t>1.4.2</t>
  </si>
  <si>
    <t>Математическое программирование</t>
  </si>
  <si>
    <t>1.4.3</t>
  </si>
  <si>
    <t>Теория вероятностей и математическая статистика</t>
  </si>
  <si>
    <t>1.5</t>
  </si>
  <si>
    <t>Физика</t>
  </si>
  <si>
    <t>БПК-6</t>
  </si>
  <si>
    <t>1.6</t>
  </si>
  <si>
    <t>Безопасность жизнедеятельности человека</t>
  </si>
  <si>
    <t>БПК-7</t>
  </si>
  <si>
    <t>1.7</t>
  </si>
  <si>
    <t>Основы бизнеса и права в сфере инфокоммуникационных технологий</t>
  </si>
  <si>
    <t>БПК-8</t>
  </si>
  <si>
    <t>1.8</t>
  </si>
  <si>
    <t>Модуль «Основы проектирования и программирования»</t>
  </si>
  <si>
    <t>1.8.1</t>
  </si>
  <si>
    <t>БПК-9</t>
  </si>
  <si>
    <t>1.8.2</t>
  </si>
  <si>
    <t>Основы алгоритмизации и программирования</t>
  </si>
  <si>
    <t>УК-2, БПК-10</t>
  </si>
  <si>
    <t>УК-1,5,6</t>
  </si>
  <si>
    <t>1.8.3</t>
  </si>
  <si>
    <t>Объектно-ориентированное проектирование и  программирование</t>
  </si>
  <si>
    <t>БПК-11</t>
  </si>
  <si>
    <t>Курсовой проект по учебной дисциплине «Объектно-ориентированное проектирование и программирование»</t>
  </si>
  <si>
    <t>1.8.4</t>
  </si>
  <si>
    <t>Высокоуровневые языки программирования</t>
  </si>
  <si>
    <t>БПК-17</t>
  </si>
  <si>
    <t>1.9</t>
  </si>
  <si>
    <t>Модуль «Инструментальные средства разработки программ»</t>
  </si>
  <si>
    <t>1.9.1</t>
  </si>
  <si>
    <t>Скриптовые языки программирования</t>
  </si>
  <si>
    <t>БПК-12</t>
  </si>
  <si>
    <t>1.9.2</t>
  </si>
  <si>
    <t xml:space="preserve">Базы данных </t>
  </si>
  <si>
    <t>БПК-13</t>
  </si>
  <si>
    <t>1.9.3</t>
  </si>
  <si>
    <t>Компьютерные сети</t>
  </si>
  <si>
    <t>БПК-14</t>
  </si>
  <si>
    <t>1.9.4</t>
  </si>
  <si>
    <t xml:space="preserve">Современные технологии серверной разработки </t>
  </si>
  <si>
    <t>БПК-15</t>
  </si>
  <si>
    <t>1.10</t>
  </si>
  <si>
    <t>Модуль «Разработка  информационных систем»</t>
  </si>
  <si>
    <t>1.10.1</t>
  </si>
  <si>
    <t>Программирование сетевых приложений</t>
  </si>
  <si>
    <t>БПК-16</t>
  </si>
  <si>
    <t>Курсовой проект по учебной дисциплине «Программирование сетевых приложений»</t>
  </si>
  <si>
    <t>1.10.2</t>
  </si>
  <si>
    <t>Средства и технологии анализа и разработки информационных систем</t>
  </si>
  <si>
    <t>БПК-18</t>
  </si>
  <si>
    <t>1.10.3</t>
  </si>
  <si>
    <t>2.</t>
  </si>
  <si>
    <t>2.1</t>
  </si>
  <si>
    <t>2.1.1</t>
  </si>
  <si>
    <t>Логика</t>
  </si>
  <si>
    <t>УК-11</t>
  </si>
  <si>
    <t>2.1.2</t>
  </si>
  <si>
    <t>2.1.3</t>
  </si>
  <si>
    <t>Маркетинг программного продукта и услуг / Управление инновационными проектами</t>
  </si>
  <si>
    <t>СОГЛАСОВАНО</t>
  </si>
  <si>
    <t>Начальник Главного управления профессионального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</si>
  <si>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«Республиканский институт высшей школы»</t>
  </si>
  <si>
    <t>С.А.Касперович</t>
  </si>
  <si>
    <t>И.В.Титович</t>
  </si>
  <si>
    <t>М.П.</t>
  </si>
  <si>
    <t>2.2</t>
  </si>
  <si>
    <t>Модуль «Общеинженерная подготовка»</t>
  </si>
  <si>
    <t>2.2.1</t>
  </si>
  <si>
    <t>Основы компьютерной графики</t>
  </si>
  <si>
    <t>СК-3</t>
  </si>
  <si>
    <t>2.2.2</t>
  </si>
  <si>
    <t xml:space="preserve">Метрология, стандартизация и сертификация (в информационных технологиях) </t>
  </si>
  <si>
    <t>СК-4</t>
  </si>
  <si>
    <t>2.2.3</t>
  </si>
  <si>
    <t>Основы информационной безопасности</t>
  </si>
  <si>
    <t>СК-5</t>
  </si>
  <si>
    <t>2.2.4</t>
  </si>
  <si>
    <t>СК-6</t>
  </si>
  <si>
    <t>2.3</t>
  </si>
  <si>
    <t>Модуль «Основы конструирования программ и обработки данных»</t>
  </si>
  <si>
    <t>2.3.1</t>
  </si>
  <si>
    <t>Основы конструирования программ</t>
  </si>
  <si>
    <t>СК-7</t>
  </si>
  <si>
    <t>2.3.2</t>
  </si>
  <si>
    <t>Прикладные системы обработки данных</t>
  </si>
  <si>
    <t>СК-8</t>
  </si>
  <si>
    <t>2.4</t>
  </si>
  <si>
    <t>Модуль «Системы и технологии решения  прикладных задач»</t>
  </si>
  <si>
    <t>2.4.1</t>
  </si>
  <si>
    <t xml:space="preserve">Визуальные средства разработки программных приложений </t>
  </si>
  <si>
    <t>СК-9</t>
  </si>
  <si>
    <t>2.4.2</t>
  </si>
  <si>
    <t>СК-10</t>
  </si>
  <si>
    <t>2.4.4</t>
  </si>
  <si>
    <t>СК-11</t>
  </si>
  <si>
    <t>2.4.3</t>
  </si>
  <si>
    <t>Программирование мобильных информационных систем / Автоматизация тестирования бизнес-приложений</t>
  </si>
  <si>
    <t>СК-12</t>
  </si>
  <si>
    <t>2.5</t>
  </si>
  <si>
    <t>Модуль «Экономическая подготовка»</t>
  </si>
  <si>
    <t>2.5.1</t>
  </si>
  <si>
    <t>Микро- и макроэкономика</t>
  </si>
  <si>
    <t>СК-13</t>
  </si>
  <si>
    <t>2.5.2</t>
  </si>
  <si>
    <t>Математические модели микро- и макроэкономики / Исследование рынка в IT-индустрии</t>
  </si>
  <si>
    <t>2.5.3</t>
  </si>
  <si>
    <t xml:space="preserve">Экономика организации </t>
  </si>
  <si>
    <t>СК-15</t>
  </si>
  <si>
    <t>2.5.4</t>
  </si>
  <si>
    <t xml:space="preserve"> </t>
  </si>
  <si>
    <t>2.5.5</t>
  </si>
  <si>
    <t>Автоматизация финансовых операций / Интернет-маркетинг</t>
  </si>
  <si>
    <t>СК-16</t>
  </si>
  <si>
    <t>2.6</t>
  </si>
  <si>
    <t>Модуль «Математика и инструментальные методы в экономических исследованиях»</t>
  </si>
  <si>
    <t>2.6.1</t>
  </si>
  <si>
    <t>Эконометрика</t>
  </si>
  <si>
    <t>СК-17</t>
  </si>
  <si>
    <t>2.6.2</t>
  </si>
  <si>
    <t>Методы принятия управленческих решений</t>
  </si>
  <si>
    <t>СК-18</t>
  </si>
  <si>
    <t>2.6.3</t>
  </si>
  <si>
    <t>СК-19</t>
  </si>
  <si>
    <t>2.7</t>
  </si>
  <si>
    <t>Модуль «Интеллектуальные средства  работы с экономической информацией»</t>
  </si>
  <si>
    <t>2.7.1</t>
  </si>
  <si>
    <t>СК-20</t>
  </si>
  <si>
    <t>2.7.2</t>
  </si>
  <si>
    <t>СК-21</t>
  </si>
  <si>
    <t>2.7.3</t>
  </si>
  <si>
    <t>Системы и методы управления базами данных</t>
  </si>
  <si>
    <t>СК-22</t>
  </si>
  <si>
    <t>2.8</t>
  </si>
  <si>
    <t xml:space="preserve">Модуль «Современные технологии обработки экономической информации» </t>
  </si>
  <si>
    <t>2.8.1</t>
  </si>
  <si>
    <t>Корпоративные информационные системы</t>
  </si>
  <si>
    <t>СК-23</t>
  </si>
  <si>
    <t>2.8.2</t>
  </si>
  <si>
    <t xml:space="preserve">Современные технологии обработки экономической информации </t>
  </si>
  <si>
    <t>СК-24</t>
  </si>
  <si>
    <t>Курсовой проект по учебной дисциплине «Современные технологии обработки экономической информации»</t>
  </si>
  <si>
    <t>2.9</t>
  </si>
  <si>
    <t>Модуль «Распределенные информационные системы и микросервисные архитектуры»</t>
  </si>
  <si>
    <t>2.9.1</t>
  </si>
  <si>
    <t>2.9.2</t>
  </si>
  <si>
    <t>Распределенные информационные системы</t>
  </si>
  <si>
    <t>СК-25</t>
  </si>
  <si>
    <t>Курсовой проект по учебной  дисциплине «Распределенные информационные системы»</t>
  </si>
  <si>
    <t>2.10</t>
  </si>
  <si>
    <t>Модуль «Системное управление и моделирование экономических процессов»</t>
  </si>
  <si>
    <t>2.10.1</t>
  </si>
  <si>
    <t>Сетевые методы экономического планирования / Инжиниринг бизнес-процессов</t>
  </si>
  <si>
    <t>СК-26</t>
  </si>
  <si>
    <t>2.10.2</t>
  </si>
  <si>
    <t>Исследование операций в экономике</t>
  </si>
  <si>
    <t>СК-27</t>
  </si>
  <si>
    <t>2.10.3</t>
  </si>
  <si>
    <t>СК-28</t>
  </si>
  <si>
    <t>2.10.4</t>
  </si>
  <si>
    <t>Имитационное моделирование экономических систем / Управление человеческим капиталом в IT-индустрии</t>
  </si>
  <si>
    <t>СК-29</t>
  </si>
  <si>
    <t xml:space="preserve">Факультативные дисциплины </t>
  </si>
  <si>
    <t>/118</t>
  </si>
  <si>
    <t>/64</t>
  </si>
  <si>
    <t>/54</t>
  </si>
  <si>
    <t>/32</t>
  </si>
  <si>
    <t>Физическая культура</t>
  </si>
  <si>
    <t>Коррупция и ее общественная опасность</t>
  </si>
  <si>
    <t>СК-2</t>
  </si>
  <si>
    <t>Дополнительные виды обучения</t>
  </si>
  <si>
    <t>/68</t>
  </si>
  <si>
    <t>/1-6</t>
  </si>
  <si>
    <t>УК-13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</si>
  <si>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</si>
  <si>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</si>
  <si>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</si>
  <si>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</si>
  <si>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</si>
  <si>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</si>
  <si>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</si>
  <si>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</si>
  <si>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</si>
  <si>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</si>
  <si>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</si>
  <si>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</si>
  <si>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</si>
  <si>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</si>
  <si>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Ознакомительная</t>
  </si>
  <si>
    <t>Технологическая</t>
  </si>
  <si>
    <t>Преддипломная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</si>
  <si>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</si>
  <si>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</si>
  <si>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</si>
  <si>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</si>
  <si>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УК-1</t>
  </si>
  <si>
    <t>УК-2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</si>
  <si>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</si>
  <si>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УК-4</t>
  </si>
  <si>
    <t>Работать в команде, толерантно воспринимать социальные, этнические, конфессиональные, культурные и иные различия</t>
  </si>
  <si>
    <t>УК-5</t>
  </si>
  <si>
    <t>УК-6</t>
  </si>
  <si>
    <t>Проявлять инициативу и адаптироваться к изменениям в профессиональной деятельности</t>
  </si>
  <si>
    <t>УК-7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</si>
  <si>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</si>
  <si>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УК-8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</si>
  <si>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</si>
  <si>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УК-9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</si>
  <si>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</si>
  <si>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УК-10</t>
  </si>
  <si>
    <t>Обладать навыками творческого аналитического мышления</t>
  </si>
  <si>
    <t>Использовать формы, приемы, методы и законы интеллектуальной познавательной деятельности в профессиональной сфере</t>
  </si>
  <si>
    <t>УК-12</t>
  </si>
  <si>
    <t>БПК-1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</si>
  <si>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</si>
  <si>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БПК-2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</si>
  <si>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</si>
  <si>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БПК-3</t>
  </si>
  <si>
    <t xml:space="preserve">Формализовать и решать прикладные задачи в сфере инфокоммуникационных технологий с помощью методов дискретной математики </t>
  </si>
  <si>
    <t>БПК-4</t>
  </si>
  <si>
    <t>БПК-5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</si>
  <si>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</si>
  <si>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 xml:space="preserve">Применять основные понятия и законы физики для изучения физических явлений и процессов 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</si>
  <si>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</si>
  <si>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современные языковые и инструментальные методы и средства визуального моделирования процессов решения задач, представлять программную реализацию моделей в конструкциях изучаемого языка программирования</t>
  </si>
  <si>
    <t>БПК-10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</si>
  <si>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</si>
  <si>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Применять фундаментальные методы и свойства объектно-ориентированного проектирования и программирования для  разработки проектных и программных решений задач в рамках  объектно-ориентированной парадигмы</t>
  </si>
  <si>
    <t>Разрабатывать и применять скриптовые сценарии решения задач в области системного и прикладного программного обеспечения</t>
  </si>
  <si>
    <t>Проектировать, создавать и администрировать информационные базы данных для информационного обеспечения программных комплексов и систем</t>
  </si>
  <si>
    <t>Разрабатывать модели компьютерных сетей, программы сетевого взаимодействия, использовать аппаратные и программные компоненты компьютерных сетей при решении задач по направлениям деятельности, работать с сетевыми  протоколами разных уровней</t>
  </si>
  <si>
    <t>Разрабатывать программные комплексы и системы для решения профессиональных задач на основе базовых технологий сетевого программирования, типовых решений, инструментальных и языковых средств создания приложений клиент-серверной архитектуры</t>
  </si>
  <si>
    <t>Создавать программные приложения на основе современных мобильных платформ и языков программирования</t>
  </si>
  <si>
    <t>Применять современные методы программной инженерии для моделирования, проектирования и разработки систем с применением технологий, средств и методов версионного контроля и непрерывной интеграции при совместной разработке проектов</t>
  </si>
  <si>
    <t>СК-1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</si>
  <si>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</si>
  <si>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</si>
  <si>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</si>
  <si>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Применять методы и способы контроля параметров, стандартизации и сертификации программных средств и компьютерных систем</t>
  </si>
  <si>
    <t>Обеспечивать безопасность информации с учетом способов ее представления и модели нарушителя</t>
  </si>
  <si>
    <t>Оформлять  объекты интеллектуальной собственности, вводить их в гражданский оборот</t>
  </si>
  <si>
    <t>Представлять решения задач набором базовых конструкций структурного программирования  и выполнять программную реализацию решений</t>
  </si>
  <si>
    <t xml:space="preserve">Применять средства и технологии визуального программирования в процессах разработки программных приложений </t>
  </si>
  <si>
    <t>Разрабатывать дружественные пользовательские интерфейсы  с использованием технологических инструментальных средств и  паттернов проектирования</t>
  </si>
  <si>
    <t>Проводить анализ и интерпретировать  данные экономических и социально-экономических показателей на микро- и макроуровне</t>
  </si>
  <si>
    <t>СК-14</t>
  </si>
  <si>
    <t>Проводить анализ и интерпретировать  данные экономических и социально-экономических показателей деятельности предприятия, финансовую, бухгалтерскую и иную информацию отчетности для использования в экономических расчетах и принятии управленческих решений</t>
  </si>
  <si>
    <t>Создавать эконометрические модели, использовать методологию и методику их применения для анализа состояния и оценки закономерностей развития экономических систем</t>
  </si>
  <si>
    <t>Применять математический аппарат для моделирования и анализа задач исследования операций с целью прогнозирования и оптимизации  экономических процессов</t>
  </si>
  <si>
    <t xml:space="preserve">Создавать хранилища данных, применять средства обработки,  подготовки и интеллектуального анализа данных для  извлечения скрытых знаний </t>
  </si>
  <si>
    <t>Применять методы  и технологические средства управления проектами в процессе разработки программного обеспечения, использовать инструменты и методы обработки экономической информации</t>
  </si>
  <si>
    <t>Применять современные решения по созданию распределенных информационных систем реализации взаимодействия программных компонентов на основе  межплатформенных спецификаций, синхронных и асинхронных вызовов, веб-сервисов и облачных технологий</t>
  </si>
  <si>
    <t>СК-30</t>
  </si>
  <si>
    <t>СК-31</t>
  </si>
  <si>
    <t>СК-32</t>
  </si>
  <si>
    <t>СК-33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</si>
  <si>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</si>
  <si>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Разработан в качестве примера реализации образовательного стандарта по специальности 6-05-0611-01 «Информационные системы и технологии».</t>
  </si>
  <si>
    <t>Председатель УМО по образованию в области информатики и радиоэлектроники</t>
  </si>
  <si>
    <t>В.А.Богуш</t>
  </si>
  <si>
    <t>Председатель НМС по прикладным информационным системам и технологиям</t>
  </si>
  <si>
    <t>Эксперт-нормоконтролер</t>
  </si>
  <si>
    <t>О.И.Лаврова</t>
  </si>
  <si>
    <t xml:space="preserve">Рекомендован к утверждению Президиумом Совета УМО
по образованию в области информатики и радиоэлектроники </t>
  </si>
  <si>
    <t>Финансовая математика / Методы и модели бизнес-анализа</t>
  </si>
  <si>
    <t>Введение в разработку программного обеспечения</t>
  </si>
  <si>
    <t>Инструменты поддержки промышленной разработки программного обеспечения</t>
  </si>
  <si>
    <t>Разработка клиентских веб-приложений</t>
  </si>
  <si>
    <t>Разработка требований к программному обеспечению</t>
  </si>
  <si>
    <t>Веб-дизайн и шаблоны проектирования веб-приложений / Основы параллельного программирования</t>
  </si>
  <si>
    <t>2.4.5</t>
  </si>
  <si>
    <t xml:space="preserve">Системы  и технологии интеллектуальной обработки данных </t>
  </si>
  <si>
    <t>СК-38</t>
  </si>
  <si>
    <t>Управление логистикой предприятия</t>
  </si>
  <si>
    <t>СК-39</t>
  </si>
  <si>
    <t>Осуществлять анализ и формализацию требований к программному обеспечению</t>
  </si>
  <si>
    <t>Применять современные языки программирования и актуальные платформы для разработки клиентских веб-приложений</t>
  </si>
  <si>
    <t>Применять методы параллельного программирования для решения инженерных задач</t>
  </si>
  <si>
    <t>Применять современные методы автоматизации процесса тестирования программного обеспечения для бизнеса</t>
  </si>
  <si>
    <t>Создавать математические модели экономических систем на микро- и макроуровне</t>
  </si>
  <si>
    <t>Применять современные подходы к определению основных экономических показателей функционирования рыночных структур в IT-индустрии</t>
  </si>
  <si>
    <t>СК-34</t>
  </si>
  <si>
    <t>СК-35</t>
  </si>
  <si>
    <t>СК-36</t>
  </si>
  <si>
    <t>СК-37</t>
  </si>
  <si>
    <t>СК-40</t>
  </si>
  <si>
    <t>СК-41</t>
  </si>
  <si>
    <t>СК-42</t>
  </si>
  <si>
    <t>Применять прогрессивные методы и методики бизнес-анализа в IT-индустрии</t>
  </si>
  <si>
    <t>Применять современные подходы к управлению логистическими системами предприятий</t>
  </si>
  <si>
    <t>Применять методы имитационного моделирования для анализа функционирования экономических систем на микро- и макроуровне</t>
  </si>
  <si>
    <t>Применять современные подходы к построению бизнес-процессов во внутренней и внешней среде организации</t>
  </si>
  <si>
    <t>Применять современные подходы к управлению человеческим капиталом в IT-индустрии</t>
  </si>
  <si>
    <t>Применять встроенные модули в системе 1С для решения экономических задач</t>
  </si>
  <si>
    <t>Применять прогрессивные информационные технологии для автоматизации финансовых операций</t>
  </si>
  <si>
    <t>Применять математический аппарат теории принятия решений, сценарный анализ и экспертные методы в практике управления на микро- и макроуровне</t>
  </si>
  <si>
    <t xml:space="preserve">Применять методы финансовой математики для анализа деятельности организаций и оптимизации поведения экономических агентов </t>
  </si>
  <si>
    <t>Применять современные технологии проектирования сложных баз данных и управления потоками данных</t>
  </si>
  <si>
    <t>БПК-19</t>
  </si>
  <si>
    <t>Применять современные инструменты промышленной разработки программного обеспечения</t>
  </si>
  <si>
    <t>Применять средства и инструменты высокоуровневых языков программирования для реализации проектных решений в информационных системах</t>
  </si>
  <si>
    <t>Курсовая работа по учебной дисциплине «Основы алгоритмизации и программирования»</t>
  </si>
  <si>
    <t>Применять микросервисные архитектурные решения  при проектировании прикладных информационных систем</t>
  </si>
  <si>
    <t>2.11</t>
  </si>
  <si>
    <t>Применять методы математического программирования в инженерной деятельности и проектировании информационных систем</t>
  </si>
  <si>
    <t>2.11.1</t>
  </si>
  <si>
    <t>2.11.2</t>
  </si>
  <si>
    <t>2.12.1</t>
  </si>
  <si>
    <t>Алгоритмы и модели машинного обучения</t>
  </si>
  <si>
    <t xml:space="preserve">Применять методы инвестиционного и финансового анализа деятельности организаций </t>
  </si>
  <si>
    <t xml:space="preserve">1С программирование / Инвестиционный и финансовый анализ </t>
  </si>
  <si>
    <t>Создавать сетевые графики для анализа и оптимизации бизнес-процессов</t>
  </si>
  <si>
    <t>Применять алгоритмы и модели машинного обучения для решения инженерных и экономических задач</t>
  </si>
  <si>
    <t>Быть способным к саморазвитию и совершенствованию в профессиональной деятельности</t>
  </si>
  <si>
    <t>1.8.2, 1.8.3, 1.10.1, 2.4.2,  2.8.2, 2.9.1</t>
  </si>
  <si>
    <t>1.8.2, 1.8.3, 1.10.1, 2.4.2, 2.8.2, 2.9.1</t>
  </si>
  <si>
    <t>Микросервисные архитектуры / Разработка кроссплатформенных приложений</t>
  </si>
  <si>
    <t>Создавать кроссплатформенные программные приложения с применением современных фреймворков</t>
  </si>
  <si>
    <t>Компонент учреждения образования</t>
  </si>
  <si>
    <r>
      <t>Модуль «Социально-гуманитарные                 дисциплины 2»</t>
    </r>
    <r>
      <rPr>
        <b/>
        <vertAlign val="superscript"/>
        <sz val="24"/>
        <color theme="1"/>
        <rFont val="Times New Roman"/>
        <family val="1"/>
        <charset val="204"/>
      </rPr>
      <t>1</t>
    </r>
  </si>
  <si>
    <t>М.В.Шестаков</t>
  </si>
  <si>
    <t>Великая Отечественная война советского народа (в контексте Второй мировой войны)</t>
  </si>
  <si>
    <t>Осуществлять коммуникации на иностранном языке для решения задач межличностного и межкультурного взаимодействия</t>
  </si>
  <si>
    <t>Использовать языковой материал в профессиональной деятельности на белорусском языке</t>
  </si>
  <si>
    <t>Владеть навыками здоровьесбережения</t>
  </si>
  <si>
    <t>УК-14</t>
  </si>
  <si>
    <t>1.3, 1.4</t>
  </si>
  <si>
    <t>Защита дипломного проекта (дипломной работы) в ГЭК</t>
  </si>
  <si>
    <r>
      <rPr>
        <vertAlign val="superscript"/>
        <sz val="28"/>
        <color theme="1"/>
        <rFont val="Times New Roman"/>
        <family val="1"/>
        <charset val="204"/>
      </rPr>
      <t>1</t>
    </r>
    <r>
      <rPr>
        <sz val="28"/>
        <color theme="1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color theme="1"/>
        <rFont val="Times New Roman"/>
        <family val="1"/>
        <charset val="204"/>
      </rPr>
      <t xml:space="preserve">
</t>
    </r>
    <r>
      <rPr>
        <vertAlign val="superscript"/>
        <sz val="28"/>
        <color theme="1"/>
        <rFont val="Times New Roman"/>
        <family val="1"/>
        <charset val="204"/>
      </rPr>
      <t>2</t>
    </r>
    <r>
      <rPr>
        <sz val="28"/>
        <color theme="1"/>
        <rFont val="Times New Roman"/>
        <family val="1"/>
        <charset val="204"/>
      </rPr>
  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</t>
    </r>
  </si>
  <si>
    <t>Степень: Бакалавр</t>
  </si>
  <si>
    <t>Инженер-программист</t>
  </si>
  <si>
    <t>2.12</t>
  </si>
  <si>
    <t>2 семестр,
17 недель</t>
  </si>
  <si>
    <t>/7</t>
  </si>
  <si>
    <t>Продолжение примерного учебного плана по специальности 6-05-0611-01 «Информационные системы и технологии», регистрационный № _____________</t>
  </si>
  <si>
    <t>Проводить основные экономические и финансовые расчеты, определять цели и пути развития организаций в сфере инфокоммуникационных технологий в соответствии с нормативными правовыми актами, регламентирующими хозяйственную деятельность</t>
  </si>
  <si>
    <t>Выбирать эффективные технологии для серверной разработки программных приложений в различных сферах деятельности, создавать web-приложения, применять языки и инструментальные средства программирования для решений задач в глобальной компьютерной сети Интернет</t>
  </si>
  <si>
    <t>Курсовой проект по учебной дисциплине «Разработка клиентских веб-приложений»</t>
  </si>
  <si>
    <t xml:space="preserve">Протокол №        от </t>
  </si>
  <si>
    <t>Владеть основами исследовательской деятельности, осуществлять поиск, анализ и синтез информации</t>
  </si>
  <si>
    <t>1.8.2, 1.10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</si>
  <si>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2</t>
    </r>
  </si>
  <si>
    <r>
      <t>Использовать прикладные системы и пакеты прикладных программ для решения экономических и инженерных задач</t>
    </r>
    <r>
      <rPr>
        <sz val="36"/>
        <color theme="1"/>
        <rFont val="Times New Roman"/>
        <family val="1"/>
        <charset val="204"/>
      </rPr>
      <t xml:space="preserve"> </t>
    </r>
  </si>
  <si>
    <t>/96</t>
  </si>
  <si>
    <t>/336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</si>
  <si>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</si>
  <si>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Проректор по научно-методической работе Государственного учреждения образования                                                                                                     «Республиканский институт высшей школы»</t>
  </si>
  <si>
    <t>В рамках специальности 6-05-0611-01 «Информационные системы и технологии» могут быть реализованы следующие профилизации: «Информационные системы и технологии в экономике», «Информационные системы и технологии в проектировании и производстве», «Информационные системы и технологии в обработке и представлении информации», «Информационные системы и технологии в  здравоохранении», «Информационные системы и технологии в обеспечении промышленной безопасности», «Информационные системы и технологии в пищевой промышленности» и др.</t>
  </si>
  <si>
    <t>Применять компьютерные технологии и инструментальные средства для  оценки  рыночной  конкурентоспособности компаний, и  выпускаемой продукции, формирования маркетинговых  программ, стратегий конкурентного поведения,  техник продвижения продуктов и услуг для достижения конкурентных преимуществ и стратегических целей компании</t>
  </si>
  <si>
    <t>Применять современные методы и средства создания корпоративных информационных систем для решения бизнес-задач и поддержки принятия управленческих решений</t>
  </si>
  <si>
    <t>СК-11 / СК-12</t>
  </si>
  <si>
    <t>СК-1 / СК-33</t>
  </si>
  <si>
    <t>СК-14 / СК-15</t>
  </si>
  <si>
    <t>СК-17 / СК-18</t>
  </si>
  <si>
    <t>СК-20 / СК-21</t>
  </si>
  <si>
    <t>СК-22 / СК-23</t>
  </si>
  <si>
    <t>СК-26 / СК-27</t>
  </si>
  <si>
    <t>СК-35 / СК-36</t>
  </si>
  <si>
    <t>СК-37 / СК-38</t>
  </si>
  <si>
    <t>СК-41 / СК-42</t>
  </si>
  <si>
    <t>Первый заместитель Министра промышленности Республики Беларусь</t>
  </si>
  <si>
    <t>С.М.Гунько</t>
  </si>
  <si>
    <t>УК-1, 5, 6</t>
  </si>
  <si>
    <t>Начальник Главного управления профессионального образования Министерства образования Республики Беларусь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</si>
</sst>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9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Arial Cyr"/>
      <family val="2"/>
      <charset val="204"/>
    </font>
    <font>
      <sz val="28"/>
      <name val="Arial Cyr"/>
      <family val="2"/>
      <charset val="204"/>
    </font>
    <font>
      <sz val="30"/>
      <name val="Arial Cyr"/>
      <family val="2"/>
      <charset val="204"/>
    </font>
    <font>
      <u/>
      <sz val="24"/>
      <name val="Times New Roman"/>
      <family val="1"/>
      <charset val="204"/>
    </font>
    <font>
      <sz val="8"/>
      <name val="Arial Cyr"/>
      <charset val="204"/>
    </font>
    <font>
      <sz val="22"/>
      <name val="Arial Cyr"/>
      <charset val="204"/>
    </font>
    <font>
      <b/>
      <vertAlign val="superscript"/>
      <sz val="24"/>
      <color theme="1"/>
      <name val="Times New Roman"/>
      <family val="1"/>
      <charset val="204"/>
    </font>
    <font>
      <vertAlign val="superscript"/>
      <sz val="28"/>
      <color theme="1"/>
      <name val="Times New Roman"/>
      <family val="1"/>
      <charset val="204"/>
    </font>
    <font>
      <u val="double"/>
      <sz val="2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b/>
      <strike/>
      <sz val="24"/>
      <color theme="1"/>
      <name val="Times New Roman"/>
      <family val="1"/>
      <charset val="204"/>
    </font>
    <font>
      <strike/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1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26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49" fontId="8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7" fillId="2" borderId="0" xfId="0" applyFont="1" applyFill="1"/>
    <xf numFmtId="0" fontId="13" fillId="0" borderId="0" xfId="0" applyFont="1"/>
    <xf numFmtId="0" fontId="15" fillId="0" borderId="0" xfId="0" applyFont="1"/>
    <xf numFmtId="0" fontId="12" fillId="0" borderId="0" xfId="0" applyFont="1"/>
    <xf numFmtId="0" fontId="11" fillId="0" borderId="0" xfId="0" applyFont="1"/>
    <xf numFmtId="0" fontId="19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/>
    </xf>
    <xf numFmtId="0" fontId="21" fillId="0" borderId="0" xfId="0" applyFont="1"/>
    <xf numFmtId="0" fontId="18" fillId="0" borderId="47" xfId="0" applyFont="1" applyBorder="1"/>
    <xf numFmtId="0" fontId="17" fillId="0" borderId="0" xfId="0" applyFont="1"/>
    <xf numFmtId="0" fontId="22" fillId="0" borderId="0" xfId="0" applyFont="1"/>
    <xf numFmtId="0" fontId="4" fillId="0" borderId="13" xfId="0" applyFont="1" applyBorder="1"/>
    <xf numFmtId="0" fontId="8" fillId="0" borderId="27" xfId="0" applyFont="1" applyBorder="1"/>
    <xf numFmtId="0" fontId="8" fillId="2" borderId="27" xfId="0" applyFont="1" applyFill="1" applyBorder="1"/>
    <xf numFmtId="0" fontId="24" fillId="0" borderId="0" xfId="0" applyFont="1"/>
    <xf numFmtId="0" fontId="8" fillId="3" borderId="0" xfId="0" applyFont="1" applyFill="1"/>
    <xf numFmtId="0" fontId="17" fillId="4" borderId="0" xfId="0" applyFont="1" applyFill="1"/>
    <xf numFmtId="0" fontId="11" fillId="0" borderId="25" xfId="0" applyFont="1" applyBorder="1"/>
    <xf numFmtId="0" fontId="11" fillId="0" borderId="0" xfId="0" applyFont="1" applyAlignment="1">
      <alignment vertical="top"/>
    </xf>
    <xf numFmtId="0" fontId="2" fillId="0" borderId="27" xfId="0" applyFont="1" applyBorder="1"/>
    <xf numFmtId="0" fontId="2" fillId="0" borderId="15" xfId="0" applyFont="1" applyBorder="1" applyAlignment="1">
      <alignment horizontal="center" vertical="center"/>
    </xf>
    <xf numFmtId="0" fontId="26" fillId="0" borderId="0" xfId="0" applyFont="1"/>
    <xf numFmtId="0" fontId="19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0" fontId="25" fillId="0" borderId="0" xfId="0" applyFont="1"/>
    <xf numFmtId="0" fontId="6" fillId="0" borderId="0" xfId="1" applyFont="1" applyFill="1" applyBorder="1"/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3" xfId="0" applyFont="1" applyBorder="1"/>
    <xf numFmtId="0" fontId="11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49" fontId="19" fillId="0" borderId="0" xfId="0" applyNumberFormat="1" applyFont="1"/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center" wrapText="1"/>
    </xf>
    <xf numFmtId="0" fontId="2" fillId="0" borderId="24" xfId="0" applyFont="1" applyBorder="1"/>
    <xf numFmtId="0" fontId="11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top"/>
    </xf>
    <xf numFmtId="0" fontId="2" fillId="0" borderId="18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top"/>
    </xf>
    <xf numFmtId="0" fontId="2" fillId="0" borderId="17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 vertical="top"/>
    </xf>
    <xf numFmtId="0" fontId="2" fillId="0" borderId="37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4" fillId="0" borderId="0" xfId="0" applyNumberFormat="1" applyFont="1"/>
    <xf numFmtId="49" fontId="14" fillId="0" borderId="0" xfId="0" applyNumberFormat="1" applyFont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0" xfId="0" applyFont="1"/>
    <xf numFmtId="0" fontId="2" fillId="0" borderId="0" xfId="0" applyFont="1" applyAlignment="1">
      <alignment vertical="center"/>
    </xf>
    <xf numFmtId="0" fontId="8" fillId="4" borderId="0" xfId="0" applyFont="1" applyFill="1"/>
    <xf numFmtId="0" fontId="3" fillId="0" borderId="0" xfId="0" applyFont="1" applyBorder="1"/>
    <xf numFmtId="0" fontId="9" fillId="0" borderId="31" xfId="0" applyFont="1" applyFill="1" applyBorder="1" applyAlignment="1">
      <alignment horizontal="left" vertical="center"/>
    </xf>
    <xf numFmtId="49" fontId="9" fillId="0" borderId="42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9" fillId="0" borderId="38" xfId="0" applyNumberFormat="1" applyFont="1" applyFill="1" applyBorder="1" applyAlignment="1">
      <alignment horizontal="left" vertical="center"/>
    </xf>
    <xf numFmtId="49" fontId="5" fillId="0" borderId="35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left" vertical="center"/>
    </xf>
    <xf numFmtId="49" fontId="9" fillId="0" borderId="59" xfId="0" applyNumberFormat="1" applyFont="1" applyFill="1" applyBorder="1" applyAlignment="1">
      <alignment vertical="top"/>
    </xf>
    <xf numFmtId="49" fontId="9" fillId="0" borderId="59" xfId="0" applyNumberFormat="1" applyFont="1" applyFill="1" applyBorder="1" applyAlignment="1">
      <alignment horizontal="left" vertical="center"/>
    </xf>
    <xf numFmtId="49" fontId="9" fillId="0" borderId="59" xfId="0" applyNumberFormat="1" applyFont="1" applyFill="1" applyBorder="1" applyAlignment="1">
      <alignment vertical="center"/>
    </xf>
    <xf numFmtId="49" fontId="9" fillId="0" borderId="63" xfId="0" applyNumberFormat="1" applyFont="1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29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13" xfId="0" applyFont="1" applyFill="1" applyBorder="1"/>
    <xf numFmtId="0" fontId="21" fillId="0" borderId="13" xfId="0" applyFont="1" applyFill="1" applyBorder="1"/>
    <xf numFmtId="0" fontId="21" fillId="0" borderId="0" xfId="0" applyFont="1" applyFill="1"/>
    <xf numFmtId="0" fontId="21" fillId="0" borderId="24" xfId="0" applyFont="1" applyFill="1" applyBorder="1"/>
    <xf numFmtId="0" fontId="4" fillId="0" borderId="13" xfId="0" applyFont="1" applyFill="1" applyBorder="1"/>
    <xf numFmtId="0" fontId="15" fillId="0" borderId="0" xfId="0" applyFont="1" applyFill="1"/>
    <xf numFmtId="0" fontId="22" fillId="0" borderId="0" xfId="0" applyFont="1" applyFill="1"/>
    <xf numFmtId="0" fontId="15" fillId="0" borderId="1" xfId="0" applyFont="1" applyFill="1" applyBorder="1"/>
    <xf numFmtId="0" fontId="31" fillId="0" borderId="0" xfId="0" applyFont="1" applyFill="1" applyAlignment="1">
      <alignment horizontal="left"/>
    </xf>
    <xf numFmtId="0" fontId="13" fillId="0" borderId="0" xfId="0" applyFont="1" applyFill="1"/>
    <xf numFmtId="0" fontId="15" fillId="5" borderId="0" xfId="0" applyFont="1" applyFill="1"/>
    <xf numFmtId="0" fontId="4" fillId="0" borderId="24" xfId="0" applyFont="1" applyFill="1" applyBorder="1"/>
    <xf numFmtId="0" fontId="27" fillId="5" borderId="0" xfId="0" applyFont="1" applyFill="1"/>
    <xf numFmtId="0" fontId="26" fillId="5" borderId="0" xfId="0" applyFont="1" applyFill="1"/>
    <xf numFmtId="0" fontId="28" fillId="5" borderId="0" xfId="0" applyFont="1" applyFill="1"/>
    <xf numFmtId="0" fontId="4" fillId="5" borderId="0" xfId="0" applyFont="1" applyFill="1"/>
    <xf numFmtId="0" fontId="15" fillId="0" borderId="13" xfId="0" applyFont="1" applyFill="1" applyBorder="1"/>
    <xf numFmtId="0" fontId="9" fillId="0" borderId="31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textRotation="90"/>
    </xf>
    <xf numFmtId="0" fontId="5" fillId="0" borderId="71" xfId="0" applyFont="1" applyFill="1" applyBorder="1" applyAlignment="1">
      <alignment horizontal="center" vertical="center" textRotation="90"/>
    </xf>
    <xf numFmtId="0" fontId="5" fillId="0" borderId="73" xfId="0" applyFont="1" applyFill="1" applyBorder="1" applyAlignment="1">
      <alignment horizontal="center" vertical="center" textRotation="90"/>
    </xf>
    <xf numFmtId="0" fontId="5" fillId="0" borderId="70" xfId="0" applyFont="1" applyFill="1" applyBorder="1" applyAlignment="1">
      <alignment horizontal="center" vertical="center" textRotation="90"/>
    </xf>
    <xf numFmtId="0" fontId="5" fillId="0" borderId="77" xfId="0" applyFont="1" applyFill="1" applyBorder="1" applyAlignment="1">
      <alignment horizontal="center" vertical="center" textRotation="90"/>
    </xf>
    <xf numFmtId="0" fontId="5" fillId="0" borderId="64" xfId="0" applyFont="1" applyFill="1" applyBorder="1" applyAlignment="1">
      <alignment horizontal="center" vertical="center" textRotation="90"/>
    </xf>
    <xf numFmtId="0" fontId="5" fillId="0" borderId="65" xfId="0" applyFont="1" applyFill="1" applyBorder="1" applyAlignment="1">
      <alignment horizontal="center" vertical="center" textRotation="90"/>
    </xf>
    <xf numFmtId="0" fontId="5" fillId="0" borderId="50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90"/>
    </xf>
    <xf numFmtId="0" fontId="5" fillId="0" borderId="66" xfId="0" applyFont="1" applyFill="1" applyBorder="1" applyAlignment="1">
      <alignment horizontal="center" vertical="center" textRotation="90"/>
    </xf>
    <xf numFmtId="49" fontId="5" fillId="0" borderId="59" xfId="0" applyNumberFormat="1" applyFont="1" applyFill="1" applyBorder="1" applyAlignment="1">
      <alignment vertical="center"/>
    </xf>
    <xf numFmtId="49" fontId="9" fillId="0" borderId="79" xfId="0" applyNumberFormat="1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vertical="center"/>
    </xf>
    <xf numFmtId="49" fontId="5" fillId="0" borderId="58" xfId="0" applyNumberFormat="1" applyFont="1" applyFill="1" applyBorder="1" applyAlignment="1">
      <alignment vertical="top"/>
    </xf>
    <xf numFmtId="49" fontId="5" fillId="0" borderId="74" xfId="0" applyNumberFormat="1" applyFont="1" applyFill="1" applyBorder="1" applyAlignment="1">
      <alignment vertical="top"/>
    </xf>
    <xf numFmtId="0" fontId="5" fillId="0" borderId="3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/>
    <xf numFmtId="0" fontId="5" fillId="0" borderId="0" xfId="0" applyFont="1" applyFill="1"/>
    <xf numFmtId="0" fontId="19" fillId="0" borderId="0" xfId="0" applyFont="1" applyFill="1" applyAlignment="1">
      <alignment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36" fillId="0" borderId="0" xfId="0" applyFont="1" applyFill="1"/>
    <xf numFmtId="0" fontId="36" fillId="0" borderId="0" xfId="0" applyFont="1" applyFill="1" applyAlignment="1">
      <alignment horizontal="center"/>
    </xf>
    <xf numFmtId="0" fontId="37" fillId="0" borderId="0" xfId="0" applyFont="1" applyFill="1"/>
    <xf numFmtId="0" fontId="36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49" fontId="5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49" fontId="9" fillId="0" borderId="60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/>
    </xf>
    <xf numFmtId="49" fontId="5" fillId="0" borderId="78" xfId="0" applyNumberFormat="1" applyFont="1" applyFill="1" applyBorder="1" applyAlignment="1">
      <alignment horizontal="left" vertical="center"/>
    </xf>
    <xf numFmtId="49" fontId="9" fillId="0" borderId="69" xfId="0" applyNumberFormat="1" applyFont="1" applyFill="1" applyBorder="1" applyAlignment="1">
      <alignment horizontal="left" vertical="center"/>
    </xf>
    <xf numFmtId="0" fontId="39" fillId="0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left" vertical="center"/>
    </xf>
    <xf numFmtId="0" fontId="40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/>
    <xf numFmtId="0" fontId="35" fillId="0" borderId="12" xfId="0" applyFont="1" applyFill="1" applyBorder="1"/>
    <xf numFmtId="0" fontId="5" fillId="0" borderId="3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49" fontId="19" fillId="0" borderId="0" xfId="0" applyNumberFormat="1" applyFont="1" applyFill="1" applyAlignment="1">
      <alignment wrapText="1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top" wrapText="1"/>
    </xf>
    <xf numFmtId="0" fontId="6" fillId="0" borderId="0" xfId="0" applyFont="1" applyFill="1" applyAlignment="1"/>
    <xf numFmtId="0" fontId="19" fillId="0" borderId="25" xfId="0" applyFont="1" applyFill="1" applyBorder="1" applyAlignment="1">
      <alignment vertical="top" wrapText="1"/>
    </xf>
    <xf numFmtId="0" fontId="19" fillId="0" borderId="24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9" fillId="0" borderId="25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35" fillId="0" borderId="2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62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62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textRotation="90"/>
    </xf>
    <xf numFmtId="0" fontId="9" fillId="0" borderId="47" xfId="0" applyFont="1" applyFill="1" applyBorder="1" applyAlignment="1">
      <alignment horizontal="center" vertical="center" textRotation="90"/>
    </xf>
    <xf numFmtId="0" fontId="9" fillId="0" borderId="48" xfId="0" applyFont="1" applyFill="1" applyBorder="1" applyAlignment="1">
      <alignment horizontal="center" vertical="center" textRotation="90"/>
    </xf>
    <xf numFmtId="0" fontId="9" fillId="0" borderId="40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 vertical="center" textRotation="90"/>
    </xf>
    <xf numFmtId="0" fontId="9" fillId="0" borderId="41" xfId="0" applyFont="1" applyFill="1" applyBorder="1" applyAlignment="1">
      <alignment horizontal="center" vertical="center" textRotation="90"/>
    </xf>
    <xf numFmtId="0" fontId="44" fillId="0" borderId="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distributed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0" fontId="5" fillId="0" borderId="7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1" fontId="9" fillId="0" borderId="3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60" xfId="0" applyNumberFormat="1" applyFont="1" applyFill="1" applyBorder="1" applyAlignment="1">
      <alignment horizontal="left" vertical="center"/>
    </xf>
    <xf numFmtId="49" fontId="5" fillId="0" borderId="58" xfId="0" applyNumberFormat="1" applyFont="1" applyFill="1" applyBorder="1" applyAlignment="1">
      <alignment horizontal="left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9" fontId="5" fillId="0" borderId="60" xfId="0" applyNumberFormat="1" applyFont="1" applyFill="1" applyBorder="1" applyAlignment="1">
      <alignment vertical="center"/>
    </xf>
    <xf numFmtId="49" fontId="5" fillId="0" borderId="58" xfId="0" applyNumberFormat="1" applyFont="1" applyFill="1" applyBorder="1" applyAlignment="1">
      <alignment vertical="center"/>
    </xf>
    <xf numFmtId="0" fontId="5" fillId="0" borderId="6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1" fontId="5" fillId="0" borderId="7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49" fontId="5" fillId="0" borderId="59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distributed"/>
    </xf>
    <xf numFmtId="0" fontId="5" fillId="0" borderId="25" xfId="0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left" vertical="top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" fontId="5" fillId="0" borderId="65" xfId="0" applyNumberFormat="1" applyFont="1" applyFill="1" applyBorder="1" applyAlignment="1">
      <alignment horizontal="center" vertical="center" wrapText="1"/>
    </xf>
    <xf numFmtId="16" fontId="5" fillId="0" borderId="66" xfId="0" applyNumberFormat="1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9" fillId="0" borderId="0" xfId="0" applyFont="1" applyAlignment="1">
      <alignment horizontal="right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2" fillId="0" borderId="68" xfId="0" applyFont="1" applyBorder="1" applyAlignment="1">
      <alignment horizontal="center" vertical="center" textRotation="90"/>
    </xf>
    <xf numFmtId="0" fontId="2" fillId="0" borderId="65" xfId="0" applyFont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2" fillId="0" borderId="6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left" vertical="top"/>
    </xf>
    <xf numFmtId="49" fontId="5" fillId="0" borderId="58" xfId="0" applyNumberFormat="1" applyFont="1" applyFill="1" applyBorder="1" applyAlignment="1">
      <alignment horizontal="left" vertical="top"/>
    </xf>
    <xf numFmtId="0" fontId="5" fillId="0" borderId="45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2" fillId="0" borderId="63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 textRotation="90"/>
    </xf>
    <xf numFmtId="0" fontId="9" fillId="0" borderId="6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9" fillId="0" borderId="68" xfId="0" applyFont="1" applyFill="1" applyBorder="1" applyAlignment="1">
      <alignment horizontal="center" vertical="top"/>
    </xf>
    <xf numFmtId="0" fontId="9" fillId="0" borderId="49" xfId="0" applyFont="1" applyFill="1" applyBorder="1" applyAlignment="1">
      <alignment horizontal="center" vertical="top"/>
    </xf>
    <xf numFmtId="0" fontId="9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top"/>
    </xf>
    <xf numFmtId="0" fontId="16" fillId="0" borderId="68" xfId="0" applyFont="1" applyBorder="1" applyAlignment="1">
      <alignment horizontal="center" vertical="top"/>
    </xf>
    <xf numFmtId="0" fontId="11" fillId="3" borderId="0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vertical="top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J1618"/>
  <sheetViews>
    <sheetView showZeros="0" tabSelected="1" view="pageBreakPreview" zoomScale="30" zoomScaleNormal="40" zoomScaleSheetLayoutView="30" zoomScalePageLayoutView="60" workbookViewId="0">
      <selection activeCell="A258" sqref="A258:AE259"/>
    </sheetView>
  </sheetViews>
  <sheetFormatPr defaultColWidth="1.28515625" defaultRowHeight="12.75" x14ac:dyDescent="0.2"/>
  <cols>
    <col min="1" max="1" width="14.7109375" style="3" customWidth="1"/>
    <col min="2" max="17" width="6.7109375" style="3" customWidth="1"/>
    <col min="18" max="19" width="6.7109375" style="9" customWidth="1"/>
    <col min="20" max="20" width="6.7109375" style="16" customWidth="1"/>
    <col min="21" max="21" width="8.140625" style="16" customWidth="1"/>
    <col min="22" max="23" width="6.7109375" style="16" customWidth="1"/>
    <col min="24" max="30" width="6.7109375" style="3" customWidth="1"/>
    <col min="31" max="31" width="6.28515625" style="3" customWidth="1"/>
    <col min="32" max="32" width="11.7109375" style="3" customWidth="1"/>
    <col min="33" max="33" width="9.7109375" style="3" customWidth="1"/>
    <col min="34" max="34" width="10" style="3" customWidth="1"/>
    <col min="35" max="35" width="11.7109375" style="3" customWidth="1"/>
    <col min="36" max="36" width="9.7109375" style="3" customWidth="1"/>
    <col min="37" max="37" width="11" style="3" customWidth="1"/>
    <col min="38" max="38" width="11.7109375" style="3" customWidth="1"/>
    <col min="39" max="39" width="9.7109375" style="3" customWidth="1"/>
    <col min="40" max="40" width="10" style="3" customWidth="1"/>
    <col min="41" max="41" width="11.7109375" style="3" customWidth="1"/>
    <col min="42" max="42" width="9.7109375" style="3" customWidth="1"/>
    <col min="43" max="43" width="9.140625" style="3" customWidth="1"/>
    <col min="44" max="44" width="11.7109375" style="3" customWidth="1"/>
    <col min="45" max="45" width="9.7109375" style="3" customWidth="1"/>
    <col min="46" max="46" width="8.5703125" style="3" customWidth="1"/>
    <col min="47" max="47" width="11.7109375" style="3" customWidth="1"/>
    <col min="48" max="48" width="9.7109375" style="3" customWidth="1"/>
    <col min="49" max="49" width="9.140625" style="3" customWidth="1"/>
    <col min="50" max="50" width="11.7109375" style="3" customWidth="1"/>
    <col min="51" max="51" width="9.7109375" style="3" customWidth="1"/>
    <col min="52" max="52" width="11" style="3" customWidth="1"/>
    <col min="53" max="53" width="11.42578125" style="3" customWidth="1"/>
    <col min="54" max="54" width="9.7109375" style="3" customWidth="1"/>
    <col min="55" max="55" width="8" style="3" customWidth="1"/>
    <col min="56" max="56" width="6.7109375" style="16" customWidth="1"/>
    <col min="57" max="57" width="7.5703125" style="16" customWidth="1"/>
    <col min="58" max="60" width="8.42578125" style="10" customWidth="1"/>
    <col min="61" max="61" width="11.5703125" style="10" customWidth="1"/>
    <col min="62" max="62" width="88.28515625" style="3" customWidth="1"/>
    <col min="63" max="16384" width="1.28515625" style="3"/>
  </cols>
  <sheetData>
    <row r="1" spans="1:61" s="1" customFormat="1" ht="35.25" x14ac:dyDescent="0.5">
      <c r="A1" s="21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9"/>
      <c r="S1" s="39"/>
      <c r="T1" s="21"/>
      <c r="U1" s="21"/>
      <c r="V1" s="20" t="s">
        <v>1</v>
      </c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634"/>
      <c r="BD1" s="634"/>
      <c r="BE1" s="634"/>
      <c r="BF1" s="634"/>
      <c r="BG1" s="634"/>
      <c r="BH1" s="634"/>
      <c r="BI1" s="634"/>
    </row>
    <row r="2" spans="1:61" ht="35.25" x14ac:dyDescent="0.5">
      <c r="A2" s="21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9"/>
      <c r="S2" s="3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3"/>
      <c r="BG2" s="23"/>
      <c r="BH2" s="23"/>
      <c r="BI2" s="23"/>
    </row>
    <row r="3" spans="1:61" ht="35.25" x14ac:dyDescent="0.5">
      <c r="A3" s="21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9"/>
      <c r="S3" s="39"/>
      <c r="T3" s="21"/>
      <c r="U3" s="21"/>
      <c r="V3" s="21"/>
      <c r="W3" s="21"/>
      <c r="X3" s="21"/>
      <c r="Y3" s="21"/>
      <c r="Z3" s="2" t="s">
        <v>4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0" t="s">
        <v>5</v>
      </c>
      <c r="AZ3" s="23"/>
      <c r="BA3" s="21"/>
      <c r="BB3" s="20"/>
      <c r="BC3" s="20"/>
      <c r="BD3" s="20"/>
      <c r="BE3" s="20"/>
      <c r="BF3" s="23"/>
      <c r="BG3" s="23"/>
      <c r="BH3" s="23"/>
      <c r="BI3" s="23"/>
    </row>
    <row r="4" spans="1:61" ht="35.25" x14ac:dyDescent="0.5">
      <c r="A4" s="21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39"/>
      <c r="S4" s="39"/>
      <c r="T4" s="21"/>
      <c r="U4" s="21"/>
      <c r="V4" s="21"/>
      <c r="W4" s="20"/>
      <c r="X4" s="20"/>
      <c r="Y4" s="20"/>
      <c r="Z4" s="20"/>
      <c r="AA4" s="20"/>
      <c r="AB4" s="20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21"/>
      <c r="AY4" s="20" t="s">
        <v>477</v>
      </c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1" ht="30.6" customHeight="1" x14ac:dyDescent="0.5">
      <c r="A5" s="21"/>
      <c r="B5" s="34"/>
      <c r="C5" s="34"/>
      <c r="D5" s="34"/>
      <c r="E5" s="34"/>
      <c r="F5" s="34"/>
      <c r="G5" s="34"/>
      <c r="H5" s="34"/>
      <c r="I5" s="20" t="s">
        <v>7</v>
      </c>
      <c r="J5" s="20"/>
      <c r="K5" s="20"/>
      <c r="L5" s="20"/>
      <c r="M5" s="20"/>
      <c r="N5" s="20"/>
      <c r="O5" s="20"/>
      <c r="P5" s="20"/>
      <c r="Q5" s="22"/>
      <c r="R5" s="641" t="s">
        <v>8</v>
      </c>
      <c r="S5" s="641"/>
      <c r="T5" s="641"/>
      <c r="U5" s="641"/>
      <c r="V5" s="641"/>
      <c r="W5" s="641"/>
      <c r="X5" s="640" t="s">
        <v>9</v>
      </c>
      <c r="Y5" s="640"/>
      <c r="Z5" s="640"/>
      <c r="AA5" s="640"/>
      <c r="AB5" s="640"/>
      <c r="AC5" s="640"/>
      <c r="AD5" s="640"/>
      <c r="AE5" s="640"/>
      <c r="AF5" s="640"/>
      <c r="AG5" s="640"/>
      <c r="AH5" s="640"/>
      <c r="AI5" s="640"/>
      <c r="AJ5" s="640"/>
      <c r="AK5" s="640"/>
      <c r="AL5" s="640"/>
      <c r="AM5" s="640"/>
      <c r="AN5" s="640"/>
      <c r="AO5" s="640"/>
      <c r="AP5" s="640"/>
      <c r="AQ5" s="59"/>
      <c r="AR5" s="59"/>
      <c r="AS5" s="59"/>
      <c r="AT5" s="40"/>
      <c r="AU5" s="40"/>
      <c r="AV5" s="40"/>
      <c r="AW5" s="40"/>
      <c r="AX5" s="35"/>
      <c r="BD5" s="3"/>
      <c r="BE5" s="3"/>
      <c r="BF5" s="20"/>
      <c r="BG5" s="20"/>
      <c r="BH5" s="23"/>
      <c r="BI5" s="23"/>
    </row>
    <row r="6" spans="1:61" ht="54" customHeight="1" x14ac:dyDescent="0.5">
      <c r="A6" s="21"/>
      <c r="B6" s="21"/>
      <c r="C6" s="21"/>
      <c r="D6" s="44" t="s">
        <v>10</v>
      </c>
      <c r="E6" s="45"/>
      <c r="F6" s="45"/>
      <c r="G6" s="15"/>
      <c r="H6" s="35"/>
      <c r="I6" s="20"/>
      <c r="J6" s="20"/>
      <c r="K6" s="20"/>
      <c r="L6" s="20"/>
      <c r="M6" s="20"/>
      <c r="N6" s="20"/>
      <c r="O6" s="20"/>
      <c r="P6" s="20"/>
      <c r="Q6" s="21"/>
      <c r="R6" s="641"/>
      <c r="S6" s="641"/>
      <c r="T6" s="641"/>
      <c r="U6" s="641"/>
      <c r="V6" s="641"/>
      <c r="W6" s="641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59"/>
      <c r="AR6" s="59"/>
      <c r="AS6" s="59"/>
      <c r="AT6" s="40"/>
      <c r="AU6" s="40"/>
      <c r="AV6" s="40"/>
      <c r="AW6" s="40"/>
      <c r="AX6" s="35"/>
      <c r="AY6" s="35" t="s">
        <v>476</v>
      </c>
      <c r="AZ6" s="35"/>
      <c r="BA6" s="35"/>
      <c r="BB6" s="35"/>
      <c r="BC6" s="35"/>
      <c r="BD6" s="35"/>
      <c r="BE6" s="35"/>
      <c r="BF6" s="35"/>
      <c r="BG6" s="35"/>
      <c r="BH6" s="23"/>
      <c r="BI6" s="23"/>
    </row>
    <row r="7" spans="1:61" ht="30" customHeight="1" x14ac:dyDescent="0.5">
      <c r="A7" s="21"/>
      <c r="B7" s="21" t="s">
        <v>11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0"/>
      <c r="R7" s="55"/>
      <c r="S7" s="55"/>
      <c r="T7" s="55"/>
      <c r="U7" s="55"/>
      <c r="V7" s="55"/>
      <c r="W7" s="55"/>
      <c r="X7" s="55"/>
      <c r="Y7" s="55"/>
      <c r="Z7" s="55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41"/>
      <c r="AU7" s="41"/>
      <c r="AV7" s="41"/>
      <c r="AW7" s="41"/>
      <c r="AX7" s="35"/>
      <c r="BD7" s="3"/>
      <c r="BE7" s="3"/>
      <c r="BG7" s="35"/>
      <c r="BH7" s="23"/>
      <c r="BI7" s="23"/>
    </row>
    <row r="8" spans="1:61" ht="31.15" customHeight="1" x14ac:dyDescent="0.5">
      <c r="A8" s="21"/>
      <c r="B8" s="21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3"/>
      <c r="R8" s="641" t="s">
        <v>13</v>
      </c>
      <c r="S8" s="641"/>
      <c r="T8" s="641"/>
      <c r="U8" s="641"/>
      <c r="V8" s="641"/>
      <c r="W8" s="641"/>
      <c r="X8" s="640" t="s">
        <v>14</v>
      </c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  <c r="AO8" s="640"/>
      <c r="AP8" s="640"/>
      <c r="AQ8" s="60"/>
      <c r="AR8" s="60"/>
      <c r="AS8" s="60"/>
      <c r="AT8" s="41"/>
      <c r="AU8" s="41"/>
      <c r="AV8" s="41"/>
      <c r="AW8" s="41"/>
      <c r="AX8" s="21"/>
      <c r="AY8" s="20" t="s">
        <v>15</v>
      </c>
      <c r="AZ8" s="21"/>
      <c r="BA8" s="21"/>
      <c r="BB8" s="21"/>
      <c r="BC8" s="21"/>
      <c r="BD8" s="23"/>
      <c r="BE8" s="23"/>
      <c r="BF8" s="23"/>
      <c r="BG8" s="23"/>
      <c r="BH8" s="23"/>
      <c r="BI8" s="23"/>
    </row>
    <row r="9" spans="1:61" ht="35.25" x14ac:dyDescent="0.5">
      <c r="A9" s="21"/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641"/>
      <c r="S9" s="641"/>
      <c r="T9" s="641"/>
      <c r="U9" s="641"/>
      <c r="V9" s="641"/>
      <c r="W9" s="641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0"/>
      <c r="AR9" s="60"/>
      <c r="AS9" s="6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3"/>
      <c r="BG9" s="23"/>
      <c r="BH9" s="23"/>
      <c r="BI9" s="23"/>
    </row>
    <row r="10" spans="1:61" ht="30" customHeight="1" x14ac:dyDescent="0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3"/>
      <c r="BG10" s="23"/>
      <c r="BH10" s="23"/>
      <c r="BI10" s="23"/>
    </row>
    <row r="11" spans="1:61" ht="35.25" x14ac:dyDescent="0.5">
      <c r="A11" s="21"/>
      <c r="B11" s="42" t="s">
        <v>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21"/>
      <c r="AE11" s="21"/>
      <c r="AF11" s="21"/>
      <c r="AG11" s="21"/>
      <c r="AH11" s="21"/>
      <c r="AI11" s="21"/>
      <c r="AJ11" s="21"/>
      <c r="AK11" s="21"/>
      <c r="AL11" s="21"/>
      <c r="AM11" s="43"/>
      <c r="AN11" s="21"/>
      <c r="AO11" s="43" t="s">
        <v>18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3"/>
      <c r="BG11" s="23"/>
      <c r="BH11" s="23"/>
      <c r="BI11" s="23"/>
    </row>
    <row r="12" spans="1:61" ht="22.5" customHeight="1" thickBot="1" x14ac:dyDescent="0.5500000000000000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39"/>
      <c r="S12" s="3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3"/>
      <c r="BG12" s="23"/>
      <c r="BH12" s="23"/>
      <c r="BI12" s="23"/>
    </row>
    <row r="13" spans="1:61" s="13" customFormat="1" ht="31.35" customHeight="1" x14ac:dyDescent="0.45">
      <c r="A13" s="680" t="s">
        <v>19</v>
      </c>
      <c r="B13" s="671" t="s">
        <v>20</v>
      </c>
      <c r="C13" s="643"/>
      <c r="D13" s="643"/>
      <c r="E13" s="643"/>
      <c r="F13" s="644" t="s">
        <v>21</v>
      </c>
      <c r="G13" s="643" t="s">
        <v>22</v>
      </c>
      <c r="H13" s="643"/>
      <c r="I13" s="643"/>
      <c r="J13" s="644" t="s">
        <v>23</v>
      </c>
      <c r="K13" s="643" t="s">
        <v>24</v>
      </c>
      <c r="L13" s="643"/>
      <c r="M13" s="643"/>
      <c r="N13" s="643"/>
      <c r="O13" s="643" t="s">
        <v>25</v>
      </c>
      <c r="P13" s="643"/>
      <c r="Q13" s="643"/>
      <c r="R13" s="643"/>
      <c r="S13" s="644" t="s">
        <v>26</v>
      </c>
      <c r="T13" s="643" t="s">
        <v>27</v>
      </c>
      <c r="U13" s="643"/>
      <c r="V13" s="643"/>
      <c r="W13" s="644" t="s">
        <v>28</v>
      </c>
      <c r="X13" s="643" t="s">
        <v>29</v>
      </c>
      <c r="Y13" s="643"/>
      <c r="Z13" s="643"/>
      <c r="AA13" s="644" t="s">
        <v>30</v>
      </c>
      <c r="AB13" s="643" t="s">
        <v>31</v>
      </c>
      <c r="AC13" s="643"/>
      <c r="AD13" s="643"/>
      <c r="AE13" s="643"/>
      <c r="AF13" s="644" t="s">
        <v>32</v>
      </c>
      <c r="AG13" s="643" t="s">
        <v>33</v>
      </c>
      <c r="AH13" s="643"/>
      <c r="AI13" s="643"/>
      <c r="AJ13" s="644" t="s">
        <v>34</v>
      </c>
      <c r="AK13" s="643" t="s">
        <v>35</v>
      </c>
      <c r="AL13" s="643"/>
      <c r="AM13" s="643"/>
      <c r="AN13" s="643"/>
      <c r="AO13" s="643" t="s">
        <v>36</v>
      </c>
      <c r="AP13" s="643"/>
      <c r="AQ13" s="643"/>
      <c r="AR13" s="643"/>
      <c r="AS13" s="644" t="s">
        <v>37</v>
      </c>
      <c r="AT13" s="643" t="s">
        <v>38</v>
      </c>
      <c r="AU13" s="643"/>
      <c r="AV13" s="643"/>
      <c r="AW13" s="644" t="s">
        <v>39</v>
      </c>
      <c r="AX13" s="643" t="s">
        <v>40</v>
      </c>
      <c r="AY13" s="643"/>
      <c r="AZ13" s="643"/>
      <c r="BA13" s="648"/>
      <c r="BB13" s="649" t="s">
        <v>41</v>
      </c>
      <c r="BC13" s="646" t="s">
        <v>42</v>
      </c>
      <c r="BD13" s="638" t="s">
        <v>43</v>
      </c>
      <c r="BE13" s="638" t="s">
        <v>44</v>
      </c>
      <c r="BF13" s="646" t="s">
        <v>45</v>
      </c>
      <c r="BG13" s="646" t="s">
        <v>46</v>
      </c>
      <c r="BH13" s="646" t="s">
        <v>47</v>
      </c>
      <c r="BI13" s="651" t="s">
        <v>48</v>
      </c>
    </row>
    <row r="14" spans="1:61" s="13" customFormat="1" ht="311.85000000000002" customHeight="1" thickBot="1" x14ac:dyDescent="0.5">
      <c r="A14" s="681"/>
      <c r="B14" s="68" t="s">
        <v>49</v>
      </c>
      <c r="C14" s="67" t="s">
        <v>50</v>
      </c>
      <c r="D14" s="67" t="s">
        <v>51</v>
      </c>
      <c r="E14" s="67" t="s">
        <v>52</v>
      </c>
      <c r="F14" s="645"/>
      <c r="G14" s="67" t="s">
        <v>53</v>
      </c>
      <c r="H14" s="67" t="s">
        <v>54</v>
      </c>
      <c r="I14" s="67" t="s">
        <v>55</v>
      </c>
      <c r="J14" s="645"/>
      <c r="K14" s="67" t="s">
        <v>56</v>
      </c>
      <c r="L14" s="67" t="s">
        <v>57</v>
      </c>
      <c r="M14" s="67" t="s">
        <v>58</v>
      </c>
      <c r="N14" s="67" t="s">
        <v>59</v>
      </c>
      <c r="O14" s="67" t="s">
        <v>60</v>
      </c>
      <c r="P14" s="67" t="s">
        <v>50</v>
      </c>
      <c r="Q14" s="67" t="s">
        <v>51</v>
      </c>
      <c r="R14" s="67" t="s">
        <v>52</v>
      </c>
      <c r="S14" s="645"/>
      <c r="T14" s="67" t="s">
        <v>61</v>
      </c>
      <c r="U14" s="67" t="s">
        <v>62</v>
      </c>
      <c r="V14" s="67" t="s">
        <v>63</v>
      </c>
      <c r="W14" s="645"/>
      <c r="X14" s="67" t="s">
        <v>64</v>
      </c>
      <c r="Y14" s="67" t="s">
        <v>65</v>
      </c>
      <c r="Z14" s="67" t="s">
        <v>66</v>
      </c>
      <c r="AA14" s="645"/>
      <c r="AB14" s="67" t="s">
        <v>64</v>
      </c>
      <c r="AC14" s="67" t="s">
        <v>65</v>
      </c>
      <c r="AD14" s="67" t="s">
        <v>66</v>
      </c>
      <c r="AE14" s="67" t="s">
        <v>67</v>
      </c>
      <c r="AF14" s="645"/>
      <c r="AG14" s="67" t="s">
        <v>53</v>
      </c>
      <c r="AH14" s="67" t="s">
        <v>54</v>
      </c>
      <c r="AI14" s="67" t="s">
        <v>55</v>
      </c>
      <c r="AJ14" s="645"/>
      <c r="AK14" s="67" t="s">
        <v>68</v>
      </c>
      <c r="AL14" s="67" t="s">
        <v>69</v>
      </c>
      <c r="AM14" s="67" t="s">
        <v>70</v>
      </c>
      <c r="AN14" s="67" t="s">
        <v>71</v>
      </c>
      <c r="AO14" s="67" t="s">
        <v>60</v>
      </c>
      <c r="AP14" s="67" t="s">
        <v>50</v>
      </c>
      <c r="AQ14" s="67" t="s">
        <v>51</v>
      </c>
      <c r="AR14" s="67" t="s">
        <v>52</v>
      </c>
      <c r="AS14" s="645"/>
      <c r="AT14" s="67" t="s">
        <v>53</v>
      </c>
      <c r="AU14" s="67" t="s">
        <v>54</v>
      </c>
      <c r="AV14" s="67" t="s">
        <v>55</v>
      </c>
      <c r="AW14" s="645"/>
      <c r="AX14" s="67" t="s">
        <v>56</v>
      </c>
      <c r="AY14" s="67" t="s">
        <v>57</v>
      </c>
      <c r="AZ14" s="67" t="s">
        <v>58</v>
      </c>
      <c r="BA14" s="69" t="s">
        <v>72</v>
      </c>
      <c r="BB14" s="650"/>
      <c r="BC14" s="647"/>
      <c r="BD14" s="639"/>
      <c r="BE14" s="639"/>
      <c r="BF14" s="647"/>
      <c r="BG14" s="647"/>
      <c r="BH14" s="647"/>
      <c r="BI14" s="652"/>
    </row>
    <row r="15" spans="1:61" s="13" customFormat="1" ht="31.35" customHeight="1" x14ac:dyDescent="0.45">
      <c r="A15" s="70" t="s">
        <v>73</v>
      </c>
      <c r="B15" s="71"/>
      <c r="C15" s="72"/>
      <c r="D15" s="72"/>
      <c r="E15" s="72"/>
      <c r="F15" s="72"/>
      <c r="G15" s="72"/>
      <c r="H15" s="72"/>
      <c r="I15" s="72"/>
      <c r="J15" s="73">
        <v>17</v>
      </c>
      <c r="K15" s="72"/>
      <c r="L15" s="72"/>
      <c r="M15" s="72"/>
      <c r="N15" s="72"/>
      <c r="O15" s="37"/>
      <c r="P15" s="37"/>
      <c r="Q15" s="37"/>
      <c r="R15" s="37"/>
      <c r="S15" s="74" t="s">
        <v>74</v>
      </c>
      <c r="T15" s="74" t="s">
        <v>74</v>
      </c>
      <c r="U15" s="74" t="s">
        <v>74</v>
      </c>
      <c r="V15" s="75" t="s">
        <v>74</v>
      </c>
      <c r="W15" s="76" t="s">
        <v>75</v>
      </c>
      <c r="X15" s="76" t="s">
        <v>75</v>
      </c>
      <c r="Y15" s="37"/>
      <c r="Z15" s="37"/>
      <c r="AA15" s="37"/>
      <c r="AB15" s="37"/>
      <c r="AC15" s="37"/>
      <c r="AD15" s="37">
        <v>17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74"/>
      <c r="AP15" s="74" t="s">
        <v>74</v>
      </c>
      <c r="AQ15" s="74" t="s">
        <v>74</v>
      </c>
      <c r="AR15" s="74" t="s">
        <v>74</v>
      </c>
      <c r="AS15" s="77" t="s">
        <v>76</v>
      </c>
      <c r="AT15" s="77" t="s">
        <v>76</v>
      </c>
      <c r="AU15" s="76" t="s">
        <v>75</v>
      </c>
      <c r="AV15" s="76" t="s">
        <v>75</v>
      </c>
      <c r="AW15" s="76" t="s">
        <v>75</v>
      </c>
      <c r="AX15" s="76" t="s">
        <v>75</v>
      </c>
      <c r="AY15" s="76" t="s">
        <v>75</v>
      </c>
      <c r="AZ15" s="76" t="s">
        <v>75</v>
      </c>
      <c r="BA15" s="78" t="s">
        <v>75</v>
      </c>
      <c r="BB15" s="79">
        <f>SUM(J15,AD15)</f>
        <v>34</v>
      </c>
      <c r="BC15" s="37">
        <v>7</v>
      </c>
      <c r="BD15" s="37">
        <v>2</v>
      </c>
      <c r="BE15" s="37"/>
      <c r="BF15" s="37"/>
      <c r="BG15" s="37"/>
      <c r="BH15" s="37">
        <v>9</v>
      </c>
      <c r="BI15" s="80">
        <f>SUM(BB15:BH15)</f>
        <v>52</v>
      </c>
    </row>
    <row r="16" spans="1:61" s="13" customFormat="1" ht="31.35" customHeight="1" x14ac:dyDescent="0.45">
      <c r="A16" s="81" t="s">
        <v>77</v>
      </c>
      <c r="B16" s="82"/>
      <c r="C16" s="83"/>
      <c r="D16" s="83"/>
      <c r="E16" s="83"/>
      <c r="F16" s="83"/>
      <c r="G16" s="83"/>
      <c r="H16" s="83"/>
      <c r="I16" s="83"/>
      <c r="J16" s="84">
        <v>17</v>
      </c>
      <c r="K16" s="83"/>
      <c r="L16" s="83"/>
      <c r="M16" s="83"/>
      <c r="N16" s="83"/>
      <c r="O16" s="170"/>
      <c r="P16" s="170"/>
      <c r="Q16" s="170"/>
      <c r="R16" s="170"/>
      <c r="S16" s="63" t="s">
        <v>74</v>
      </c>
      <c r="T16" s="63" t="s">
        <v>74</v>
      </c>
      <c r="U16" s="63" t="s">
        <v>74</v>
      </c>
      <c r="V16" s="63" t="s">
        <v>74</v>
      </c>
      <c r="W16" s="85" t="s">
        <v>75</v>
      </c>
      <c r="X16" s="85" t="s">
        <v>75</v>
      </c>
      <c r="Y16" s="170"/>
      <c r="Z16" s="170"/>
      <c r="AA16" s="170"/>
      <c r="AB16" s="170"/>
      <c r="AC16" s="170"/>
      <c r="AD16" s="170">
        <v>17</v>
      </c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63"/>
      <c r="AP16" s="63" t="s">
        <v>74</v>
      </c>
      <c r="AQ16" s="63" t="s">
        <v>74</v>
      </c>
      <c r="AR16" s="63" t="s">
        <v>74</v>
      </c>
      <c r="AS16" s="63" t="s">
        <v>74</v>
      </c>
      <c r="AT16" s="85" t="s">
        <v>75</v>
      </c>
      <c r="AU16" s="85" t="s">
        <v>75</v>
      </c>
      <c r="AV16" s="85" t="s">
        <v>75</v>
      </c>
      <c r="AW16" s="85" t="s">
        <v>75</v>
      </c>
      <c r="AX16" s="85" t="s">
        <v>75</v>
      </c>
      <c r="AY16" s="85" t="s">
        <v>75</v>
      </c>
      <c r="AZ16" s="85" t="s">
        <v>75</v>
      </c>
      <c r="BA16" s="86" t="s">
        <v>75</v>
      </c>
      <c r="BB16" s="169">
        <f>SUM(J16,AD16)</f>
        <v>34</v>
      </c>
      <c r="BC16" s="170">
        <v>8</v>
      </c>
      <c r="BD16" s="170"/>
      <c r="BE16" s="170"/>
      <c r="BF16" s="170"/>
      <c r="BG16" s="170"/>
      <c r="BH16" s="170">
        <v>10</v>
      </c>
      <c r="BI16" s="171">
        <f>SUM(BB16:BH16)</f>
        <v>52</v>
      </c>
    </row>
    <row r="17" spans="1:2610" s="13" customFormat="1" ht="31.35" customHeight="1" x14ac:dyDescent="0.45">
      <c r="A17" s="81" t="s">
        <v>78</v>
      </c>
      <c r="B17" s="82"/>
      <c r="C17" s="83"/>
      <c r="D17" s="83"/>
      <c r="E17" s="83"/>
      <c r="F17" s="83"/>
      <c r="G17" s="83"/>
      <c r="H17" s="83"/>
      <c r="I17" s="83"/>
      <c r="J17" s="84">
        <v>16</v>
      </c>
      <c r="K17" s="83"/>
      <c r="L17" s="83"/>
      <c r="M17" s="83"/>
      <c r="N17" s="83"/>
      <c r="O17" s="170"/>
      <c r="P17" s="170"/>
      <c r="Q17" s="170"/>
      <c r="R17" s="63" t="s">
        <v>74</v>
      </c>
      <c r="S17" s="63" t="s">
        <v>74</v>
      </c>
      <c r="T17" s="63" t="s">
        <v>74</v>
      </c>
      <c r="U17" s="85" t="s">
        <v>75</v>
      </c>
      <c r="V17" s="85" t="s">
        <v>75</v>
      </c>
      <c r="W17" s="170"/>
      <c r="X17" s="170"/>
      <c r="Y17" s="170"/>
      <c r="Z17" s="170"/>
      <c r="AA17" s="170"/>
      <c r="AB17" s="170"/>
      <c r="AC17" s="170"/>
      <c r="AD17" s="170">
        <v>16</v>
      </c>
      <c r="AE17" s="170"/>
      <c r="AF17" s="170"/>
      <c r="AG17" s="170"/>
      <c r="AH17" s="170"/>
      <c r="AI17" s="170"/>
      <c r="AJ17" s="170"/>
      <c r="AK17" s="170"/>
      <c r="AL17" s="170"/>
      <c r="AM17" s="63" t="s">
        <v>74</v>
      </c>
      <c r="AN17" s="63" t="s">
        <v>74</v>
      </c>
      <c r="AO17" s="63" t="s">
        <v>74</v>
      </c>
      <c r="AP17" s="170" t="s">
        <v>79</v>
      </c>
      <c r="AQ17" s="170" t="s">
        <v>79</v>
      </c>
      <c r="AR17" s="170" t="s">
        <v>79</v>
      </c>
      <c r="AS17" s="170" t="s">
        <v>79</v>
      </c>
      <c r="AT17" s="85" t="s">
        <v>75</v>
      </c>
      <c r="AU17" s="85" t="s">
        <v>75</v>
      </c>
      <c r="AV17" s="85" t="s">
        <v>75</v>
      </c>
      <c r="AW17" s="85" t="s">
        <v>75</v>
      </c>
      <c r="AX17" s="85" t="s">
        <v>75</v>
      </c>
      <c r="AY17" s="85" t="s">
        <v>75</v>
      </c>
      <c r="AZ17" s="85" t="s">
        <v>75</v>
      </c>
      <c r="BA17" s="86" t="s">
        <v>75</v>
      </c>
      <c r="BB17" s="169">
        <f>SUM(J17,AD17)</f>
        <v>32</v>
      </c>
      <c r="BC17" s="170">
        <v>6</v>
      </c>
      <c r="BD17" s="170"/>
      <c r="BE17" s="170">
        <v>4</v>
      </c>
      <c r="BF17" s="170"/>
      <c r="BG17" s="170"/>
      <c r="BH17" s="170">
        <v>10</v>
      </c>
      <c r="BI17" s="171">
        <f>SUM(BB17:BH17)</f>
        <v>52</v>
      </c>
    </row>
    <row r="18" spans="1:2610" s="13" customFormat="1" ht="31.35" customHeight="1" thickBot="1" x14ac:dyDescent="0.5">
      <c r="A18" s="87" t="s">
        <v>80</v>
      </c>
      <c r="B18" s="88"/>
      <c r="C18" s="89"/>
      <c r="D18" s="89"/>
      <c r="E18" s="89"/>
      <c r="F18" s="89"/>
      <c r="G18" s="89"/>
      <c r="H18" s="89"/>
      <c r="I18" s="89"/>
      <c r="J18" s="90">
        <v>17</v>
      </c>
      <c r="K18" s="89"/>
      <c r="L18" s="89"/>
      <c r="M18" s="89"/>
      <c r="N18" s="89"/>
      <c r="O18" s="177"/>
      <c r="P18" s="177"/>
      <c r="Q18" s="177"/>
      <c r="R18" s="177"/>
      <c r="S18" s="64" t="s">
        <v>74</v>
      </c>
      <c r="T18" s="64" t="s">
        <v>74</v>
      </c>
      <c r="U18" s="64" t="s">
        <v>74</v>
      </c>
      <c r="V18" s="64" t="s">
        <v>74</v>
      </c>
      <c r="W18" s="91" t="s">
        <v>75</v>
      </c>
      <c r="X18" s="91" t="s">
        <v>75</v>
      </c>
      <c r="Y18" s="177" t="s">
        <v>79</v>
      </c>
      <c r="Z18" s="177" t="s">
        <v>79</v>
      </c>
      <c r="AA18" s="177" t="s">
        <v>79</v>
      </c>
      <c r="AB18" s="177" t="s">
        <v>79</v>
      </c>
      <c r="AC18" s="177" t="s">
        <v>79</v>
      </c>
      <c r="AD18" s="177" t="s">
        <v>79</v>
      </c>
      <c r="AE18" s="64" t="s">
        <v>81</v>
      </c>
      <c r="AF18" s="64" t="s">
        <v>81</v>
      </c>
      <c r="AG18" s="64" t="s">
        <v>81</v>
      </c>
      <c r="AH18" s="64" t="s">
        <v>81</v>
      </c>
      <c r="AI18" s="64" t="s">
        <v>81</v>
      </c>
      <c r="AJ18" s="64" t="s">
        <v>81</v>
      </c>
      <c r="AK18" s="64" t="s">
        <v>81</v>
      </c>
      <c r="AL18" s="64" t="s">
        <v>81</v>
      </c>
      <c r="AM18" s="64" t="s">
        <v>81</v>
      </c>
      <c r="AN18" s="64" t="s">
        <v>81</v>
      </c>
      <c r="AO18" s="64" t="s">
        <v>81</v>
      </c>
      <c r="AP18" s="64" t="s">
        <v>81</v>
      </c>
      <c r="AQ18" s="64" t="s">
        <v>82</v>
      </c>
      <c r="AR18" s="64" t="s">
        <v>82</v>
      </c>
      <c r="AS18" s="177"/>
      <c r="AT18" s="177"/>
      <c r="AU18" s="177"/>
      <c r="AV18" s="177"/>
      <c r="AW18" s="177"/>
      <c r="AX18" s="177"/>
      <c r="AY18" s="177"/>
      <c r="AZ18" s="177"/>
      <c r="BA18" s="69"/>
      <c r="BB18" s="66">
        <f>SUM(J18,AD18)</f>
        <v>17</v>
      </c>
      <c r="BC18" s="177">
        <v>4</v>
      </c>
      <c r="BD18" s="177"/>
      <c r="BE18" s="177">
        <v>6</v>
      </c>
      <c r="BF18" s="177">
        <v>12</v>
      </c>
      <c r="BG18" s="177">
        <v>2</v>
      </c>
      <c r="BH18" s="177">
        <v>2</v>
      </c>
      <c r="BI18" s="65">
        <f>SUM(BB18:BH18)</f>
        <v>43</v>
      </c>
    </row>
    <row r="19" spans="1:2610" s="97" customFormat="1" ht="28.35" customHeight="1" thickBot="1" x14ac:dyDescent="0.4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94">
        <f>SUM(BB15:BB18)</f>
        <v>117</v>
      </c>
      <c r="BC19" s="95">
        <f t="shared" ref="BC19:BI19" si="0">SUM(BC15:BC18)</f>
        <v>25</v>
      </c>
      <c r="BD19" s="95">
        <f t="shared" si="0"/>
        <v>2</v>
      </c>
      <c r="BE19" s="95">
        <f t="shared" si="0"/>
        <v>10</v>
      </c>
      <c r="BF19" s="95">
        <f t="shared" si="0"/>
        <v>12</v>
      </c>
      <c r="BG19" s="95">
        <f t="shared" si="0"/>
        <v>2</v>
      </c>
      <c r="BH19" s="95">
        <f t="shared" si="0"/>
        <v>31</v>
      </c>
      <c r="BI19" s="96">
        <f t="shared" si="0"/>
        <v>199</v>
      </c>
    </row>
    <row r="20" spans="1:2610" ht="25.15" customHeight="1" x14ac:dyDescent="0.4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8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2"/>
      <c r="BG20" s="12"/>
      <c r="BH20" s="12"/>
      <c r="BI20" s="12"/>
    </row>
    <row r="21" spans="1:2610" ht="30.75" x14ac:dyDescent="0.45">
      <c r="A21" s="47"/>
      <c r="B21" s="47"/>
      <c r="C21" s="47" t="s">
        <v>83</v>
      </c>
      <c r="D21" s="47"/>
      <c r="E21" s="47"/>
      <c r="F21" s="47"/>
      <c r="G21" s="1"/>
      <c r="H21" s="49"/>
      <c r="I21" s="50" t="s">
        <v>84</v>
      </c>
      <c r="J21" s="47" t="s">
        <v>85</v>
      </c>
      <c r="K21" s="1"/>
      <c r="L21" s="1"/>
      <c r="M21" s="1"/>
      <c r="N21" s="47"/>
      <c r="O21" s="47"/>
      <c r="P21" s="47"/>
      <c r="Q21" s="47"/>
      <c r="R21" s="48"/>
      <c r="S21" s="51" t="s">
        <v>76</v>
      </c>
      <c r="T21" s="50" t="s">
        <v>84</v>
      </c>
      <c r="U21" s="47" t="s">
        <v>86</v>
      </c>
      <c r="V21" s="1"/>
      <c r="W21" s="47"/>
      <c r="X21" s="47"/>
      <c r="Y21" s="47"/>
      <c r="Z21" s="47"/>
      <c r="AA21" s="47"/>
      <c r="AB21" s="47"/>
      <c r="AC21" s="47"/>
      <c r="AD21" s="1"/>
      <c r="AE21" s="46" t="s">
        <v>81</v>
      </c>
      <c r="AF21" s="50" t="s">
        <v>84</v>
      </c>
      <c r="AG21" s="47" t="s">
        <v>87</v>
      </c>
      <c r="AH21" s="47"/>
      <c r="AI21" s="47"/>
      <c r="AJ21" s="1"/>
      <c r="AK21" s="1"/>
      <c r="AL21" s="1"/>
      <c r="AM21" s="1"/>
      <c r="AN21" s="1"/>
      <c r="AO21" s="1"/>
      <c r="AP21" s="1"/>
      <c r="AQ21" s="46" t="s">
        <v>75</v>
      </c>
      <c r="AR21" s="50" t="s">
        <v>84</v>
      </c>
      <c r="AS21" s="47" t="s">
        <v>88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2"/>
      <c r="BG21" s="12"/>
      <c r="BH21" s="12"/>
      <c r="BI21" s="12"/>
    </row>
    <row r="22" spans="1:2610" ht="30.75" x14ac:dyDescent="0.4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2"/>
      <c r="BG22" s="12"/>
      <c r="BH22" s="12"/>
      <c r="BI22" s="12"/>
    </row>
    <row r="23" spans="1:2610" ht="30.75" x14ac:dyDescent="0.45">
      <c r="A23" s="47"/>
      <c r="B23" s="47"/>
      <c r="C23" s="47"/>
      <c r="D23" s="47"/>
      <c r="E23" s="47"/>
      <c r="F23" s="47"/>
      <c r="G23" s="47"/>
      <c r="H23" s="52" t="s">
        <v>74</v>
      </c>
      <c r="I23" s="50" t="s">
        <v>84</v>
      </c>
      <c r="J23" s="47" t="s">
        <v>89</v>
      </c>
      <c r="K23" s="1"/>
      <c r="L23" s="1"/>
      <c r="M23" s="1"/>
      <c r="N23" s="47"/>
      <c r="O23" s="47"/>
      <c r="P23" s="47"/>
      <c r="Q23" s="47"/>
      <c r="R23" s="48"/>
      <c r="S23" s="46" t="s">
        <v>79</v>
      </c>
      <c r="T23" s="50" t="s">
        <v>84</v>
      </c>
      <c r="U23" s="47" t="s">
        <v>90</v>
      </c>
      <c r="V23" s="1"/>
      <c r="W23" s="47"/>
      <c r="X23" s="47"/>
      <c r="Y23" s="47"/>
      <c r="Z23" s="47"/>
      <c r="AA23" s="47"/>
      <c r="AB23" s="47"/>
      <c r="AC23" s="47"/>
      <c r="AD23" s="1"/>
      <c r="AE23" s="46" t="s">
        <v>82</v>
      </c>
      <c r="AF23" s="50" t="s">
        <v>84</v>
      </c>
      <c r="AG23" s="47" t="s">
        <v>91</v>
      </c>
      <c r="AH23" s="47"/>
      <c r="AI23" s="47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2"/>
      <c r="BG23" s="12"/>
      <c r="BH23" s="12"/>
      <c r="BI23" s="12"/>
    </row>
    <row r="24" spans="1:2610" ht="30.75" x14ac:dyDescent="0.4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2"/>
      <c r="BG24" s="12"/>
      <c r="BH24" s="12"/>
      <c r="BI24" s="12"/>
    </row>
    <row r="25" spans="1:2610" ht="35.25" x14ac:dyDescent="0.5">
      <c r="A25" s="6"/>
      <c r="B25" s="6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8"/>
      <c r="S25" s="8"/>
      <c r="T25" s="5"/>
      <c r="U25" s="5"/>
      <c r="V25" s="5"/>
      <c r="W25" s="5"/>
      <c r="X25" s="5"/>
      <c r="Y25" s="5"/>
      <c r="Z25" s="58"/>
      <c r="AA25" s="42" t="s">
        <v>92</v>
      </c>
      <c r="AB25" s="58"/>
      <c r="AC25" s="58"/>
      <c r="AD25" s="58"/>
      <c r="AE25" s="58"/>
      <c r="AF25" s="58"/>
      <c r="AG25" s="58"/>
      <c r="AH25" s="58"/>
      <c r="AI25" s="58"/>
      <c r="AJ25" s="21"/>
      <c r="AK25" s="4"/>
      <c r="AL25" s="4"/>
      <c r="AM25" s="4"/>
      <c r="AN25" s="4"/>
      <c r="AO25" s="4"/>
      <c r="AP25" s="4"/>
      <c r="AQ25" s="4"/>
      <c r="AR25" s="4"/>
      <c r="AS25" s="4"/>
      <c r="BD25" s="3"/>
      <c r="BE25" s="3"/>
      <c r="BI25" s="11"/>
    </row>
    <row r="26" spans="1:2610" ht="21" customHeight="1" thickBot="1" x14ac:dyDescent="0.5500000000000000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6"/>
      <c r="U26" s="6"/>
      <c r="V26" s="6"/>
      <c r="W26" s="6"/>
      <c r="X26" s="6"/>
      <c r="Y26" s="6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21"/>
      <c r="BD26" s="3"/>
      <c r="BE26" s="3"/>
    </row>
    <row r="27" spans="1:2610" s="14" customFormat="1" ht="32.450000000000003" customHeight="1" thickBot="1" x14ac:dyDescent="0.25">
      <c r="A27" s="682" t="s">
        <v>93</v>
      </c>
      <c r="B27" s="441" t="s">
        <v>94</v>
      </c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3"/>
      <c r="P27" s="450" t="s">
        <v>95</v>
      </c>
      <c r="Q27" s="369"/>
      <c r="R27" s="369" t="s">
        <v>96</v>
      </c>
      <c r="S27" s="672"/>
      <c r="T27" s="298" t="s">
        <v>97</v>
      </c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396"/>
      <c r="AF27" s="298" t="s">
        <v>98</v>
      </c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653"/>
      <c r="BD27" s="373" t="s">
        <v>99</v>
      </c>
      <c r="BE27" s="374"/>
      <c r="BF27" s="374"/>
      <c r="BG27" s="374"/>
      <c r="BH27" s="374"/>
      <c r="BI27" s="375"/>
    </row>
    <row r="28" spans="1:2610" s="14" customFormat="1" ht="32.450000000000003" customHeight="1" thickBot="1" x14ac:dyDescent="0.25">
      <c r="A28" s="683"/>
      <c r="B28" s="444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6"/>
      <c r="P28" s="451"/>
      <c r="Q28" s="371"/>
      <c r="R28" s="371"/>
      <c r="S28" s="429"/>
      <c r="T28" s="450" t="s">
        <v>48</v>
      </c>
      <c r="U28" s="369"/>
      <c r="V28" s="369" t="s">
        <v>100</v>
      </c>
      <c r="W28" s="370"/>
      <c r="X28" s="431" t="s">
        <v>101</v>
      </c>
      <c r="Y28" s="432"/>
      <c r="Z28" s="432"/>
      <c r="AA28" s="432"/>
      <c r="AB28" s="432"/>
      <c r="AC28" s="432"/>
      <c r="AD28" s="432"/>
      <c r="AE28" s="433"/>
      <c r="AF28" s="385" t="s">
        <v>102</v>
      </c>
      <c r="AG28" s="309"/>
      <c r="AH28" s="309"/>
      <c r="AI28" s="309"/>
      <c r="AJ28" s="309"/>
      <c r="AK28" s="310"/>
      <c r="AL28" s="394" t="s">
        <v>103</v>
      </c>
      <c r="AM28" s="309"/>
      <c r="AN28" s="309"/>
      <c r="AO28" s="309"/>
      <c r="AP28" s="309"/>
      <c r="AQ28" s="395"/>
      <c r="AR28" s="385" t="s">
        <v>104</v>
      </c>
      <c r="AS28" s="309"/>
      <c r="AT28" s="309"/>
      <c r="AU28" s="309"/>
      <c r="AV28" s="309"/>
      <c r="AW28" s="310"/>
      <c r="AX28" s="394" t="s">
        <v>105</v>
      </c>
      <c r="AY28" s="309"/>
      <c r="AZ28" s="309"/>
      <c r="BA28" s="309"/>
      <c r="BB28" s="309"/>
      <c r="BC28" s="395"/>
      <c r="BD28" s="376"/>
      <c r="BE28" s="377"/>
      <c r="BF28" s="377"/>
      <c r="BG28" s="377"/>
      <c r="BH28" s="377"/>
      <c r="BI28" s="378"/>
    </row>
    <row r="29" spans="1:2610" s="14" customFormat="1" ht="76.900000000000006" customHeight="1" thickBot="1" x14ac:dyDescent="0.25">
      <c r="A29" s="683"/>
      <c r="B29" s="444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6"/>
      <c r="P29" s="451"/>
      <c r="Q29" s="371"/>
      <c r="R29" s="371"/>
      <c r="S29" s="429"/>
      <c r="T29" s="451"/>
      <c r="U29" s="371"/>
      <c r="V29" s="371"/>
      <c r="W29" s="372"/>
      <c r="X29" s="367" t="s">
        <v>106</v>
      </c>
      <c r="Y29" s="311"/>
      <c r="Z29" s="311" t="s">
        <v>107</v>
      </c>
      <c r="AA29" s="311"/>
      <c r="AB29" s="311" t="s">
        <v>108</v>
      </c>
      <c r="AC29" s="311"/>
      <c r="AD29" s="311" t="s">
        <v>109</v>
      </c>
      <c r="AE29" s="312"/>
      <c r="AF29" s="308" t="s">
        <v>110</v>
      </c>
      <c r="AG29" s="309"/>
      <c r="AH29" s="310"/>
      <c r="AI29" s="308" t="s">
        <v>479</v>
      </c>
      <c r="AJ29" s="309"/>
      <c r="AK29" s="310"/>
      <c r="AL29" s="308" t="s">
        <v>111</v>
      </c>
      <c r="AM29" s="309"/>
      <c r="AN29" s="310"/>
      <c r="AO29" s="308" t="s">
        <v>112</v>
      </c>
      <c r="AP29" s="309"/>
      <c r="AQ29" s="310"/>
      <c r="AR29" s="308" t="s">
        <v>113</v>
      </c>
      <c r="AS29" s="309"/>
      <c r="AT29" s="310"/>
      <c r="AU29" s="308" t="s">
        <v>114</v>
      </c>
      <c r="AV29" s="309"/>
      <c r="AW29" s="310"/>
      <c r="AX29" s="308" t="s">
        <v>115</v>
      </c>
      <c r="AY29" s="309"/>
      <c r="AZ29" s="310"/>
      <c r="BA29" s="635" t="s">
        <v>116</v>
      </c>
      <c r="BB29" s="636"/>
      <c r="BC29" s="637"/>
      <c r="BD29" s="376"/>
      <c r="BE29" s="377"/>
      <c r="BF29" s="377"/>
      <c r="BG29" s="377"/>
      <c r="BH29" s="377"/>
      <c r="BI29" s="378"/>
    </row>
    <row r="30" spans="1:2610" s="14" customFormat="1" ht="149.25" customHeight="1" thickBot="1" x14ac:dyDescent="0.25">
      <c r="A30" s="684"/>
      <c r="B30" s="447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9"/>
      <c r="P30" s="368"/>
      <c r="Q30" s="313"/>
      <c r="R30" s="313"/>
      <c r="S30" s="430"/>
      <c r="T30" s="368"/>
      <c r="U30" s="313"/>
      <c r="V30" s="313"/>
      <c r="W30" s="314"/>
      <c r="X30" s="368"/>
      <c r="Y30" s="313"/>
      <c r="Z30" s="313"/>
      <c r="AA30" s="313"/>
      <c r="AB30" s="313"/>
      <c r="AC30" s="313"/>
      <c r="AD30" s="313"/>
      <c r="AE30" s="314"/>
      <c r="AF30" s="188" t="s">
        <v>117</v>
      </c>
      <c r="AG30" s="189" t="s">
        <v>118</v>
      </c>
      <c r="AH30" s="190" t="s">
        <v>119</v>
      </c>
      <c r="AI30" s="191" t="s">
        <v>117</v>
      </c>
      <c r="AJ30" s="189" t="s">
        <v>118</v>
      </c>
      <c r="AK30" s="192" t="s">
        <v>119</v>
      </c>
      <c r="AL30" s="188" t="s">
        <v>117</v>
      </c>
      <c r="AM30" s="189" t="s">
        <v>118</v>
      </c>
      <c r="AN30" s="190" t="s">
        <v>119</v>
      </c>
      <c r="AO30" s="191" t="s">
        <v>117</v>
      </c>
      <c r="AP30" s="189" t="s">
        <v>118</v>
      </c>
      <c r="AQ30" s="192" t="s">
        <v>119</v>
      </c>
      <c r="AR30" s="188" t="s">
        <v>117</v>
      </c>
      <c r="AS30" s="189" t="s">
        <v>118</v>
      </c>
      <c r="AT30" s="190" t="s">
        <v>119</v>
      </c>
      <c r="AU30" s="191" t="s">
        <v>117</v>
      </c>
      <c r="AV30" s="189" t="s">
        <v>118</v>
      </c>
      <c r="AW30" s="192" t="s">
        <v>119</v>
      </c>
      <c r="AX30" s="188" t="s">
        <v>117</v>
      </c>
      <c r="AY30" s="189" t="s">
        <v>118</v>
      </c>
      <c r="AZ30" s="190" t="s">
        <v>119</v>
      </c>
      <c r="BA30" s="193" t="s">
        <v>117</v>
      </c>
      <c r="BB30" s="194" t="s">
        <v>118</v>
      </c>
      <c r="BC30" s="195" t="s">
        <v>119</v>
      </c>
      <c r="BD30" s="379"/>
      <c r="BE30" s="380"/>
      <c r="BF30" s="380"/>
      <c r="BG30" s="380"/>
      <c r="BH30" s="380"/>
      <c r="BI30" s="381"/>
    </row>
    <row r="31" spans="1:2610" s="30" customFormat="1" ht="41.25" customHeight="1" thickBot="1" x14ac:dyDescent="0.4">
      <c r="A31" s="101" t="s">
        <v>120</v>
      </c>
      <c r="B31" s="406" t="s">
        <v>121</v>
      </c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5"/>
      <c r="P31" s="469"/>
      <c r="Q31" s="470"/>
      <c r="R31" s="470"/>
      <c r="S31" s="676"/>
      <c r="T31" s="655">
        <f>SUM(T33:U70)</f>
        <v>3512</v>
      </c>
      <c r="U31" s="470"/>
      <c r="V31" s="469">
        <f>SUM(V33:W35,V37:W38,V40:W41,V43,V49:W53,V55:W56,V58,V60,V62:W65,V67,V69:W70)</f>
        <v>1696</v>
      </c>
      <c r="W31" s="656"/>
      <c r="X31" s="469">
        <f t="shared" ref="X31" si="1">SUM(X33:Y35,X37:Y38,X40:Y41,X43,X49:Y53,X55:Y56,X58,X60,X62:Y65,X67,X69:Y70)</f>
        <v>732</v>
      </c>
      <c r="Y31" s="470"/>
      <c r="Z31" s="469">
        <f t="shared" ref="Z31:AD31" si="2">SUM(Z33:AA35,Z37:AA38,Z40:AA41,Z43,Z49:AA53,Z55:AA56,Z58,Z60,Z62:AA65,Z67,Z69:AA70)</f>
        <v>452</v>
      </c>
      <c r="AA31" s="470"/>
      <c r="AB31" s="469">
        <f t="shared" si="2"/>
        <v>464</v>
      </c>
      <c r="AC31" s="470"/>
      <c r="AD31" s="469">
        <f t="shared" si="2"/>
        <v>48</v>
      </c>
      <c r="AE31" s="470"/>
      <c r="AF31" s="173">
        <f t="shared" ref="AF31:AZ31" si="3">SUM(AF32:AF43,AF49:AF70)</f>
        <v>664</v>
      </c>
      <c r="AG31" s="160">
        <f t="shared" si="3"/>
        <v>344</v>
      </c>
      <c r="AH31" s="174">
        <f t="shared" si="3"/>
        <v>18</v>
      </c>
      <c r="AI31" s="173">
        <f t="shared" si="3"/>
        <v>1014</v>
      </c>
      <c r="AJ31" s="160">
        <f t="shared" si="3"/>
        <v>504</v>
      </c>
      <c r="AK31" s="174">
        <f t="shared" si="3"/>
        <v>28</v>
      </c>
      <c r="AL31" s="173">
        <f t="shared" si="3"/>
        <v>810</v>
      </c>
      <c r="AM31" s="160">
        <f t="shared" si="3"/>
        <v>388</v>
      </c>
      <c r="AN31" s="174">
        <f t="shared" si="3"/>
        <v>22</v>
      </c>
      <c r="AO31" s="173">
        <f t="shared" si="3"/>
        <v>336</v>
      </c>
      <c r="AP31" s="160">
        <f t="shared" si="3"/>
        <v>174</v>
      </c>
      <c r="AQ31" s="174">
        <f t="shared" si="3"/>
        <v>9</v>
      </c>
      <c r="AR31" s="173">
        <f t="shared" si="3"/>
        <v>472</v>
      </c>
      <c r="AS31" s="160">
        <f t="shared" si="3"/>
        <v>200</v>
      </c>
      <c r="AT31" s="174">
        <f t="shared" si="3"/>
        <v>13</v>
      </c>
      <c r="AU31" s="140">
        <f>SUM(AU32:AU43,AU49:AU70)</f>
        <v>216</v>
      </c>
      <c r="AV31" s="160">
        <f>SUM(AV32:AV43,AV49:AV70)</f>
        <v>86</v>
      </c>
      <c r="AW31" s="174">
        <f t="shared" si="3"/>
        <v>6</v>
      </c>
      <c r="AX31" s="173">
        <f t="shared" si="3"/>
        <v>0</v>
      </c>
      <c r="AY31" s="160">
        <f t="shared" si="3"/>
        <v>0</v>
      </c>
      <c r="AZ31" s="141">
        <f t="shared" si="3"/>
        <v>0</v>
      </c>
      <c r="BA31" s="173"/>
      <c r="BB31" s="160"/>
      <c r="BC31" s="172"/>
      <c r="BD31" s="659" t="e">
        <f>T31*100/#REF!</f>
        <v>#REF!</v>
      </c>
      <c r="BE31" s="660"/>
      <c r="BF31" s="660"/>
      <c r="BG31" s="660"/>
      <c r="BH31" s="660"/>
      <c r="BI31" s="661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  <c r="AEN31" s="29"/>
      <c r="AEO31" s="29"/>
      <c r="AEP31" s="29"/>
      <c r="AEQ31" s="29"/>
      <c r="AER31" s="29"/>
      <c r="AES31" s="29"/>
      <c r="AET31" s="29"/>
      <c r="AEU31" s="29"/>
      <c r="AEV31" s="29"/>
      <c r="AEW31" s="29"/>
      <c r="AEX31" s="29"/>
      <c r="AEY31" s="29"/>
      <c r="AEZ31" s="29"/>
      <c r="AFA31" s="29"/>
      <c r="AFB31" s="29"/>
      <c r="AFC31" s="29"/>
      <c r="AFD31" s="29"/>
      <c r="AFE31" s="29"/>
      <c r="AFF31" s="29"/>
      <c r="AFG31" s="29"/>
      <c r="AFH31" s="29"/>
      <c r="AFI31" s="29"/>
      <c r="AFJ31" s="29"/>
      <c r="AFK31" s="29"/>
      <c r="AFL31" s="29"/>
      <c r="AFM31" s="29"/>
      <c r="AFN31" s="29"/>
      <c r="AFO31" s="29"/>
      <c r="AFP31" s="29"/>
      <c r="AFQ31" s="29"/>
      <c r="AFR31" s="29"/>
      <c r="AFS31" s="29"/>
      <c r="AFT31" s="29"/>
      <c r="AFU31" s="29"/>
      <c r="AFV31" s="29"/>
      <c r="AFW31" s="29"/>
      <c r="AFX31" s="29"/>
      <c r="AFY31" s="29"/>
      <c r="AFZ31" s="29"/>
      <c r="AGA31" s="29"/>
      <c r="AGB31" s="29"/>
      <c r="AGC31" s="29"/>
      <c r="AGD31" s="29"/>
      <c r="AGE31" s="29"/>
      <c r="AGF31" s="29"/>
      <c r="AGG31" s="29"/>
      <c r="AGH31" s="29"/>
      <c r="AGI31" s="29"/>
      <c r="AGJ31" s="29"/>
      <c r="AGK31" s="29"/>
      <c r="AGL31" s="29"/>
      <c r="AGM31" s="29"/>
      <c r="AGN31" s="29"/>
      <c r="AGO31" s="29"/>
      <c r="AGP31" s="29"/>
      <c r="AGQ31" s="29"/>
      <c r="AGR31" s="29"/>
      <c r="AGS31" s="29"/>
      <c r="AGT31" s="29"/>
      <c r="AGU31" s="29"/>
      <c r="AGV31" s="29"/>
      <c r="AGW31" s="29"/>
      <c r="AGX31" s="29"/>
      <c r="AGY31" s="29"/>
      <c r="AGZ31" s="29"/>
      <c r="AHA31" s="29"/>
      <c r="AHB31" s="29"/>
      <c r="AHC31" s="29"/>
      <c r="AHD31" s="29"/>
      <c r="AHE31" s="29"/>
      <c r="AHF31" s="29"/>
      <c r="AHG31" s="29"/>
      <c r="AHH31" s="29"/>
      <c r="AHI31" s="29"/>
      <c r="AHJ31" s="29"/>
      <c r="AHK31" s="29"/>
      <c r="AHL31" s="29"/>
      <c r="AHM31" s="29"/>
      <c r="AHN31" s="29"/>
      <c r="AHO31" s="29"/>
      <c r="AHP31" s="29"/>
      <c r="AHQ31" s="29"/>
      <c r="AHR31" s="29"/>
      <c r="AHS31" s="29"/>
      <c r="AHT31" s="29"/>
      <c r="AHU31" s="29"/>
      <c r="AHV31" s="29"/>
      <c r="AHW31" s="29"/>
      <c r="AHX31" s="29"/>
      <c r="AHY31" s="29"/>
      <c r="AHZ31" s="29"/>
      <c r="AIA31" s="29"/>
      <c r="AIB31" s="29"/>
      <c r="AIC31" s="29"/>
      <c r="AID31" s="29"/>
      <c r="AIE31" s="29"/>
      <c r="AIF31" s="29"/>
      <c r="AIG31" s="29"/>
      <c r="AIH31" s="29"/>
      <c r="AII31" s="29"/>
      <c r="AIJ31" s="29"/>
      <c r="AIK31" s="29"/>
      <c r="AIL31" s="29"/>
      <c r="AIM31" s="29"/>
      <c r="AIN31" s="29"/>
      <c r="AIO31" s="29"/>
      <c r="AIP31" s="29"/>
      <c r="AIQ31" s="29"/>
      <c r="AIR31" s="29"/>
      <c r="AIS31" s="29"/>
      <c r="AIT31" s="29"/>
      <c r="AIU31" s="29"/>
      <c r="AIV31" s="29"/>
      <c r="AIW31" s="29"/>
      <c r="AIX31" s="29"/>
      <c r="AIY31" s="29"/>
      <c r="AIZ31" s="29"/>
      <c r="AJA31" s="29"/>
      <c r="AJB31" s="29"/>
      <c r="AJC31" s="29"/>
      <c r="AJD31" s="29"/>
      <c r="AJE31" s="29"/>
      <c r="AJF31" s="29"/>
      <c r="AJG31" s="29"/>
      <c r="AJH31" s="29"/>
      <c r="AJI31" s="29"/>
      <c r="AJJ31" s="29"/>
      <c r="AJK31" s="29"/>
      <c r="AJL31" s="29"/>
      <c r="AJM31" s="29"/>
      <c r="AJN31" s="29"/>
      <c r="AJO31" s="29"/>
      <c r="AJP31" s="29"/>
      <c r="AJQ31" s="29"/>
      <c r="AJR31" s="29"/>
      <c r="AJS31" s="29"/>
      <c r="AJT31" s="29"/>
      <c r="AJU31" s="29"/>
      <c r="AJV31" s="29"/>
      <c r="AJW31" s="29"/>
      <c r="AJX31" s="29"/>
      <c r="AJY31" s="29"/>
      <c r="AJZ31" s="29"/>
      <c r="AKA31" s="29"/>
      <c r="AKB31" s="29"/>
      <c r="AKC31" s="29"/>
      <c r="AKD31" s="29"/>
      <c r="AKE31" s="29"/>
      <c r="AKF31" s="29"/>
      <c r="AKG31" s="29"/>
      <c r="AKH31" s="29"/>
      <c r="AKI31" s="29"/>
      <c r="AKJ31" s="29"/>
      <c r="AKK31" s="29"/>
      <c r="AKL31" s="29"/>
      <c r="AKM31" s="29"/>
      <c r="AKN31" s="29"/>
      <c r="AKO31" s="29"/>
      <c r="AKP31" s="29"/>
      <c r="AKQ31" s="29"/>
      <c r="AKR31" s="29"/>
      <c r="AKS31" s="29"/>
      <c r="AKT31" s="29"/>
      <c r="AKU31" s="29"/>
      <c r="AKV31" s="29"/>
      <c r="AKW31" s="29"/>
      <c r="AKX31" s="29"/>
      <c r="AKY31" s="29"/>
      <c r="AKZ31" s="29"/>
      <c r="ALA31" s="29"/>
      <c r="ALB31" s="29"/>
      <c r="ALC31" s="29"/>
      <c r="ALD31" s="29"/>
      <c r="ALE31" s="29"/>
      <c r="ALF31" s="29"/>
      <c r="ALG31" s="29"/>
      <c r="ALH31" s="29"/>
      <c r="ALI31" s="29"/>
      <c r="ALJ31" s="29"/>
      <c r="ALK31" s="29"/>
      <c r="ALL31" s="29"/>
      <c r="ALM31" s="29"/>
      <c r="ALN31" s="29"/>
      <c r="ALO31" s="29"/>
      <c r="ALP31" s="29"/>
      <c r="ALQ31" s="29"/>
      <c r="ALR31" s="29"/>
      <c r="ALS31" s="29"/>
      <c r="ALT31" s="29"/>
      <c r="ALU31" s="29"/>
      <c r="ALV31" s="29"/>
      <c r="ALW31" s="29"/>
      <c r="ALX31" s="29"/>
      <c r="ALY31" s="29"/>
      <c r="ALZ31" s="29"/>
      <c r="AMA31" s="29"/>
      <c r="AMB31" s="29"/>
      <c r="AMC31" s="29"/>
      <c r="AMD31" s="29"/>
      <c r="AME31" s="29"/>
      <c r="AMF31" s="29"/>
      <c r="AMG31" s="29"/>
      <c r="AMH31" s="29"/>
      <c r="AMI31" s="29"/>
      <c r="AMJ31" s="29"/>
      <c r="AMK31" s="29"/>
      <c r="AML31" s="29"/>
      <c r="AMM31" s="29"/>
      <c r="AMN31" s="29"/>
      <c r="AMO31" s="29"/>
      <c r="AMP31" s="29"/>
      <c r="AMQ31" s="29"/>
      <c r="AMR31" s="29"/>
      <c r="AMS31" s="29"/>
      <c r="AMT31" s="29"/>
      <c r="AMU31" s="29"/>
      <c r="AMV31" s="29"/>
      <c r="AMW31" s="29"/>
      <c r="AMX31" s="29"/>
      <c r="AMY31" s="29"/>
      <c r="AMZ31" s="29"/>
      <c r="ANA31" s="29"/>
      <c r="ANB31" s="29"/>
      <c r="ANC31" s="29"/>
      <c r="AND31" s="29"/>
      <c r="ANE31" s="29"/>
      <c r="ANF31" s="29"/>
      <c r="ANG31" s="29"/>
      <c r="ANH31" s="29"/>
      <c r="ANI31" s="29"/>
      <c r="ANJ31" s="29"/>
      <c r="ANK31" s="29"/>
      <c r="ANL31" s="29"/>
      <c r="ANM31" s="29"/>
      <c r="ANN31" s="29"/>
      <c r="ANO31" s="29"/>
      <c r="ANP31" s="29"/>
      <c r="ANQ31" s="29"/>
      <c r="ANR31" s="29"/>
      <c r="ANS31" s="29"/>
      <c r="ANT31" s="29"/>
      <c r="ANU31" s="29"/>
      <c r="ANV31" s="29"/>
      <c r="ANW31" s="29"/>
      <c r="ANX31" s="29"/>
      <c r="ANY31" s="29"/>
      <c r="ANZ31" s="29"/>
      <c r="AOA31" s="29"/>
      <c r="AOB31" s="29"/>
      <c r="AOC31" s="29"/>
      <c r="AOD31" s="29"/>
      <c r="AOE31" s="29"/>
      <c r="AOF31" s="29"/>
      <c r="AOG31" s="29"/>
      <c r="AOH31" s="29"/>
      <c r="AOI31" s="29"/>
      <c r="AOJ31" s="29"/>
      <c r="AOK31" s="29"/>
      <c r="AOL31" s="29"/>
      <c r="AOM31" s="29"/>
      <c r="AON31" s="29"/>
      <c r="AOO31" s="29"/>
      <c r="AOP31" s="29"/>
      <c r="AOQ31" s="29"/>
      <c r="AOR31" s="29"/>
      <c r="AOS31" s="29"/>
      <c r="AOT31" s="29"/>
      <c r="AOU31" s="29"/>
      <c r="AOV31" s="29"/>
      <c r="AOW31" s="29"/>
      <c r="AOX31" s="29"/>
      <c r="AOY31" s="29"/>
      <c r="AOZ31" s="29"/>
      <c r="APA31" s="29"/>
      <c r="APB31" s="29"/>
      <c r="APC31" s="29"/>
      <c r="APD31" s="29"/>
      <c r="APE31" s="29"/>
      <c r="APF31" s="29"/>
      <c r="APG31" s="29"/>
      <c r="APH31" s="29"/>
      <c r="API31" s="29"/>
      <c r="APJ31" s="29"/>
      <c r="APK31" s="29"/>
      <c r="APL31" s="29"/>
      <c r="APM31" s="29"/>
      <c r="APN31" s="29"/>
      <c r="APO31" s="29"/>
      <c r="APP31" s="29"/>
      <c r="APQ31" s="29"/>
      <c r="APR31" s="29"/>
      <c r="APS31" s="29"/>
      <c r="APT31" s="29"/>
      <c r="APU31" s="29"/>
      <c r="APV31" s="29"/>
      <c r="APW31" s="29"/>
      <c r="APX31" s="29"/>
      <c r="APY31" s="29"/>
      <c r="APZ31" s="29"/>
      <c r="AQA31" s="29"/>
      <c r="AQB31" s="29"/>
      <c r="AQC31" s="29"/>
      <c r="AQD31" s="29"/>
      <c r="AQE31" s="29"/>
      <c r="AQF31" s="29"/>
      <c r="AQG31" s="29"/>
      <c r="AQH31" s="29"/>
      <c r="AQI31" s="29"/>
      <c r="AQJ31" s="29"/>
      <c r="AQK31" s="29"/>
      <c r="AQL31" s="29"/>
      <c r="AQM31" s="29"/>
      <c r="AQN31" s="29"/>
      <c r="AQO31" s="29"/>
      <c r="AQP31" s="29"/>
      <c r="AQQ31" s="29"/>
      <c r="AQR31" s="29"/>
      <c r="AQS31" s="29"/>
      <c r="AQT31" s="29"/>
      <c r="AQU31" s="29"/>
      <c r="AQV31" s="29"/>
      <c r="AQW31" s="29"/>
      <c r="AQX31" s="29"/>
      <c r="AQY31" s="29"/>
      <c r="AQZ31" s="29"/>
      <c r="ARA31" s="29"/>
      <c r="ARB31" s="29"/>
      <c r="ARC31" s="29"/>
      <c r="ARD31" s="29"/>
      <c r="ARE31" s="29"/>
      <c r="ARF31" s="29"/>
      <c r="ARG31" s="29"/>
      <c r="ARH31" s="29"/>
      <c r="ARI31" s="29"/>
      <c r="ARJ31" s="29"/>
      <c r="ARK31" s="29"/>
      <c r="ARL31" s="29"/>
      <c r="ARM31" s="29"/>
      <c r="ARN31" s="29"/>
      <c r="ARO31" s="29"/>
      <c r="ARP31" s="29"/>
      <c r="ARQ31" s="29"/>
      <c r="ARR31" s="29"/>
      <c r="ARS31" s="29"/>
      <c r="ART31" s="29"/>
      <c r="ARU31" s="29"/>
      <c r="ARV31" s="29"/>
      <c r="ARW31" s="29"/>
      <c r="ARX31" s="29"/>
      <c r="ARY31" s="29"/>
      <c r="ARZ31" s="29"/>
      <c r="ASA31" s="29"/>
      <c r="ASB31" s="29"/>
      <c r="ASC31" s="29"/>
      <c r="ASD31" s="29"/>
      <c r="ASE31" s="29"/>
      <c r="ASF31" s="29"/>
      <c r="ASG31" s="29"/>
      <c r="ASH31" s="29"/>
      <c r="ASI31" s="29"/>
      <c r="ASJ31" s="29"/>
      <c r="ASK31" s="29"/>
      <c r="ASL31" s="29"/>
      <c r="ASM31" s="29"/>
      <c r="ASN31" s="29"/>
      <c r="ASO31" s="29"/>
      <c r="ASP31" s="29"/>
      <c r="ASQ31" s="29"/>
      <c r="ASR31" s="29"/>
      <c r="ASS31" s="29"/>
      <c r="AST31" s="29"/>
      <c r="ASU31" s="29"/>
      <c r="ASV31" s="29"/>
      <c r="ASW31" s="29"/>
      <c r="ASX31" s="29"/>
      <c r="ASY31" s="29"/>
      <c r="ASZ31" s="29"/>
      <c r="ATA31" s="29"/>
      <c r="ATB31" s="29"/>
      <c r="ATC31" s="29"/>
      <c r="ATD31" s="29"/>
      <c r="ATE31" s="29"/>
      <c r="ATF31" s="29"/>
      <c r="ATG31" s="29"/>
      <c r="ATH31" s="29"/>
      <c r="ATI31" s="29"/>
      <c r="ATJ31" s="29"/>
      <c r="ATK31" s="29"/>
      <c r="ATL31" s="29"/>
      <c r="ATM31" s="29"/>
      <c r="ATN31" s="29"/>
      <c r="ATO31" s="29"/>
      <c r="ATP31" s="29"/>
      <c r="ATQ31" s="29"/>
      <c r="ATR31" s="29"/>
      <c r="ATS31" s="29"/>
      <c r="ATT31" s="29"/>
      <c r="ATU31" s="29"/>
      <c r="ATV31" s="29"/>
      <c r="ATW31" s="29"/>
      <c r="ATX31" s="29"/>
      <c r="ATY31" s="29"/>
      <c r="ATZ31" s="29"/>
      <c r="AUA31" s="29"/>
      <c r="AUB31" s="29"/>
      <c r="AUC31" s="29"/>
      <c r="AUD31" s="29"/>
      <c r="AUE31" s="29"/>
      <c r="AUF31" s="29"/>
      <c r="AUG31" s="29"/>
      <c r="AUH31" s="29"/>
      <c r="AUI31" s="29"/>
      <c r="AUJ31" s="29"/>
      <c r="AUK31" s="29"/>
      <c r="AUL31" s="29"/>
      <c r="AUM31" s="29"/>
      <c r="AUN31" s="29"/>
      <c r="AUO31" s="29"/>
      <c r="AUP31" s="29"/>
      <c r="AUQ31" s="29"/>
      <c r="AUR31" s="29"/>
      <c r="AUS31" s="29"/>
      <c r="AUT31" s="29"/>
      <c r="AUU31" s="29"/>
      <c r="AUV31" s="29"/>
      <c r="AUW31" s="29"/>
      <c r="AUX31" s="29"/>
      <c r="AUY31" s="29"/>
      <c r="AUZ31" s="29"/>
      <c r="AVA31" s="29"/>
      <c r="AVB31" s="29"/>
      <c r="AVC31" s="29"/>
      <c r="AVD31" s="29"/>
      <c r="AVE31" s="29"/>
      <c r="AVF31" s="29"/>
      <c r="AVG31" s="29"/>
      <c r="AVH31" s="29"/>
      <c r="AVI31" s="29"/>
      <c r="AVJ31" s="29"/>
      <c r="AVK31" s="29"/>
      <c r="AVL31" s="29"/>
      <c r="AVM31" s="29"/>
      <c r="AVN31" s="29"/>
      <c r="AVO31" s="29"/>
      <c r="AVP31" s="29"/>
      <c r="AVQ31" s="29"/>
      <c r="AVR31" s="29"/>
      <c r="AVS31" s="29"/>
      <c r="AVT31" s="29"/>
      <c r="AVU31" s="29"/>
      <c r="AVV31" s="29"/>
      <c r="AVW31" s="29"/>
      <c r="AVX31" s="29"/>
      <c r="AVY31" s="29"/>
      <c r="AVZ31" s="29"/>
      <c r="AWA31" s="29"/>
      <c r="AWB31" s="29"/>
      <c r="AWC31" s="29"/>
      <c r="AWD31" s="29"/>
      <c r="AWE31" s="29"/>
      <c r="AWF31" s="29"/>
      <c r="AWG31" s="29"/>
      <c r="AWH31" s="29"/>
      <c r="AWI31" s="29"/>
      <c r="AWJ31" s="29"/>
      <c r="AWK31" s="29"/>
      <c r="AWL31" s="29"/>
      <c r="AWM31" s="29"/>
      <c r="AWN31" s="29"/>
      <c r="AWO31" s="29"/>
      <c r="AWP31" s="29"/>
      <c r="AWQ31" s="29"/>
      <c r="AWR31" s="29"/>
      <c r="AWS31" s="29"/>
      <c r="AWT31" s="29"/>
      <c r="AWU31" s="29"/>
      <c r="AWV31" s="29"/>
      <c r="AWW31" s="29"/>
      <c r="AWX31" s="29"/>
      <c r="AWY31" s="29"/>
      <c r="AWZ31" s="29"/>
      <c r="AXA31" s="29"/>
      <c r="AXB31" s="29"/>
      <c r="AXC31" s="29"/>
      <c r="AXD31" s="29"/>
      <c r="AXE31" s="29"/>
      <c r="AXF31" s="29"/>
      <c r="AXG31" s="29"/>
      <c r="AXH31" s="29"/>
      <c r="AXI31" s="29"/>
      <c r="AXJ31" s="29"/>
      <c r="AXK31" s="29"/>
      <c r="AXL31" s="29"/>
      <c r="AXM31" s="29"/>
      <c r="AXN31" s="29"/>
      <c r="AXO31" s="29"/>
      <c r="AXP31" s="29"/>
      <c r="AXQ31" s="29"/>
      <c r="AXR31" s="29"/>
      <c r="AXS31" s="29"/>
      <c r="AXT31" s="29"/>
      <c r="AXU31" s="29"/>
      <c r="AXV31" s="29"/>
      <c r="AXW31" s="29"/>
      <c r="AXX31" s="29"/>
      <c r="AXY31" s="29"/>
      <c r="AXZ31" s="29"/>
      <c r="AYA31" s="29"/>
      <c r="AYB31" s="29"/>
      <c r="AYC31" s="29"/>
      <c r="AYD31" s="29"/>
      <c r="AYE31" s="29"/>
      <c r="AYF31" s="29"/>
      <c r="AYG31" s="29"/>
      <c r="AYH31" s="29"/>
      <c r="AYI31" s="29"/>
      <c r="AYJ31" s="29"/>
      <c r="AYK31" s="29"/>
      <c r="AYL31" s="29"/>
      <c r="AYM31" s="29"/>
      <c r="AYN31" s="29"/>
      <c r="AYO31" s="29"/>
      <c r="AYP31" s="29"/>
      <c r="AYQ31" s="29"/>
      <c r="AYR31" s="29"/>
      <c r="AYS31" s="29"/>
      <c r="AYT31" s="29"/>
      <c r="AYU31" s="29"/>
      <c r="AYV31" s="29"/>
      <c r="AYW31" s="29"/>
      <c r="AYX31" s="29"/>
      <c r="AYY31" s="29"/>
      <c r="AYZ31" s="29"/>
      <c r="AZA31" s="29"/>
      <c r="AZB31" s="29"/>
      <c r="AZC31" s="29"/>
      <c r="AZD31" s="29"/>
      <c r="AZE31" s="29"/>
      <c r="AZF31" s="29"/>
      <c r="AZG31" s="29"/>
      <c r="AZH31" s="29"/>
      <c r="AZI31" s="29"/>
      <c r="AZJ31" s="29"/>
      <c r="AZK31" s="29"/>
      <c r="AZL31" s="29"/>
      <c r="AZM31" s="29"/>
      <c r="AZN31" s="29"/>
      <c r="AZO31" s="29"/>
      <c r="AZP31" s="29"/>
      <c r="AZQ31" s="29"/>
      <c r="AZR31" s="29"/>
      <c r="AZS31" s="29"/>
      <c r="AZT31" s="29"/>
      <c r="AZU31" s="29"/>
      <c r="AZV31" s="29"/>
      <c r="AZW31" s="29"/>
      <c r="AZX31" s="29"/>
      <c r="AZY31" s="29"/>
      <c r="AZZ31" s="29"/>
      <c r="BAA31" s="29"/>
      <c r="BAB31" s="29"/>
      <c r="BAC31" s="29"/>
      <c r="BAD31" s="29"/>
      <c r="BAE31" s="29"/>
      <c r="BAF31" s="29"/>
      <c r="BAG31" s="29"/>
      <c r="BAH31" s="29"/>
      <c r="BAI31" s="29"/>
      <c r="BAJ31" s="29"/>
      <c r="BAK31" s="29"/>
      <c r="BAL31" s="29"/>
      <c r="BAM31" s="29"/>
      <c r="BAN31" s="29"/>
      <c r="BAO31" s="29"/>
      <c r="BAP31" s="29"/>
      <c r="BAQ31" s="29"/>
      <c r="BAR31" s="29"/>
      <c r="BAS31" s="29"/>
      <c r="BAT31" s="29"/>
      <c r="BAU31" s="29"/>
      <c r="BAV31" s="29"/>
      <c r="BAW31" s="29"/>
      <c r="BAX31" s="29"/>
      <c r="BAY31" s="29"/>
      <c r="BAZ31" s="29"/>
      <c r="BBA31" s="29"/>
      <c r="BBB31" s="29"/>
      <c r="BBC31" s="29"/>
      <c r="BBD31" s="29"/>
      <c r="BBE31" s="29"/>
      <c r="BBF31" s="29"/>
      <c r="BBG31" s="29"/>
      <c r="BBH31" s="29"/>
      <c r="BBI31" s="29"/>
      <c r="BBJ31" s="29"/>
      <c r="BBK31" s="29"/>
      <c r="BBL31" s="29"/>
      <c r="BBM31" s="29"/>
      <c r="BBN31" s="29"/>
      <c r="BBO31" s="29"/>
      <c r="BBP31" s="29"/>
      <c r="BBQ31" s="29"/>
      <c r="BBR31" s="29"/>
      <c r="BBS31" s="29"/>
      <c r="BBT31" s="29"/>
      <c r="BBU31" s="29"/>
      <c r="BBV31" s="29"/>
      <c r="BBW31" s="29"/>
      <c r="BBX31" s="29"/>
      <c r="BBY31" s="29"/>
      <c r="BBZ31" s="29"/>
      <c r="BCA31" s="29"/>
      <c r="BCB31" s="29"/>
      <c r="BCC31" s="29"/>
      <c r="BCD31" s="29"/>
      <c r="BCE31" s="29"/>
      <c r="BCF31" s="29"/>
      <c r="BCG31" s="29"/>
      <c r="BCH31" s="29"/>
      <c r="BCI31" s="29"/>
      <c r="BCJ31" s="29"/>
      <c r="BCK31" s="29"/>
      <c r="BCL31" s="29"/>
      <c r="BCM31" s="29"/>
      <c r="BCN31" s="29"/>
      <c r="BCO31" s="29"/>
      <c r="BCP31" s="29"/>
      <c r="BCQ31" s="29"/>
      <c r="BCR31" s="29"/>
      <c r="BCS31" s="29"/>
      <c r="BCT31" s="29"/>
      <c r="BCU31" s="29"/>
      <c r="BCV31" s="29"/>
      <c r="BCW31" s="29"/>
      <c r="BCX31" s="29"/>
      <c r="BCY31" s="29"/>
      <c r="BCZ31" s="29"/>
      <c r="BDA31" s="29"/>
      <c r="BDB31" s="29"/>
      <c r="BDC31" s="29"/>
      <c r="BDD31" s="29"/>
      <c r="BDE31" s="29"/>
      <c r="BDF31" s="29"/>
      <c r="BDG31" s="29"/>
      <c r="BDH31" s="29"/>
      <c r="BDI31" s="29"/>
      <c r="BDJ31" s="29"/>
      <c r="BDK31" s="29"/>
      <c r="BDL31" s="29"/>
      <c r="BDM31" s="29"/>
      <c r="BDN31" s="29"/>
      <c r="BDO31" s="29"/>
      <c r="BDP31" s="29"/>
      <c r="BDQ31" s="29"/>
      <c r="BDR31" s="29"/>
      <c r="BDS31" s="29"/>
      <c r="BDT31" s="29"/>
      <c r="BDU31" s="29"/>
      <c r="BDV31" s="29"/>
      <c r="BDW31" s="29"/>
      <c r="BDX31" s="29"/>
      <c r="BDY31" s="29"/>
      <c r="BDZ31" s="29"/>
      <c r="BEA31" s="29"/>
      <c r="BEB31" s="29"/>
      <c r="BEC31" s="29"/>
      <c r="BED31" s="29"/>
      <c r="BEE31" s="29"/>
      <c r="BEF31" s="29"/>
      <c r="BEG31" s="29"/>
      <c r="BEH31" s="29"/>
      <c r="BEI31" s="29"/>
      <c r="BEJ31" s="29"/>
      <c r="BEK31" s="29"/>
      <c r="BEL31" s="29"/>
      <c r="BEM31" s="29"/>
      <c r="BEN31" s="29"/>
      <c r="BEO31" s="29"/>
      <c r="BEP31" s="29"/>
      <c r="BEQ31" s="29"/>
      <c r="BER31" s="29"/>
      <c r="BES31" s="29"/>
      <c r="BET31" s="29"/>
      <c r="BEU31" s="29"/>
      <c r="BEV31" s="29"/>
      <c r="BEW31" s="29"/>
      <c r="BEX31" s="29"/>
      <c r="BEY31" s="29"/>
      <c r="BEZ31" s="29"/>
      <c r="BFA31" s="29"/>
      <c r="BFB31" s="29"/>
      <c r="BFC31" s="29"/>
      <c r="BFD31" s="29"/>
      <c r="BFE31" s="29"/>
      <c r="BFF31" s="29"/>
      <c r="BFG31" s="29"/>
      <c r="BFH31" s="29"/>
      <c r="BFI31" s="29"/>
      <c r="BFJ31" s="29"/>
      <c r="BFK31" s="29"/>
      <c r="BFL31" s="29"/>
      <c r="BFM31" s="29"/>
      <c r="BFN31" s="29"/>
      <c r="BFO31" s="29"/>
      <c r="BFP31" s="29"/>
      <c r="BFQ31" s="29"/>
      <c r="BFR31" s="29"/>
      <c r="BFS31" s="29"/>
      <c r="BFT31" s="29"/>
      <c r="BFU31" s="29"/>
      <c r="BFV31" s="29"/>
      <c r="BFW31" s="29"/>
      <c r="BFX31" s="29"/>
      <c r="BFY31" s="29"/>
      <c r="BFZ31" s="29"/>
      <c r="BGA31" s="29"/>
      <c r="BGB31" s="29"/>
      <c r="BGC31" s="29"/>
      <c r="BGD31" s="29"/>
      <c r="BGE31" s="29"/>
      <c r="BGF31" s="29"/>
      <c r="BGG31" s="29"/>
      <c r="BGH31" s="29"/>
      <c r="BGI31" s="29"/>
      <c r="BGJ31" s="29"/>
      <c r="BGK31" s="29"/>
      <c r="BGL31" s="29"/>
      <c r="BGM31" s="29"/>
      <c r="BGN31" s="29"/>
      <c r="BGO31" s="29"/>
      <c r="BGP31" s="29"/>
      <c r="BGQ31" s="29"/>
      <c r="BGR31" s="29"/>
      <c r="BGS31" s="29"/>
      <c r="BGT31" s="29"/>
      <c r="BGU31" s="29"/>
      <c r="BGV31" s="29"/>
      <c r="BGW31" s="29"/>
      <c r="BGX31" s="29"/>
      <c r="BGY31" s="29"/>
      <c r="BGZ31" s="29"/>
      <c r="BHA31" s="29"/>
      <c r="BHB31" s="29"/>
      <c r="BHC31" s="29"/>
      <c r="BHD31" s="29"/>
      <c r="BHE31" s="29"/>
      <c r="BHF31" s="29"/>
      <c r="BHG31" s="29"/>
      <c r="BHH31" s="29"/>
      <c r="BHI31" s="29"/>
      <c r="BHJ31" s="29"/>
      <c r="BHK31" s="29"/>
      <c r="BHL31" s="29"/>
      <c r="BHM31" s="29"/>
      <c r="BHN31" s="29"/>
      <c r="BHO31" s="29"/>
      <c r="BHP31" s="29"/>
      <c r="BHQ31" s="29"/>
      <c r="BHR31" s="29"/>
      <c r="BHS31" s="29"/>
      <c r="BHT31" s="29"/>
      <c r="BHU31" s="29"/>
      <c r="BHV31" s="29"/>
      <c r="BHW31" s="29"/>
      <c r="BHX31" s="29"/>
      <c r="BHY31" s="29"/>
      <c r="BHZ31" s="29"/>
      <c r="BIA31" s="29"/>
      <c r="BIB31" s="29"/>
      <c r="BIC31" s="29"/>
      <c r="BID31" s="29"/>
      <c r="BIE31" s="29"/>
      <c r="BIF31" s="29"/>
      <c r="BIG31" s="29"/>
      <c r="BIH31" s="29"/>
      <c r="BII31" s="29"/>
      <c r="BIJ31" s="29"/>
      <c r="BIK31" s="29"/>
      <c r="BIL31" s="29"/>
      <c r="BIM31" s="29"/>
      <c r="BIN31" s="29"/>
      <c r="BIO31" s="29"/>
      <c r="BIP31" s="29"/>
      <c r="BIQ31" s="29"/>
      <c r="BIR31" s="29"/>
      <c r="BIS31" s="29"/>
      <c r="BIT31" s="29"/>
      <c r="BIU31" s="29"/>
      <c r="BIV31" s="29"/>
      <c r="BIW31" s="29"/>
      <c r="BIX31" s="29"/>
      <c r="BIY31" s="29"/>
      <c r="BIZ31" s="29"/>
      <c r="BJA31" s="29"/>
      <c r="BJB31" s="29"/>
      <c r="BJC31" s="29"/>
      <c r="BJD31" s="29"/>
      <c r="BJE31" s="29"/>
      <c r="BJF31" s="29"/>
      <c r="BJG31" s="29"/>
      <c r="BJH31" s="29"/>
      <c r="BJI31" s="29"/>
      <c r="BJJ31" s="29"/>
      <c r="BJK31" s="29"/>
      <c r="BJL31" s="29"/>
      <c r="BJM31" s="29"/>
      <c r="BJN31" s="29"/>
      <c r="BJO31" s="29"/>
      <c r="BJP31" s="29"/>
      <c r="BJQ31" s="29"/>
      <c r="BJR31" s="29"/>
      <c r="BJS31" s="29"/>
      <c r="BJT31" s="29"/>
      <c r="BJU31" s="29"/>
      <c r="BJV31" s="29"/>
      <c r="BJW31" s="29"/>
      <c r="BJX31" s="29"/>
      <c r="BJY31" s="29"/>
      <c r="BJZ31" s="29"/>
      <c r="BKA31" s="29"/>
      <c r="BKB31" s="29"/>
      <c r="BKC31" s="29"/>
      <c r="BKD31" s="29"/>
      <c r="BKE31" s="29"/>
      <c r="BKF31" s="29"/>
      <c r="BKG31" s="29"/>
      <c r="BKH31" s="29"/>
      <c r="BKI31" s="29"/>
      <c r="BKJ31" s="29"/>
      <c r="BKK31" s="29"/>
      <c r="BKL31" s="29"/>
      <c r="BKM31" s="29"/>
      <c r="BKN31" s="29"/>
      <c r="BKO31" s="29"/>
      <c r="BKP31" s="29"/>
      <c r="BKQ31" s="29"/>
      <c r="BKR31" s="29"/>
      <c r="BKS31" s="29"/>
      <c r="BKT31" s="29"/>
      <c r="BKU31" s="29"/>
      <c r="BKV31" s="29"/>
      <c r="BKW31" s="29"/>
      <c r="BKX31" s="29"/>
      <c r="BKY31" s="29"/>
      <c r="BKZ31" s="29"/>
      <c r="BLA31" s="29"/>
      <c r="BLB31" s="29"/>
      <c r="BLC31" s="29"/>
      <c r="BLD31" s="29"/>
      <c r="BLE31" s="29"/>
      <c r="BLF31" s="29"/>
      <c r="BLG31" s="29"/>
      <c r="BLH31" s="29"/>
      <c r="BLI31" s="29"/>
      <c r="BLJ31" s="29"/>
      <c r="BLK31" s="29"/>
      <c r="BLL31" s="29"/>
      <c r="BLM31" s="29"/>
      <c r="BLN31" s="29"/>
      <c r="BLO31" s="29"/>
      <c r="BLP31" s="29"/>
      <c r="BLQ31" s="29"/>
      <c r="BLR31" s="29"/>
      <c r="BLS31" s="29"/>
      <c r="BLT31" s="29"/>
      <c r="BLU31" s="29"/>
      <c r="BLV31" s="29"/>
      <c r="BLW31" s="29"/>
      <c r="BLX31" s="29"/>
      <c r="BLY31" s="29"/>
      <c r="BLZ31" s="29"/>
      <c r="BMA31" s="29"/>
      <c r="BMB31" s="29"/>
      <c r="BMC31" s="29"/>
      <c r="BMD31" s="29"/>
      <c r="BME31" s="29"/>
      <c r="BMF31" s="29"/>
      <c r="BMG31" s="29"/>
      <c r="BMH31" s="29"/>
      <c r="BMI31" s="29"/>
      <c r="BMJ31" s="29"/>
      <c r="BMK31" s="29"/>
      <c r="BML31" s="29"/>
      <c r="BMM31" s="29"/>
      <c r="BMN31" s="29"/>
      <c r="BMO31" s="29"/>
      <c r="BMP31" s="29"/>
      <c r="BMQ31" s="29"/>
      <c r="BMR31" s="29"/>
      <c r="BMS31" s="29"/>
      <c r="BMT31" s="29"/>
      <c r="BMU31" s="29"/>
      <c r="BMV31" s="29"/>
      <c r="BMW31" s="29"/>
      <c r="BMX31" s="29"/>
      <c r="BMY31" s="29"/>
      <c r="BMZ31" s="29"/>
      <c r="BNA31" s="29"/>
      <c r="BNB31" s="29"/>
      <c r="BNC31" s="29"/>
      <c r="BND31" s="29"/>
      <c r="BNE31" s="29"/>
      <c r="BNF31" s="29"/>
      <c r="BNG31" s="29"/>
      <c r="BNH31" s="29"/>
      <c r="BNI31" s="29"/>
      <c r="BNJ31" s="29"/>
      <c r="BNK31" s="29"/>
      <c r="BNL31" s="29"/>
      <c r="BNM31" s="29"/>
      <c r="BNN31" s="29"/>
      <c r="BNO31" s="29"/>
      <c r="BNP31" s="29"/>
      <c r="BNQ31" s="29"/>
      <c r="BNR31" s="29"/>
      <c r="BNS31" s="29"/>
      <c r="BNT31" s="29"/>
      <c r="BNU31" s="29"/>
      <c r="BNV31" s="29"/>
      <c r="BNW31" s="29"/>
      <c r="BNX31" s="29"/>
      <c r="BNY31" s="29"/>
      <c r="BNZ31" s="29"/>
      <c r="BOA31" s="29"/>
      <c r="BOB31" s="29"/>
      <c r="BOC31" s="29"/>
      <c r="BOD31" s="29"/>
      <c r="BOE31" s="29"/>
      <c r="BOF31" s="29"/>
      <c r="BOG31" s="29"/>
      <c r="BOH31" s="29"/>
      <c r="BOI31" s="29"/>
      <c r="BOJ31" s="29"/>
      <c r="BOK31" s="29"/>
      <c r="BOL31" s="29"/>
      <c r="BOM31" s="29"/>
      <c r="BON31" s="29"/>
      <c r="BOO31" s="29"/>
      <c r="BOP31" s="29"/>
      <c r="BOQ31" s="29"/>
      <c r="BOR31" s="29"/>
      <c r="BOS31" s="29"/>
      <c r="BOT31" s="29"/>
      <c r="BOU31" s="29"/>
      <c r="BOV31" s="29"/>
      <c r="BOW31" s="29"/>
      <c r="BOX31" s="29"/>
      <c r="BOY31" s="29"/>
      <c r="BOZ31" s="29"/>
      <c r="BPA31" s="29"/>
      <c r="BPB31" s="29"/>
      <c r="BPC31" s="29"/>
      <c r="BPD31" s="29"/>
      <c r="BPE31" s="29"/>
      <c r="BPF31" s="29"/>
      <c r="BPG31" s="29"/>
      <c r="BPH31" s="29"/>
      <c r="BPI31" s="29"/>
      <c r="BPJ31" s="29"/>
      <c r="BPK31" s="29"/>
      <c r="BPL31" s="29"/>
      <c r="BPM31" s="29"/>
      <c r="BPN31" s="29"/>
      <c r="BPO31" s="29"/>
      <c r="BPP31" s="29"/>
      <c r="BPQ31" s="29"/>
      <c r="BPR31" s="29"/>
      <c r="BPS31" s="29"/>
      <c r="BPT31" s="29"/>
      <c r="BPU31" s="29"/>
      <c r="BPV31" s="29"/>
      <c r="BPW31" s="29"/>
      <c r="BPX31" s="29"/>
      <c r="BPY31" s="29"/>
      <c r="BPZ31" s="29"/>
      <c r="BQA31" s="29"/>
      <c r="BQB31" s="29"/>
      <c r="BQC31" s="29"/>
      <c r="BQD31" s="29"/>
      <c r="BQE31" s="29"/>
      <c r="BQF31" s="29"/>
      <c r="BQG31" s="29"/>
      <c r="BQH31" s="29"/>
      <c r="BQI31" s="29"/>
      <c r="BQJ31" s="29"/>
      <c r="BQK31" s="29"/>
      <c r="BQL31" s="29"/>
      <c r="BQM31" s="29"/>
      <c r="BQN31" s="29"/>
      <c r="BQO31" s="29"/>
      <c r="BQP31" s="29"/>
      <c r="BQQ31" s="29"/>
      <c r="BQR31" s="29"/>
      <c r="BQS31" s="29"/>
      <c r="BQT31" s="29"/>
      <c r="BQU31" s="29"/>
      <c r="BQV31" s="29"/>
      <c r="BQW31" s="29"/>
      <c r="BQX31" s="29"/>
      <c r="BQY31" s="29"/>
      <c r="BQZ31" s="29"/>
      <c r="BRA31" s="29"/>
      <c r="BRB31" s="29"/>
      <c r="BRC31" s="29"/>
      <c r="BRD31" s="29"/>
      <c r="BRE31" s="29"/>
      <c r="BRF31" s="29"/>
      <c r="BRG31" s="29"/>
      <c r="BRH31" s="29"/>
      <c r="BRI31" s="29"/>
      <c r="BRJ31" s="29"/>
      <c r="BRK31" s="29"/>
      <c r="BRL31" s="29"/>
      <c r="BRM31" s="29"/>
      <c r="BRN31" s="29"/>
      <c r="BRO31" s="29"/>
      <c r="BRP31" s="29"/>
      <c r="BRQ31" s="29"/>
      <c r="BRR31" s="29"/>
      <c r="BRS31" s="29"/>
      <c r="BRT31" s="29"/>
      <c r="BRU31" s="29"/>
      <c r="BRV31" s="29"/>
      <c r="BRW31" s="29"/>
      <c r="BRX31" s="29"/>
      <c r="BRY31" s="29"/>
      <c r="BRZ31" s="29"/>
      <c r="BSA31" s="29"/>
      <c r="BSB31" s="29"/>
      <c r="BSC31" s="29"/>
      <c r="BSD31" s="29"/>
      <c r="BSE31" s="29"/>
      <c r="BSF31" s="29"/>
      <c r="BSG31" s="29"/>
      <c r="BSH31" s="29"/>
      <c r="BSI31" s="29"/>
      <c r="BSJ31" s="29"/>
      <c r="BSK31" s="29"/>
      <c r="BSL31" s="29"/>
      <c r="BSM31" s="29"/>
      <c r="BSN31" s="29"/>
      <c r="BSO31" s="29"/>
      <c r="BSP31" s="29"/>
      <c r="BSQ31" s="29"/>
      <c r="BSR31" s="29"/>
      <c r="BSS31" s="29"/>
      <c r="BST31" s="29"/>
      <c r="BSU31" s="29"/>
      <c r="BSV31" s="29"/>
      <c r="BSW31" s="29"/>
      <c r="BSX31" s="29"/>
      <c r="BSY31" s="29"/>
      <c r="BSZ31" s="29"/>
      <c r="BTA31" s="29"/>
      <c r="BTB31" s="29"/>
      <c r="BTC31" s="29"/>
      <c r="BTD31" s="29"/>
      <c r="BTE31" s="29"/>
      <c r="BTF31" s="29"/>
      <c r="BTG31" s="29"/>
      <c r="BTH31" s="29"/>
      <c r="BTI31" s="29"/>
      <c r="BTJ31" s="29"/>
      <c r="BTK31" s="29"/>
      <c r="BTL31" s="29"/>
      <c r="BTM31" s="29"/>
      <c r="BTN31" s="29"/>
      <c r="BTO31" s="29"/>
      <c r="BTP31" s="29"/>
      <c r="BTQ31" s="29"/>
      <c r="BTR31" s="29"/>
      <c r="BTS31" s="29"/>
      <c r="BTT31" s="29"/>
      <c r="BTU31" s="29"/>
      <c r="BTV31" s="29"/>
      <c r="BTW31" s="29"/>
      <c r="BTX31" s="29"/>
      <c r="BTY31" s="29"/>
      <c r="BTZ31" s="29"/>
      <c r="BUA31" s="29"/>
      <c r="BUB31" s="29"/>
      <c r="BUC31" s="29"/>
      <c r="BUD31" s="29"/>
      <c r="BUE31" s="29"/>
      <c r="BUF31" s="29"/>
      <c r="BUG31" s="29"/>
      <c r="BUH31" s="29"/>
      <c r="BUI31" s="29"/>
      <c r="BUJ31" s="29"/>
      <c r="BUK31" s="29"/>
      <c r="BUL31" s="29"/>
      <c r="BUM31" s="29"/>
      <c r="BUN31" s="29"/>
      <c r="BUO31" s="29"/>
      <c r="BUP31" s="29"/>
      <c r="BUQ31" s="29"/>
      <c r="BUR31" s="29"/>
      <c r="BUS31" s="29"/>
      <c r="BUT31" s="29"/>
      <c r="BUU31" s="29"/>
      <c r="BUV31" s="29"/>
      <c r="BUW31" s="29"/>
      <c r="BUX31" s="29"/>
      <c r="BUY31" s="29"/>
      <c r="BUZ31" s="29"/>
      <c r="BVA31" s="29"/>
      <c r="BVB31" s="29"/>
      <c r="BVC31" s="29"/>
      <c r="BVD31" s="29"/>
      <c r="BVE31" s="29"/>
      <c r="BVF31" s="29"/>
      <c r="BVG31" s="29"/>
      <c r="BVH31" s="29"/>
      <c r="BVI31" s="29"/>
      <c r="BVJ31" s="29"/>
      <c r="BVK31" s="29"/>
      <c r="BVL31" s="29"/>
      <c r="BVM31" s="29"/>
      <c r="BVN31" s="29"/>
      <c r="BVO31" s="29"/>
      <c r="BVP31" s="29"/>
      <c r="BVQ31" s="29"/>
      <c r="BVR31" s="29"/>
      <c r="BVS31" s="29"/>
      <c r="BVT31" s="29"/>
      <c r="BVU31" s="29"/>
      <c r="BVV31" s="29"/>
      <c r="BVW31" s="29"/>
      <c r="BVX31" s="29"/>
      <c r="BVY31" s="29"/>
      <c r="BVZ31" s="29"/>
      <c r="BWA31" s="29"/>
      <c r="BWB31" s="29"/>
      <c r="BWC31" s="29"/>
      <c r="BWD31" s="29"/>
      <c r="BWE31" s="29"/>
      <c r="BWF31" s="29"/>
      <c r="BWG31" s="29"/>
      <c r="BWH31" s="29"/>
      <c r="BWI31" s="29"/>
      <c r="BWJ31" s="29"/>
      <c r="BWK31" s="29"/>
      <c r="BWL31" s="29"/>
      <c r="BWM31" s="29"/>
      <c r="BWN31" s="29"/>
      <c r="BWO31" s="29"/>
      <c r="BWP31" s="29"/>
      <c r="BWQ31" s="29"/>
      <c r="BWR31" s="29"/>
      <c r="BWS31" s="29"/>
      <c r="BWT31" s="29"/>
      <c r="BWU31" s="29"/>
      <c r="BWV31" s="29"/>
      <c r="BWW31" s="29"/>
      <c r="BWX31" s="29"/>
      <c r="BWY31" s="29"/>
      <c r="BWZ31" s="29"/>
      <c r="BXA31" s="29"/>
      <c r="BXB31" s="29"/>
      <c r="BXC31" s="29"/>
      <c r="BXD31" s="29"/>
      <c r="BXE31" s="29"/>
      <c r="BXF31" s="29"/>
      <c r="BXG31" s="29"/>
      <c r="BXH31" s="29"/>
      <c r="BXI31" s="29"/>
      <c r="BXJ31" s="29"/>
      <c r="BXK31" s="29"/>
      <c r="BXL31" s="29"/>
      <c r="BXM31" s="29"/>
      <c r="BXN31" s="29"/>
      <c r="BXO31" s="29"/>
      <c r="BXP31" s="29"/>
      <c r="BXQ31" s="29"/>
      <c r="BXR31" s="29"/>
      <c r="BXS31" s="29"/>
      <c r="BXT31" s="29"/>
      <c r="BXU31" s="29"/>
      <c r="BXV31" s="29"/>
      <c r="BXW31" s="29"/>
      <c r="BXX31" s="29"/>
      <c r="BXY31" s="29"/>
      <c r="BXZ31" s="29"/>
      <c r="BYA31" s="29"/>
      <c r="BYB31" s="29"/>
      <c r="BYC31" s="29"/>
      <c r="BYD31" s="29"/>
      <c r="BYE31" s="29"/>
      <c r="BYF31" s="29"/>
      <c r="BYG31" s="29"/>
      <c r="BYH31" s="29"/>
      <c r="BYI31" s="29"/>
      <c r="BYJ31" s="29"/>
      <c r="BYK31" s="29"/>
      <c r="BYL31" s="29"/>
      <c r="BYM31" s="29"/>
      <c r="BYN31" s="29"/>
      <c r="BYO31" s="29"/>
      <c r="BYP31" s="29"/>
      <c r="BYQ31" s="29"/>
      <c r="BYR31" s="29"/>
      <c r="BYS31" s="29"/>
      <c r="BYT31" s="29"/>
      <c r="BYU31" s="29"/>
      <c r="BYV31" s="29"/>
      <c r="BYW31" s="29"/>
      <c r="BYX31" s="29"/>
      <c r="BYY31" s="29"/>
      <c r="BYZ31" s="29"/>
      <c r="BZA31" s="29"/>
      <c r="BZB31" s="29"/>
      <c r="BZC31" s="29"/>
      <c r="BZD31" s="29"/>
      <c r="BZE31" s="29"/>
      <c r="BZF31" s="29"/>
      <c r="BZG31" s="29"/>
      <c r="BZH31" s="29"/>
      <c r="BZI31" s="29"/>
      <c r="BZJ31" s="29"/>
      <c r="BZK31" s="29"/>
      <c r="BZL31" s="29"/>
      <c r="BZM31" s="29"/>
      <c r="BZN31" s="29"/>
      <c r="BZO31" s="29"/>
      <c r="BZP31" s="29"/>
      <c r="BZQ31" s="29"/>
      <c r="BZR31" s="29"/>
      <c r="BZS31" s="29"/>
      <c r="BZT31" s="29"/>
      <c r="BZU31" s="29"/>
      <c r="BZV31" s="29"/>
      <c r="BZW31" s="29"/>
      <c r="BZX31" s="29"/>
      <c r="BZY31" s="29"/>
      <c r="BZZ31" s="29"/>
      <c r="CAA31" s="29"/>
      <c r="CAB31" s="29"/>
      <c r="CAC31" s="29"/>
      <c r="CAD31" s="29"/>
      <c r="CAE31" s="29"/>
      <c r="CAF31" s="29"/>
      <c r="CAG31" s="29"/>
      <c r="CAH31" s="29"/>
      <c r="CAI31" s="29"/>
      <c r="CAJ31" s="29"/>
      <c r="CAK31" s="29"/>
      <c r="CAL31" s="29"/>
      <c r="CAM31" s="29"/>
      <c r="CAN31" s="29"/>
      <c r="CAO31" s="29"/>
      <c r="CAP31" s="29"/>
      <c r="CAQ31" s="29"/>
      <c r="CAR31" s="29"/>
      <c r="CAS31" s="29"/>
      <c r="CAT31" s="29"/>
      <c r="CAU31" s="29"/>
      <c r="CAV31" s="29"/>
      <c r="CAW31" s="29"/>
      <c r="CAX31" s="29"/>
      <c r="CAY31" s="29"/>
      <c r="CAZ31" s="29"/>
      <c r="CBA31" s="29"/>
      <c r="CBB31" s="29"/>
      <c r="CBC31" s="29"/>
      <c r="CBD31" s="29"/>
      <c r="CBE31" s="29"/>
      <c r="CBF31" s="29"/>
      <c r="CBG31" s="29"/>
      <c r="CBH31" s="29"/>
      <c r="CBI31" s="29"/>
      <c r="CBJ31" s="29"/>
      <c r="CBK31" s="29"/>
      <c r="CBL31" s="29"/>
      <c r="CBM31" s="29"/>
      <c r="CBN31" s="29"/>
      <c r="CBO31" s="29"/>
      <c r="CBP31" s="29"/>
      <c r="CBQ31" s="29"/>
      <c r="CBR31" s="29"/>
      <c r="CBS31" s="29"/>
      <c r="CBT31" s="29"/>
      <c r="CBU31" s="29"/>
      <c r="CBV31" s="29"/>
      <c r="CBW31" s="29"/>
      <c r="CBX31" s="29"/>
      <c r="CBY31" s="29"/>
      <c r="CBZ31" s="29"/>
      <c r="CCA31" s="29"/>
      <c r="CCB31" s="29"/>
      <c r="CCC31" s="29"/>
      <c r="CCD31" s="29"/>
      <c r="CCE31" s="29"/>
      <c r="CCF31" s="29"/>
      <c r="CCG31" s="29"/>
      <c r="CCH31" s="29"/>
      <c r="CCI31" s="29"/>
      <c r="CCJ31" s="29"/>
      <c r="CCK31" s="29"/>
      <c r="CCL31" s="29"/>
      <c r="CCM31" s="29"/>
      <c r="CCN31" s="29"/>
      <c r="CCO31" s="29"/>
      <c r="CCP31" s="29"/>
      <c r="CCQ31" s="29"/>
      <c r="CCR31" s="29"/>
      <c r="CCS31" s="29"/>
      <c r="CCT31" s="29"/>
      <c r="CCU31" s="29"/>
      <c r="CCV31" s="29"/>
      <c r="CCW31" s="29"/>
      <c r="CCX31" s="29"/>
      <c r="CCY31" s="29"/>
      <c r="CCZ31" s="29"/>
      <c r="CDA31" s="29"/>
      <c r="CDB31" s="29"/>
      <c r="CDC31" s="29"/>
      <c r="CDD31" s="29"/>
      <c r="CDE31" s="29"/>
      <c r="CDF31" s="29"/>
      <c r="CDG31" s="29"/>
      <c r="CDH31" s="29"/>
      <c r="CDI31" s="29"/>
      <c r="CDJ31" s="29"/>
      <c r="CDK31" s="29"/>
      <c r="CDL31" s="29"/>
      <c r="CDM31" s="29"/>
      <c r="CDN31" s="29"/>
      <c r="CDO31" s="29"/>
      <c r="CDP31" s="29"/>
      <c r="CDQ31" s="29"/>
      <c r="CDR31" s="29"/>
      <c r="CDS31" s="29"/>
      <c r="CDT31" s="29"/>
      <c r="CDU31" s="29"/>
      <c r="CDV31" s="29"/>
      <c r="CDW31" s="29"/>
      <c r="CDX31" s="29"/>
      <c r="CDY31" s="29"/>
      <c r="CDZ31" s="29"/>
      <c r="CEA31" s="29"/>
      <c r="CEB31" s="29"/>
      <c r="CEC31" s="29"/>
      <c r="CED31" s="29"/>
      <c r="CEE31" s="29"/>
      <c r="CEF31" s="29"/>
      <c r="CEG31" s="29"/>
      <c r="CEH31" s="29"/>
      <c r="CEI31" s="29"/>
      <c r="CEJ31" s="29"/>
      <c r="CEK31" s="29"/>
      <c r="CEL31" s="29"/>
      <c r="CEM31" s="29"/>
      <c r="CEN31" s="29"/>
      <c r="CEO31" s="29"/>
      <c r="CEP31" s="29"/>
      <c r="CEQ31" s="29"/>
      <c r="CER31" s="29"/>
      <c r="CES31" s="29"/>
      <c r="CET31" s="29"/>
      <c r="CEU31" s="29"/>
      <c r="CEV31" s="29"/>
      <c r="CEW31" s="29"/>
      <c r="CEX31" s="29"/>
      <c r="CEY31" s="29"/>
      <c r="CEZ31" s="29"/>
      <c r="CFA31" s="29"/>
      <c r="CFB31" s="29"/>
      <c r="CFC31" s="29"/>
      <c r="CFD31" s="29"/>
      <c r="CFE31" s="29"/>
      <c r="CFF31" s="29"/>
      <c r="CFG31" s="29"/>
      <c r="CFH31" s="29"/>
      <c r="CFI31" s="29"/>
      <c r="CFJ31" s="29"/>
      <c r="CFK31" s="29"/>
      <c r="CFL31" s="29"/>
      <c r="CFM31" s="29"/>
      <c r="CFN31" s="29"/>
      <c r="CFO31" s="29"/>
      <c r="CFP31" s="29"/>
      <c r="CFQ31" s="29"/>
      <c r="CFR31" s="29"/>
      <c r="CFS31" s="29"/>
      <c r="CFT31" s="29"/>
      <c r="CFU31" s="29"/>
      <c r="CFV31" s="29"/>
      <c r="CFW31" s="29"/>
      <c r="CFX31" s="29"/>
      <c r="CFY31" s="29"/>
      <c r="CFZ31" s="29"/>
      <c r="CGA31" s="29"/>
      <c r="CGB31" s="29"/>
      <c r="CGC31" s="29"/>
      <c r="CGD31" s="29"/>
      <c r="CGE31" s="29"/>
      <c r="CGF31" s="29"/>
      <c r="CGG31" s="29"/>
      <c r="CGH31" s="29"/>
      <c r="CGI31" s="29"/>
      <c r="CGJ31" s="29"/>
      <c r="CGK31" s="29"/>
      <c r="CGL31" s="29"/>
      <c r="CGM31" s="29"/>
      <c r="CGN31" s="29"/>
      <c r="CGO31" s="29"/>
      <c r="CGP31" s="29"/>
      <c r="CGQ31" s="29"/>
      <c r="CGR31" s="29"/>
      <c r="CGS31" s="29"/>
      <c r="CGT31" s="29"/>
      <c r="CGU31" s="29"/>
      <c r="CGV31" s="29"/>
      <c r="CGW31" s="29"/>
      <c r="CGX31" s="29"/>
      <c r="CGY31" s="29"/>
      <c r="CGZ31" s="29"/>
      <c r="CHA31" s="29"/>
      <c r="CHB31" s="29"/>
      <c r="CHC31" s="29"/>
      <c r="CHD31" s="29"/>
      <c r="CHE31" s="29"/>
      <c r="CHF31" s="29"/>
      <c r="CHG31" s="29"/>
      <c r="CHH31" s="29"/>
      <c r="CHI31" s="29"/>
      <c r="CHJ31" s="29"/>
      <c r="CHK31" s="29"/>
      <c r="CHL31" s="29"/>
      <c r="CHM31" s="29"/>
      <c r="CHN31" s="29"/>
      <c r="CHO31" s="29"/>
      <c r="CHP31" s="29"/>
      <c r="CHQ31" s="29"/>
      <c r="CHR31" s="29"/>
      <c r="CHS31" s="29"/>
      <c r="CHT31" s="29"/>
      <c r="CHU31" s="29"/>
      <c r="CHV31" s="29"/>
      <c r="CHW31" s="29"/>
      <c r="CHX31" s="29"/>
      <c r="CHY31" s="29"/>
      <c r="CHZ31" s="29"/>
      <c r="CIA31" s="29"/>
      <c r="CIB31" s="29"/>
      <c r="CIC31" s="29"/>
      <c r="CID31" s="29"/>
      <c r="CIE31" s="29"/>
      <c r="CIF31" s="29"/>
      <c r="CIG31" s="29"/>
      <c r="CIH31" s="29"/>
      <c r="CII31" s="29"/>
      <c r="CIJ31" s="29"/>
      <c r="CIK31" s="29"/>
      <c r="CIL31" s="29"/>
      <c r="CIM31" s="29"/>
      <c r="CIN31" s="29"/>
      <c r="CIO31" s="29"/>
      <c r="CIP31" s="29"/>
      <c r="CIQ31" s="29"/>
      <c r="CIR31" s="29"/>
      <c r="CIS31" s="29"/>
      <c r="CIT31" s="29"/>
      <c r="CIU31" s="29"/>
      <c r="CIV31" s="29"/>
      <c r="CIW31" s="29"/>
      <c r="CIX31" s="29"/>
      <c r="CIY31" s="29"/>
      <c r="CIZ31" s="29"/>
      <c r="CJA31" s="29"/>
      <c r="CJB31" s="29"/>
      <c r="CJC31" s="29"/>
      <c r="CJD31" s="29"/>
      <c r="CJE31" s="29"/>
      <c r="CJF31" s="29"/>
      <c r="CJG31" s="29"/>
      <c r="CJH31" s="29"/>
      <c r="CJI31" s="29"/>
      <c r="CJJ31" s="29"/>
      <c r="CJK31" s="29"/>
      <c r="CJL31" s="29"/>
      <c r="CJM31" s="29"/>
      <c r="CJN31" s="29"/>
      <c r="CJO31" s="29"/>
      <c r="CJP31" s="29"/>
      <c r="CJQ31" s="29"/>
      <c r="CJR31" s="29"/>
      <c r="CJS31" s="29"/>
      <c r="CJT31" s="29"/>
      <c r="CJU31" s="29"/>
      <c r="CJV31" s="29"/>
      <c r="CJW31" s="29"/>
      <c r="CJX31" s="29"/>
      <c r="CJY31" s="29"/>
      <c r="CJZ31" s="29"/>
      <c r="CKA31" s="29"/>
      <c r="CKB31" s="29"/>
      <c r="CKC31" s="29"/>
      <c r="CKD31" s="29"/>
      <c r="CKE31" s="29"/>
      <c r="CKF31" s="29"/>
      <c r="CKG31" s="29"/>
      <c r="CKH31" s="29"/>
      <c r="CKI31" s="29"/>
      <c r="CKJ31" s="29"/>
      <c r="CKK31" s="29"/>
      <c r="CKL31" s="29"/>
      <c r="CKM31" s="29"/>
      <c r="CKN31" s="29"/>
      <c r="CKO31" s="29"/>
      <c r="CKP31" s="29"/>
      <c r="CKQ31" s="29"/>
      <c r="CKR31" s="29"/>
      <c r="CKS31" s="29"/>
      <c r="CKT31" s="29"/>
      <c r="CKU31" s="29"/>
      <c r="CKV31" s="29"/>
      <c r="CKW31" s="29"/>
      <c r="CKX31" s="29"/>
      <c r="CKY31" s="29"/>
      <c r="CKZ31" s="29"/>
      <c r="CLA31" s="29"/>
      <c r="CLB31" s="29"/>
      <c r="CLC31" s="29"/>
      <c r="CLD31" s="29"/>
      <c r="CLE31" s="29"/>
      <c r="CLF31" s="29"/>
      <c r="CLG31" s="29"/>
      <c r="CLH31" s="29"/>
      <c r="CLI31" s="29"/>
      <c r="CLJ31" s="29"/>
      <c r="CLK31" s="29"/>
      <c r="CLL31" s="29"/>
      <c r="CLM31" s="29"/>
      <c r="CLN31" s="29"/>
      <c r="CLO31" s="29"/>
      <c r="CLP31" s="29"/>
      <c r="CLQ31" s="29"/>
      <c r="CLR31" s="29"/>
      <c r="CLS31" s="29"/>
      <c r="CLT31" s="29"/>
      <c r="CLU31" s="29"/>
      <c r="CLV31" s="29"/>
      <c r="CLW31" s="29"/>
      <c r="CLX31" s="29"/>
      <c r="CLY31" s="29"/>
      <c r="CLZ31" s="29"/>
      <c r="CMA31" s="29"/>
      <c r="CMB31" s="29"/>
      <c r="CMC31" s="29"/>
      <c r="CMD31" s="29"/>
      <c r="CME31" s="29"/>
      <c r="CMF31" s="29"/>
      <c r="CMG31" s="29"/>
      <c r="CMH31" s="29"/>
      <c r="CMI31" s="29"/>
      <c r="CMJ31" s="29"/>
      <c r="CMK31" s="29"/>
      <c r="CML31" s="29"/>
      <c r="CMM31" s="29"/>
      <c r="CMN31" s="29"/>
      <c r="CMO31" s="29"/>
      <c r="CMP31" s="29"/>
      <c r="CMQ31" s="29"/>
      <c r="CMR31" s="29"/>
      <c r="CMS31" s="29"/>
      <c r="CMT31" s="29"/>
      <c r="CMU31" s="29"/>
      <c r="CMV31" s="29"/>
      <c r="CMW31" s="29"/>
      <c r="CMX31" s="29"/>
      <c r="CMY31" s="29"/>
      <c r="CMZ31" s="29"/>
      <c r="CNA31" s="29"/>
      <c r="CNB31" s="29"/>
      <c r="CNC31" s="29"/>
      <c r="CND31" s="29"/>
      <c r="CNE31" s="29"/>
      <c r="CNF31" s="29"/>
      <c r="CNG31" s="29"/>
      <c r="CNH31" s="29"/>
      <c r="CNI31" s="29"/>
      <c r="CNJ31" s="29"/>
      <c r="CNK31" s="29"/>
      <c r="CNL31" s="29"/>
      <c r="CNM31" s="29"/>
      <c r="CNN31" s="29"/>
      <c r="CNO31" s="29"/>
      <c r="CNP31" s="29"/>
      <c r="CNQ31" s="29"/>
      <c r="CNR31" s="29"/>
      <c r="CNS31" s="29"/>
      <c r="CNT31" s="29"/>
      <c r="CNU31" s="29"/>
      <c r="CNV31" s="29"/>
      <c r="CNW31" s="29"/>
      <c r="CNX31" s="29"/>
      <c r="CNY31" s="29"/>
      <c r="CNZ31" s="29"/>
      <c r="COA31" s="29"/>
      <c r="COB31" s="29"/>
      <c r="COC31" s="29"/>
      <c r="COD31" s="29"/>
      <c r="COE31" s="29"/>
      <c r="COF31" s="29"/>
      <c r="COG31" s="29"/>
      <c r="COH31" s="29"/>
      <c r="COI31" s="29"/>
      <c r="COJ31" s="29"/>
      <c r="COK31" s="29"/>
      <c r="COL31" s="29"/>
      <c r="COM31" s="29"/>
      <c r="CON31" s="29"/>
      <c r="COO31" s="29"/>
      <c r="COP31" s="29"/>
      <c r="COQ31" s="29"/>
      <c r="COR31" s="29"/>
      <c r="COS31" s="29"/>
      <c r="COT31" s="29"/>
      <c r="COU31" s="29"/>
      <c r="COV31" s="29"/>
      <c r="COW31" s="29"/>
      <c r="COX31" s="29"/>
      <c r="COY31" s="29"/>
      <c r="COZ31" s="29"/>
      <c r="CPA31" s="29"/>
      <c r="CPB31" s="29"/>
      <c r="CPC31" s="29"/>
      <c r="CPD31" s="29"/>
      <c r="CPE31" s="29"/>
      <c r="CPF31" s="29"/>
      <c r="CPG31" s="29"/>
      <c r="CPH31" s="29"/>
      <c r="CPI31" s="29"/>
      <c r="CPJ31" s="29"/>
      <c r="CPK31" s="29"/>
      <c r="CPL31" s="29"/>
      <c r="CPM31" s="29"/>
      <c r="CPN31" s="29"/>
      <c r="CPO31" s="29"/>
      <c r="CPP31" s="29"/>
      <c r="CPQ31" s="29"/>
      <c r="CPR31" s="29"/>
      <c r="CPS31" s="29"/>
      <c r="CPT31" s="29"/>
      <c r="CPU31" s="29"/>
      <c r="CPV31" s="29"/>
      <c r="CPW31" s="29"/>
      <c r="CPX31" s="29"/>
      <c r="CPY31" s="29"/>
      <c r="CPZ31" s="29"/>
      <c r="CQA31" s="29"/>
      <c r="CQB31" s="29"/>
      <c r="CQC31" s="29"/>
      <c r="CQD31" s="29"/>
      <c r="CQE31" s="29"/>
      <c r="CQF31" s="29"/>
      <c r="CQG31" s="29"/>
      <c r="CQH31" s="29"/>
      <c r="CQI31" s="29"/>
      <c r="CQJ31" s="29"/>
      <c r="CQK31" s="29"/>
      <c r="CQL31" s="29"/>
      <c r="CQM31" s="29"/>
      <c r="CQN31" s="29"/>
      <c r="CQO31" s="29"/>
      <c r="CQP31" s="29"/>
      <c r="CQQ31" s="29"/>
      <c r="CQR31" s="29"/>
      <c r="CQS31" s="29"/>
      <c r="CQT31" s="29"/>
      <c r="CQU31" s="29"/>
      <c r="CQV31" s="29"/>
      <c r="CQW31" s="29"/>
      <c r="CQX31" s="29"/>
      <c r="CQY31" s="29"/>
      <c r="CQZ31" s="29"/>
      <c r="CRA31" s="29"/>
      <c r="CRB31" s="29"/>
      <c r="CRC31" s="29"/>
      <c r="CRD31" s="29"/>
      <c r="CRE31" s="29"/>
      <c r="CRF31" s="29"/>
      <c r="CRG31" s="29"/>
      <c r="CRH31" s="29"/>
      <c r="CRI31" s="29"/>
      <c r="CRJ31" s="29"/>
      <c r="CRK31" s="29"/>
      <c r="CRL31" s="29"/>
      <c r="CRM31" s="29"/>
      <c r="CRN31" s="29"/>
      <c r="CRO31" s="29"/>
      <c r="CRP31" s="29"/>
      <c r="CRQ31" s="29"/>
      <c r="CRR31" s="29"/>
      <c r="CRS31" s="29"/>
      <c r="CRT31" s="29"/>
      <c r="CRU31" s="29"/>
      <c r="CRV31" s="29"/>
      <c r="CRW31" s="29"/>
      <c r="CRX31" s="29"/>
      <c r="CRY31" s="29"/>
      <c r="CRZ31" s="29"/>
      <c r="CSA31" s="29"/>
      <c r="CSB31" s="29"/>
      <c r="CSC31" s="29"/>
      <c r="CSD31" s="29"/>
      <c r="CSE31" s="29"/>
      <c r="CSF31" s="29"/>
      <c r="CSG31" s="29"/>
      <c r="CSH31" s="29"/>
      <c r="CSI31" s="29"/>
      <c r="CSJ31" s="29"/>
      <c r="CSK31" s="29"/>
      <c r="CSL31" s="29"/>
      <c r="CSM31" s="29"/>
      <c r="CSN31" s="29"/>
      <c r="CSO31" s="29"/>
      <c r="CSP31" s="29"/>
      <c r="CSQ31" s="29"/>
      <c r="CSR31" s="29"/>
      <c r="CSS31" s="29"/>
      <c r="CST31" s="29"/>
      <c r="CSU31" s="29"/>
      <c r="CSV31" s="29"/>
      <c r="CSW31" s="29"/>
      <c r="CSX31" s="29"/>
      <c r="CSY31" s="29"/>
      <c r="CSZ31" s="29"/>
      <c r="CTA31" s="29"/>
      <c r="CTB31" s="29"/>
      <c r="CTC31" s="29"/>
      <c r="CTD31" s="29"/>
      <c r="CTE31" s="29"/>
      <c r="CTF31" s="29"/>
      <c r="CTG31" s="29"/>
      <c r="CTH31" s="29"/>
      <c r="CTI31" s="29"/>
      <c r="CTJ31" s="29"/>
      <c r="CTK31" s="29"/>
      <c r="CTL31" s="29"/>
      <c r="CTM31" s="29"/>
      <c r="CTN31" s="29"/>
      <c r="CTO31" s="29"/>
      <c r="CTP31" s="29"/>
      <c r="CTQ31" s="29"/>
      <c r="CTR31" s="29"/>
      <c r="CTS31" s="29"/>
      <c r="CTT31" s="29"/>
      <c r="CTU31" s="29"/>
      <c r="CTV31" s="29"/>
      <c r="CTW31" s="29"/>
      <c r="CTX31" s="29"/>
      <c r="CTY31" s="29"/>
      <c r="CTZ31" s="29"/>
      <c r="CUA31" s="29"/>
      <c r="CUB31" s="29"/>
      <c r="CUC31" s="29"/>
      <c r="CUD31" s="29"/>
      <c r="CUE31" s="29"/>
      <c r="CUF31" s="29"/>
      <c r="CUG31" s="29"/>
      <c r="CUH31" s="29"/>
      <c r="CUI31" s="29"/>
      <c r="CUJ31" s="29"/>
      <c r="CUK31" s="29"/>
      <c r="CUL31" s="29"/>
      <c r="CUM31" s="29"/>
      <c r="CUN31" s="29"/>
      <c r="CUO31" s="29"/>
      <c r="CUP31" s="29"/>
      <c r="CUQ31" s="29"/>
      <c r="CUR31" s="29"/>
      <c r="CUS31" s="29"/>
      <c r="CUT31" s="29"/>
      <c r="CUU31" s="29"/>
      <c r="CUV31" s="29"/>
      <c r="CUW31" s="29"/>
      <c r="CUX31" s="29"/>
      <c r="CUY31" s="29"/>
      <c r="CUZ31" s="29"/>
      <c r="CVA31" s="29"/>
      <c r="CVB31" s="29"/>
      <c r="CVC31" s="29"/>
      <c r="CVD31" s="29"/>
      <c r="CVE31" s="29"/>
      <c r="CVF31" s="29"/>
      <c r="CVG31" s="29"/>
      <c r="CVH31" s="29"/>
      <c r="CVI31" s="29"/>
      <c r="CVJ31" s="29"/>
    </row>
    <row r="32" spans="1:2610" s="4" customFormat="1" ht="69.75" customHeight="1" x14ac:dyDescent="0.35">
      <c r="A32" s="102" t="s">
        <v>122</v>
      </c>
      <c r="B32" s="362" t="s">
        <v>123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4"/>
      <c r="P32" s="365"/>
      <c r="Q32" s="348"/>
      <c r="R32" s="348"/>
      <c r="S32" s="386"/>
      <c r="T32" s="347"/>
      <c r="U32" s="348"/>
      <c r="V32" s="348"/>
      <c r="W32" s="349"/>
      <c r="X32" s="347"/>
      <c r="Y32" s="348"/>
      <c r="Z32" s="348"/>
      <c r="AA32" s="348"/>
      <c r="AB32" s="348"/>
      <c r="AC32" s="348"/>
      <c r="AD32" s="348"/>
      <c r="AE32" s="349"/>
      <c r="AF32" s="165"/>
      <c r="AG32" s="163"/>
      <c r="AH32" s="166"/>
      <c r="AI32" s="180"/>
      <c r="AJ32" s="178"/>
      <c r="AK32" s="103"/>
      <c r="AL32" s="104"/>
      <c r="AM32" s="178"/>
      <c r="AN32" s="179"/>
      <c r="AO32" s="180"/>
      <c r="AP32" s="178"/>
      <c r="AQ32" s="179"/>
      <c r="AR32" s="180"/>
      <c r="AS32" s="178"/>
      <c r="AT32" s="103"/>
      <c r="AU32" s="104"/>
      <c r="AV32" s="178"/>
      <c r="AW32" s="179"/>
      <c r="AX32" s="180"/>
      <c r="AY32" s="178"/>
      <c r="AZ32" s="103"/>
      <c r="BA32" s="165"/>
      <c r="BB32" s="163"/>
      <c r="BC32" s="164">
        <f>SUM(BC35:BC35)</f>
        <v>0</v>
      </c>
      <c r="BD32" s="662" t="s">
        <v>345</v>
      </c>
      <c r="BE32" s="663"/>
      <c r="BF32" s="663"/>
      <c r="BG32" s="663"/>
      <c r="BH32" s="663"/>
      <c r="BI32" s="664"/>
    </row>
    <row r="33" spans="1:61" s="98" customFormat="1" ht="37.5" customHeight="1" x14ac:dyDescent="0.2">
      <c r="A33" s="113" t="s">
        <v>124</v>
      </c>
      <c r="B33" s="339" t="s">
        <v>125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40"/>
      <c r="P33" s="511">
        <v>1</v>
      </c>
      <c r="Q33" s="512"/>
      <c r="R33" s="513"/>
      <c r="S33" s="511"/>
      <c r="T33" s="320">
        <f t="shared" ref="T33:T35" si="4">SUM(AF33,AI33,AL33,AO33,AR33,AU33,AX33,BA33)</f>
        <v>108</v>
      </c>
      <c r="U33" s="321"/>
      <c r="V33" s="338">
        <f t="shared" ref="V33" si="5">SUM(AG33,AJ33,AM33,AP33,AS33,AV33,AY33,BB33)</f>
        <v>54</v>
      </c>
      <c r="W33" s="322"/>
      <c r="X33" s="321">
        <v>28</v>
      </c>
      <c r="Y33" s="321"/>
      <c r="Z33" s="338"/>
      <c r="AA33" s="366"/>
      <c r="AB33" s="338"/>
      <c r="AC33" s="366"/>
      <c r="AD33" s="321">
        <v>26</v>
      </c>
      <c r="AE33" s="322"/>
      <c r="AF33" s="196">
        <v>108</v>
      </c>
      <c r="AG33" s="145">
        <v>54</v>
      </c>
      <c r="AH33" s="197">
        <v>3</v>
      </c>
      <c r="AI33" s="198"/>
      <c r="AJ33" s="145"/>
      <c r="AK33" s="197"/>
      <c r="AL33" s="196"/>
      <c r="AM33" s="145"/>
      <c r="AN33" s="198"/>
      <c r="AO33" s="196"/>
      <c r="AP33" s="145"/>
      <c r="AQ33" s="197"/>
      <c r="AR33" s="198"/>
      <c r="AS33" s="145"/>
      <c r="AT33" s="197"/>
      <c r="AU33" s="196"/>
      <c r="AV33" s="145"/>
      <c r="AW33" s="197"/>
      <c r="AX33" s="196"/>
      <c r="AY33" s="145"/>
      <c r="AZ33" s="197"/>
      <c r="BA33" s="196"/>
      <c r="BB33" s="145"/>
      <c r="BC33" s="198"/>
      <c r="BD33" s="323" t="s">
        <v>350</v>
      </c>
      <c r="BE33" s="324"/>
      <c r="BF33" s="324"/>
      <c r="BG33" s="324"/>
      <c r="BH33" s="324"/>
      <c r="BI33" s="325"/>
    </row>
    <row r="34" spans="1:61" s="98" customFormat="1" ht="48" customHeight="1" x14ac:dyDescent="0.2">
      <c r="A34" s="113" t="s">
        <v>126</v>
      </c>
      <c r="B34" s="339" t="s">
        <v>127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40"/>
      <c r="P34" s="511">
        <v>3</v>
      </c>
      <c r="Q34" s="512"/>
      <c r="R34" s="513"/>
      <c r="S34" s="511"/>
      <c r="T34" s="320">
        <f t="shared" si="4"/>
        <v>108</v>
      </c>
      <c r="U34" s="321"/>
      <c r="V34" s="338">
        <f t="shared" ref="V34:V43" si="6">SUM(AG34,AJ34,AM34,AP34,AS34,AV34,AY34,BB34)</f>
        <v>54</v>
      </c>
      <c r="W34" s="322"/>
      <c r="X34" s="321">
        <v>32</v>
      </c>
      <c r="Y34" s="321"/>
      <c r="Z34" s="338"/>
      <c r="AA34" s="366"/>
      <c r="AB34" s="338"/>
      <c r="AC34" s="366"/>
      <c r="AD34" s="321">
        <v>22</v>
      </c>
      <c r="AE34" s="322"/>
      <c r="AF34" s="196"/>
      <c r="AG34" s="145"/>
      <c r="AH34" s="197"/>
      <c r="AI34" s="198"/>
      <c r="AJ34" s="145"/>
      <c r="AK34" s="197"/>
      <c r="AL34" s="196">
        <v>108</v>
      </c>
      <c r="AM34" s="145">
        <v>54</v>
      </c>
      <c r="AN34" s="197">
        <v>3</v>
      </c>
      <c r="AO34" s="196"/>
      <c r="AP34" s="145"/>
      <c r="AQ34" s="197"/>
      <c r="AR34" s="198"/>
      <c r="AS34" s="145"/>
      <c r="AT34" s="197"/>
      <c r="AU34" s="196"/>
      <c r="AV34" s="145"/>
      <c r="AW34" s="197"/>
      <c r="AX34" s="196"/>
      <c r="AY34" s="145"/>
      <c r="AZ34" s="197"/>
      <c r="BA34" s="196"/>
      <c r="BB34" s="145"/>
      <c r="BC34" s="198"/>
      <c r="BD34" s="323" t="s">
        <v>352</v>
      </c>
      <c r="BE34" s="324"/>
      <c r="BF34" s="324"/>
      <c r="BG34" s="324"/>
      <c r="BH34" s="324"/>
      <c r="BI34" s="325"/>
    </row>
    <row r="35" spans="1:61" s="98" customFormat="1" ht="37.5" customHeight="1" x14ac:dyDescent="0.2">
      <c r="A35" s="113" t="s">
        <v>128</v>
      </c>
      <c r="B35" s="339" t="s">
        <v>129</v>
      </c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40"/>
      <c r="P35" s="511">
        <v>4</v>
      </c>
      <c r="Q35" s="512"/>
      <c r="R35" s="513"/>
      <c r="S35" s="511"/>
      <c r="T35" s="320">
        <f t="shared" si="4"/>
        <v>108</v>
      </c>
      <c r="U35" s="321"/>
      <c r="V35" s="338">
        <f t="shared" si="6"/>
        <v>54</v>
      </c>
      <c r="W35" s="322"/>
      <c r="X35" s="321">
        <v>28</v>
      </c>
      <c r="Y35" s="366"/>
      <c r="Z35" s="338"/>
      <c r="AA35" s="366"/>
      <c r="AB35" s="338">
        <v>26</v>
      </c>
      <c r="AC35" s="366"/>
      <c r="AD35" s="338"/>
      <c r="AE35" s="322"/>
      <c r="AF35" s="196"/>
      <c r="AG35" s="145"/>
      <c r="AH35" s="197"/>
      <c r="AI35" s="198"/>
      <c r="AJ35" s="145"/>
      <c r="AK35" s="197"/>
      <c r="AL35" s="196"/>
      <c r="AM35" s="145"/>
      <c r="AN35" s="197"/>
      <c r="AO35" s="196">
        <v>108</v>
      </c>
      <c r="AP35" s="145">
        <v>54</v>
      </c>
      <c r="AQ35" s="197">
        <v>3</v>
      </c>
      <c r="AR35" s="198"/>
      <c r="AS35" s="145"/>
      <c r="AT35" s="197"/>
      <c r="AU35" s="196"/>
      <c r="AV35" s="145"/>
      <c r="AW35" s="197"/>
      <c r="AX35" s="196"/>
      <c r="AY35" s="145"/>
      <c r="AZ35" s="197"/>
      <c r="BA35" s="196"/>
      <c r="BB35" s="145"/>
      <c r="BC35" s="198"/>
      <c r="BD35" s="323" t="s">
        <v>354</v>
      </c>
      <c r="BE35" s="324"/>
      <c r="BF35" s="324"/>
      <c r="BG35" s="324"/>
      <c r="BH35" s="324"/>
      <c r="BI35" s="325"/>
    </row>
    <row r="36" spans="1:61" s="31" customFormat="1" ht="43.5" customHeight="1" x14ac:dyDescent="0.35">
      <c r="A36" s="105" t="s">
        <v>130</v>
      </c>
      <c r="B36" s="390" t="s">
        <v>131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91"/>
      <c r="P36" s="366"/>
      <c r="Q36" s="300"/>
      <c r="R36" s="300"/>
      <c r="S36" s="338"/>
      <c r="T36" s="315"/>
      <c r="U36" s="300"/>
      <c r="V36" s="338">
        <f t="shared" si="6"/>
        <v>0</v>
      </c>
      <c r="W36" s="322"/>
      <c r="X36" s="315"/>
      <c r="Y36" s="300"/>
      <c r="Z36" s="300"/>
      <c r="AA36" s="300"/>
      <c r="AB36" s="300"/>
      <c r="AC36" s="300"/>
      <c r="AD36" s="300"/>
      <c r="AE36" s="301"/>
      <c r="AF36" s="144"/>
      <c r="AG36" s="145"/>
      <c r="AH36" s="146"/>
      <c r="AI36" s="153"/>
      <c r="AJ36" s="145"/>
      <c r="AK36" s="150"/>
      <c r="AL36" s="144"/>
      <c r="AM36" s="145"/>
      <c r="AN36" s="146"/>
      <c r="AO36" s="153"/>
      <c r="AP36" s="145"/>
      <c r="AQ36" s="146"/>
      <c r="AR36" s="153"/>
      <c r="AS36" s="145"/>
      <c r="AT36" s="150"/>
      <c r="AU36" s="144"/>
      <c r="AV36" s="145"/>
      <c r="AW36" s="146"/>
      <c r="AX36" s="153"/>
      <c r="AY36" s="145"/>
      <c r="AZ36" s="150"/>
      <c r="BA36" s="144"/>
      <c r="BB36" s="145"/>
      <c r="BC36" s="150"/>
      <c r="BD36" s="466">
        <f>SUM(X36:AE36)</f>
        <v>0</v>
      </c>
      <c r="BE36" s="467"/>
      <c r="BF36" s="467"/>
      <c r="BG36" s="467"/>
      <c r="BH36" s="467"/>
      <c r="BI36" s="468"/>
    </row>
    <row r="37" spans="1:61" s="31" customFormat="1" ht="46.5" customHeight="1" x14ac:dyDescent="0.35">
      <c r="A37" s="106" t="s">
        <v>132</v>
      </c>
      <c r="B37" s="339" t="s">
        <v>133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40"/>
      <c r="P37" s="366">
        <v>2</v>
      </c>
      <c r="Q37" s="300"/>
      <c r="R37" s="300">
        <v>1</v>
      </c>
      <c r="S37" s="338"/>
      <c r="T37" s="315">
        <f t="shared" ref="T37:T41" si="7">SUM(AF37,AI37,AL37,AO37,AR37,AU37,AX37)</f>
        <v>216</v>
      </c>
      <c r="U37" s="300"/>
      <c r="V37" s="338">
        <f t="shared" si="6"/>
        <v>120</v>
      </c>
      <c r="W37" s="322"/>
      <c r="X37" s="315"/>
      <c r="Y37" s="300"/>
      <c r="Z37" s="300"/>
      <c r="AA37" s="300"/>
      <c r="AB37" s="300">
        <v>120</v>
      </c>
      <c r="AC37" s="300"/>
      <c r="AD37" s="300"/>
      <c r="AE37" s="301"/>
      <c r="AF37" s="144">
        <v>108</v>
      </c>
      <c r="AG37" s="145">
        <v>60</v>
      </c>
      <c r="AH37" s="146">
        <v>3</v>
      </c>
      <c r="AI37" s="153">
        <v>108</v>
      </c>
      <c r="AJ37" s="145">
        <v>60</v>
      </c>
      <c r="AK37" s="150">
        <v>3</v>
      </c>
      <c r="AL37" s="144"/>
      <c r="AM37" s="145"/>
      <c r="AN37" s="146"/>
      <c r="AO37" s="153"/>
      <c r="AP37" s="145"/>
      <c r="AQ37" s="146"/>
      <c r="AR37" s="153"/>
      <c r="AS37" s="145"/>
      <c r="AT37" s="150"/>
      <c r="AU37" s="144"/>
      <c r="AV37" s="145"/>
      <c r="AW37" s="146"/>
      <c r="AX37" s="153"/>
      <c r="AY37" s="145"/>
      <c r="AZ37" s="150"/>
      <c r="BA37" s="144"/>
      <c r="BB37" s="145"/>
      <c r="BC37" s="150"/>
      <c r="BD37" s="323" t="s">
        <v>134</v>
      </c>
      <c r="BE37" s="324"/>
      <c r="BF37" s="324"/>
      <c r="BG37" s="324"/>
      <c r="BH37" s="324"/>
      <c r="BI37" s="325"/>
    </row>
    <row r="38" spans="1:61" s="31" customFormat="1" ht="60" customHeight="1" x14ac:dyDescent="0.35">
      <c r="A38" s="106" t="s">
        <v>135</v>
      </c>
      <c r="B38" s="339" t="s">
        <v>136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40"/>
      <c r="P38" s="366"/>
      <c r="Q38" s="300"/>
      <c r="R38" s="300">
        <v>2</v>
      </c>
      <c r="S38" s="338"/>
      <c r="T38" s="315">
        <f>SUM(AF38,AI38,AL38,AO38,AR38,AU38,AX38)</f>
        <v>108</v>
      </c>
      <c r="U38" s="300"/>
      <c r="V38" s="338">
        <f t="shared" si="6"/>
        <v>40</v>
      </c>
      <c r="W38" s="322"/>
      <c r="X38" s="315"/>
      <c r="Y38" s="300"/>
      <c r="Z38" s="300"/>
      <c r="AA38" s="300"/>
      <c r="AB38" s="300">
        <v>40</v>
      </c>
      <c r="AC38" s="300"/>
      <c r="AD38" s="300"/>
      <c r="AE38" s="301"/>
      <c r="AF38" s="144"/>
      <c r="AG38" s="145"/>
      <c r="AH38" s="146"/>
      <c r="AI38" s="153">
        <v>108</v>
      </c>
      <c r="AJ38" s="145">
        <v>40</v>
      </c>
      <c r="AK38" s="150">
        <v>3</v>
      </c>
      <c r="AL38" s="144"/>
      <c r="AM38" s="145"/>
      <c r="AN38" s="146"/>
      <c r="AO38" s="153"/>
      <c r="AP38" s="145"/>
      <c r="AQ38" s="146"/>
      <c r="AR38" s="153"/>
      <c r="AS38" s="145"/>
      <c r="AT38" s="150"/>
      <c r="AU38" s="144"/>
      <c r="AV38" s="145"/>
      <c r="AW38" s="146"/>
      <c r="AX38" s="153"/>
      <c r="AY38" s="145"/>
      <c r="AZ38" s="150"/>
      <c r="BA38" s="144"/>
      <c r="BB38" s="145"/>
      <c r="BC38" s="150"/>
      <c r="BD38" s="323" t="s">
        <v>356</v>
      </c>
      <c r="BE38" s="324"/>
      <c r="BF38" s="324"/>
      <c r="BG38" s="324"/>
      <c r="BH38" s="324"/>
      <c r="BI38" s="325"/>
    </row>
    <row r="39" spans="1:61" s="31" customFormat="1" ht="46.5" customHeight="1" x14ac:dyDescent="0.35">
      <c r="A39" s="105" t="s">
        <v>137</v>
      </c>
      <c r="B39" s="390" t="s">
        <v>138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91"/>
      <c r="P39" s="452"/>
      <c r="Q39" s="324"/>
      <c r="R39" s="324"/>
      <c r="S39" s="465"/>
      <c r="T39" s="315"/>
      <c r="U39" s="300"/>
      <c r="V39" s="338">
        <f t="shared" si="6"/>
        <v>0</v>
      </c>
      <c r="W39" s="322"/>
      <c r="X39" s="315"/>
      <c r="Y39" s="300"/>
      <c r="Z39" s="300"/>
      <c r="AA39" s="300"/>
      <c r="AB39" s="300"/>
      <c r="AC39" s="300"/>
      <c r="AD39" s="300"/>
      <c r="AE39" s="301"/>
      <c r="AF39" s="144"/>
      <c r="AG39" s="145"/>
      <c r="AH39" s="146"/>
      <c r="AI39" s="153"/>
      <c r="AJ39" s="145"/>
      <c r="AK39" s="150"/>
      <c r="AL39" s="144"/>
      <c r="AM39" s="145"/>
      <c r="AN39" s="146"/>
      <c r="AO39" s="153"/>
      <c r="AP39" s="145"/>
      <c r="AQ39" s="146"/>
      <c r="AR39" s="153"/>
      <c r="AS39" s="145"/>
      <c r="AT39" s="150"/>
      <c r="AU39" s="144"/>
      <c r="AV39" s="145"/>
      <c r="AW39" s="146"/>
      <c r="AX39" s="153"/>
      <c r="AY39" s="145"/>
      <c r="AZ39" s="150"/>
      <c r="BA39" s="144"/>
      <c r="BB39" s="145"/>
      <c r="BC39" s="150"/>
      <c r="BD39" s="295" t="s">
        <v>203</v>
      </c>
      <c r="BE39" s="296"/>
      <c r="BF39" s="296"/>
      <c r="BG39" s="296"/>
      <c r="BH39" s="296"/>
      <c r="BI39" s="297"/>
    </row>
    <row r="40" spans="1:61" s="4" customFormat="1" ht="62.25" customHeight="1" x14ac:dyDescent="0.35">
      <c r="A40" s="106" t="s">
        <v>139</v>
      </c>
      <c r="B40" s="339" t="s">
        <v>140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40"/>
      <c r="P40" s="452">
        <v>1</v>
      </c>
      <c r="Q40" s="324"/>
      <c r="R40" s="324"/>
      <c r="S40" s="465"/>
      <c r="T40" s="315">
        <f t="shared" si="7"/>
        <v>120</v>
      </c>
      <c r="U40" s="300"/>
      <c r="V40" s="338">
        <f t="shared" si="6"/>
        <v>68</v>
      </c>
      <c r="W40" s="322"/>
      <c r="X40" s="315">
        <v>34</v>
      </c>
      <c r="Y40" s="300"/>
      <c r="Z40" s="300"/>
      <c r="AA40" s="300"/>
      <c r="AB40" s="300">
        <v>34</v>
      </c>
      <c r="AC40" s="300"/>
      <c r="AD40" s="300"/>
      <c r="AE40" s="301"/>
      <c r="AF40" s="144">
        <v>120</v>
      </c>
      <c r="AG40" s="145">
        <v>68</v>
      </c>
      <c r="AH40" s="146">
        <v>3</v>
      </c>
      <c r="AI40" s="153"/>
      <c r="AJ40" s="145"/>
      <c r="AK40" s="150"/>
      <c r="AL40" s="144"/>
      <c r="AM40" s="145"/>
      <c r="AN40" s="146"/>
      <c r="AO40" s="153"/>
      <c r="AP40" s="145"/>
      <c r="AQ40" s="146"/>
      <c r="AR40" s="153"/>
      <c r="AS40" s="145"/>
      <c r="AT40" s="150"/>
      <c r="AU40" s="144"/>
      <c r="AV40" s="145"/>
      <c r="AW40" s="146"/>
      <c r="AX40" s="153"/>
      <c r="AY40" s="145"/>
      <c r="AZ40" s="150"/>
      <c r="BA40" s="144"/>
      <c r="BB40" s="145"/>
      <c r="BC40" s="150"/>
      <c r="BD40" s="323" t="s">
        <v>360</v>
      </c>
      <c r="BE40" s="324"/>
      <c r="BF40" s="324"/>
      <c r="BG40" s="324"/>
      <c r="BH40" s="324"/>
      <c r="BI40" s="325"/>
    </row>
    <row r="41" spans="1:61" s="4" customFormat="1" ht="48" customHeight="1" x14ac:dyDescent="0.35">
      <c r="A41" s="106" t="s">
        <v>141</v>
      </c>
      <c r="B41" s="339" t="s">
        <v>142</v>
      </c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40"/>
      <c r="P41" s="452">
        <v>2</v>
      </c>
      <c r="Q41" s="324"/>
      <c r="R41" s="324">
        <v>1</v>
      </c>
      <c r="S41" s="465"/>
      <c r="T41" s="315">
        <f t="shared" si="7"/>
        <v>330</v>
      </c>
      <c r="U41" s="300"/>
      <c r="V41" s="338">
        <f t="shared" si="6"/>
        <v>176</v>
      </c>
      <c r="W41" s="322"/>
      <c r="X41" s="315">
        <v>82</v>
      </c>
      <c r="Y41" s="300"/>
      <c r="Z41" s="300"/>
      <c r="AA41" s="300"/>
      <c r="AB41" s="300">
        <v>94</v>
      </c>
      <c r="AC41" s="300"/>
      <c r="AD41" s="300"/>
      <c r="AE41" s="301"/>
      <c r="AF41" s="144">
        <v>120</v>
      </c>
      <c r="AG41" s="145">
        <v>68</v>
      </c>
      <c r="AH41" s="146">
        <v>3</v>
      </c>
      <c r="AI41" s="153">
        <v>210</v>
      </c>
      <c r="AJ41" s="145">
        <v>108</v>
      </c>
      <c r="AK41" s="150">
        <v>6</v>
      </c>
      <c r="AL41" s="144"/>
      <c r="AM41" s="145"/>
      <c r="AN41" s="146"/>
      <c r="AO41" s="153"/>
      <c r="AP41" s="145"/>
      <c r="AQ41" s="146"/>
      <c r="AR41" s="153"/>
      <c r="AS41" s="145"/>
      <c r="AT41" s="150"/>
      <c r="AU41" s="144"/>
      <c r="AV41" s="145"/>
      <c r="AW41" s="146"/>
      <c r="AX41" s="153"/>
      <c r="AY41" s="145"/>
      <c r="AZ41" s="150"/>
      <c r="BA41" s="144"/>
      <c r="BB41" s="145"/>
      <c r="BC41" s="150"/>
      <c r="BD41" s="323" t="s">
        <v>362</v>
      </c>
      <c r="BE41" s="324"/>
      <c r="BF41" s="324"/>
      <c r="BG41" s="324"/>
      <c r="BH41" s="324"/>
      <c r="BI41" s="325"/>
    </row>
    <row r="42" spans="1:61" s="4" customFormat="1" ht="67.5" customHeight="1" x14ac:dyDescent="0.35">
      <c r="A42" s="107" t="s">
        <v>143</v>
      </c>
      <c r="B42" s="453" t="s">
        <v>144</v>
      </c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5"/>
      <c r="P42" s="353"/>
      <c r="Q42" s="354"/>
      <c r="R42" s="354"/>
      <c r="S42" s="437"/>
      <c r="T42" s="438"/>
      <c r="U42" s="354"/>
      <c r="V42" s="338">
        <f t="shared" si="6"/>
        <v>0</v>
      </c>
      <c r="W42" s="322"/>
      <c r="X42" s="438"/>
      <c r="Y42" s="354"/>
      <c r="Z42" s="354"/>
      <c r="AA42" s="354"/>
      <c r="AB42" s="354"/>
      <c r="AC42" s="354"/>
      <c r="AD42" s="354">
        <f>SUM(AD43:AE43)</f>
        <v>0</v>
      </c>
      <c r="AE42" s="456"/>
      <c r="AF42" s="152"/>
      <c r="AG42" s="148"/>
      <c r="AH42" s="154"/>
      <c r="AI42" s="147"/>
      <c r="AJ42" s="148"/>
      <c r="AK42" s="151"/>
      <c r="AL42" s="152"/>
      <c r="AM42" s="148"/>
      <c r="AN42" s="154"/>
      <c r="AO42" s="147"/>
      <c r="AP42" s="148"/>
      <c r="AQ42" s="154"/>
      <c r="AR42" s="147"/>
      <c r="AS42" s="148"/>
      <c r="AT42" s="151"/>
      <c r="AU42" s="152"/>
      <c r="AV42" s="148"/>
      <c r="AW42" s="154"/>
      <c r="AX42" s="147"/>
      <c r="AY42" s="148"/>
      <c r="AZ42" s="151"/>
      <c r="BA42" s="152"/>
      <c r="BB42" s="148"/>
      <c r="BC42" s="151"/>
      <c r="BD42" s="295" t="s">
        <v>203</v>
      </c>
      <c r="BE42" s="296"/>
      <c r="BF42" s="296"/>
      <c r="BG42" s="296"/>
      <c r="BH42" s="296"/>
      <c r="BI42" s="297"/>
    </row>
    <row r="43" spans="1:61" s="31" customFormat="1" ht="40.5" customHeight="1" thickBot="1" x14ac:dyDescent="0.4">
      <c r="A43" s="108" t="s">
        <v>145</v>
      </c>
      <c r="B43" s="457" t="s">
        <v>146</v>
      </c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9"/>
      <c r="P43" s="414">
        <v>2</v>
      </c>
      <c r="Q43" s="399"/>
      <c r="R43" s="399"/>
      <c r="S43" s="460"/>
      <c r="T43" s="461">
        <f>SUM(AF43,AI43,AL43,AO43,AR43,AU43,AX43)</f>
        <v>108</v>
      </c>
      <c r="U43" s="399"/>
      <c r="V43" s="460">
        <f t="shared" si="6"/>
        <v>50</v>
      </c>
      <c r="W43" s="462"/>
      <c r="X43" s="461">
        <v>26</v>
      </c>
      <c r="Y43" s="399"/>
      <c r="Z43" s="399"/>
      <c r="AA43" s="399"/>
      <c r="AB43" s="399">
        <v>24</v>
      </c>
      <c r="AC43" s="399"/>
      <c r="AD43" s="399"/>
      <c r="AE43" s="400"/>
      <c r="AF43" s="159"/>
      <c r="AG43" s="155"/>
      <c r="AH43" s="156"/>
      <c r="AI43" s="157">
        <v>108</v>
      </c>
      <c r="AJ43" s="155">
        <v>50</v>
      </c>
      <c r="AK43" s="158">
        <v>3</v>
      </c>
      <c r="AL43" s="159"/>
      <c r="AM43" s="155"/>
      <c r="AN43" s="156"/>
      <c r="AO43" s="157"/>
      <c r="AP43" s="155"/>
      <c r="AQ43" s="156"/>
      <c r="AR43" s="157"/>
      <c r="AS43" s="155"/>
      <c r="AT43" s="158"/>
      <c r="AU43" s="159"/>
      <c r="AV43" s="155"/>
      <c r="AW43" s="156"/>
      <c r="AX43" s="157"/>
      <c r="AY43" s="155"/>
      <c r="AZ43" s="158"/>
      <c r="BA43" s="159"/>
      <c r="BB43" s="155"/>
      <c r="BC43" s="158"/>
      <c r="BD43" s="359" t="s">
        <v>364</v>
      </c>
      <c r="BE43" s="360"/>
      <c r="BF43" s="360"/>
      <c r="BG43" s="360"/>
      <c r="BH43" s="360"/>
      <c r="BI43" s="361"/>
    </row>
    <row r="44" spans="1:61" s="4" customFormat="1" ht="60" customHeight="1" thickBot="1" x14ac:dyDescent="0.4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2"/>
      <c r="BG44" s="112"/>
      <c r="BH44" s="112"/>
      <c r="BI44" s="112"/>
    </row>
    <row r="45" spans="1:61" s="14" customFormat="1" ht="32.450000000000003" customHeight="1" thickBot="1" x14ac:dyDescent="0.25">
      <c r="A45" s="682" t="s">
        <v>93</v>
      </c>
      <c r="B45" s="441" t="s">
        <v>94</v>
      </c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3"/>
      <c r="P45" s="450" t="s">
        <v>95</v>
      </c>
      <c r="Q45" s="369"/>
      <c r="R45" s="369" t="s">
        <v>96</v>
      </c>
      <c r="S45" s="370"/>
      <c r="T45" s="298" t="s">
        <v>97</v>
      </c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396"/>
      <c r="AF45" s="298" t="s">
        <v>98</v>
      </c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653"/>
      <c r="BD45" s="415" t="s">
        <v>99</v>
      </c>
      <c r="BE45" s="416"/>
      <c r="BF45" s="416"/>
      <c r="BG45" s="416"/>
      <c r="BH45" s="416"/>
      <c r="BI45" s="417"/>
    </row>
    <row r="46" spans="1:61" s="14" customFormat="1" ht="32.450000000000003" customHeight="1" thickBot="1" x14ac:dyDescent="0.25">
      <c r="A46" s="683"/>
      <c r="B46" s="444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6"/>
      <c r="P46" s="451"/>
      <c r="Q46" s="371"/>
      <c r="R46" s="371"/>
      <c r="S46" s="372"/>
      <c r="T46" s="476" t="s">
        <v>48</v>
      </c>
      <c r="U46" s="311"/>
      <c r="V46" s="311" t="s">
        <v>100</v>
      </c>
      <c r="W46" s="428"/>
      <c r="X46" s="431" t="s">
        <v>101</v>
      </c>
      <c r="Y46" s="432"/>
      <c r="Z46" s="432"/>
      <c r="AA46" s="432"/>
      <c r="AB46" s="432"/>
      <c r="AC46" s="432"/>
      <c r="AD46" s="432"/>
      <c r="AE46" s="433"/>
      <c r="AF46" s="385" t="s">
        <v>102</v>
      </c>
      <c r="AG46" s="309"/>
      <c r="AH46" s="309"/>
      <c r="AI46" s="309"/>
      <c r="AJ46" s="309"/>
      <c r="AK46" s="310"/>
      <c r="AL46" s="394" t="s">
        <v>103</v>
      </c>
      <c r="AM46" s="309"/>
      <c r="AN46" s="309"/>
      <c r="AO46" s="309"/>
      <c r="AP46" s="309"/>
      <c r="AQ46" s="395"/>
      <c r="AR46" s="385" t="s">
        <v>104</v>
      </c>
      <c r="AS46" s="309"/>
      <c r="AT46" s="309"/>
      <c r="AU46" s="309"/>
      <c r="AV46" s="309"/>
      <c r="AW46" s="310"/>
      <c r="AX46" s="394" t="s">
        <v>105</v>
      </c>
      <c r="AY46" s="309"/>
      <c r="AZ46" s="309"/>
      <c r="BA46" s="309"/>
      <c r="BB46" s="309"/>
      <c r="BC46" s="395"/>
      <c r="BD46" s="418"/>
      <c r="BE46" s="419"/>
      <c r="BF46" s="419"/>
      <c r="BG46" s="419"/>
      <c r="BH46" s="419"/>
      <c r="BI46" s="420"/>
    </row>
    <row r="47" spans="1:61" s="14" customFormat="1" ht="76.900000000000006" customHeight="1" thickBot="1" x14ac:dyDescent="0.25">
      <c r="A47" s="683"/>
      <c r="B47" s="444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6"/>
      <c r="P47" s="451"/>
      <c r="Q47" s="371"/>
      <c r="R47" s="371"/>
      <c r="S47" s="372"/>
      <c r="T47" s="477"/>
      <c r="U47" s="371"/>
      <c r="V47" s="371"/>
      <c r="W47" s="429"/>
      <c r="X47" s="367" t="s">
        <v>106</v>
      </c>
      <c r="Y47" s="311"/>
      <c r="Z47" s="311" t="s">
        <v>107</v>
      </c>
      <c r="AA47" s="311"/>
      <c r="AB47" s="311" t="s">
        <v>108</v>
      </c>
      <c r="AC47" s="311"/>
      <c r="AD47" s="311" t="s">
        <v>109</v>
      </c>
      <c r="AE47" s="312"/>
      <c r="AF47" s="308" t="s">
        <v>110</v>
      </c>
      <c r="AG47" s="309"/>
      <c r="AH47" s="310"/>
      <c r="AI47" s="308" t="s">
        <v>479</v>
      </c>
      <c r="AJ47" s="309"/>
      <c r="AK47" s="310"/>
      <c r="AL47" s="308" t="s">
        <v>111</v>
      </c>
      <c r="AM47" s="309"/>
      <c r="AN47" s="310"/>
      <c r="AO47" s="308" t="s">
        <v>112</v>
      </c>
      <c r="AP47" s="309"/>
      <c r="AQ47" s="310"/>
      <c r="AR47" s="308" t="s">
        <v>113</v>
      </c>
      <c r="AS47" s="309"/>
      <c r="AT47" s="310"/>
      <c r="AU47" s="308" t="s">
        <v>114</v>
      </c>
      <c r="AV47" s="309"/>
      <c r="AW47" s="310"/>
      <c r="AX47" s="308" t="s">
        <v>115</v>
      </c>
      <c r="AY47" s="309"/>
      <c r="AZ47" s="310"/>
      <c r="BA47" s="635" t="s">
        <v>116</v>
      </c>
      <c r="BB47" s="636"/>
      <c r="BC47" s="637"/>
      <c r="BD47" s="418"/>
      <c r="BE47" s="419"/>
      <c r="BF47" s="419"/>
      <c r="BG47" s="419"/>
      <c r="BH47" s="419"/>
      <c r="BI47" s="420"/>
    </row>
    <row r="48" spans="1:61" s="14" customFormat="1" ht="149.25" customHeight="1" thickBot="1" x14ac:dyDescent="0.25">
      <c r="A48" s="684"/>
      <c r="B48" s="447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9"/>
      <c r="P48" s="368"/>
      <c r="Q48" s="313"/>
      <c r="R48" s="313"/>
      <c r="S48" s="314"/>
      <c r="T48" s="478"/>
      <c r="U48" s="313"/>
      <c r="V48" s="313"/>
      <c r="W48" s="430"/>
      <c r="X48" s="368"/>
      <c r="Y48" s="313"/>
      <c r="Z48" s="313"/>
      <c r="AA48" s="313"/>
      <c r="AB48" s="313"/>
      <c r="AC48" s="313"/>
      <c r="AD48" s="313"/>
      <c r="AE48" s="314"/>
      <c r="AF48" s="199" t="s">
        <v>117</v>
      </c>
      <c r="AG48" s="194" t="s">
        <v>118</v>
      </c>
      <c r="AH48" s="195" t="s">
        <v>119</v>
      </c>
      <c r="AI48" s="193" t="s">
        <v>117</v>
      </c>
      <c r="AJ48" s="194" t="s">
        <v>118</v>
      </c>
      <c r="AK48" s="200" t="s">
        <v>119</v>
      </c>
      <c r="AL48" s="199" t="s">
        <v>117</v>
      </c>
      <c r="AM48" s="194" t="s">
        <v>118</v>
      </c>
      <c r="AN48" s="195" t="s">
        <v>119</v>
      </c>
      <c r="AO48" s="193" t="s">
        <v>117</v>
      </c>
      <c r="AP48" s="194" t="s">
        <v>118</v>
      </c>
      <c r="AQ48" s="200" t="s">
        <v>119</v>
      </c>
      <c r="AR48" s="199" t="s">
        <v>117</v>
      </c>
      <c r="AS48" s="194" t="s">
        <v>118</v>
      </c>
      <c r="AT48" s="195" t="s">
        <v>119</v>
      </c>
      <c r="AU48" s="193" t="s">
        <v>117</v>
      </c>
      <c r="AV48" s="194" t="s">
        <v>118</v>
      </c>
      <c r="AW48" s="200" t="s">
        <v>119</v>
      </c>
      <c r="AX48" s="199" t="s">
        <v>117</v>
      </c>
      <c r="AY48" s="194" t="s">
        <v>118</v>
      </c>
      <c r="AZ48" s="195" t="s">
        <v>119</v>
      </c>
      <c r="BA48" s="193" t="s">
        <v>117</v>
      </c>
      <c r="BB48" s="194" t="s">
        <v>118</v>
      </c>
      <c r="BC48" s="195" t="s">
        <v>119</v>
      </c>
      <c r="BD48" s="418"/>
      <c r="BE48" s="642"/>
      <c r="BF48" s="642"/>
      <c r="BG48" s="642"/>
      <c r="BH48" s="642"/>
      <c r="BI48" s="420"/>
    </row>
    <row r="49" spans="1:165" s="100" customFormat="1" ht="69" customHeight="1" x14ac:dyDescent="0.35">
      <c r="A49" s="113" t="s">
        <v>147</v>
      </c>
      <c r="B49" s="326" t="s">
        <v>150</v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40"/>
      <c r="P49" s="366">
        <v>3</v>
      </c>
      <c r="Q49" s="300"/>
      <c r="R49" s="300"/>
      <c r="S49" s="338"/>
      <c r="T49" s="315">
        <f t="shared" ref="T49" si="8">SUM(AF49,AI49,AL49,AO49,AR49,AU49,AX49)</f>
        <v>108</v>
      </c>
      <c r="U49" s="300"/>
      <c r="V49" s="300">
        <f t="shared" ref="V49" si="9">SUM(AG49,AJ49,AM49,AP49,AS49,AV49,AY49)</f>
        <v>50</v>
      </c>
      <c r="W49" s="338"/>
      <c r="X49" s="315">
        <v>26</v>
      </c>
      <c r="Y49" s="300"/>
      <c r="Z49" s="300"/>
      <c r="AA49" s="300"/>
      <c r="AB49" s="300">
        <v>24</v>
      </c>
      <c r="AC49" s="300"/>
      <c r="AD49" s="300"/>
      <c r="AE49" s="301"/>
      <c r="AF49" s="165"/>
      <c r="AG49" s="163"/>
      <c r="AH49" s="166"/>
      <c r="AI49" s="153"/>
      <c r="AJ49" s="145"/>
      <c r="AK49" s="150"/>
      <c r="AL49" s="144">
        <v>108</v>
      </c>
      <c r="AM49" s="145">
        <v>50</v>
      </c>
      <c r="AN49" s="146">
        <v>3</v>
      </c>
      <c r="AO49" s="144"/>
      <c r="AP49" s="145"/>
      <c r="AQ49" s="146"/>
      <c r="AR49" s="153"/>
      <c r="AS49" s="145"/>
      <c r="AT49" s="150"/>
      <c r="AU49" s="144"/>
      <c r="AV49" s="145"/>
      <c r="AW49" s="146"/>
      <c r="AX49" s="153"/>
      <c r="AY49" s="145"/>
      <c r="AZ49" s="150"/>
      <c r="BA49" s="144"/>
      <c r="BB49" s="145"/>
      <c r="BC49" s="150"/>
      <c r="BD49" s="471" t="s">
        <v>366</v>
      </c>
      <c r="BE49" s="472"/>
      <c r="BF49" s="472"/>
      <c r="BG49" s="472"/>
      <c r="BH49" s="472"/>
      <c r="BI49" s="473"/>
    </row>
    <row r="50" spans="1:165" s="31" customFormat="1" ht="44.25" customHeight="1" x14ac:dyDescent="0.35">
      <c r="A50" s="113" t="s">
        <v>149</v>
      </c>
      <c r="B50" s="316" t="s">
        <v>148</v>
      </c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46"/>
      <c r="P50" s="320">
        <v>4</v>
      </c>
      <c r="Q50" s="366"/>
      <c r="R50" s="338"/>
      <c r="S50" s="322"/>
      <c r="T50" s="320">
        <f t="shared" ref="T50" si="10">SUM(AF50,AI50,AL50,AO50,AR50,AU50,AX50,BA50)</f>
        <v>108</v>
      </c>
      <c r="U50" s="366"/>
      <c r="V50" s="300">
        <f t="shared" ref="V50:V70" si="11">SUM(AG50,AJ50,AM50,AP50,AS50,AV50,AY50)</f>
        <v>52</v>
      </c>
      <c r="W50" s="338"/>
      <c r="X50" s="320">
        <v>16</v>
      </c>
      <c r="Y50" s="366"/>
      <c r="Z50" s="338">
        <v>16</v>
      </c>
      <c r="AA50" s="366"/>
      <c r="AB50" s="338">
        <v>20</v>
      </c>
      <c r="AC50" s="366"/>
      <c r="AD50" s="338"/>
      <c r="AE50" s="322"/>
      <c r="AF50" s="144"/>
      <c r="AG50" s="145"/>
      <c r="AH50" s="146"/>
      <c r="AI50" s="153"/>
      <c r="AJ50" s="145"/>
      <c r="AK50" s="146"/>
      <c r="AL50" s="153"/>
      <c r="AM50" s="145"/>
      <c r="AN50" s="150"/>
      <c r="AO50" s="182">
        <v>108</v>
      </c>
      <c r="AP50" s="161">
        <v>52</v>
      </c>
      <c r="AQ50" s="181">
        <v>3</v>
      </c>
      <c r="AR50" s="175"/>
      <c r="AS50" s="161"/>
      <c r="AT50" s="176"/>
      <c r="AU50" s="182"/>
      <c r="AV50" s="161"/>
      <c r="AW50" s="181"/>
      <c r="AX50" s="175"/>
      <c r="AY50" s="161"/>
      <c r="AZ50" s="176"/>
      <c r="BA50" s="182"/>
      <c r="BB50" s="161"/>
      <c r="BC50" s="176"/>
      <c r="BD50" s="654" t="s">
        <v>367</v>
      </c>
      <c r="BE50" s="557"/>
      <c r="BF50" s="557"/>
      <c r="BG50" s="557"/>
      <c r="BH50" s="557"/>
      <c r="BI50" s="558"/>
    </row>
    <row r="51" spans="1:165" s="4" customFormat="1" ht="39" customHeight="1" x14ac:dyDescent="0.35">
      <c r="A51" s="114" t="s">
        <v>151</v>
      </c>
      <c r="B51" s="329" t="s">
        <v>152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91"/>
      <c r="P51" s="632">
        <v>2</v>
      </c>
      <c r="Q51" s="464"/>
      <c r="R51" s="464">
        <v>1</v>
      </c>
      <c r="S51" s="633"/>
      <c r="T51" s="315">
        <f t="shared" ref="T51:T59" si="12">SUM(AF51,AI51,AL51,AO51,AR51,AU51,AX51)</f>
        <v>212</v>
      </c>
      <c r="U51" s="300"/>
      <c r="V51" s="300">
        <f t="shared" si="11"/>
        <v>84</v>
      </c>
      <c r="W51" s="338"/>
      <c r="X51" s="463">
        <v>50</v>
      </c>
      <c r="Y51" s="464"/>
      <c r="Z51" s="464">
        <v>16</v>
      </c>
      <c r="AA51" s="464"/>
      <c r="AB51" s="464">
        <v>18</v>
      </c>
      <c r="AC51" s="464"/>
      <c r="AD51" s="464"/>
      <c r="AE51" s="673"/>
      <c r="AF51" s="182">
        <v>100</v>
      </c>
      <c r="AG51" s="161">
        <v>34</v>
      </c>
      <c r="AH51" s="181">
        <v>3</v>
      </c>
      <c r="AI51" s="175">
        <v>112</v>
      </c>
      <c r="AJ51" s="161">
        <v>50</v>
      </c>
      <c r="AK51" s="176">
        <v>3</v>
      </c>
      <c r="AL51" s="182"/>
      <c r="AM51" s="161"/>
      <c r="AN51" s="181"/>
      <c r="AO51" s="175"/>
      <c r="AP51" s="161"/>
      <c r="AQ51" s="181"/>
      <c r="AR51" s="175"/>
      <c r="AS51" s="161"/>
      <c r="AT51" s="176"/>
      <c r="AU51" s="182"/>
      <c r="AV51" s="161"/>
      <c r="AW51" s="181"/>
      <c r="AX51" s="175"/>
      <c r="AY51" s="161"/>
      <c r="AZ51" s="176"/>
      <c r="BA51" s="182"/>
      <c r="BB51" s="161"/>
      <c r="BC51" s="176"/>
      <c r="BD51" s="323" t="s">
        <v>153</v>
      </c>
      <c r="BE51" s="324"/>
      <c r="BF51" s="324"/>
      <c r="BG51" s="324"/>
      <c r="BH51" s="324"/>
      <c r="BI51" s="325"/>
    </row>
    <row r="52" spans="1:165" s="4" customFormat="1" ht="66" customHeight="1" x14ac:dyDescent="0.35">
      <c r="A52" s="115" t="s">
        <v>154</v>
      </c>
      <c r="B52" s="329" t="s">
        <v>155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91"/>
      <c r="P52" s="366">
        <v>3</v>
      </c>
      <c r="Q52" s="300"/>
      <c r="R52" s="300"/>
      <c r="S52" s="338"/>
      <c r="T52" s="315">
        <f t="shared" si="12"/>
        <v>120</v>
      </c>
      <c r="U52" s="300"/>
      <c r="V52" s="300">
        <f t="shared" si="11"/>
        <v>68</v>
      </c>
      <c r="W52" s="338"/>
      <c r="X52" s="315">
        <v>34</v>
      </c>
      <c r="Y52" s="300"/>
      <c r="Z52" s="300">
        <v>16</v>
      </c>
      <c r="AA52" s="300"/>
      <c r="AB52" s="300">
        <v>18</v>
      </c>
      <c r="AC52" s="300"/>
      <c r="AD52" s="300"/>
      <c r="AE52" s="301"/>
      <c r="AF52" s="144"/>
      <c r="AG52" s="145"/>
      <c r="AH52" s="146"/>
      <c r="AI52" s="153"/>
      <c r="AJ52" s="145"/>
      <c r="AK52" s="150"/>
      <c r="AL52" s="144">
        <v>120</v>
      </c>
      <c r="AM52" s="145">
        <v>68</v>
      </c>
      <c r="AN52" s="146">
        <v>3</v>
      </c>
      <c r="AO52" s="153"/>
      <c r="AP52" s="145"/>
      <c r="AQ52" s="146"/>
      <c r="AR52" s="153"/>
      <c r="AS52" s="145"/>
      <c r="AT52" s="150"/>
      <c r="AU52" s="144"/>
      <c r="AV52" s="145"/>
      <c r="AW52" s="146"/>
      <c r="AX52" s="153"/>
      <c r="AY52" s="145"/>
      <c r="AZ52" s="150"/>
      <c r="BA52" s="144"/>
      <c r="BB52" s="145"/>
      <c r="BC52" s="150"/>
      <c r="BD52" s="323" t="s">
        <v>156</v>
      </c>
      <c r="BE52" s="324"/>
      <c r="BF52" s="324"/>
      <c r="BG52" s="324"/>
      <c r="BH52" s="324"/>
      <c r="BI52" s="325"/>
    </row>
    <row r="53" spans="1:165" s="4" customFormat="1" ht="68.25" customHeight="1" x14ac:dyDescent="0.35">
      <c r="A53" s="114" t="s">
        <v>157</v>
      </c>
      <c r="B53" s="329" t="s">
        <v>158</v>
      </c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91"/>
      <c r="P53" s="366">
        <v>6</v>
      </c>
      <c r="Q53" s="300"/>
      <c r="R53" s="300"/>
      <c r="S53" s="338"/>
      <c r="T53" s="315">
        <f t="shared" si="12"/>
        <v>216</v>
      </c>
      <c r="U53" s="300"/>
      <c r="V53" s="300">
        <f t="shared" si="11"/>
        <v>86</v>
      </c>
      <c r="W53" s="338"/>
      <c r="X53" s="315">
        <v>40</v>
      </c>
      <c r="Y53" s="300"/>
      <c r="Z53" s="300"/>
      <c r="AA53" s="300"/>
      <c r="AB53" s="300">
        <v>46</v>
      </c>
      <c r="AC53" s="300"/>
      <c r="AD53" s="300"/>
      <c r="AE53" s="301"/>
      <c r="AF53" s="144"/>
      <c r="AG53" s="145"/>
      <c r="AH53" s="146"/>
      <c r="AI53" s="153"/>
      <c r="AJ53" s="145"/>
      <c r="AK53" s="150"/>
      <c r="AL53" s="144"/>
      <c r="AM53" s="145"/>
      <c r="AN53" s="146"/>
      <c r="AO53" s="153"/>
      <c r="AP53" s="145"/>
      <c r="AQ53" s="146"/>
      <c r="AR53" s="153"/>
      <c r="AS53" s="145"/>
      <c r="AT53" s="150"/>
      <c r="AU53" s="144">
        <v>216</v>
      </c>
      <c r="AV53" s="145">
        <v>86</v>
      </c>
      <c r="AW53" s="146">
        <v>6</v>
      </c>
      <c r="AX53" s="153"/>
      <c r="AY53" s="145"/>
      <c r="AZ53" s="150"/>
      <c r="BA53" s="144"/>
      <c r="BB53" s="145"/>
      <c r="BC53" s="150"/>
      <c r="BD53" s="323" t="s">
        <v>159</v>
      </c>
      <c r="BE53" s="324"/>
      <c r="BF53" s="324"/>
      <c r="BG53" s="324"/>
      <c r="BH53" s="324"/>
      <c r="BI53" s="325"/>
    </row>
    <row r="54" spans="1:165" s="32" customFormat="1" ht="66" customHeight="1" x14ac:dyDescent="0.35">
      <c r="A54" s="116" t="s">
        <v>160</v>
      </c>
      <c r="B54" s="329" t="s">
        <v>161</v>
      </c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91"/>
      <c r="P54" s="366"/>
      <c r="Q54" s="300"/>
      <c r="R54" s="300"/>
      <c r="S54" s="338"/>
      <c r="T54" s="315"/>
      <c r="U54" s="300"/>
      <c r="V54" s="300">
        <f t="shared" si="11"/>
        <v>0</v>
      </c>
      <c r="W54" s="338"/>
      <c r="X54" s="315"/>
      <c r="Y54" s="300"/>
      <c r="Z54" s="300"/>
      <c r="AA54" s="300"/>
      <c r="AB54" s="300"/>
      <c r="AC54" s="300"/>
      <c r="AD54" s="300"/>
      <c r="AE54" s="301"/>
      <c r="AF54" s="144"/>
      <c r="AG54" s="145"/>
      <c r="AH54" s="146"/>
      <c r="AI54" s="153"/>
      <c r="AJ54" s="145"/>
      <c r="AK54" s="150"/>
      <c r="AL54" s="144"/>
      <c r="AM54" s="145"/>
      <c r="AN54" s="146"/>
      <c r="AO54" s="153"/>
      <c r="AP54" s="145"/>
      <c r="AQ54" s="146"/>
      <c r="AR54" s="153"/>
      <c r="AS54" s="145"/>
      <c r="AT54" s="150"/>
      <c r="AU54" s="144"/>
      <c r="AV54" s="145"/>
      <c r="AW54" s="146"/>
      <c r="AX54" s="153"/>
      <c r="AY54" s="145"/>
      <c r="AZ54" s="150"/>
      <c r="BA54" s="144"/>
      <c r="BB54" s="145"/>
      <c r="BC54" s="150"/>
      <c r="BD54" s="323"/>
      <c r="BE54" s="324"/>
      <c r="BF54" s="324"/>
      <c r="BG54" s="324"/>
      <c r="BH54" s="324"/>
      <c r="BI54" s="325"/>
    </row>
    <row r="55" spans="1:165" s="4" customFormat="1" ht="70.5" customHeight="1" x14ac:dyDescent="0.35">
      <c r="A55" s="201" t="s">
        <v>162</v>
      </c>
      <c r="B55" s="326" t="s">
        <v>412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40"/>
      <c r="P55" s="366"/>
      <c r="Q55" s="300"/>
      <c r="R55" s="300">
        <v>2</v>
      </c>
      <c r="S55" s="338"/>
      <c r="T55" s="315">
        <f t="shared" si="12"/>
        <v>110</v>
      </c>
      <c r="U55" s="300"/>
      <c r="V55" s="300">
        <f t="shared" si="11"/>
        <v>60</v>
      </c>
      <c r="W55" s="338"/>
      <c r="X55" s="315">
        <v>28</v>
      </c>
      <c r="Y55" s="300"/>
      <c r="Z55" s="300">
        <v>32</v>
      </c>
      <c r="AA55" s="300"/>
      <c r="AB55" s="300"/>
      <c r="AC55" s="300"/>
      <c r="AD55" s="300"/>
      <c r="AE55" s="301"/>
      <c r="AF55" s="144"/>
      <c r="AG55" s="145"/>
      <c r="AH55" s="146"/>
      <c r="AI55" s="153">
        <v>110</v>
      </c>
      <c r="AJ55" s="145">
        <v>60</v>
      </c>
      <c r="AK55" s="150">
        <v>3</v>
      </c>
      <c r="AL55" s="144"/>
      <c r="AM55" s="145"/>
      <c r="AN55" s="146"/>
      <c r="AO55" s="153"/>
      <c r="AP55" s="145"/>
      <c r="AQ55" s="146"/>
      <c r="AR55" s="153"/>
      <c r="AS55" s="145"/>
      <c r="AT55" s="150"/>
      <c r="AU55" s="144"/>
      <c r="AV55" s="145"/>
      <c r="AW55" s="146"/>
      <c r="AX55" s="153"/>
      <c r="AY55" s="145"/>
      <c r="AZ55" s="150"/>
      <c r="BA55" s="144"/>
      <c r="BB55" s="145"/>
      <c r="BC55" s="150"/>
      <c r="BD55" s="323" t="s">
        <v>163</v>
      </c>
      <c r="BE55" s="324"/>
      <c r="BF55" s="324"/>
      <c r="BG55" s="324"/>
      <c r="BH55" s="324"/>
      <c r="BI55" s="325"/>
    </row>
    <row r="56" spans="1:165" s="31" customFormat="1" ht="62.25" customHeight="1" x14ac:dyDescent="0.35">
      <c r="A56" s="665" t="s">
        <v>164</v>
      </c>
      <c r="B56" s="677" t="s">
        <v>165</v>
      </c>
      <c r="C56" s="678"/>
      <c r="D56" s="678"/>
      <c r="E56" s="678"/>
      <c r="F56" s="678"/>
      <c r="G56" s="678"/>
      <c r="H56" s="678"/>
      <c r="I56" s="678"/>
      <c r="J56" s="678"/>
      <c r="K56" s="678"/>
      <c r="L56" s="678"/>
      <c r="M56" s="678"/>
      <c r="N56" s="678"/>
      <c r="O56" s="679"/>
      <c r="P56" s="366">
        <v>1.2</v>
      </c>
      <c r="Q56" s="300"/>
      <c r="R56" s="300"/>
      <c r="S56" s="338"/>
      <c r="T56" s="315">
        <f>SUM(AF56,AI56,AL56,AO56,AR56,AU56,AX56)</f>
        <v>216</v>
      </c>
      <c r="U56" s="300"/>
      <c r="V56" s="300">
        <f t="shared" si="11"/>
        <v>128</v>
      </c>
      <c r="W56" s="338"/>
      <c r="X56" s="315">
        <v>56</v>
      </c>
      <c r="Y56" s="300"/>
      <c r="Z56" s="300">
        <v>72</v>
      </c>
      <c r="AA56" s="300"/>
      <c r="AB56" s="300"/>
      <c r="AC56" s="300"/>
      <c r="AD56" s="300"/>
      <c r="AE56" s="301"/>
      <c r="AF56" s="144">
        <v>108</v>
      </c>
      <c r="AG56" s="145">
        <v>60</v>
      </c>
      <c r="AH56" s="146">
        <v>3</v>
      </c>
      <c r="AI56" s="153">
        <v>108</v>
      </c>
      <c r="AJ56" s="145">
        <v>68</v>
      </c>
      <c r="AK56" s="150">
        <v>3</v>
      </c>
      <c r="AL56" s="144"/>
      <c r="AM56" s="145"/>
      <c r="AN56" s="146"/>
      <c r="AO56" s="153"/>
      <c r="AP56" s="145"/>
      <c r="AQ56" s="146"/>
      <c r="AR56" s="153"/>
      <c r="AS56" s="145"/>
      <c r="AT56" s="150"/>
      <c r="AU56" s="144"/>
      <c r="AV56" s="145"/>
      <c r="AW56" s="146"/>
      <c r="AX56" s="153"/>
      <c r="AY56" s="145"/>
      <c r="AZ56" s="150"/>
      <c r="BA56" s="144"/>
      <c r="BB56" s="145"/>
      <c r="BC56" s="150"/>
      <c r="BD56" s="323" t="s">
        <v>166</v>
      </c>
      <c r="BE56" s="324"/>
      <c r="BF56" s="324"/>
      <c r="BG56" s="324"/>
      <c r="BH56" s="324"/>
      <c r="BI56" s="325"/>
    </row>
    <row r="57" spans="1:165" s="99" customFormat="1" ht="95.25" customHeight="1" x14ac:dyDescent="0.35">
      <c r="A57" s="666"/>
      <c r="B57" s="326" t="s">
        <v>448</v>
      </c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8"/>
      <c r="P57" s="315"/>
      <c r="Q57" s="300"/>
      <c r="R57" s="300"/>
      <c r="S57" s="301"/>
      <c r="T57" s="366">
        <f>SUM(AF57,AI57,AL57,AO57,AR57,AU57,AX57)</f>
        <v>30</v>
      </c>
      <c r="U57" s="300"/>
      <c r="V57" s="300">
        <f t="shared" si="11"/>
        <v>0</v>
      </c>
      <c r="W57" s="338"/>
      <c r="X57" s="315"/>
      <c r="Y57" s="300"/>
      <c r="Z57" s="300"/>
      <c r="AA57" s="300"/>
      <c r="AB57" s="300"/>
      <c r="AC57" s="300"/>
      <c r="AD57" s="300"/>
      <c r="AE57" s="301"/>
      <c r="AF57" s="144"/>
      <c r="AG57" s="145"/>
      <c r="AH57" s="146"/>
      <c r="AI57" s="153">
        <v>30</v>
      </c>
      <c r="AJ57" s="145"/>
      <c r="AK57" s="150">
        <v>1</v>
      </c>
      <c r="AL57" s="144"/>
      <c r="AM57" s="145"/>
      <c r="AN57" s="146"/>
      <c r="AO57" s="153"/>
      <c r="AP57" s="145"/>
      <c r="AQ57" s="150"/>
      <c r="AR57" s="144"/>
      <c r="AS57" s="145"/>
      <c r="AT57" s="146"/>
      <c r="AU57" s="153"/>
      <c r="AV57" s="145"/>
      <c r="AW57" s="146"/>
      <c r="AX57" s="153"/>
      <c r="AY57" s="145"/>
      <c r="AZ57" s="150"/>
      <c r="BA57" s="144"/>
      <c r="BB57" s="145"/>
      <c r="BC57" s="146"/>
      <c r="BD57" s="425" t="s">
        <v>509</v>
      </c>
      <c r="BE57" s="426"/>
      <c r="BF57" s="426"/>
      <c r="BG57" s="426"/>
      <c r="BH57" s="426"/>
      <c r="BI57" s="427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</row>
    <row r="58" spans="1:165" s="4" customFormat="1" ht="72" customHeight="1" x14ac:dyDescent="0.35">
      <c r="A58" s="535" t="s">
        <v>168</v>
      </c>
      <c r="B58" s="326" t="s">
        <v>169</v>
      </c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4"/>
      <c r="P58" s="366">
        <v>3</v>
      </c>
      <c r="Q58" s="300"/>
      <c r="R58" s="300">
        <v>2</v>
      </c>
      <c r="S58" s="338"/>
      <c r="T58" s="315">
        <f t="shared" si="12"/>
        <v>230</v>
      </c>
      <c r="U58" s="300"/>
      <c r="V58" s="300">
        <f t="shared" si="11"/>
        <v>120</v>
      </c>
      <c r="W58" s="338"/>
      <c r="X58" s="315">
        <v>56</v>
      </c>
      <c r="Y58" s="300"/>
      <c r="Z58" s="300">
        <v>64</v>
      </c>
      <c r="AA58" s="300"/>
      <c r="AB58" s="300"/>
      <c r="AC58" s="300"/>
      <c r="AD58" s="300"/>
      <c r="AE58" s="301"/>
      <c r="AF58" s="144"/>
      <c r="AG58" s="145"/>
      <c r="AH58" s="146"/>
      <c r="AI58" s="153">
        <v>120</v>
      </c>
      <c r="AJ58" s="145">
        <v>68</v>
      </c>
      <c r="AK58" s="150">
        <v>3</v>
      </c>
      <c r="AL58" s="144">
        <v>110</v>
      </c>
      <c r="AM58" s="145">
        <v>52</v>
      </c>
      <c r="AN58" s="146">
        <v>3</v>
      </c>
      <c r="AO58" s="153"/>
      <c r="AP58" s="145"/>
      <c r="AQ58" s="146"/>
      <c r="AR58" s="153"/>
      <c r="AS58" s="145"/>
      <c r="AT58" s="150"/>
      <c r="AU58" s="144"/>
      <c r="AV58" s="145"/>
      <c r="AW58" s="146"/>
      <c r="AX58" s="153"/>
      <c r="AY58" s="145"/>
      <c r="AZ58" s="150"/>
      <c r="BA58" s="144"/>
      <c r="BB58" s="145"/>
      <c r="BC58" s="150"/>
      <c r="BD58" s="323" t="s">
        <v>170</v>
      </c>
      <c r="BE58" s="324"/>
      <c r="BF58" s="324"/>
      <c r="BG58" s="324"/>
      <c r="BH58" s="324"/>
      <c r="BI58" s="325"/>
    </row>
    <row r="59" spans="1:165" s="4" customFormat="1" ht="102" customHeight="1" x14ac:dyDescent="0.35">
      <c r="A59" s="535"/>
      <c r="B59" s="326" t="s">
        <v>171</v>
      </c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40"/>
      <c r="P59" s="366"/>
      <c r="Q59" s="300"/>
      <c r="R59" s="300"/>
      <c r="S59" s="338"/>
      <c r="T59" s="315">
        <f t="shared" si="12"/>
        <v>40</v>
      </c>
      <c r="U59" s="300"/>
      <c r="V59" s="300">
        <f t="shared" si="11"/>
        <v>0</v>
      </c>
      <c r="W59" s="338"/>
      <c r="X59" s="315"/>
      <c r="Y59" s="300"/>
      <c r="Z59" s="300"/>
      <c r="AA59" s="300"/>
      <c r="AB59" s="300"/>
      <c r="AC59" s="300"/>
      <c r="AD59" s="300"/>
      <c r="AE59" s="301"/>
      <c r="AF59" s="144"/>
      <c r="AG59" s="145"/>
      <c r="AH59" s="146"/>
      <c r="AI59" s="153"/>
      <c r="AJ59" s="145"/>
      <c r="AK59" s="150"/>
      <c r="AL59" s="144">
        <v>40</v>
      </c>
      <c r="AM59" s="145"/>
      <c r="AN59" s="146">
        <v>1</v>
      </c>
      <c r="AO59" s="153"/>
      <c r="AP59" s="145"/>
      <c r="AQ59" s="146"/>
      <c r="AR59" s="153"/>
      <c r="AS59" s="145"/>
      <c r="AT59" s="150"/>
      <c r="AU59" s="144"/>
      <c r="AV59" s="145"/>
      <c r="AW59" s="146"/>
      <c r="AX59" s="153"/>
      <c r="AY59" s="145"/>
      <c r="AZ59" s="150"/>
      <c r="BA59" s="144"/>
      <c r="BB59" s="145"/>
      <c r="BC59" s="150"/>
      <c r="BD59" s="323" t="s">
        <v>509</v>
      </c>
      <c r="BE59" s="324"/>
      <c r="BF59" s="324"/>
      <c r="BG59" s="324"/>
      <c r="BH59" s="324"/>
      <c r="BI59" s="325"/>
    </row>
    <row r="60" spans="1:165" s="4" customFormat="1" ht="42" customHeight="1" x14ac:dyDescent="0.35">
      <c r="A60" s="201" t="s">
        <v>172</v>
      </c>
      <c r="B60" s="326" t="s">
        <v>173</v>
      </c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8"/>
      <c r="P60" s="315"/>
      <c r="Q60" s="300"/>
      <c r="R60" s="300">
        <v>5</v>
      </c>
      <c r="S60" s="301"/>
      <c r="T60" s="366">
        <f t="shared" ref="T60" si="13">SUM(AF60,AI60,AL60,AO60,AR60,AU60,AX60,BA60)</f>
        <v>108</v>
      </c>
      <c r="U60" s="300"/>
      <c r="V60" s="300">
        <f t="shared" si="11"/>
        <v>52</v>
      </c>
      <c r="W60" s="338"/>
      <c r="X60" s="315">
        <v>24</v>
      </c>
      <c r="Y60" s="300"/>
      <c r="Z60" s="300">
        <v>28</v>
      </c>
      <c r="AA60" s="300"/>
      <c r="AB60" s="300"/>
      <c r="AC60" s="300"/>
      <c r="AD60" s="300"/>
      <c r="AE60" s="301"/>
      <c r="AF60" s="144"/>
      <c r="AG60" s="145"/>
      <c r="AH60" s="146"/>
      <c r="AI60" s="153"/>
      <c r="AJ60" s="145"/>
      <c r="AK60" s="146"/>
      <c r="AL60" s="153"/>
      <c r="AM60" s="145"/>
      <c r="AN60" s="150"/>
      <c r="AO60" s="144"/>
      <c r="AP60" s="145"/>
      <c r="AQ60" s="146"/>
      <c r="AR60" s="153">
        <v>108</v>
      </c>
      <c r="AS60" s="145">
        <v>52</v>
      </c>
      <c r="AT60" s="150">
        <v>3</v>
      </c>
      <c r="AU60" s="144"/>
      <c r="AV60" s="145"/>
      <c r="AW60" s="146"/>
      <c r="AX60" s="153"/>
      <c r="AY60" s="145"/>
      <c r="AZ60" s="150"/>
      <c r="BA60" s="144"/>
      <c r="BB60" s="145"/>
      <c r="BC60" s="150"/>
      <c r="BD60" s="323" t="s">
        <v>179</v>
      </c>
      <c r="BE60" s="324"/>
      <c r="BF60" s="324"/>
      <c r="BG60" s="324"/>
      <c r="BH60" s="324"/>
      <c r="BI60" s="325"/>
    </row>
    <row r="61" spans="1:165" s="14" customFormat="1" ht="66" customHeight="1" x14ac:dyDescent="0.2">
      <c r="A61" s="116" t="s">
        <v>175</v>
      </c>
      <c r="B61" s="329" t="s">
        <v>176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1"/>
      <c r="P61" s="315"/>
      <c r="Q61" s="300"/>
      <c r="R61" s="300"/>
      <c r="S61" s="301"/>
      <c r="T61" s="366"/>
      <c r="U61" s="300"/>
      <c r="V61" s="300">
        <f t="shared" si="11"/>
        <v>0</v>
      </c>
      <c r="W61" s="338"/>
      <c r="X61" s="315"/>
      <c r="Y61" s="300"/>
      <c r="Z61" s="300"/>
      <c r="AA61" s="300"/>
      <c r="AB61" s="300"/>
      <c r="AC61" s="300"/>
      <c r="AD61" s="300"/>
      <c r="AE61" s="301"/>
      <c r="AF61" s="144"/>
      <c r="AG61" s="145"/>
      <c r="AH61" s="146"/>
      <c r="AI61" s="153"/>
      <c r="AJ61" s="145"/>
      <c r="AK61" s="146"/>
      <c r="AL61" s="153"/>
      <c r="AM61" s="145"/>
      <c r="AN61" s="150"/>
      <c r="AO61" s="144"/>
      <c r="AP61" s="145"/>
      <c r="AQ61" s="146"/>
      <c r="AR61" s="153"/>
      <c r="AS61" s="145"/>
      <c r="AT61" s="150"/>
      <c r="AU61" s="144"/>
      <c r="AV61" s="145"/>
      <c r="AW61" s="146"/>
      <c r="AX61" s="153"/>
      <c r="AY61" s="145"/>
      <c r="AZ61" s="150"/>
      <c r="BA61" s="144"/>
      <c r="BB61" s="145"/>
      <c r="BC61" s="150"/>
      <c r="BD61" s="466">
        <f>SUM(X61:AE61)</f>
        <v>0</v>
      </c>
      <c r="BE61" s="467"/>
      <c r="BF61" s="467"/>
      <c r="BG61" s="467"/>
      <c r="BH61" s="467"/>
      <c r="BI61" s="468"/>
    </row>
    <row r="62" spans="1:165" s="14" customFormat="1" ht="45.75" customHeight="1" x14ac:dyDescent="0.2">
      <c r="A62" s="201" t="s">
        <v>177</v>
      </c>
      <c r="B62" s="326" t="s">
        <v>178</v>
      </c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8"/>
      <c r="P62" s="315"/>
      <c r="Q62" s="300"/>
      <c r="R62" s="300">
        <v>3</v>
      </c>
      <c r="S62" s="301"/>
      <c r="T62" s="366">
        <f t="shared" ref="T62:T67" si="14">SUM(AF62,AI62,AL62,AO62,AR62,AU62,AX62,BA62)</f>
        <v>108</v>
      </c>
      <c r="U62" s="300"/>
      <c r="V62" s="300">
        <f t="shared" si="11"/>
        <v>52</v>
      </c>
      <c r="W62" s="338"/>
      <c r="X62" s="315">
        <v>24</v>
      </c>
      <c r="Y62" s="300"/>
      <c r="Z62" s="300">
        <v>28</v>
      </c>
      <c r="AA62" s="300"/>
      <c r="AB62" s="300"/>
      <c r="AC62" s="300"/>
      <c r="AD62" s="300"/>
      <c r="AE62" s="301"/>
      <c r="AF62" s="144"/>
      <c r="AG62" s="145"/>
      <c r="AH62" s="146"/>
      <c r="AI62" s="153"/>
      <c r="AJ62" s="145"/>
      <c r="AK62" s="146"/>
      <c r="AL62" s="153">
        <v>108</v>
      </c>
      <c r="AM62" s="145">
        <v>52</v>
      </c>
      <c r="AN62" s="150">
        <v>3</v>
      </c>
      <c r="AO62" s="144"/>
      <c r="AP62" s="145"/>
      <c r="AQ62" s="146"/>
      <c r="AR62" s="153"/>
      <c r="AS62" s="145"/>
      <c r="AT62" s="150"/>
      <c r="AU62" s="144"/>
      <c r="AV62" s="145"/>
      <c r="AW62" s="146"/>
      <c r="AX62" s="153"/>
      <c r="AY62" s="145"/>
      <c r="AZ62" s="150"/>
      <c r="BA62" s="144"/>
      <c r="BB62" s="145"/>
      <c r="BC62" s="150"/>
      <c r="BD62" s="323" t="s">
        <v>182</v>
      </c>
      <c r="BE62" s="324"/>
      <c r="BF62" s="324"/>
      <c r="BG62" s="324"/>
      <c r="BH62" s="324"/>
      <c r="BI62" s="325"/>
    </row>
    <row r="63" spans="1:165" s="14" customFormat="1" ht="37.5" customHeight="1" x14ac:dyDescent="0.2">
      <c r="A63" s="201" t="s">
        <v>180</v>
      </c>
      <c r="B63" s="326" t="s">
        <v>181</v>
      </c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8"/>
      <c r="P63" s="315">
        <v>3</v>
      </c>
      <c r="Q63" s="300"/>
      <c r="R63" s="300"/>
      <c r="S63" s="301"/>
      <c r="T63" s="366">
        <f t="shared" ref="T63:T64" si="15">SUM(AF63,AI63,AL63,AO63,AR63,AU63,AX63,BA63)</f>
        <v>108</v>
      </c>
      <c r="U63" s="300"/>
      <c r="V63" s="300">
        <v>60</v>
      </c>
      <c r="W63" s="338"/>
      <c r="X63" s="315">
        <v>28</v>
      </c>
      <c r="Y63" s="300"/>
      <c r="Z63" s="300">
        <v>32</v>
      </c>
      <c r="AA63" s="300"/>
      <c r="AB63" s="300"/>
      <c r="AC63" s="300"/>
      <c r="AD63" s="300"/>
      <c r="AE63" s="301"/>
      <c r="AF63" s="144"/>
      <c r="AG63" s="145"/>
      <c r="AH63" s="146"/>
      <c r="AI63" s="153"/>
      <c r="AJ63" s="145"/>
      <c r="AK63" s="146"/>
      <c r="AL63" s="144">
        <v>108</v>
      </c>
      <c r="AM63" s="145">
        <v>60</v>
      </c>
      <c r="AN63" s="146">
        <v>3</v>
      </c>
      <c r="AO63" s="144"/>
      <c r="AP63" s="145"/>
      <c r="AQ63" s="146"/>
      <c r="AR63" s="153"/>
      <c r="AS63" s="145"/>
      <c r="AT63" s="150"/>
      <c r="AU63" s="144"/>
      <c r="AV63" s="145"/>
      <c r="AW63" s="146"/>
      <c r="AX63" s="153"/>
      <c r="AY63" s="145"/>
      <c r="AZ63" s="150"/>
      <c r="BA63" s="144"/>
      <c r="BB63" s="145"/>
      <c r="BC63" s="150"/>
      <c r="BD63" s="323" t="s">
        <v>185</v>
      </c>
      <c r="BE63" s="324"/>
      <c r="BF63" s="324"/>
      <c r="BG63" s="324"/>
      <c r="BH63" s="324"/>
      <c r="BI63" s="325"/>
    </row>
    <row r="64" spans="1:165" s="14" customFormat="1" ht="45" customHeight="1" x14ac:dyDescent="0.2">
      <c r="A64" s="201" t="s">
        <v>183</v>
      </c>
      <c r="B64" s="326" t="s">
        <v>184</v>
      </c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8"/>
      <c r="P64" s="315"/>
      <c r="Q64" s="300"/>
      <c r="R64" s="300">
        <v>3</v>
      </c>
      <c r="S64" s="301"/>
      <c r="T64" s="366">
        <f t="shared" si="15"/>
        <v>108</v>
      </c>
      <c r="U64" s="300"/>
      <c r="V64" s="300">
        <f t="shared" si="11"/>
        <v>52</v>
      </c>
      <c r="W64" s="338"/>
      <c r="X64" s="315">
        <v>24</v>
      </c>
      <c r="Y64" s="300"/>
      <c r="Z64" s="300">
        <v>28</v>
      </c>
      <c r="AA64" s="300"/>
      <c r="AB64" s="300"/>
      <c r="AC64" s="300"/>
      <c r="AD64" s="300"/>
      <c r="AE64" s="301"/>
      <c r="AF64" s="144"/>
      <c r="AG64" s="145"/>
      <c r="AH64" s="146"/>
      <c r="AI64" s="153"/>
      <c r="AJ64" s="145"/>
      <c r="AK64" s="146"/>
      <c r="AL64" s="153">
        <v>108</v>
      </c>
      <c r="AM64" s="145">
        <v>52</v>
      </c>
      <c r="AN64" s="150">
        <v>3</v>
      </c>
      <c r="AO64" s="144"/>
      <c r="AP64" s="145"/>
      <c r="AQ64" s="146"/>
      <c r="AR64" s="153"/>
      <c r="AS64" s="145"/>
      <c r="AT64" s="150"/>
      <c r="AU64" s="144"/>
      <c r="AV64" s="145"/>
      <c r="AW64" s="146"/>
      <c r="AX64" s="153"/>
      <c r="AY64" s="145"/>
      <c r="AZ64" s="150"/>
      <c r="BA64" s="144"/>
      <c r="BB64" s="145"/>
      <c r="BC64" s="150"/>
      <c r="BD64" s="323" t="s">
        <v>188</v>
      </c>
      <c r="BE64" s="324"/>
      <c r="BF64" s="324"/>
      <c r="BG64" s="324"/>
      <c r="BH64" s="324"/>
      <c r="BI64" s="325"/>
    </row>
    <row r="65" spans="1:61" s="14" customFormat="1" ht="66.75" customHeight="1" x14ac:dyDescent="0.2">
      <c r="A65" s="201" t="s">
        <v>186</v>
      </c>
      <c r="B65" s="326" t="s">
        <v>187</v>
      </c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8"/>
      <c r="P65" s="315">
        <v>5</v>
      </c>
      <c r="Q65" s="300"/>
      <c r="R65" s="300"/>
      <c r="S65" s="301"/>
      <c r="T65" s="366">
        <f t="shared" si="14"/>
        <v>108</v>
      </c>
      <c r="U65" s="300"/>
      <c r="V65" s="300">
        <f t="shared" si="11"/>
        <v>60</v>
      </c>
      <c r="W65" s="338"/>
      <c r="X65" s="315">
        <v>28</v>
      </c>
      <c r="Y65" s="300"/>
      <c r="Z65" s="300">
        <v>32</v>
      </c>
      <c r="AA65" s="300"/>
      <c r="AB65" s="300"/>
      <c r="AC65" s="300"/>
      <c r="AD65" s="300"/>
      <c r="AE65" s="301"/>
      <c r="AF65" s="144"/>
      <c r="AG65" s="145"/>
      <c r="AH65" s="146"/>
      <c r="AI65" s="153"/>
      <c r="AJ65" s="145"/>
      <c r="AK65" s="146"/>
      <c r="AL65" s="153"/>
      <c r="AM65" s="145"/>
      <c r="AN65" s="150"/>
      <c r="AO65" s="144"/>
      <c r="AP65" s="145"/>
      <c r="AQ65" s="146"/>
      <c r="AR65" s="153">
        <v>108</v>
      </c>
      <c r="AS65" s="145">
        <v>60</v>
      </c>
      <c r="AT65" s="150">
        <v>3</v>
      </c>
      <c r="AU65" s="144"/>
      <c r="AV65" s="145"/>
      <c r="AW65" s="146"/>
      <c r="AX65" s="153"/>
      <c r="AY65" s="145"/>
      <c r="AZ65" s="150"/>
      <c r="BA65" s="144"/>
      <c r="BB65" s="145"/>
      <c r="BC65" s="150"/>
      <c r="BD65" s="323" t="s">
        <v>193</v>
      </c>
      <c r="BE65" s="324"/>
      <c r="BF65" s="324"/>
      <c r="BG65" s="324"/>
      <c r="BH65" s="324"/>
      <c r="BI65" s="325"/>
    </row>
    <row r="66" spans="1:61" s="14" customFormat="1" ht="75" customHeight="1" x14ac:dyDescent="0.2">
      <c r="A66" s="116" t="s">
        <v>189</v>
      </c>
      <c r="B66" s="329" t="s">
        <v>190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1"/>
      <c r="P66" s="315"/>
      <c r="Q66" s="300"/>
      <c r="R66" s="300"/>
      <c r="S66" s="301"/>
      <c r="T66" s="366"/>
      <c r="U66" s="300"/>
      <c r="V66" s="300">
        <f t="shared" si="11"/>
        <v>0</v>
      </c>
      <c r="W66" s="338"/>
      <c r="X66" s="315"/>
      <c r="Y66" s="300"/>
      <c r="Z66" s="300"/>
      <c r="AA66" s="300"/>
      <c r="AB66" s="300"/>
      <c r="AC66" s="300"/>
      <c r="AD66" s="300"/>
      <c r="AE66" s="301"/>
      <c r="AF66" s="144"/>
      <c r="AG66" s="145"/>
      <c r="AH66" s="146"/>
      <c r="AI66" s="153"/>
      <c r="AJ66" s="145"/>
      <c r="AK66" s="146"/>
      <c r="AL66" s="153"/>
      <c r="AM66" s="145"/>
      <c r="AN66" s="150"/>
      <c r="AO66" s="144"/>
      <c r="AP66" s="145"/>
      <c r="AQ66" s="146"/>
      <c r="AR66" s="153"/>
      <c r="AS66" s="145"/>
      <c r="AT66" s="150"/>
      <c r="AU66" s="144"/>
      <c r="AV66" s="145"/>
      <c r="AW66" s="146"/>
      <c r="AX66" s="153"/>
      <c r="AY66" s="145"/>
      <c r="AZ66" s="150"/>
      <c r="BA66" s="144"/>
      <c r="BB66" s="145"/>
      <c r="BC66" s="150"/>
      <c r="BD66" s="657" t="s">
        <v>343</v>
      </c>
      <c r="BE66" s="445"/>
      <c r="BF66" s="445"/>
      <c r="BG66" s="445"/>
      <c r="BH66" s="445"/>
      <c r="BI66" s="658"/>
    </row>
    <row r="67" spans="1:61" s="14" customFormat="1" ht="43.5" customHeight="1" x14ac:dyDescent="0.2">
      <c r="A67" s="516" t="s">
        <v>191</v>
      </c>
      <c r="B67" s="326" t="s">
        <v>192</v>
      </c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8"/>
      <c r="P67" s="315">
        <v>4</v>
      </c>
      <c r="Q67" s="300"/>
      <c r="R67" s="300"/>
      <c r="S67" s="301"/>
      <c r="T67" s="366">
        <f t="shared" si="14"/>
        <v>120</v>
      </c>
      <c r="U67" s="300"/>
      <c r="V67" s="300">
        <v>68</v>
      </c>
      <c r="W67" s="338"/>
      <c r="X67" s="315">
        <v>28</v>
      </c>
      <c r="Y67" s="300"/>
      <c r="Z67" s="300">
        <v>40</v>
      </c>
      <c r="AA67" s="300"/>
      <c r="AB67" s="300"/>
      <c r="AC67" s="300"/>
      <c r="AD67" s="300"/>
      <c r="AE67" s="301"/>
      <c r="AF67" s="144"/>
      <c r="AG67" s="145"/>
      <c r="AH67" s="146"/>
      <c r="AI67" s="153"/>
      <c r="AJ67" s="145"/>
      <c r="AK67" s="146"/>
      <c r="AL67" s="153"/>
      <c r="AM67" s="145"/>
      <c r="AN67" s="150"/>
      <c r="AO67" s="144">
        <v>120</v>
      </c>
      <c r="AP67" s="145">
        <v>68</v>
      </c>
      <c r="AQ67" s="146">
        <v>3</v>
      </c>
      <c r="AR67" s="153"/>
      <c r="AS67" s="145"/>
      <c r="AT67" s="150"/>
      <c r="AU67" s="144"/>
      <c r="AV67" s="145"/>
      <c r="AW67" s="146"/>
      <c r="AX67" s="153"/>
      <c r="AY67" s="145"/>
      <c r="AZ67" s="150"/>
      <c r="BA67" s="144"/>
      <c r="BB67" s="145"/>
      <c r="BC67" s="150"/>
      <c r="BD67" s="323" t="s">
        <v>174</v>
      </c>
      <c r="BE67" s="324"/>
      <c r="BF67" s="324"/>
      <c r="BG67" s="324"/>
      <c r="BH67" s="324"/>
      <c r="BI67" s="325"/>
    </row>
    <row r="68" spans="1:61" s="14" customFormat="1" ht="75" customHeight="1" x14ac:dyDescent="0.2">
      <c r="A68" s="517"/>
      <c r="B68" s="326" t="s">
        <v>194</v>
      </c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8"/>
      <c r="P68" s="315"/>
      <c r="Q68" s="300"/>
      <c r="R68" s="300"/>
      <c r="S68" s="301"/>
      <c r="T68" s="366">
        <f t="shared" ref="T68" si="16">SUM(AF68,AI68,AL68,AO68,AR68,AU68,AX68,BA68)</f>
        <v>40</v>
      </c>
      <c r="U68" s="300"/>
      <c r="V68" s="300">
        <f t="shared" si="11"/>
        <v>0</v>
      </c>
      <c r="W68" s="338"/>
      <c r="X68" s="315"/>
      <c r="Y68" s="300"/>
      <c r="Z68" s="300"/>
      <c r="AA68" s="300"/>
      <c r="AB68" s="300"/>
      <c r="AC68" s="300"/>
      <c r="AD68" s="300"/>
      <c r="AE68" s="301"/>
      <c r="AF68" s="144"/>
      <c r="AG68" s="145"/>
      <c r="AH68" s="146"/>
      <c r="AI68" s="153"/>
      <c r="AJ68" s="145"/>
      <c r="AK68" s="146"/>
      <c r="AL68" s="153"/>
      <c r="AM68" s="145"/>
      <c r="AN68" s="150"/>
      <c r="AO68" s="144"/>
      <c r="AP68" s="145"/>
      <c r="AQ68" s="146"/>
      <c r="AR68" s="153">
        <v>40</v>
      </c>
      <c r="AS68" s="145"/>
      <c r="AT68" s="150">
        <v>1</v>
      </c>
      <c r="AU68" s="144"/>
      <c r="AV68" s="145"/>
      <c r="AW68" s="146"/>
      <c r="AX68" s="153"/>
      <c r="AY68" s="145"/>
      <c r="AZ68" s="150"/>
      <c r="BA68" s="144"/>
      <c r="BB68" s="145"/>
      <c r="BC68" s="150"/>
      <c r="BD68" s="323" t="s">
        <v>167</v>
      </c>
      <c r="BE68" s="324"/>
      <c r="BF68" s="324"/>
      <c r="BG68" s="324"/>
      <c r="BH68" s="324"/>
      <c r="BI68" s="325"/>
    </row>
    <row r="69" spans="1:61" s="14" customFormat="1" ht="68.25" customHeight="1" x14ac:dyDescent="0.2">
      <c r="A69" s="201" t="s">
        <v>195</v>
      </c>
      <c r="B69" s="667" t="s">
        <v>196</v>
      </c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668"/>
      <c r="P69" s="438">
        <v>5</v>
      </c>
      <c r="Q69" s="354"/>
      <c r="R69" s="354"/>
      <c r="S69" s="456"/>
      <c r="T69" s="353">
        <v>108</v>
      </c>
      <c r="U69" s="354"/>
      <c r="V69" s="300">
        <f t="shared" si="11"/>
        <v>48</v>
      </c>
      <c r="W69" s="338"/>
      <c r="X69" s="438">
        <v>24</v>
      </c>
      <c r="Y69" s="354"/>
      <c r="Z69" s="354">
        <v>24</v>
      </c>
      <c r="AA69" s="354"/>
      <c r="AB69" s="354"/>
      <c r="AC69" s="354"/>
      <c r="AD69" s="354"/>
      <c r="AE69" s="456"/>
      <c r="AF69" s="152"/>
      <c r="AG69" s="148"/>
      <c r="AH69" s="154"/>
      <c r="AI69" s="147"/>
      <c r="AJ69" s="148"/>
      <c r="AK69" s="154"/>
      <c r="AL69" s="147"/>
      <c r="AM69" s="148"/>
      <c r="AN69" s="151"/>
      <c r="AO69" s="152"/>
      <c r="AP69" s="148"/>
      <c r="AQ69" s="154"/>
      <c r="AR69" s="152">
        <v>108</v>
      </c>
      <c r="AS69" s="148">
        <v>48</v>
      </c>
      <c r="AT69" s="154">
        <v>3</v>
      </c>
      <c r="AU69" s="152"/>
      <c r="AV69" s="148"/>
      <c r="AW69" s="154"/>
      <c r="AX69" s="147"/>
      <c r="AY69" s="148"/>
      <c r="AZ69" s="151"/>
      <c r="BA69" s="152"/>
      <c r="BB69" s="148"/>
      <c r="BC69" s="151"/>
      <c r="BD69" s="382" t="s">
        <v>197</v>
      </c>
      <c r="BE69" s="383"/>
      <c r="BF69" s="383"/>
      <c r="BG69" s="383"/>
      <c r="BH69" s="383"/>
      <c r="BI69" s="384"/>
    </row>
    <row r="70" spans="1:61" s="14" customFormat="1" ht="76.5" customHeight="1" thickBot="1" x14ac:dyDescent="0.25">
      <c r="A70" s="201" t="s">
        <v>198</v>
      </c>
      <c r="B70" s="667" t="s">
        <v>413</v>
      </c>
      <c r="C70" s="566"/>
      <c r="D70" s="566"/>
      <c r="E70" s="566"/>
      <c r="F70" s="566"/>
      <c r="G70" s="566"/>
      <c r="H70" s="566"/>
      <c r="I70" s="566"/>
      <c r="J70" s="566"/>
      <c r="K70" s="566"/>
      <c r="L70" s="566"/>
      <c r="M70" s="566"/>
      <c r="N70" s="566"/>
      <c r="O70" s="668"/>
      <c r="P70" s="438"/>
      <c r="Q70" s="354"/>
      <c r="R70" s="354">
        <v>5</v>
      </c>
      <c r="S70" s="456"/>
      <c r="T70" s="353">
        <v>108</v>
      </c>
      <c r="U70" s="354"/>
      <c r="V70" s="354">
        <f t="shared" si="11"/>
        <v>40</v>
      </c>
      <c r="W70" s="437"/>
      <c r="X70" s="438">
        <v>16</v>
      </c>
      <c r="Y70" s="354"/>
      <c r="Z70" s="354">
        <v>24</v>
      </c>
      <c r="AA70" s="354"/>
      <c r="AB70" s="354"/>
      <c r="AC70" s="354"/>
      <c r="AD70" s="354"/>
      <c r="AE70" s="456"/>
      <c r="AF70" s="152"/>
      <c r="AG70" s="148"/>
      <c r="AH70" s="154"/>
      <c r="AI70" s="147"/>
      <c r="AJ70" s="148"/>
      <c r="AK70" s="154"/>
      <c r="AL70" s="147"/>
      <c r="AM70" s="148"/>
      <c r="AN70" s="151"/>
      <c r="AO70" s="152"/>
      <c r="AP70" s="148"/>
      <c r="AQ70" s="154"/>
      <c r="AR70" s="152">
        <v>108</v>
      </c>
      <c r="AS70" s="148">
        <v>40</v>
      </c>
      <c r="AT70" s="154">
        <v>3</v>
      </c>
      <c r="AU70" s="152"/>
      <c r="AV70" s="148"/>
      <c r="AW70" s="154"/>
      <c r="AX70" s="147"/>
      <c r="AY70" s="148"/>
      <c r="AZ70" s="151"/>
      <c r="BA70" s="152"/>
      <c r="BB70" s="148"/>
      <c r="BC70" s="151"/>
      <c r="BD70" s="359" t="s">
        <v>445</v>
      </c>
      <c r="BE70" s="360"/>
      <c r="BF70" s="360"/>
      <c r="BG70" s="360"/>
      <c r="BH70" s="360"/>
      <c r="BI70" s="361"/>
    </row>
    <row r="71" spans="1:61" s="25" customFormat="1" ht="72" customHeight="1" thickBot="1" x14ac:dyDescent="0.3">
      <c r="A71" s="202" t="s">
        <v>199</v>
      </c>
      <c r="B71" s="494" t="s">
        <v>465</v>
      </c>
      <c r="C71" s="495"/>
      <c r="D71" s="495"/>
      <c r="E71" s="495"/>
      <c r="F71" s="495"/>
      <c r="G71" s="495"/>
      <c r="H71" s="495"/>
      <c r="I71" s="495"/>
      <c r="J71" s="495"/>
      <c r="K71" s="495"/>
      <c r="L71" s="495"/>
      <c r="M71" s="495"/>
      <c r="N71" s="495"/>
      <c r="O71" s="496"/>
      <c r="P71" s="692"/>
      <c r="Q71" s="690"/>
      <c r="R71" s="690"/>
      <c r="S71" s="691"/>
      <c r="T71" s="298">
        <f>SUM(T73:U75,T90:U117,T123:U135)</f>
        <v>3842</v>
      </c>
      <c r="U71" s="299"/>
      <c r="V71" s="299">
        <f t="shared" ref="V71:V75" si="17">SUM(AG71,AJ71,AM71,AP71,AS71,AV71,AY71)</f>
        <v>1670</v>
      </c>
      <c r="W71" s="396"/>
      <c r="X71" s="298">
        <f>SUM(X73:Y75,X90:Y117,X123:Y135)</f>
        <v>726</v>
      </c>
      <c r="Y71" s="299"/>
      <c r="Z71" s="299">
        <f>SUM(Z73:AA75,Z90:AA117,Z123:AA135)</f>
        <v>638</v>
      </c>
      <c r="AA71" s="299"/>
      <c r="AB71" s="299">
        <f>SUM(AB73:AC75,AB90:AC117,AB123:AC135)</f>
        <v>288</v>
      </c>
      <c r="AC71" s="299"/>
      <c r="AD71" s="299">
        <f>SUM(AD73:AE75,AD90:AE117,AD123:AE135)</f>
        <v>18</v>
      </c>
      <c r="AE71" s="396"/>
      <c r="AF71" s="142">
        <f t="shared" ref="AF71:AZ71" si="18">SUM(AF72:AF75,AF89:AF117,AF123:AF135)</f>
        <v>396</v>
      </c>
      <c r="AG71" s="143">
        <f t="shared" si="18"/>
        <v>180</v>
      </c>
      <c r="AH71" s="149">
        <f t="shared" si="18"/>
        <v>11</v>
      </c>
      <c r="AI71" s="142">
        <f t="shared" si="18"/>
        <v>0</v>
      </c>
      <c r="AJ71" s="143">
        <f t="shared" si="18"/>
        <v>0</v>
      </c>
      <c r="AK71" s="121">
        <f t="shared" si="18"/>
        <v>0</v>
      </c>
      <c r="AL71" s="142">
        <f t="shared" si="18"/>
        <v>288</v>
      </c>
      <c r="AM71" s="143">
        <f t="shared" si="18"/>
        <v>126</v>
      </c>
      <c r="AN71" s="149">
        <f t="shared" si="18"/>
        <v>8</v>
      </c>
      <c r="AO71" s="203">
        <f t="shared" si="18"/>
        <v>754</v>
      </c>
      <c r="AP71" s="143">
        <f t="shared" si="18"/>
        <v>316</v>
      </c>
      <c r="AQ71" s="121">
        <f t="shared" si="18"/>
        <v>21</v>
      </c>
      <c r="AR71" s="142">
        <f t="shared" si="18"/>
        <v>504</v>
      </c>
      <c r="AS71" s="143">
        <f t="shared" si="18"/>
        <v>270</v>
      </c>
      <c r="AT71" s="149">
        <f t="shared" si="18"/>
        <v>14</v>
      </c>
      <c r="AU71" s="203">
        <f t="shared" si="18"/>
        <v>778</v>
      </c>
      <c r="AV71" s="143">
        <f t="shared" si="18"/>
        <v>334</v>
      </c>
      <c r="AW71" s="121">
        <f t="shared" si="18"/>
        <v>21</v>
      </c>
      <c r="AX71" s="142">
        <f t="shared" si="18"/>
        <v>1122</v>
      </c>
      <c r="AY71" s="143">
        <f t="shared" si="18"/>
        <v>444</v>
      </c>
      <c r="AZ71" s="149">
        <f t="shared" si="18"/>
        <v>33</v>
      </c>
      <c r="BA71" s="204"/>
      <c r="BB71" s="205"/>
      <c r="BC71" s="206"/>
      <c r="BD71" s="434">
        <f>T71*100/T141</f>
        <v>52.243676910524883</v>
      </c>
      <c r="BE71" s="435"/>
      <c r="BF71" s="435"/>
      <c r="BG71" s="435"/>
      <c r="BH71" s="435"/>
      <c r="BI71" s="436"/>
    </row>
    <row r="72" spans="1:61" s="13" customFormat="1" ht="77.25" customHeight="1" x14ac:dyDescent="0.45">
      <c r="A72" s="117" t="s">
        <v>200</v>
      </c>
      <c r="B72" s="439" t="s">
        <v>466</v>
      </c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4"/>
      <c r="P72" s="365"/>
      <c r="Q72" s="348"/>
      <c r="R72" s="348"/>
      <c r="S72" s="386"/>
      <c r="T72" s="347"/>
      <c r="U72" s="348"/>
      <c r="V72" s="693">
        <f t="shared" si="17"/>
        <v>0</v>
      </c>
      <c r="W72" s="694"/>
      <c r="X72" s="440"/>
      <c r="Y72" s="412"/>
      <c r="Z72" s="412"/>
      <c r="AA72" s="412"/>
      <c r="AB72" s="412"/>
      <c r="AC72" s="412"/>
      <c r="AD72" s="412"/>
      <c r="AE72" s="413"/>
      <c r="AF72" s="104"/>
      <c r="AG72" s="178"/>
      <c r="AH72" s="179"/>
      <c r="AI72" s="180"/>
      <c r="AJ72" s="178"/>
      <c r="AK72" s="103"/>
      <c r="AL72" s="104"/>
      <c r="AM72" s="178"/>
      <c r="AN72" s="179"/>
      <c r="AO72" s="180"/>
      <c r="AP72" s="178"/>
      <c r="AQ72" s="103"/>
      <c r="AR72" s="104"/>
      <c r="AS72" s="178"/>
      <c r="AT72" s="179"/>
      <c r="AU72" s="180"/>
      <c r="AV72" s="178"/>
      <c r="AW72" s="103"/>
      <c r="AX72" s="104"/>
      <c r="AY72" s="178"/>
      <c r="AZ72" s="179"/>
      <c r="BA72" s="162"/>
      <c r="BB72" s="163"/>
      <c r="BC72" s="164"/>
      <c r="BD72" s="347">
        <f>SUM(X72:AE72)</f>
        <v>0</v>
      </c>
      <c r="BE72" s="348"/>
      <c r="BF72" s="348"/>
      <c r="BG72" s="348"/>
      <c r="BH72" s="348"/>
      <c r="BI72" s="349"/>
    </row>
    <row r="73" spans="1:61" s="98" customFormat="1" ht="39.75" customHeight="1" x14ac:dyDescent="0.2">
      <c r="A73" s="207" t="s">
        <v>201</v>
      </c>
      <c r="B73" s="326" t="s">
        <v>202</v>
      </c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40"/>
      <c r="P73" s="511"/>
      <c r="Q73" s="512"/>
      <c r="R73" s="513">
        <v>1</v>
      </c>
      <c r="S73" s="511"/>
      <c r="T73" s="320">
        <f>SUM(AF73,AI73,AL73,AO73,AR73,AU73,AX73,BA73)</f>
        <v>72</v>
      </c>
      <c r="U73" s="321"/>
      <c r="V73" s="300">
        <f t="shared" si="17"/>
        <v>36</v>
      </c>
      <c r="W73" s="301"/>
      <c r="X73" s="321">
        <v>18</v>
      </c>
      <c r="Y73" s="321"/>
      <c r="Z73" s="338"/>
      <c r="AA73" s="366"/>
      <c r="AB73" s="338"/>
      <c r="AC73" s="366"/>
      <c r="AD73" s="321">
        <v>18</v>
      </c>
      <c r="AE73" s="322"/>
      <c r="AF73" s="196">
        <v>72</v>
      </c>
      <c r="AG73" s="145">
        <v>36</v>
      </c>
      <c r="AH73" s="146">
        <v>2</v>
      </c>
      <c r="AI73" s="144"/>
      <c r="AJ73" s="145"/>
      <c r="AK73" s="146"/>
      <c r="AL73" s="153"/>
      <c r="AM73" s="145"/>
      <c r="AN73" s="146"/>
      <c r="AO73" s="196"/>
      <c r="AP73" s="145"/>
      <c r="AQ73" s="197"/>
      <c r="AR73" s="196"/>
      <c r="AS73" s="145"/>
      <c r="AT73" s="197"/>
      <c r="AU73" s="144"/>
      <c r="AV73" s="145"/>
      <c r="AW73" s="146"/>
      <c r="AX73" s="196"/>
      <c r="AY73" s="145"/>
      <c r="AZ73" s="197"/>
      <c r="BA73" s="196"/>
      <c r="BB73" s="145"/>
      <c r="BC73" s="198"/>
      <c r="BD73" s="323" t="s">
        <v>320</v>
      </c>
      <c r="BE73" s="324"/>
      <c r="BF73" s="324"/>
      <c r="BG73" s="324"/>
      <c r="BH73" s="324"/>
      <c r="BI73" s="325"/>
    </row>
    <row r="74" spans="1:61" s="98" customFormat="1" ht="65.25" customHeight="1" x14ac:dyDescent="0.2">
      <c r="A74" s="208" t="s">
        <v>204</v>
      </c>
      <c r="B74" s="316" t="s">
        <v>468</v>
      </c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46"/>
      <c r="P74" s="511"/>
      <c r="Q74" s="512"/>
      <c r="R74" s="513">
        <v>3</v>
      </c>
      <c r="S74" s="511"/>
      <c r="T74" s="320">
        <f>SUM(AF74,AI74,AL74,AO74,AR74,AU74,AX74,BA74)</f>
        <v>72</v>
      </c>
      <c r="U74" s="321"/>
      <c r="V74" s="300">
        <f t="shared" si="17"/>
        <v>36</v>
      </c>
      <c r="W74" s="301"/>
      <c r="X74" s="321">
        <v>18</v>
      </c>
      <c r="Y74" s="321"/>
      <c r="Z74" s="338"/>
      <c r="AA74" s="366"/>
      <c r="AB74" s="338">
        <v>18</v>
      </c>
      <c r="AC74" s="366"/>
      <c r="AD74" s="321"/>
      <c r="AE74" s="322"/>
      <c r="AF74" s="196"/>
      <c r="AG74" s="145"/>
      <c r="AH74" s="197"/>
      <c r="AI74" s="196"/>
      <c r="AJ74" s="145"/>
      <c r="AK74" s="197"/>
      <c r="AL74" s="198">
        <v>72</v>
      </c>
      <c r="AM74" s="145">
        <v>36</v>
      </c>
      <c r="AN74" s="197">
        <v>2</v>
      </c>
      <c r="AO74" s="196"/>
      <c r="AP74" s="145"/>
      <c r="AQ74" s="197"/>
      <c r="AR74" s="196"/>
      <c r="AS74" s="145"/>
      <c r="AT74" s="197"/>
      <c r="AU74" s="196"/>
      <c r="AV74" s="145"/>
      <c r="AW74" s="197"/>
      <c r="AX74" s="196"/>
      <c r="AY74" s="145"/>
      <c r="AZ74" s="197"/>
      <c r="BA74" s="196"/>
      <c r="BB74" s="145"/>
      <c r="BC74" s="198"/>
      <c r="BD74" s="323" t="s">
        <v>472</v>
      </c>
      <c r="BE74" s="324"/>
      <c r="BF74" s="324"/>
      <c r="BG74" s="324"/>
      <c r="BH74" s="324"/>
      <c r="BI74" s="325"/>
    </row>
    <row r="75" spans="1:61" s="98" customFormat="1" ht="77.25" customHeight="1" thickBot="1" x14ac:dyDescent="0.25">
      <c r="A75" s="209" t="s">
        <v>205</v>
      </c>
      <c r="B75" s="357" t="s">
        <v>206</v>
      </c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8"/>
      <c r="P75" s="669"/>
      <c r="Q75" s="670"/>
      <c r="R75" s="685">
        <v>5</v>
      </c>
      <c r="S75" s="669"/>
      <c r="T75" s="545">
        <f>SUM(AF75,AI75,AL75,AO75,AR75,AU75,AX75,BA75)</f>
        <v>72</v>
      </c>
      <c r="U75" s="546"/>
      <c r="V75" s="399">
        <f t="shared" si="17"/>
        <v>36</v>
      </c>
      <c r="W75" s="400"/>
      <c r="X75" s="546">
        <v>18</v>
      </c>
      <c r="Y75" s="546"/>
      <c r="Z75" s="460"/>
      <c r="AA75" s="414"/>
      <c r="AB75" s="460">
        <v>18</v>
      </c>
      <c r="AC75" s="414"/>
      <c r="AD75" s="546"/>
      <c r="AE75" s="462"/>
      <c r="AF75" s="210"/>
      <c r="AG75" s="155"/>
      <c r="AH75" s="211"/>
      <c r="AI75" s="210"/>
      <c r="AJ75" s="155"/>
      <c r="AK75" s="211"/>
      <c r="AL75" s="212"/>
      <c r="AM75" s="155"/>
      <c r="AN75" s="211"/>
      <c r="AO75" s="210"/>
      <c r="AP75" s="155"/>
      <c r="AQ75" s="211"/>
      <c r="AR75" s="210">
        <v>72</v>
      </c>
      <c r="AS75" s="155">
        <v>36</v>
      </c>
      <c r="AT75" s="211">
        <v>2</v>
      </c>
      <c r="AU75" s="210"/>
      <c r="AV75" s="155"/>
      <c r="AW75" s="211"/>
      <c r="AX75" s="210"/>
      <c r="AY75" s="155"/>
      <c r="AZ75" s="211"/>
      <c r="BA75" s="210"/>
      <c r="BB75" s="155"/>
      <c r="BC75" s="212"/>
      <c r="BD75" s="359" t="s">
        <v>498</v>
      </c>
      <c r="BE75" s="360"/>
      <c r="BF75" s="360"/>
      <c r="BG75" s="360"/>
      <c r="BH75" s="360"/>
      <c r="BI75" s="361"/>
    </row>
    <row r="76" spans="1:61" ht="18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9"/>
      <c r="S76" s="119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213"/>
      <c r="BG76" s="213"/>
      <c r="BH76" s="213"/>
      <c r="BI76" s="213"/>
    </row>
    <row r="77" spans="1:61" s="38" customFormat="1" ht="33" customHeight="1" x14ac:dyDescent="0.5">
      <c r="A77" s="214" t="s">
        <v>207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6"/>
      <c r="S77" s="216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7"/>
      <c r="AG77" s="215"/>
      <c r="AH77" s="215"/>
      <c r="AI77" s="303" t="s">
        <v>207</v>
      </c>
      <c r="AJ77" s="303"/>
      <c r="AK77" s="303"/>
      <c r="AL77" s="303"/>
      <c r="AM77" s="303"/>
      <c r="AN77" s="303"/>
      <c r="AO77" s="303"/>
      <c r="AP77" s="303"/>
      <c r="AQ77" s="303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8"/>
    </row>
    <row r="78" spans="1:61" s="38" customFormat="1" ht="17.25" customHeight="1" x14ac:dyDescent="0.45">
      <c r="A78" s="292" t="s">
        <v>208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19"/>
      <c r="Z78" s="219"/>
      <c r="AA78" s="219"/>
      <c r="AB78" s="219"/>
      <c r="AC78" s="219"/>
      <c r="AD78" s="215"/>
      <c r="AE78" s="215"/>
      <c r="AF78" s="215"/>
      <c r="AG78" s="215"/>
      <c r="AH78" s="215"/>
      <c r="AI78" s="291" t="s">
        <v>209</v>
      </c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  <c r="BF78" s="291"/>
      <c r="BG78" s="291"/>
      <c r="BH78" s="291"/>
      <c r="BI78" s="218"/>
    </row>
    <row r="79" spans="1:61" s="38" customFormat="1" ht="51.75" customHeight="1" x14ac:dyDescent="0.45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19"/>
      <c r="Z79" s="219"/>
      <c r="AA79" s="219"/>
      <c r="AB79" s="219"/>
      <c r="AC79" s="219"/>
      <c r="AD79" s="215"/>
      <c r="AE79" s="215"/>
      <c r="AF79" s="215"/>
      <c r="AG79" s="215"/>
      <c r="AH79" s="215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218"/>
    </row>
    <row r="80" spans="1:61" s="56" customFormat="1" ht="43.5" customHeight="1" x14ac:dyDescent="0.5">
      <c r="A80" s="304"/>
      <c r="B80" s="304"/>
      <c r="C80" s="304"/>
      <c r="D80" s="304"/>
      <c r="E80" s="304"/>
      <c r="F80" s="304"/>
      <c r="G80" s="304"/>
      <c r="H80" s="291" t="s">
        <v>210</v>
      </c>
      <c r="I80" s="291"/>
      <c r="J80" s="291"/>
      <c r="K80" s="291"/>
      <c r="L80" s="291"/>
      <c r="M80" s="291"/>
      <c r="N80" s="291"/>
      <c r="O80" s="291"/>
      <c r="P80" s="291"/>
      <c r="Q80" s="291"/>
      <c r="R80" s="219"/>
      <c r="S80" s="219"/>
      <c r="T80" s="219"/>
      <c r="U80" s="219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20"/>
      <c r="AJ80" s="221"/>
      <c r="AK80" s="221"/>
      <c r="AL80" s="221"/>
      <c r="AM80" s="221"/>
      <c r="AN80" s="221"/>
      <c r="AO80" s="221"/>
      <c r="AP80" s="305" t="s">
        <v>211</v>
      </c>
      <c r="AQ80" s="305"/>
      <c r="AR80" s="305"/>
      <c r="AS80" s="305"/>
      <c r="AT80" s="305"/>
      <c r="AU80" s="305"/>
      <c r="AV80" s="305"/>
      <c r="AW80" s="305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5"/>
      <c r="BI80" s="217"/>
    </row>
    <row r="81" spans="1:61" s="38" customFormat="1" ht="54.75" customHeight="1" x14ac:dyDescent="0.5">
      <c r="A81" s="306"/>
      <c r="B81" s="306"/>
      <c r="C81" s="306"/>
      <c r="D81" s="306"/>
      <c r="E81" s="306"/>
      <c r="F81" s="306"/>
      <c r="G81" s="306"/>
      <c r="H81" s="293">
        <v>2022</v>
      </c>
      <c r="I81" s="293"/>
      <c r="J81" s="293"/>
      <c r="K81" s="218"/>
      <c r="L81" s="218"/>
      <c r="M81" s="218"/>
      <c r="N81" s="218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307" t="s">
        <v>212</v>
      </c>
      <c r="AJ81" s="307"/>
      <c r="AK81" s="307"/>
      <c r="AL81" s="307"/>
      <c r="AM81" s="307"/>
      <c r="AN81" s="307"/>
      <c r="AO81" s="307"/>
      <c r="AP81" s="293">
        <v>2022</v>
      </c>
      <c r="AQ81" s="293"/>
      <c r="AR81" s="293"/>
      <c r="AS81" s="218"/>
      <c r="AT81" s="218"/>
      <c r="AU81" s="218"/>
      <c r="AV81" s="218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2"/>
      <c r="BH81" s="222"/>
      <c r="BI81" s="218"/>
    </row>
    <row r="82" spans="1:61" s="57" customFormat="1" ht="30.75" customHeight="1" x14ac:dyDescent="0.55000000000000004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5"/>
      <c r="S82" s="225"/>
      <c r="T82" s="224"/>
      <c r="U82" s="224"/>
      <c r="V82" s="224"/>
      <c r="W82" s="224"/>
      <c r="X82" s="224"/>
      <c r="Y82" s="224"/>
      <c r="Z82" s="224"/>
      <c r="AA82" s="226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7"/>
      <c r="BE82" s="227"/>
      <c r="BF82" s="227"/>
      <c r="BG82" s="227"/>
      <c r="BH82" s="227"/>
      <c r="BI82" s="217"/>
    </row>
    <row r="83" spans="1:61" s="56" customFormat="1" ht="48.75" customHeight="1" x14ac:dyDescent="0.5">
      <c r="A83" s="228" t="s">
        <v>481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29"/>
      <c r="S83" s="229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30"/>
      <c r="BE83" s="230"/>
      <c r="BF83" s="230"/>
      <c r="BG83" s="230"/>
      <c r="BH83" s="230"/>
      <c r="BI83" s="217"/>
    </row>
    <row r="84" spans="1:61" s="56" customFormat="1" ht="27.75" customHeight="1" thickBot="1" x14ac:dyDescent="0.55000000000000004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29"/>
      <c r="S84" s="229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30"/>
      <c r="BE84" s="230"/>
      <c r="BF84" s="230"/>
      <c r="BG84" s="230"/>
      <c r="BH84" s="230"/>
      <c r="BI84" s="217"/>
    </row>
    <row r="85" spans="1:61" s="14" customFormat="1" ht="32.450000000000003" customHeight="1" thickBot="1" x14ac:dyDescent="0.25">
      <c r="A85" s="682" t="s">
        <v>93</v>
      </c>
      <c r="B85" s="441" t="s">
        <v>94</v>
      </c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3"/>
      <c r="P85" s="450" t="s">
        <v>95</v>
      </c>
      <c r="Q85" s="369"/>
      <c r="R85" s="369" t="s">
        <v>96</v>
      </c>
      <c r="S85" s="370"/>
      <c r="T85" s="298" t="s">
        <v>97</v>
      </c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396"/>
      <c r="AF85" s="298" t="s">
        <v>98</v>
      </c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653"/>
      <c r="BD85" s="373" t="s">
        <v>99</v>
      </c>
      <c r="BE85" s="374"/>
      <c r="BF85" s="374"/>
      <c r="BG85" s="374"/>
      <c r="BH85" s="374"/>
      <c r="BI85" s="375"/>
    </row>
    <row r="86" spans="1:61" s="14" customFormat="1" ht="32.450000000000003" customHeight="1" thickBot="1" x14ac:dyDescent="0.25">
      <c r="A86" s="683"/>
      <c r="B86" s="444"/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6"/>
      <c r="P86" s="451"/>
      <c r="Q86" s="371"/>
      <c r="R86" s="371"/>
      <c r="S86" s="372"/>
      <c r="T86" s="476" t="s">
        <v>48</v>
      </c>
      <c r="U86" s="311"/>
      <c r="V86" s="311" t="s">
        <v>100</v>
      </c>
      <c r="W86" s="428"/>
      <c r="X86" s="431" t="s">
        <v>101</v>
      </c>
      <c r="Y86" s="432"/>
      <c r="Z86" s="432"/>
      <c r="AA86" s="432"/>
      <c r="AB86" s="432"/>
      <c r="AC86" s="432"/>
      <c r="AD86" s="432"/>
      <c r="AE86" s="433"/>
      <c r="AF86" s="385" t="s">
        <v>102</v>
      </c>
      <c r="AG86" s="309"/>
      <c r="AH86" s="309"/>
      <c r="AI86" s="309"/>
      <c r="AJ86" s="309"/>
      <c r="AK86" s="310"/>
      <c r="AL86" s="394" t="s">
        <v>103</v>
      </c>
      <c r="AM86" s="309"/>
      <c r="AN86" s="309"/>
      <c r="AO86" s="309"/>
      <c r="AP86" s="309"/>
      <c r="AQ86" s="395"/>
      <c r="AR86" s="385" t="s">
        <v>104</v>
      </c>
      <c r="AS86" s="309"/>
      <c r="AT86" s="309"/>
      <c r="AU86" s="309"/>
      <c r="AV86" s="309"/>
      <c r="AW86" s="310"/>
      <c r="AX86" s="394" t="s">
        <v>105</v>
      </c>
      <c r="AY86" s="309"/>
      <c r="AZ86" s="309"/>
      <c r="BA86" s="309"/>
      <c r="BB86" s="309"/>
      <c r="BC86" s="395"/>
      <c r="BD86" s="376"/>
      <c r="BE86" s="377"/>
      <c r="BF86" s="377"/>
      <c r="BG86" s="377"/>
      <c r="BH86" s="377"/>
      <c r="BI86" s="378"/>
    </row>
    <row r="87" spans="1:61" s="14" customFormat="1" ht="76.900000000000006" customHeight="1" thickBot="1" x14ac:dyDescent="0.25">
      <c r="A87" s="683"/>
      <c r="B87" s="444"/>
      <c r="C87" s="445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6"/>
      <c r="P87" s="451"/>
      <c r="Q87" s="371"/>
      <c r="R87" s="371"/>
      <c r="S87" s="372"/>
      <c r="T87" s="477"/>
      <c r="U87" s="371"/>
      <c r="V87" s="371"/>
      <c r="W87" s="429"/>
      <c r="X87" s="367" t="s">
        <v>106</v>
      </c>
      <c r="Y87" s="311"/>
      <c r="Z87" s="311" t="s">
        <v>107</v>
      </c>
      <c r="AA87" s="311"/>
      <c r="AB87" s="311" t="s">
        <v>108</v>
      </c>
      <c r="AC87" s="311"/>
      <c r="AD87" s="311" t="s">
        <v>109</v>
      </c>
      <c r="AE87" s="312"/>
      <c r="AF87" s="308" t="s">
        <v>110</v>
      </c>
      <c r="AG87" s="309"/>
      <c r="AH87" s="310"/>
      <c r="AI87" s="308" t="s">
        <v>479</v>
      </c>
      <c r="AJ87" s="309"/>
      <c r="AK87" s="310"/>
      <c r="AL87" s="308" t="s">
        <v>111</v>
      </c>
      <c r="AM87" s="309"/>
      <c r="AN87" s="310"/>
      <c r="AO87" s="308" t="s">
        <v>112</v>
      </c>
      <c r="AP87" s="309"/>
      <c r="AQ87" s="310"/>
      <c r="AR87" s="308" t="s">
        <v>113</v>
      </c>
      <c r="AS87" s="309"/>
      <c r="AT87" s="310"/>
      <c r="AU87" s="308" t="s">
        <v>114</v>
      </c>
      <c r="AV87" s="309"/>
      <c r="AW87" s="310"/>
      <c r="AX87" s="308" t="s">
        <v>115</v>
      </c>
      <c r="AY87" s="309"/>
      <c r="AZ87" s="310"/>
      <c r="BA87" s="635" t="s">
        <v>116</v>
      </c>
      <c r="BB87" s="636"/>
      <c r="BC87" s="637"/>
      <c r="BD87" s="376"/>
      <c r="BE87" s="377"/>
      <c r="BF87" s="377"/>
      <c r="BG87" s="377"/>
      <c r="BH87" s="377"/>
      <c r="BI87" s="378"/>
    </row>
    <row r="88" spans="1:61" s="14" customFormat="1" ht="149.25" customHeight="1" thickBot="1" x14ac:dyDescent="0.25">
      <c r="A88" s="684"/>
      <c r="B88" s="447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9"/>
      <c r="P88" s="368"/>
      <c r="Q88" s="313"/>
      <c r="R88" s="313"/>
      <c r="S88" s="314"/>
      <c r="T88" s="478"/>
      <c r="U88" s="313"/>
      <c r="V88" s="313"/>
      <c r="W88" s="430"/>
      <c r="X88" s="368"/>
      <c r="Y88" s="313"/>
      <c r="Z88" s="313"/>
      <c r="AA88" s="313"/>
      <c r="AB88" s="313"/>
      <c r="AC88" s="313"/>
      <c r="AD88" s="313"/>
      <c r="AE88" s="314"/>
      <c r="AF88" s="199" t="s">
        <v>117</v>
      </c>
      <c r="AG88" s="194" t="s">
        <v>118</v>
      </c>
      <c r="AH88" s="195" t="s">
        <v>119</v>
      </c>
      <c r="AI88" s="193" t="s">
        <v>117</v>
      </c>
      <c r="AJ88" s="194" t="s">
        <v>118</v>
      </c>
      <c r="AK88" s="200" t="s">
        <v>119</v>
      </c>
      <c r="AL88" s="199" t="s">
        <v>117</v>
      </c>
      <c r="AM88" s="194" t="s">
        <v>118</v>
      </c>
      <c r="AN88" s="195" t="s">
        <v>119</v>
      </c>
      <c r="AO88" s="193" t="s">
        <v>117</v>
      </c>
      <c r="AP88" s="194" t="s">
        <v>118</v>
      </c>
      <c r="AQ88" s="200" t="s">
        <v>119</v>
      </c>
      <c r="AR88" s="199" t="s">
        <v>117</v>
      </c>
      <c r="AS88" s="194" t="s">
        <v>118</v>
      </c>
      <c r="AT88" s="195" t="s">
        <v>119</v>
      </c>
      <c r="AU88" s="193" t="s">
        <v>117</v>
      </c>
      <c r="AV88" s="194" t="s">
        <v>118</v>
      </c>
      <c r="AW88" s="200" t="s">
        <v>119</v>
      </c>
      <c r="AX88" s="199" t="s">
        <v>117</v>
      </c>
      <c r="AY88" s="194" t="s">
        <v>118</v>
      </c>
      <c r="AZ88" s="195" t="s">
        <v>119</v>
      </c>
      <c r="BA88" s="193" t="s">
        <v>117</v>
      </c>
      <c r="BB88" s="194" t="s">
        <v>118</v>
      </c>
      <c r="BC88" s="195" t="s">
        <v>119</v>
      </c>
      <c r="BD88" s="379"/>
      <c r="BE88" s="380"/>
      <c r="BF88" s="380"/>
      <c r="BG88" s="380"/>
      <c r="BH88" s="380"/>
      <c r="BI88" s="381"/>
    </row>
    <row r="89" spans="1:61" s="13" customFormat="1" ht="43.5" customHeight="1" x14ac:dyDescent="0.45">
      <c r="A89" s="102" t="s">
        <v>213</v>
      </c>
      <c r="B89" s="362" t="s">
        <v>214</v>
      </c>
      <c r="C89" s="363"/>
      <c r="D89" s="363"/>
      <c r="E89" s="363"/>
      <c r="F89" s="363"/>
      <c r="G89" s="363"/>
      <c r="H89" s="363"/>
      <c r="I89" s="363"/>
      <c r="J89" s="363"/>
      <c r="K89" s="363"/>
      <c r="L89" s="363"/>
      <c r="M89" s="363"/>
      <c r="N89" s="363"/>
      <c r="O89" s="364"/>
      <c r="P89" s="365"/>
      <c r="Q89" s="348"/>
      <c r="R89" s="348"/>
      <c r="S89" s="386"/>
      <c r="T89" s="347"/>
      <c r="U89" s="348"/>
      <c r="V89" s="348"/>
      <c r="W89" s="349"/>
      <c r="X89" s="347"/>
      <c r="Y89" s="348"/>
      <c r="Z89" s="348"/>
      <c r="AA89" s="348"/>
      <c r="AB89" s="348"/>
      <c r="AC89" s="348"/>
      <c r="AD89" s="348"/>
      <c r="AE89" s="349"/>
      <c r="AF89" s="165"/>
      <c r="AG89" s="163"/>
      <c r="AH89" s="166"/>
      <c r="AI89" s="162"/>
      <c r="AJ89" s="163"/>
      <c r="AK89" s="164"/>
      <c r="AL89" s="165"/>
      <c r="AM89" s="163"/>
      <c r="AN89" s="166"/>
      <c r="AO89" s="162"/>
      <c r="AP89" s="163"/>
      <c r="AQ89" s="164"/>
      <c r="AR89" s="165"/>
      <c r="AS89" s="163"/>
      <c r="AT89" s="166"/>
      <c r="AU89" s="162"/>
      <c r="AV89" s="163">
        <f t="shared" ref="AV89:BC89" si="19">SUM(AV90:AV93)</f>
        <v>0</v>
      </c>
      <c r="AW89" s="164">
        <f t="shared" si="19"/>
        <v>0</v>
      </c>
      <c r="AX89" s="165">
        <f t="shared" si="19"/>
        <v>0</v>
      </c>
      <c r="AY89" s="163">
        <f t="shared" si="19"/>
        <v>0</v>
      </c>
      <c r="AZ89" s="166">
        <f t="shared" si="19"/>
        <v>0</v>
      </c>
      <c r="BA89" s="162">
        <f t="shared" si="19"/>
        <v>0</v>
      </c>
      <c r="BB89" s="163">
        <f t="shared" si="19"/>
        <v>0</v>
      </c>
      <c r="BC89" s="164">
        <f t="shared" si="19"/>
        <v>0</v>
      </c>
      <c r="BD89" s="347">
        <f>SUM(X89:AE89)</f>
        <v>0</v>
      </c>
      <c r="BE89" s="348"/>
      <c r="BF89" s="348"/>
      <c r="BG89" s="348"/>
      <c r="BH89" s="348"/>
      <c r="BI89" s="349"/>
    </row>
    <row r="90" spans="1:61" s="13" customFormat="1" ht="49.5" customHeight="1" x14ac:dyDescent="0.45">
      <c r="A90" s="106" t="s">
        <v>215</v>
      </c>
      <c r="B90" s="339" t="s">
        <v>216</v>
      </c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40"/>
      <c r="P90" s="366"/>
      <c r="Q90" s="300"/>
      <c r="R90" s="300">
        <v>1</v>
      </c>
      <c r="S90" s="338"/>
      <c r="T90" s="315">
        <f t="shared" ref="T90" si="20">SUM(AF90,AI90,AL90,AO90,AR90,AU90,AX90,BA90)</f>
        <v>108</v>
      </c>
      <c r="U90" s="300"/>
      <c r="V90" s="300">
        <f t="shared" ref="V90" si="21">SUM(AG90,AJ90,AM90,AP90,AS90,AV90,AY90,BB90)</f>
        <v>48</v>
      </c>
      <c r="W90" s="301"/>
      <c r="X90" s="315">
        <v>16</v>
      </c>
      <c r="Y90" s="300"/>
      <c r="Z90" s="300">
        <v>32</v>
      </c>
      <c r="AA90" s="300"/>
      <c r="AB90" s="300"/>
      <c r="AC90" s="300"/>
      <c r="AD90" s="300"/>
      <c r="AE90" s="301"/>
      <c r="AF90" s="144">
        <v>108</v>
      </c>
      <c r="AG90" s="145">
        <v>48</v>
      </c>
      <c r="AH90" s="146">
        <v>3</v>
      </c>
      <c r="AI90" s="153"/>
      <c r="AJ90" s="145"/>
      <c r="AK90" s="150"/>
      <c r="AL90" s="144"/>
      <c r="AM90" s="145"/>
      <c r="AN90" s="146"/>
      <c r="AO90" s="153"/>
      <c r="AP90" s="145"/>
      <c r="AQ90" s="150"/>
      <c r="AR90" s="144"/>
      <c r="AS90" s="145"/>
      <c r="AT90" s="146"/>
      <c r="AU90" s="153"/>
      <c r="AV90" s="145"/>
      <c r="AW90" s="150"/>
      <c r="AX90" s="144"/>
      <c r="AY90" s="145"/>
      <c r="AZ90" s="146"/>
      <c r="BA90" s="153"/>
      <c r="BB90" s="145"/>
      <c r="BC90" s="150"/>
      <c r="BD90" s="323" t="s">
        <v>217</v>
      </c>
      <c r="BE90" s="324"/>
      <c r="BF90" s="324"/>
      <c r="BG90" s="324"/>
      <c r="BH90" s="324"/>
      <c r="BI90" s="325"/>
    </row>
    <row r="91" spans="1:61" s="13" customFormat="1" ht="66" customHeight="1" x14ac:dyDescent="0.45">
      <c r="A91" s="106" t="s">
        <v>218</v>
      </c>
      <c r="B91" s="339" t="s">
        <v>219</v>
      </c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40"/>
      <c r="P91" s="366"/>
      <c r="Q91" s="300"/>
      <c r="R91" s="300">
        <v>4</v>
      </c>
      <c r="S91" s="338"/>
      <c r="T91" s="315">
        <f>SUM(AF91,AI91,AL91,AO91,AR91,AU91,AX91,BA91)</f>
        <v>108</v>
      </c>
      <c r="U91" s="300"/>
      <c r="V91" s="300">
        <f>SUM(AG91,AJ91,AM91,AP91,AS91,AV91,AY91,BB91)</f>
        <v>50</v>
      </c>
      <c r="W91" s="301"/>
      <c r="X91" s="315">
        <v>26</v>
      </c>
      <c r="Y91" s="300"/>
      <c r="Z91" s="300"/>
      <c r="AA91" s="300"/>
      <c r="AB91" s="300">
        <v>24</v>
      </c>
      <c r="AC91" s="300"/>
      <c r="AD91" s="300"/>
      <c r="AE91" s="301"/>
      <c r="AF91" s="144"/>
      <c r="AG91" s="145"/>
      <c r="AH91" s="146"/>
      <c r="AI91" s="153"/>
      <c r="AJ91" s="145"/>
      <c r="AK91" s="150"/>
      <c r="AL91" s="144"/>
      <c r="AM91" s="145"/>
      <c r="AN91" s="146"/>
      <c r="AO91" s="153">
        <v>108</v>
      </c>
      <c r="AP91" s="145">
        <v>50</v>
      </c>
      <c r="AQ91" s="150">
        <v>3</v>
      </c>
      <c r="AR91" s="144"/>
      <c r="AS91" s="145"/>
      <c r="AT91" s="146"/>
      <c r="AU91" s="153"/>
      <c r="AV91" s="145"/>
      <c r="AW91" s="150"/>
      <c r="AX91" s="144"/>
      <c r="AY91" s="145"/>
      <c r="AZ91" s="146"/>
      <c r="BA91" s="153"/>
      <c r="BB91" s="145"/>
      <c r="BC91" s="150"/>
      <c r="BD91" s="323" t="s">
        <v>220</v>
      </c>
      <c r="BE91" s="324"/>
      <c r="BF91" s="324"/>
      <c r="BG91" s="324"/>
      <c r="BH91" s="324"/>
      <c r="BI91" s="325"/>
    </row>
    <row r="92" spans="1:61" s="13" customFormat="1" ht="49.5" customHeight="1" x14ac:dyDescent="0.45">
      <c r="A92" s="106" t="s">
        <v>221</v>
      </c>
      <c r="B92" s="339" t="s">
        <v>222</v>
      </c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40"/>
      <c r="P92" s="366"/>
      <c r="Q92" s="300"/>
      <c r="R92" s="300">
        <v>4</v>
      </c>
      <c r="S92" s="338"/>
      <c r="T92" s="315">
        <f t="shared" ref="T92" si="22">SUM(AF92,AI92,AL92,AO92,AR92,AU92,AX92,BA92)</f>
        <v>108</v>
      </c>
      <c r="U92" s="300"/>
      <c r="V92" s="300">
        <f t="shared" ref="V92" si="23">SUM(AG92,AJ92,AM92,AP92,AS92,AV92,AY92,BB92)</f>
        <v>48</v>
      </c>
      <c r="W92" s="301"/>
      <c r="X92" s="315">
        <v>32</v>
      </c>
      <c r="Y92" s="300"/>
      <c r="Z92" s="300"/>
      <c r="AA92" s="300"/>
      <c r="AB92" s="300">
        <v>16</v>
      </c>
      <c r="AC92" s="300"/>
      <c r="AD92" s="300"/>
      <c r="AE92" s="301"/>
      <c r="AF92" s="144"/>
      <c r="AG92" s="145"/>
      <c r="AH92" s="146"/>
      <c r="AI92" s="153"/>
      <c r="AJ92" s="145"/>
      <c r="AK92" s="150"/>
      <c r="AL92" s="144"/>
      <c r="AM92" s="145"/>
      <c r="AN92" s="146"/>
      <c r="AO92" s="153">
        <v>108</v>
      </c>
      <c r="AP92" s="145">
        <v>48</v>
      </c>
      <c r="AQ92" s="150">
        <v>3</v>
      </c>
      <c r="AR92" s="144"/>
      <c r="AS92" s="145"/>
      <c r="AT92" s="146"/>
      <c r="AU92" s="153"/>
      <c r="AV92" s="145"/>
      <c r="AW92" s="150"/>
      <c r="AX92" s="144"/>
      <c r="AY92" s="145"/>
      <c r="AZ92" s="146"/>
      <c r="BA92" s="153"/>
      <c r="BB92" s="145"/>
      <c r="BC92" s="150"/>
      <c r="BD92" s="323" t="s">
        <v>223</v>
      </c>
      <c r="BE92" s="324"/>
      <c r="BF92" s="324"/>
      <c r="BG92" s="324"/>
      <c r="BH92" s="324"/>
      <c r="BI92" s="325"/>
    </row>
    <row r="93" spans="1:61" s="13" customFormat="1" ht="68.25" customHeight="1" x14ac:dyDescent="0.45">
      <c r="A93" s="231" t="s">
        <v>224</v>
      </c>
      <c r="B93" s="339" t="s">
        <v>488</v>
      </c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40"/>
      <c r="P93" s="366"/>
      <c r="Q93" s="300"/>
      <c r="R93" s="300">
        <v>4</v>
      </c>
      <c r="S93" s="338"/>
      <c r="T93" s="315">
        <f t="shared" ref="T93:T117" si="24">SUM(AF93,AI93,AL93,AO93,AR93,AU93,AX93,BA93)</f>
        <v>100</v>
      </c>
      <c r="U93" s="300"/>
      <c r="V93" s="300">
        <v>36</v>
      </c>
      <c r="W93" s="301"/>
      <c r="X93" s="315">
        <v>22</v>
      </c>
      <c r="Y93" s="300"/>
      <c r="Z93" s="300"/>
      <c r="AA93" s="300"/>
      <c r="AB93" s="300">
        <v>14</v>
      </c>
      <c r="AC93" s="300"/>
      <c r="AD93" s="300"/>
      <c r="AE93" s="301"/>
      <c r="AF93" s="144"/>
      <c r="AG93" s="145"/>
      <c r="AH93" s="146"/>
      <c r="AI93" s="153"/>
      <c r="AJ93" s="145"/>
      <c r="AK93" s="150"/>
      <c r="AL93" s="144"/>
      <c r="AM93" s="145"/>
      <c r="AN93" s="146"/>
      <c r="AO93" s="153">
        <v>100</v>
      </c>
      <c r="AP93" s="145">
        <v>36</v>
      </c>
      <c r="AQ93" s="150">
        <v>3</v>
      </c>
      <c r="AR93" s="144"/>
      <c r="AS93" s="145"/>
      <c r="AT93" s="146"/>
      <c r="AU93" s="153"/>
      <c r="AV93" s="145"/>
      <c r="AW93" s="150"/>
      <c r="AX93" s="144"/>
      <c r="AY93" s="145"/>
      <c r="AZ93" s="146"/>
      <c r="BA93" s="153"/>
      <c r="BB93" s="145"/>
      <c r="BC93" s="150"/>
      <c r="BD93" s="323" t="s">
        <v>225</v>
      </c>
      <c r="BE93" s="324"/>
      <c r="BF93" s="324"/>
      <c r="BG93" s="324"/>
      <c r="BH93" s="324"/>
      <c r="BI93" s="325"/>
    </row>
    <row r="94" spans="1:61" s="13" customFormat="1" ht="72" customHeight="1" x14ac:dyDescent="0.45">
      <c r="A94" s="232" t="s">
        <v>226</v>
      </c>
      <c r="B94" s="390" t="s">
        <v>227</v>
      </c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91"/>
      <c r="P94" s="366"/>
      <c r="Q94" s="300"/>
      <c r="R94" s="300"/>
      <c r="S94" s="338"/>
      <c r="T94" s="315">
        <f t="shared" si="24"/>
        <v>0</v>
      </c>
      <c r="U94" s="300"/>
      <c r="V94" s="300"/>
      <c r="W94" s="301"/>
      <c r="X94" s="315"/>
      <c r="Y94" s="338"/>
      <c r="Z94" s="300"/>
      <c r="AA94" s="300"/>
      <c r="AB94" s="300"/>
      <c r="AC94" s="300"/>
      <c r="AD94" s="300"/>
      <c r="AE94" s="301"/>
      <c r="AF94" s="144"/>
      <c r="AG94" s="145"/>
      <c r="AH94" s="146"/>
      <c r="AI94" s="153"/>
      <c r="AJ94" s="145"/>
      <c r="AK94" s="150"/>
      <c r="AL94" s="144"/>
      <c r="AM94" s="145"/>
      <c r="AN94" s="146"/>
      <c r="AO94" s="153"/>
      <c r="AP94" s="145"/>
      <c r="AQ94" s="150"/>
      <c r="AR94" s="144"/>
      <c r="AS94" s="145"/>
      <c r="AT94" s="146"/>
      <c r="AU94" s="153"/>
      <c r="AV94" s="145"/>
      <c r="AW94" s="150"/>
      <c r="AX94" s="144">
        <f t="shared" ref="AX94:BC94" si="25">SUM(AX95:AX103)</f>
        <v>0</v>
      </c>
      <c r="AY94" s="145">
        <f t="shared" si="25"/>
        <v>0</v>
      </c>
      <c r="AZ94" s="146">
        <f t="shared" si="25"/>
        <v>0</v>
      </c>
      <c r="BA94" s="153">
        <f t="shared" si="25"/>
        <v>0</v>
      </c>
      <c r="BB94" s="145">
        <f t="shared" si="25"/>
        <v>0</v>
      </c>
      <c r="BC94" s="150">
        <f t="shared" si="25"/>
        <v>0</v>
      </c>
      <c r="BD94" s="315">
        <f>SUM(X94:AE94)</f>
        <v>0</v>
      </c>
      <c r="BE94" s="300"/>
      <c r="BF94" s="300"/>
      <c r="BG94" s="300"/>
      <c r="BH94" s="300"/>
      <c r="BI94" s="301"/>
    </row>
    <row r="95" spans="1:61" s="13" customFormat="1" ht="45" customHeight="1" x14ac:dyDescent="0.45">
      <c r="A95" s="231" t="s">
        <v>228</v>
      </c>
      <c r="B95" s="339" t="s">
        <v>229</v>
      </c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40"/>
      <c r="P95" s="366">
        <v>1</v>
      </c>
      <c r="Q95" s="300"/>
      <c r="R95" s="300"/>
      <c r="S95" s="338"/>
      <c r="T95" s="315">
        <f t="shared" si="24"/>
        <v>108</v>
      </c>
      <c r="U95" s="300"/>
      <c r="V95" s="300">
        <v>48</v>
      </c>
      <c r="W95" s="301"/>
      <c r="X95" s="315">
        <v>8</v>
      </c>
      <c r="Y95" s="300"/>
      <c r="Z95" s="324">
        <v>16</v>
      </c>
      <c r="AA95" s="324"/>
      <c r="AB95" s="300">
        <v>24</v>
      </c>
      <c r="AC95" s="300"/>
      <c r="AD95" s="300"/>
      <c r="AE95" s="301"/>
      <c r="AF95" s="144">
        <v>108</v>
      </c>
      <c r="AG95" s="145">
        <v>48</v>
      </c>
      <c r="AH95" s="146">
        <v>3</v>
      </c>
      <c r="AI95" s="153"/>
      <c r="AJ95" s="145"/>
      <c r="AK95" s="150"/>
      <c r="AL95" s="144"/>
      <c r="AM95" s="145"/>
      <c r="AN95" s="146"/>
      <c r="AO95" s="153"/>
      <c r="AP95" s="145"/>
      <c r="AQ95" s="150"/>
      <c r="AR95" s="144"/>
      <c r="AS95" s="145"/>
      <c r="AT95" s="146"/>
      <c r="AU95" s="153"/>
      <c r="AV95" s="145"/>
      <c r="AW95" s="150"/>
      <c r="AX95" s="144"/>
      <c r="AY95" s="145"/>
      <c r="AZ95" s="146"/>
      <c r="BA95" s="153"/>
      <c r="BB95" s="145"/>
      <c r="BC95" s="150"/>
      <c r="BD95" s="323" t="s">
        <v>230</v>
      </c>
      <c r="BE95" s="324"/>
      <c r="BF95" s="324"/>
      <c r="BG95" s="324"/>
      <c r="BH95" s="324"/>
      <c r="BI95" s="325"/>
    </row>
    <row r="96" spans="1:61" s="13" customFormat="1" ht="42" customHeight="1" x14ac:dyDescent="0.45">
      <c r="A96" s="231" t="s">
        <v>231</v>
      </c>
      <c r="B96" s="339" t="s">
        <v>232</v>
      </c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40"/>
      <c r="P96" s="366">
        <v>1</v>
      </c>
      <c r="Q96" s="300"/>
      <c r="R96" s="300"/>
      <c r="S96" s="338"/>
      <c r="T96" s="315">
        <f t="shared" si="24"/>
        <v>108</v>
      </c>
      <c r="U96" s="300"/>
      <c r="V96" s="300">
        <v>48</v>
      </c>
      <c r="W96" s="301"/>
      <c r="X96" s="315">
        <v>24</v>
      </c>
      <c r="Y96" s="300"/>
      <c r="Z96" s="300">
        <v>24</v>
      </c>
      <c r="AA96" s="300"/>
      <c r="AB96" s="300"/>
      <c r="AC96" s="300"/>
      <c r="AD96" s="300"/>
      <c r="AE96" s="301"/>
      <c r="AF96" s="144">
        <v>108</v>
      </c>
      <c r="AG96" s="145">
        <v>48</v>
      </c>
      <c r="AH96" s="146">
        <v>3</v>
      </c>
      <c r="AI96" s="153"/>
      <c r="AJ96" s="145"/>
      <c r="AK96" s="150"/>
      <c r="AL96" s="144"/>
      <c r="AM96" s="145"/>
      <c r="AN96" s="146"/>
      <c r="AO96" s="153"/>
      <c r="AP96" s="145"/>
      <c r="AQ96" s="150"/>
      <c r="AR96" s="144"/>
      <c r="AS96" s="145"/>
      <c r="AT96" s="146"/>
      <c r="AU96" s="153"/>
      <c r="AV96" s="145"/>
      <c r="AW96" s="150"/>
      <c r="AX96" s="144"/>
      <c r="AY96" s="145"/>
      <c r="AZ96" s="146"/>
      <c r="BA96" s="153"/>
      <c r="BB96" s="145"/>
      <c r="BC96" s="150"/>
      <c r="BD96" s="323" t="s">
        <v>233</v>
      </c>
      <c r="BE96" s="324"/>
      <c r="BF96" s="324"/>
      <c r="BG96" s="324"/>
      <c r="BH96" s="324"/>
      <c r="BI96" s="325"/>
    </row>
    <row r="97" spans="1:61" s="13" customFormat="1" ht="63" customHeight="1" x14ac:dyDescent="0.45">
      <c r="A97" s="232" t="s">
        <v>234</v>
      </c>
      <c r="B97" s="390" t="s">
        <v>235</v>
      </c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91"/>
      <c r="P97" s="366"/>
      <c r="Q97" s="300"/>
      <c r="R97" s="300"/>
      <c r="S97" s="338"/>
      <c r="T97" s="315">
        <f t="shared" si="24"/>
        <v>0</v>
      </c>
      <c r="U97" s="300"/>
      <c r="V97" s="300"/>
      <c r="W97" s="301"/>
      <c r="X97" s="315"/>
      <c r="Y97" s="338"/>
      <c r="Z97" s="300"/>
      <c r="AA97" s="300"/>
      <c r="AB97" s="300"/>
      <c r="AC97" s="300"/>
      <c r="AD97" s="300"/>
      <c r="AE97" s="301"/>
      <c r="AF97" s="144"/>
      <c r="AG97" s="145"/>
      <c r="AH97" s="146"/>
      <c r="AI97" s="153"/>
      <c r="AJ97" s="145"/>
      <c r="AK97" s="150"/>
      <c r="AL97" s="144"/>
      <c r="AM97" s="145"/>
      <c r="AN97" s="146"/>
      <c r="AO97" s="153"/>
      <c r="AP97" s="145"/>
      <c r="AQ97" s="150"/>
      <c r="AR97" s="144"/>
      <c r="AS97" s="145"/>
      <c r="AT97" s="146"/>
      <c r="AU97" s="153"/>
      <c r="AV97" s="145"/>
      <c r="AW97" s="150"/>
      <c r="AX97" s="144">
        <f t="shared" ref="AX97:BC97" si="26">SUM(AX98:AX106)</f>
        <v>0</v>
      </c>
      <c r="AY97" s="145">
        <f t="shared" si="26"/>
        <v>0</v>
      </c>
      <c r="AZ97" s="146">
        <f t="shared" si="26"/>
        <v>0</v>
      </c>
      <c r="BA97" s="153">
        <f t="shared" si="26"/>
        <v>0</v>
      </c>
      <c r="BB97" s="145">
        <f t="shared" si="26"/>
        <v>0</v>
      </c>
      <c r="BC97" s="150">
        <f t="shared" si="26"/>
        <v>0</v>
      </c>
      <c r="BD97" s="315">
        <f>SUM(X97:AE97)</f>
        <v>0</v>
      </c>
      <c r="BE97" s="300"/>
      <c r="BF97" s="300"/>
      <c r="BG97" s="300"/>
      <c r="BH97" s="300"/>
      <c r="BI97" s="301"/>
    </row>
    <row r="98" spans="1:61" s="13" customFormat="1" ht="65.25" customHeight="1" x14ac:dyDescent="0.45">
      <c r="A98" s="231" t="s">
        <v>236</v>
      </c>
      <c r="B98" s="339" t="s">
        <v>415</v>
      </c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40"/>
      <c r="P98" s="366"/>
      <c r="Q98" s="300"/>
      <c r="R98" s="300">
        <v>3</v>
      </c>
      <c r="S98" s="338"/>
      <c r="T98" s="315">
        <f t="shared" si="24"/>
        <v>108</v>
      </c>
      <c r="U98" s="300"/>
      <c r="V98" s="300">
        <v>42</v>
      </c>
      <c r="W98" s="301"/>
      <c r="X98" s="315">
        <v>16</v>
      </c>
      <c r="Y98" s="300"/>
      <c r="Z98" s="300">
        <v>26</v>
      </c>
      <c r="AA98" s="300"/>
      <c r="AB98" s="300"/>
      <c r="AC98" s="300"/>
      <c r="AD98" s="300"/>
      <c r="AE98" s="301"/>
      <c r="AF98" s="144"/>
      <c r="AG98" s="145"/>
      <c r="AH98" s="146"/>
      <c r="AI98" s="153"/>
      <c r="AJ98" s="145"/>
      <c r="AK98" s="150"/>
      <c r="AL98" s="144">
        <v>108</v>
      </c>
      <c r="AM98" s="145">
        <v>42</v>
      </c>
      <c r="AN98" s="146">
        <v>3</v>
      </c>
      <c r="AO98" s="144"/>
      <c r="AP98" s="145"/>
      <c r="AQ98" s="150"/>
      <c r="AR98" s="144"/>
      <c r="AS98" s="145"/>
      <c r="AT98" s="146"/>
      <c r="AU98" s="153"/>
      <c r="AV98" s="145"/>
      <c r="AW98" s="150"/>
      <c r="AX98" s="144"/>
      <c r="AY98" s="145"/>
      <c r="AZ98" s="146"/>
      <c r="BA98" s="153"/>
      <c r="BB98" s="145"/>
      <c r="BC98" s="150"/>
      <c r="BD98" s="323" t="s">
        <v>238</v>
      </c>
      <c r="BE98" s="324"/>
      <c r="BF98" s="324"/>
      <c r="BG98" s="324"/>
      <c r="BH98" s="324"/>
      <c r="BI98" s="325"/>
    </row>
    <row r="99" spans="1:61" s="13" customFormat="1" ht="45.75" customHeight="1" x14ac:dyDescent="0.45">
      <c r="A99" s="507" t="s">
        <v>239</v>
      </c>
      <c r="B99" s="339" t="s">
        <v>414</v>
      </c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40"/>
      <c r="P99" s="366"/>
      <c r="Q99" s="300"/>
      <c r="R99" s="300">
        <v>4</v>
      </c>
      <c r="S99" s="338"/>
      <c r="T99" s="315">
        <f t="shared" si="24"/>
        <v>180</v>
      </c>
      <c r="U99" s="300"/>
      <c r="V99" s="300">
        <v>84</v>
      </c>
      <c r="W99" s="301"/>
      <c r="X99" s="315">
        <v>24</v>
      </c>
      <c r="Y99" s="300"/>
      <c r="Z99" s="300">
        <v>60</v>
      </c>
      <c r="AA99" s="300"/>
      <c r="AB99" s="300"/>
      <c r="AC99" s="300"/>
      <c r="AD99" s="300"/>
      <c r="AE99" s="301"/>
      <c r="AF99" s="144"/>
      <c r="AG99" s="145"/>
      <c r="AH99" s="146"/>
      <c r="AI99" s="153"/>
      <c r="AJ99" s="145"/>
      <c r="AK99" s="150"/>
      <c r="AL99" s="144"/>
      <c r="AM99" s="145"/>
      <c r="AN99" s="146"/>
      <c r="AO99" s="153">
        <v>180</v>
      </c>
      <c r="AP99" s="145">
        <v>84</v>
      </c>
      <c r="AQ99" s="150">
        <v>5</v>
      </c>
      <c r="AR99" s="144"/>
      <c r="AS99" s="145"/>
      <c r="AT99" s="146"/>
      <c r="AU99" s="153"/>
      <c r="AV99" s="145"/>
      <c r="AW99" s="150"/>
      <c r="AX99" s="144"/>
      <c r="AY99" s="145"/>
      <c r="AZ99" s="146"/>
      <c r="BA99" s="153"/>
      <c r="BB99" s="145"/>
      <c r="BC99" s="150"/>
      <c r="BD99" s="323" t="s">
        <v>240</v>
      </c>
      <c r="BE99" s="324"/>
      <c r="BF99" s="324"/>
      <c r="BG99" s="324"/>
      <c r="BH99" s="324"/>
      <c r="BI99" s="325"/>
    </row>
    <row r="100" spans="1:61" s="13" customFormat="1" ht="72" customHeight="1" x14ac:dyDescent="0.45">
      <c r="A100" s="508"/>
      <c r="B100" s="339" t="s">
        <v>484</v>
      </c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40"/>
      <c r="P100" s="366"/>
      <c r="Q100" s="300"/>
      <c r="R100" s="300"/>
      <c r="S100" s="338"/>
      <c r="T100" s="315">
        <f t="shared" si="24"/>
        <v>40</v>
      </c>
      <c r="U100" s="300"/>
      <c r="V100" s="300"/>
      <c r="W100" s="301"/>
      <c r="X100" s="315"/>
      <c r="Y100" s="300"/>
      <c r="Z100" s="300"/>
      <c r="AA100" s="300"/>
      <c r="AB100" s="300"/>
      <c r="AC100" s="300"/>
      <c r="AD100" s="300"/>
      <c r="AE100" s="301"/>
      <c r="AF100" s="144"/>
      <c r="AG100" s="145"/>
      <c r="AH100" s="146"/>
      <c r="AI100" s="153"/>
      <c r="AJ100" s="145"/>
      <c r="AK100" s="150"/>
      <c r="AL100" s="144"/>
      <c r="AM100" s="145"/>
      <c r="AN100" s="146"/>
      <c r="AO100" s="153">
        <v>40</v>
      </c>
      <c r="AP100" s="145"/>
      <c r="AQ100" s="150">
        <v>1</v>
      </c>
      <c r="AR100" s="144"/>
      <c r="AS100" s="145"/>
      <c r="AT100" s="146"/>
      <c r="AU100" s="153"/>
      <c r="AV100" s="145"/>
      <c r="AW100" s="150"/>
      <c r="AX100" s="144"/>
      <c r="AY100" s="145"/>
      <c r="AZ100" s="146"/>
      <c r="BA100" s="153"/>
      <c r="BB100" s="145"/>
      <c r="BC100" s="150"/>
      <c r="BD100" s="323" t="s">
        <v>509</v>
      </c>
      <c r="BE100" s="324"/>
      <c r="BF100" s="324"/>
      <c r="BG100" s="324"/>
      <c r="BH100" s="324"/>
      <c r="BI100" s="325"/>
    </row>
    <row r="101" spans="1:61" s="13" customFormat="1" ht="90" customHeight="1" x14ac:dyDescent="0.45">
      <c r="A101" s="106" t="s">
        <v>243</v>
      </c>
      <c r="B101" s="339" t="s">
        <v>416</v>
      </c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40"/>
      <c r="P101" s="366">
        <v>4</v>
      </c>
      <c r="Q101" s="300"/>
      <c r="R101" s="300"/>
      <c r="S101" s="338"/>
      <c r="T101" s="315">
        <f t="shared" si="24"/>
        <v>110</v>
      </c>
      <c r="U101" s="300"/>
      <c r="V101" s="300">
        <v>56</v>
      </c>
      <c r="W101" s="301"/>
      <c r="X101" s="315">
        <v>24</v>
      </c>
      <c r="Y101" s="300"/>
      <c r="Z101" s="300">
        <v>32</v>
      </c>
      <c r="AA101" s="300"/>
      <c r="AB101" s="300"/>
      <c r="AC101" s="300"/>
      <c r="AD101" s="300"/>
      <c r="AE101" s="301"/>
      <c r="AF101" s="144"/>
      <c r="AG101" s="145"/>
      <c r="AH101" s="146"/>
      <c r="AI101" s="153"/>
      <c r="AJ101" s="145"/>
      <c r="AK101" s="150"/>
      <c r="AL101" s="144"/>
      <c r="AM101" s="145"/>
      <c r="AN101" s="146"/>
      <c r="AO101" s="144">
        <v>110</v>
      </c>
      <c r="AP101" s="145">
        <v>56</v>
      </c>
      <c r="AQ101" s="150">
        <v>3</v>
      </c>
      <c r="AR101" s="144"/>
      <c r="AS101" s="145"/>
      <c r="AT101" s="146"/>
      <c r="AU101" s="153"/>
      <c r="AV101" s="145"/>
      <c r="AW101" s="150"/>
      <c r="AX101" s="144"/>
      <c r="AY101" s="145"/>
      <c r="AZ101" s="146"/>
      <c r="BA101" s="153"/>
      <c r="BB101" s="145"/>
      <c r="BC101" s="150"/>
      <c r="BD101" s="323" t="s">
        <v>497</v>
      </c>
      <c r="BE101" s="324"/>
      <c r="BF101" s="324"/>
      <c r="BG101" s="324"/>
      <c r="BH101" s="324"/>
      <c r="BI101" s="325"/>
    </row>
    <row r="102" spans="1:61" s="13" customFormat="1" ht="65.25" customHeight="1" x14ac:dyDescent="0.45">
      <c r="A102" s="233" t="s">
        <v>241</v>
      </c>
      <c r="B102" s="339" t="s">
        <v>237</v>
      </c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40"/>
      <c r="P102" s="366">
        <v>5</v>
      </c>
      <c r="Q102" s="300"/>
      <c r="R102" s="300"/>
      <c r="S102" s="338"/>
      <c r="T102" s="315">
        <f t="shared" si="24"/>
        <v>108</v>
      </c>
      <c r="U102" s="300"/>
      <c r="V102" s="300">
        <v>58</v>
      </c>
      <c r="W102" s="301"/>
      <c r="X102" s="315">
        <v>26</v>
      </c>
      <c r="Y102" s="300"/>
      <c r="Z102" s="300">
        <v>32</v>
      </c>
      <c r="AA102" s="300"/>
      <c r="AB102" s="300"/>
      <c r="AC102" s="300"/>
      <c r="AD102" s="300"/>
      <c r="AE102" s="301"/>
      <c r="AF102" s="144"/>
      <c r="AG102" s="145"/>
      <c r="AH102" s="146"/>
      <c r="AI102" s="153"/>
      <c r="AJ102" s="145"/>
      <c r="AK102" s="150"/>
      <c r="AL102" s="144"/>
      <c r="AM102" s="145"/>
      <c r="AN102" s="146"/>
      <c r="AO102" s="144"/>
      <c r="AP102" s="145"/>
      <c r="AQ102" s="150"/>
      <c r="AR102" s="144">
        <v>108</v>
      </c>
      <c r="AS102" s="145">
        <v>58</v>
      </c>
      <c r="AT102" s="146">
        <v>3</v>
      </c>
      <c r="AU102" s="153"/>
      <c r="AV102" s="145"/>
      <c r="AW102" s="150"/>
      <c r="AX102" s="144"/>
      <c r="AY102" s="145"/>
      <c r="AZ102" s="146"/>
      <c r="BA102" s="153"/>
      <c r="BB102" s="145"/>
      <c r="BC102" s="150"/>
      <c r="BD102" s="323" t="s">
        <v>250</v>
      </c>
      <c r="BE102" s="324"/>
      <c r="BF102" s="324"/>
      <c r="BG102" s="324"/>
      <c r="BH102" s="324"/>
      <c r="BI102" s="325"/>
    </row>
    <row r="103" spans="1:61" s="13" customFormat="1" ht="107.25" customHeight="1" x14ac:dyDescent="0.45">
      <c r="A103" s="106" t="s">
        <v>417</v>
      </c>
      <c r="B103" s="555" t="s">
        <v>244</v>
      </c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46"/>
      <c r="P103" s="366"/>
      <c r="Q103" s="300"/>
      <c r="R103" s="300">
        <v>6</v>
      </c>
      <c r="S103" s="338"/>
      <c r="T103" s="315">
        <f t="shared" si="24"/>
        <v>110</v>
      </c>
      <c r="U103" s="300"/>
      <c r="V103" s="300">
        <v>56</v>
      </c>
      <c r="W103" s="301"/>
      <c r="X103" s="315">
        <v>24</v>
      </c>
      <c r="Y103" s="300"/>
      <c r="Z103" s="300">
        <v>32</v>
      </c>
      <c r="AA103" s="300"/>
      <c r="AB103" s="300"/>
      <c r="AC103" s="300"/>
      <c r="AD103" s="300"/>
      <c r="AE103" s="301"/>
      <c r="AF103" s="144"/>
      <c r="AG103" s="145"/>
      <c r="AH103" s="146"/>
      <c r="AI103" s="153"/>
      <c r="AJ103" s="145"/>
      <c r="AK103" s="150"/>
      <c r="AL103" s="144"/>
      <c r="AM103" s="145"/>
      <c r="AN103" s="146"/>
      <c r="AO103" s="144"/>
      <c r="AP103" s="145"/>
      <c r="AQ103" s="150"/>
      <c r="AR103" s="144"/>
      <c r="AS103" s="145"/>
      <c r="AT103" s="146"/>
      <c r="AU103" s="153">
        <v>110</v>
      </c>
      <c r="AV103" s="145">
        <v>56</v>
      </c>
      <c r="AW103" s="150">
        <v>3</v>
      </c>
      <c r="AX103" s="144"/>
      <c r="AY103" s="145"/>
      <c r="AZ103" s="146"/>
      <c r="BA103" s="153"/>
      <c r="BB103" s="145"/>
      <c r="BC103" s="150"/>
      <c r="BD103" s="323" t="s">
        <v>499</v>
      </c>
      <c r="BE103" s="324"/>
      <c r="BF103" s="324"/>
      <c r="BG103" s="324"/>
      <c r="BH103" s="324"/>
      <c r="BI103" s="325"/>
    </row>
    <row r="104" spans="1:61" s="13" customFormat="1" ht="42" customHeight="1" x14ac:dyDescent="0.45">
      <c r="A104" s="105" t="s">
        <v>246</v>
      </c>
      <c r="B104" s="453" t="s">
        <v>247</v>
      </c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5"/>
      <c r="P104" s="366"/>
      <c r="Q104" s="300"/>
      <c r="R104" s="300"/>
      <c r="S104" s="338"/>
      <c r="T104" s="315">
        <f t="shared" si="24"/>
        <v>0</v>
      </c>
      <c r="U104" s="300"/>
      <c r="V104" s="300"/>
      <c r="W104" s="301"/>
      <c r="X104" s="315"/>
      <c r="Y104" s="338"/>
      <c r="Z104" s="300"/>
      <c r="AA104" s="300"/>
      <c r="AB104" s="366"/>
      <c r="AC104" s="300"/>
      <c r="AD104" s="300"/>
      <c r="AE104" s="301"/>
      <c r="AF104" s="144"/>
      <c r="AG104" s="145"/>
      <c r="AH104" s="146"/>
      <c r="AI104" s="153"/>
      <c r="AJ104" s="145"/>
      <c r="AK104" s="150"/>
      <c r="AL104" s="144"/>
      <c r="AM104" s="145"/>
      <c r="AN104" s="146"/>
      <c r="AO104" s="153"/>
      <c r="AP104" s="145"/>
      <c r="AQ104" s="150"/>
      <c r="AR104" s="144"/>
      <c r="AS104" s="145"/>
      <c r="AT104" s="146"/>
      <c r="AU104" s="153"/>
      <c r="AV104" s="145"/>
      <c r="AW104" s="150"/>
      <c r="AX104" s="144"/>
      <c r="AY104" s="145"/>
      <c r="AZ104" s="146"/>
      <c r="BA104" s="153"/>
      <c r="BB104" s="145">
        <f>SUM(BB105:BC109)</f>
        <v>0</v>
      </c>
      <c r="BC104" s="150"/>
      <c r="BD104" s="323"/>
      <c r="BE104" s="324"/>
      <c r="BF104" s="324"/>
      <c r="BG104" s="324"/>
      <c r="BH104" s="324"/>
      <c r="BI104" s="325"/>
    </row>
    <row r="105" spans="1:61" s="13" customFormat="1" ht="43.5" customHeight="1" x14ac:dyDescent="0.45">
      <c r="A105" s="106" t="s">
        <v>248</v>
      </c>
      <c r="B105" s="339" t="s">
        <v>249</v>
      </c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40"/>
      <c r="P105" s="366"/>
      <c r="Q105" s="300"/>
      <c r="R105" s="300">
        <v>3</v>
      </c>
      <c r="S105" s="338"/>
      <c r="T105" s="315">
        <f t="shared" si="24"/>
        <v>108</v>
      </c>
      <c r="U105" s="300"/>
      <c r="V105" s="300">
        <v>48</v>
      </c>
      <c r="W105" s="301"/>
      <c r="X105" s="315">
        <v>24</v>
      </c>
      <c r="Y105" s="300"/>
      <c r="Z105" s="300"/>
      <c r="AA105" s="300"/>
      <c r="AB105" s="300">
        <v>24</v>
      </c>
      <c r="AC105" s="300"/>
      <c r="AD105" s="300"/>
      <c r="AE105" s="301"/>
      <c r="AF105" s="144"/>
      <c r="AG105" s="145"/>
      <c r="AH105" s="146"/>
      <c r="AI105" s="153"/>
      <c r="AJ105" s="145"/>
      <c r="AK105" s="150"/>
      <c r="AL105" s="144">
        <v>108</v>
      </c>
      <c r="AM105" s="145">
        <v>48</v>
      </c>
      <c r="AN105" s="146">
        <v>3</v>
      </c>
      <c r="AO105" s="153"/>
      <c r="AP105" s="145"/>
      <c r="AQ105" s="150"/>
      <c r="AR105" s="144"/>
      <c r="AS105" s="145"/>
      <c r="AT105" s="146"/>
      <c r="AU105" s="153"/>
      <c r="AV105" s="145"/>
      <c r="AW105" s="150"/>
      <c r="AX105" s="144"/>
      <c r="AY105" s="145"/>
      <c r="AZ105" s="146"/>
      <c r="BA105" s="153"/>
      <c r="BB105" s="145"/>
      <c r="BC105" s="150"/>
      <c r="BD105" s="323" t="s">
        <v>260</v>
      </c>
      <c r="BE105" s="324"/>
      <c r="BF105" s="324"/>
      <c r="BG105" s="324"/>
      <c r="BH105" s="324"/>
      <c r="BI105" s="325"/>
    </row>
    <row r="106" spans="1:61" s="13" customFormat="1" ht="96.75" customHeight="1" x14ac:dyDescent="0.45">
      <c r="A106" s="106" t="s">
        <v>251</v>
      </c>
      <c r="B106" s="339" t="s">
        <v>252</v>
      </c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40"/>
      <c r="P106" s="366">
        <v>4</v>
      </c>
      <c r="Q106" s="300"/>
      <c r="R106" s="300"/>
      <c r="S106" s="338"/>
      <c r="T106" s="315">
        <f t="shared" si="24"/>
        <v>108</v>
      </c>
      <c r="U106" s="300"/>
      <c r="V106" s="300">
        <v>42</v>
      </c>
      <c r="W106" s="301"/>
      <c r="X106" s="315">
        <v>18</v>
      </c>
      <c r="Y106" s="300"/>
      <c r="Z106" s="300"/>
      <c r="AA106" s="300"/>
      <c r="AB106" s="300">
        <v>24</v>
      </c>
      <c r="AC106" s="300"/>
      <c r="AD106" s="300"/>
      <c r="AE106" s="301"/>
      <c r="AF106" s="144"/>
      <c r="AG106" s="145"/>
      <c r="AH106" s="146"/>
      <c r="AI106" s="153"/>
      <c r="AJ106" s="145"/>
      <c r="AK106" s="150"/>
      <c r="AL106" s="144"/>
      <c r="AM106" s="145"/>
      <c r="AN106" s="146"/>
      <c r="AO106" s="153">
        <v>108</v>
      </c>
      <c r="AP106" s="145">
        <v>42</v>
      </c>
      <c r="AQ106" s="150">
        <v>3</v>
      </c>
      <c r="AR106" s="144"/>
      <c r="AS106" s="145"/>
      <c r="AT106" s="146"/>
      <c r="AU106" s="153"/>
      <c r="AV106" s="145"/>
      <c r="AW106" s="150"/>
      <c r="AX106" s="144"/>
      <c r="AY106" s="145"/>
      <c r="AZ106" s="146"/>
      <c r="BA106" s="153"/>
      <c r="BB106" s="145"/>
      <c r="BC106" s="150"/>
      <c r="BD106" s="323" t="s">
        <v>500</v>
      </c>
      <c r="BE106" s="324"/>
      <c r="BF106" s="324"/>
      <c r="BG106" s="324"/>
      <c r="BH106" s="324"/>
      <c r="BI106" s="325"/>
    </row>
    <row r="107" spans="1:61" s="13" customFormat="1" ht="34.5" customHeight="1" x14ac:dyDescent="0.45">
      <c r="A107" s="106" t="s">
        <v>253</v>
      </c>
      <c r="B107" s="339" t="s">
        <v>254</v>
      </c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40"/>
      <c r="P107" s="366"/>
      <c r="Q107" s="300"/>
      <c r="R107" s="300">
        <v>5</v>
      </c>
      <c r="S107" s="338"/>
      <c r="T107" s="315">
        <f t="shared" si="24"/>
        <v>108</v>
      </c>
      <c r="U107" s="300"/>
      <c r="V107" s="300">
        <v>52</v>
      </c>
      <c r="W107" s="301"/>
      <c r="X107" s="315">
        <v>26</v>
      </c>
      <c r="Y107" s="300"/>
      <c r="Z107" s="300"/>
      <c r="AA107" s="300"/>
      <c r="AB107" s="300">
        <v>26</v>
      </c>
      <c r="AC107" s="300"/>
      <c r="AD107" s="300"/>
      <c r="AE107" s="301"/>
      <c r="AF107" s="144"/>
      <c r="AG107" s="145"/>
      <c r="AH107" s="146"/>
      <c r="AI107" s="153"/>
      <c r="AJ107" s="145"/>
      <c r="AK107" s="150"/>
      <c r="AL107" s="144"/>
      <c r="AM107" s="145"/>
      <c r="AN107" s="146"/>
      <c r="AO107" s="153"/>
      <c r="AP107" s="145"/>
      <c r="AQ107" s="150"/>
      <c r="AR107" s="144">
        <v>108</v>
      </c>
      <c r="AS107" s="145">
        <v>52</v>
      </c>
      <c r="AT107" s="146">
        <v>3</v>
      </c>
      <c r="AU107" s="153"/>
      <c r="AV107" s="145"/>
      <c r="AW107" s="150"/>
      <c r="AX107" s="144"/>
      <c r="AY107" s="145"/>
      <c r="AZ107" s="146"/>
      <c r="BA107" s="153"/>
      <c r="BB107" s="145"/>
      <c r="BC107" s="150"/>
      <c r="BD107" s="323" t="s">
        <v>270</v>
      </c>
      <c r="BE107" s="324"/>
      <c r="BF107" s="324"/>
      <c r="BG107" s="324"/>
      <c r="BH107" s="324"/>
      <c r="BI107" s="325"/>
    </row>
    <row r="108" spans="1:61" s="13" customFormat="1" ht="72" customHeight="1" x14ac:dyDescent="0.45">
      <c r="A108" s="106" t="s">
        <v>256</v>
      </c>
      <c r="B108" s="339" t="s">
        <v>457</v>
      </c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40"/>
      <c r="P108" s="366"/>
      <c r="Q108" s="300"/>
      <c r="R108" s="300">
        <v>6</v>
      </c>
      <c r="S108" s="338"/>
      <c r="T108" s="315">
        <f t="shared" si="24"/>
        <v>128</v>
      </c>
      <c r="U108" s="300"/>
      <c r="V108" s="338">
        <v>66</v>
      </c>
      <c r="W108" s="322"/>
      <c r="X108" s="320">
        <v>34</v>
      </c>
      <c r="Y108" s="366"/>
      <c r="Z108" s="338">
        <v>16</v>
      </c>
      <c r="AA108" s="366"/>
      <c r="AB108" s="338">
        <v>16</v>
      </c>
      <c r="AC108" s="366"/>
      <c r="AD108" s="300"/>
      <c r="AE108" s="301"/>
      <c r="AF108" s="144"/>
      <c r="AG108" s="145"/>
      <c r="AH108" s="146"/>
      <c r="AI108" s="153"/>
      <c r="AJ108" s="145"/>
      <c r="AK108" s="150"/>
      <c r="AL108" s="144"/>
      <c r="AM108" s="145"/>
      <c r="AN108" s="146"/>
      <c r="AO108" s="153"/>
      <c r="AP108" s="145"/>
      <c r="AQ108" s="150"/>
      <c r="AR108" s="144"/>
      <c r="AS108" s="145"/>
      <c r="AT108" s="146"/>
      <c r="AU108" s="153">
        <v>128</v>
      </c>
      <c r="AV108" s="145">
        <v>66</v>
      </c>
      <c r="AW108" s="150">
        <v>3</v>
      </c>
      <c r="AX108" s="144"/>
      <c r="AY108" s="145"/>
      <c r="AZ108" s="146"/>
      <c r="BA108" s="153"/>
      <c r="BB108" s="145" t="s">
        <v>257</v>
      </c>
      <c r="BC108" s="150"/>
      <c r="BD108" s="323" t="s">
        <v>501</v>
      </c>
      <c r="BE108" s="324"/>
      <c r="BF108" s="324"/>
      <c r="BG108" s="324"/>
      <c r="BH108" s="324"/>
      <c r="BI108" s="325"/>
    </row>
    <row r="109" spans="1:61" s="13" customFormat="1" ht="67.5" customHeight="1" x14ac:dyDescent="0.45">
      <c r="A109" s="106" t="s">
        <v>258</v>
      </c>
      <c r="B109" s="339" t="s">
        <v>259</v>
      </c>
      <c r="C109" s="327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40"/>
      <c r="P109" s="366"/>
      <c r="Q109" s="300"/>
      <c r="R109" s="300">
        <v>7</v>
      </c>
      <c r="S109" s="338"/>
      <c r="T109" s="315">
        <f t="shared" si="24"/>
        <v>102</v>
      </c>
      <c r="U109" s="300"/>
      <c r="V109" s="338">
        <v>40</v>
      </c>
      <c r="W109" s="322"/>
      <c r="X109" s="320">
        <v>16</v>
      </c>
      <c r="Y109" s="366"/>
      <c r="Z109" s="338">
        <v>24</v>
      </c>
      <c r="AA109" s="366"/>
      <c r="AB109" s="338"/>
      <c r="AC109" s="366"/>
      <c r="AD109" s="300"/>
      <c r="AE109" s="301"/>
      <c r="AF109" s="144"/>
      <c r="AG109" s="145"/>
      <c r="AH109" s="146"/>
      <c r="AI109" s="153"/>
      <c r="AJ109" s="145"/>
      <c r="AK109" s="150"/>
      <c r="AL109" s="144"/>
      <c r="AM109" s="145"/>
      <c r="AN109" s="146"/>
      <c r="AO109" s="153"/>
      <c r="AP109" s="145"/>
      <c r="AQ109" s="150"/>
      <c r="AR109" s="144"/>
      <c r="AS109" s="145"/>
      <c r="AT109" s="146"/>
      <c r="AU109" s="153"/>
      <c r="AV109" s="145"/>
      <c r="AW109" s="150"/>
      <c r="AX109" s="144">
        <v>102</v>
      </c>
      <c r="AY109" s="145">
        <v>40</v>
      </c>
      <c r="AZ109" s="146">
        <v>3</v>
      </c>
      <c r="BA109" s="153"/>
      <c r="BB109" s="145" t="s">
        <v>257</v>
      </c>
      <c r="BC109" s="150"/>
      <c r="BD109" s="323" t="s">
        <v>502</v>
      </c>
      <c r="BE109" s="324"/>
      <c r="BF109" s="324"/>
      <c r="BG109" s="324"/>
      <c r="BH109" s="324"/>
      <c r="BI109" s="325"/>
    </row>
    <row r="110" spans="1:61" s="13" customFormat="1" ht="95.25" customHeight="1" x14ac:dyDescent="0.45">
      <c r="A110" s="105" t="s">
        <v>261</v>
      </c>
      <c r="B110" s="390" t="s">
        <v>262</v>
      </c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91"/>
      <c r="P110" s="366"/>
      <c r="Q110" s="300"/>
      <c r="R110" s="300"/>
      <c r="S110" s="338"/>
      <c r="T110" s="315">
        <f t="shared" si="24"/>
        <v>0</v>
      </c>
      <c r="U110" s="300"/>
      <c r="V110" s="354"/>
      <c r="W110" s="456"/>
      <c r="X110" s="438"/>
      <c r="Y110" s="437"/>
      <c r="Z110" s="354"/>
      <c r="AA110" s="354"/>
      <c r="AB110" s="353"/>
      <c r="AC110" s="354"/>
      <c r="AD110" s="354"/>
      <c r="AE110" s="456"/>
      <c r="AF110" s="152"/>
      <c r="AG110" s="148"/>
      <c r="AH110" s="154"/>
      <c r="AI110" s="147"/>
      <c r="AJ110" s="148"/>
      <c r="AK110" s="151"/>
      <c r="AL110" s="152"/>
      <c r="AM110" s="148"/>
      <c r="AN110" s="154"/>
      <c r="AO110" s="147"/>
      <c r="AP110" s="148"/>
      <c r="AQ110" s="151"/>
      <c r="AR110" s="152"/>
      <c r="AS110" s="148"/>
      <c r="AT110" s="154"/>
      <c r="AU110" s="147"/>
      <c r="AV110" s="148"/>
      <c r="AW110" s="151"/>
      <c r="AX110" s="152"/>
      <c r="AY110" s="148"/>
      <c r="AZ110" s="154"/>
      <c r="BA110" s="147"/>
      <c r="BB110" s="148">
        <f>SUM(BB111:BB113)</f>
        <v>0</v>
      </c>
      <c r="BC110" s="151">
        <f>SUM(BC111:BC113)</f>
        <v>0</v>
      </c>
      <c r="BD110" s="315">
        <f>SUM(X110:AE110)</f>
        <v>0</v>
      </c>
      <c r="BE110" s="300"/>
      <c r="BF110" s="300"/>
      <c r="BG110" s="300"/>
      <c r="BH110" s="300"/>
      <c r="BI110" s="301"/>
    </row>
    <row r="111" spans="1:61" s="13" customFormat="1" ht="40.5" customHeight="1" x14ac:dyDescent="0.45">
      <c r="A111" s="106" t="s">
        <v>263</v>
      </c>
      <c r="B111" s="339" t="s">
        <v>264</v>
      </c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40"/>
      <c r="P111" s="366">
        <v>5</v>
      </c>
      <c r="Q111" s="300"/>
      <c r="R111" s="300"/>
      <c r="S111" s="338"/>
      <c r="T111" s="315">
        <f t="shared" si="24"/>
        <v>108</v>
      </c>
      <c r="U111" s="300"/>
      <c r="V111" s="300">
        <v>56</v>
      </c>
      <c r="W111" s="301"/>
      <c r="X111" s="315">
        <v>28</v>
      </c>
      <c r="Y111" s="300"/>
      <c r="Z111" s="300">
        <v>28</v>
      </c>
      <c r="AA111" s="300"/>
      <c r="AB111" s="300"/>
      <c r="AC111" s="300"/>
      <c r="AD111" s="300"/>
      <c r="AE111" s="301"/>
      <c r="AF111" s="144"/>
      <c r="AG111" s="145"/>
      <c r="AH111" s="146"/>
      <c r="AI111" s="153"/>
      <c r="AJ111" s="145"/>
      <c r="AK111" s="150"/>
      <c r="AL111" s="144"/>
      <c r="AM111" s="145"/>
      <c r="AN111" s="146"/>
      <c r="AO111" s="153"/>
      <c r="AP111" s="145"/>
      <c r="AQ111" s="150"/>
      <c r="AR111" s="144">
        <v>108</v>
      </c>
      <c r="AS111" s="145">
        <v>56</v>
      </c>
      <c r="AT111" s="146">
        <v>3</v>
      </c>
      <c r="AU111" s="153"/>
      <c r="AV111" s="145"/>
      <c r="AW111" s="150"/>
      <c r="AX111" s="144"/>
      <c r="AY111" s="145"/>
      <c r="AZ111" s="146"/>
      <c r="BA111" s="153"/>
      <c r="BB111" s="145"/>
      <c r="BC111" s="150"/>
      <c r="BD111" s="323" t="s">
        <v>287</v>
      </c>
      <c r="BE111" s="324"/>
      <c r="BF111" s="324"/>
      <c r="BG111" s="324"/>
      <c r="BH111" s="324"/>
      <c r="BI111" s="325"/>
    </row>
    <row r="112" spans="1:61" s="13" customFormat="1" ht="51" customHeight="1" x14ac:dyDescent="0.45">
      <c r="A112" s="106" t="s">
        <v>266</v>
      </c>
      <c r="B112" s="339" t="s">
        <v>267</v>
      </c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40"/>
      <c r="P112" s="366">
        <v>6</v>
      </c>
      <c r="Q112" s="300"/>
      <c r="R112" s="300"/>
      <c r="S112" s="338"/>
      <c r="T112" s="315">
        <f t="shared" si="24"/>
        <v>104</v>
      </c>
      <c r="U112" s="300"/>
      <c r="V112" s="300">
        <v>44</v>
      </c>
      <c r="W112" s="301"/>
      <c r="X112" s="315">
        <v>20</v>
      </c>
      <c r="Y112" s="300"/>
      <c r="Z112" s="300">
        <v>12</v>
      </c>
      <c r="AA112" s="300"/>
      <c r="AB112" s="300">
        <v>12</v>
      </c>
      <c r="AC112" s="300"/>
      <c r="AD112" s="354"/>
      <c r="AE112" s="456"/>
      <c r="AF112" s="144"/>
      <c r="AG112" s="145"/>
      <c r="AH112" s="146"/>
      <c r="AI112" s="153"/>
      <c r="AJ112" s="145"/>
      <c r="AK112" s="150"/>
      <c r="AL112" s="144"/>
      <c r="AM112" s="145"/>
      <c r="AN112" s="146"/>
      <c r="AO112" s="153"/>
      <c r="AP112" s="145"/>
      <c r="AQ112" s="150"/>
      <c r="AR112" s="144"/>
      <c r="AS112" s="145"/>
      <c r="AT112" s="146"/>
      <c r="AU112" s="153">
        <v>104</v>
      </c>
      <c r="AV112" s="145">
        <v>44</v>
      </c>
      <c r="AW112" s="150">
        <v>3</v>
      </c>
      <c r="AX112" s="144"/>
      <c r="AY112" s="145"/>
      <c r="AZ112" s="146"/>
      <c r="BA112" s="153"/>
      <c r="BB112" s="145"/>
      <c r="BC112" s="150"/>
      <c r="BD112" s="323" t="s">
        <v>294</v>
      </c>
      <c r="BE112" s="324"/>
      <c r="BF112" s="324"/>
      <c r="BG112" s="324"/>
      <c r="BH112" s="324"/>
      <c r="BI112" s="325"/>
    </row>
    <row r="113" spans="1:61" s="13" customFormat="1" ht="71.25" customHeight="1" x14ac:dyDescent="0.45">
      <c r="A113" s="106" t="s">
        <v>269</v>
      </c>
      <c r="B113" s="339" t="s">
        <v>411</v>
      </c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40"/>
      <c r="P113" s="366">
        <v>7</v>
      </c>
      <c r="Q113" s="300"/>
      <c r="R113" s="300"/>
      <c r="S113" s="338"/>
      <c r="T113" s="315">
        <f t="shared" si="24"/>
        <v>102</v>
      </c>
      <c r="U113" s="300"/>
      <c r="V113" s="300">
        <v>40</v>
      </c>
      <c r="W113" s="301"/>
      <c r="X113" s="315">
        <v>16</v>
      </c>
      <c r="Y113" s="300"/>
      <c r="Z113" s="300">
        <v>12</v>
      </c>
      <c r="AA113" s="300"/>
      <c r="AB113" s="300">
        <v>12</v>
      </c>
      <c r="AC113" s="300"/>
      <c r="AD113" s="300"/>
      <c r="AE113" s="301"/>
      <c r="AF113" s="144"/>
      <c r="AG113" s="145"/>
      <c r="AH113" s="146"/>
      <c r="AI113" s="153"/>
      <c r="AJ113" s="145"/>
      <c r="AK113" s="150"/>
      <c r="AL113" s="144"/>
      <c r="AM113" s="145"/>
      <c r="AN113" s="146"/>
      <c r="AO113" s="153"/>
      <c r="AP113" s="145"/>
      <c r="AQ113" s="150"/>
      <c r="AR113" s="144"/>
      <c r="AS113" s="145"/>
      <c r="AT113" s="146"/>
      <c r="AU113" s="153"/>
      <c r="AV113" s="145"/>
      <c r="AW113" s="150"/>
      <c r="AX113" s="144">
        <v>102</v>
      </c>
      <c r="AY113" s="145">
        <v>40</v>
      </c>
      <c r="AZ113" s="146">
        <v>3</v>
      </c>
      <c r="BA113" s="153"/>
      <c r="BB113" s="145"/>
      <c r="BC113" s="150"/>
      <c r="BD113" s="323" t="s">
        <v>503</v>
      </c>
      <c r="BE113" s="324"/>
      <c r="BF113" s="324"/>
      <c r="BG113" s="324"/>
      <c r="BH113" s="324"/>
      <c r="BI113" s="325"/>
    </row>
    <row r="114" spans="1:61" s="13" customFormat="1" ht="68.25" customHeight="1" x14ac:dyDescent="0.45">
      <c r="A114" s="105" t="s">
        <v>271</v>
      </c>
      <c r="B114" s="390" t="s">
        <v>272</v>
      </c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91"/>
      <c r="P114" s="366"/>
      <c r="Q114" s="300"/>
      <c r="R114" s="300"/>
      <c r="S114" s="338"/>
      <c r="T114" s="315">
        <f t="shared" si="24"/>
        <v>0</v>
      </c>
      <c r="U114" s="300"/>
      <c r="V114" s="354"/>
      <c r="W114" s="456"/>
      <c r="X114" s="438"/>
      <c r="Y114" s="354"/>
      <c r="Z114" s="383"/>
      <c r="AA114" s="383"/>
      <c r="AB114" s="354"/>
      <c r="AC114" s="354"/>
      <c r="AD114" s="688"/>
      <c r="AE114" s="689"/>
      <c r="AF114" s="152"/>
      <c r="AG114" s="148"/>
      <c r="AH114" s="154"/>
      <c r="AI114" s="147"/>
      <c r="AJ114" s="148"/>
      <c r="AK114" s="151"/>
      <c r="AL114" s="152"/>
      <c r="AM114" s="148"/>
      <c r="AN114" s="154"/>
      <c r="AO114" s="147"/>
      <c r="AP114" s="148"/>
      <c r="AQ114" s="151"/>
      <c r="AR114" s="152"/>
      <c r="AS114" s="148"/>
      <c r="AT114" s="154"/>
      <c r="AU114" s="147"/>
      <c r="AV114" s="148"/>
      <c r="AW114" s="151"/>
      <c r="AX114" s="152"/>
      <c r="AY114" s="148"/>
      <c r="AZ114" s="154"/>
      <c r="BA114" s="147">
        <f>SUM(BA115:BA122)</f>
        <v>0</v>
      </c>
      <c r="BB114" s="148">
        <f>SUM(BB115:BB122)</f>
        <v>0</v>
      </c>
      <c r="BC114" s="151">
        <f>SUM(BC115:BC122)</f>
        <v>0</v>
      </c>
      <c r="BD114" s="323"/>
      <c r="BE114" s="324"/>
      <c r="BF114" s="324"/>
      <c r="BG114" s="324"/>
      <c r="BH114" s="324"/>
      <c r="BI114" s="325"/>
    </row>
    <row r="115" spans="1:61" s="54" customFormat="1" ht="81" customHeight="1" x14ac:dyDescent="0.45">
      <c r="A115" s="234" t="s">
        <v>273</v>
      </c>
      <c r="B115" s="339" t="s">
        <v>418</v>
      </c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40"/>
      <c r="P115" s="366">
        <v>5</v>
      </c>
      <c r="Q115" s="300"/>
      <c r="R115" s="300"/>
      <c r="S115" s="338"/>
      <c r="T115" s="315">
        <f t="shared" si="24"/>
        <v>108</v>
      </c>
      <c r="U115" s="300"/>
      <c r="V115" s="354">
        <v>68</v>
      </c>
      <c r="W115" s="456"/>
      <c r="X115" s="315">
        <v>28</v>
      </c>
      <c r="Y115" s="300"/>
      <c r="Z115" s="300">
        <v>40</v>
      </c>
      <c r="AA115" s="300"/>
      <c r="AB115" s="300"/>
      <c r="AC115" s="300"/>
      <c r="AD115" s="300"/>
      <c r="AE115" s="301"/>
      <c r="AF115" s="144"/>
      <c r="AG115" s="145"/>
      <c r="AH115" s="146"/>
      <c r="AI115" s="153"/>
      <c r="AJ115" s="145"/>
      <c r="AK115" s="150"/>
      <c r="AL115" s="144"/>
      <c r="AM115" s="145"/>
      <c r="AN115" s="146"/>
      <c r="AO115" s="153"/>
      <c r="AP115" s="145"/>
      <c r="AQ115" s="150"/>
      <c r="AR115" s="144">
        <v>108</v>
      </c>
      <c r="AS115" s="145">
        <v>68</v>
      </c>
      <c r="AT115" s="146">
        <v>3</v>
      </c>
      <c r="AU115" s="153"/>
      <c r="AV115" s="145"/>
      <c r="AW115" s="150"/>
      <c r="AX115" s="152"/>
      <c r="AY115" s="148"/>
      <c r="AZ115" s="154"/>
      <c r="BA115" s="147"/>
      <c r="BB115" s="148"/>
      <c r="BC115" s="151"/>
      <c r="BD115" s="323" t="s">
        <v>305</v>
      </c>
      <c r="BE115" s="324"/>
      <c r="BF115" s="324"/>
      <c r="BG115" s="324"/>
      <c r="BH115" s="324"/>
      <c r="BI115" s="325"/>
    </row>
    <row r="116" spans="1:61" s="54" customFormat="1" ht="47.25" customHeight="1" x14ac:dyDescent="0.45">
      <c r="A116" s="234" t="s">
        <v>275</v>
      </c>
      <c r="B116" s="339" t="s">
        <v>455</v>
      </c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40"/>
      <c r="P116" s="366">
        <v>6</v>
      </c>
      <c r="Q116" s="300"/>
      <c r="R116" s="300"/>
      <c r="S116" s="338"/>
      <c r="T116" s="315">
        <f t="shared" si="24"/>
        <v>168</v>
      </c>
      <c r="U116" s="300"/>
      <c r="V116" s="300">
        <v>72</v>
      </c>
      <c r="W116" s="301"/>
      <c r="X116" s="315">
        <v>32</v>
      </c>
      <c r="Y116" s="300"/>
      <c r="Z116" s="300">
        <v>40</v>
      </c>
      <c r="AA116" s="300"/>
      <c r="AB116" s="300"/>
      <c r="AC116" s="300"/>
      <c r="AD116" s="300"/>
      <c r="AE116" s="301"/>
      <c r="AF116" s="144"/>
      <c r="AG116" s="145"/>
      <c r="AH116" s="146"/>
      <c r="AI116" s="153"/>
      <c r="AJ116" s="145"/>
      <c r="AK116" s="150"/>
      <c r="AL116" s="144"/>
      <c r="AM116" s="145"/>
      <c r="AN116" s="146"/>
      <c r="AO116" s="153"/>
      <c r="AP116" s="145"/>
      <c r="AQ116" s="150"/>
      <c r="AR116" s="144"/>
      <c r="AS116" s="145"/>
      <c r="AT116" s="146"/>
      <c r="AU116" s="153">
        <v>168</v>
      </c>
      <c r="AV116" s="145">
        <v>72</v>
      </c>
      <c r="AW116" s="150">
        <v>5</v>
      </c>
      <c r="AX116" s="144"/>
      <c r="AY116" s="145"/>
      <c r="AZ116" s="146"/>
      <c r="BA116" s="153"/>
      <c r="BB116" s="145"/>
      <c r="BC116" s="150"/>
      <c r="BD116" s="323" t="s">
        <v>308</v>
      </c>
      <c r="BE116" s="324"/>
      <c r="BF116" s="324"/>
      <c r="BG116" s="324"/>
      <c r="BH116" s="324"/>
      <c r="BI116" s="325"/>
    </row>
    <row r="117" spans="1:61" s="13" customFormat="1" ht="68.25" customHeight="1" thickBot="1" x14ac:dyDescent="0.5">
      <c r="A117" s="235" t="s">
        <v>277</v>
      </c>
      <c r="B117" s="457" t="s">
        <v>278</v>
      </c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9"/>
      <c r="P117" s="414">
        <v>7</v>
      </c>
      <c r="Q117" s="399"/>
      <c r="R117" s="399"/>
      <c r="S117" s="460"/>
      <c r="T117" s="461">
        <f t="shared" si="24"/>
        <v>102</v>
      </c>
      <c r="U117" s="399"/>
      <c r="V117" s="399">
        <v>44</v>
      </c>
      <c r="W117" s="400"/>
      <c r="X117" s="461">
        <v>16</v>
      </c>
      <c r="Y117" s="399"/>
      <c r="Z117" s="360">
        <v>28</v>
      </c>
      <c r="AA117" s="360"/>
      <c r="AB117" s="399"/>
      <c r="AC117" s="399"/>
      <c r="AD117" s="399"/>
      <c r="AE117" s="400"/>
      <c r="AF117" s="159"/>
      <c r="AG117" s="155"/>
      <c r="AH117" s="156"/>
      <c r="AI117" s="157"/>
      <c r="AJ117" s="155"/>
      <c r="AK117" s="158"/>
      <c r="AL117" s="159"/>
      <c r="AM117" s="155"/>
      <c r="AN117" s="156"/>
      <c r="AO117" s="157"/>
      <c r="AP117" s="155"/>
      <c r="AQ117" s="158"/>
      <c r="AR117" s="159"/>
      <c r="AS117" s="155"/>
      <c r="AT117" s="156"/>
      <c r="AU117" s="157"/>
      <c r="AV117" s="155"/>
      <c r="AW117" s="158"/>
      <c r="AX117" s="159">
        <v>102</v>
      </c>
      <c r="AY117" s="155">
        <v>44</v>
      </c>
      <c r="AZ117" s="156">
        <v>3</v>
      </c>
      <c r="BA117" s="157"/>
      <c r="BB117" s="155"/>
      <c r="BC117" s="158"/>
      <c r="BD117" s="359" t="s">
        <v>399</v>
      </c>
      <c r="BE117" s="360"/>
      <c r="BF117" s="360"/>
      <c r="BG117" s="360"/>
      <c r="BH117" s="360"/>
      <c r="BI117" s="361"/>
    </row>
    <row r="118" spans="1:61" s="13" customFormat="1" ht="73.5" customHeight="1" thickBot="1" x14ac:dyDescent="0.5">
      <c r="A118" s="236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111"/>
      <c r="AE118" s="111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112"/>
      <c r="BE118" s="112"/>
      <c r="BF118" s="112"/>
      <c r="BG118" s="112"/>
      <c r="BH118" s="111"/>
      <c r="BI118" s="218"/>
    </row>
    <row r="119" spans="1:61" s="14" customFormat="1" ht="32.450000000000003" customHeight="1" thickBot="1" x14ac:dyDescent="0.25">
      <c r="A119" s="682" t="s">
        <v>93</v>
      </c>
      <c r="B119" s="441" t="s">
        <v>94</v>
      </c>
      <c r="C119" s="442"/>
      <c r="D119" s="442"/>
      <c r="E119" s="442"/>
      <c r="F119" s="442"/>
      <c r="G119" s="442"/>
      <c r="H119" s="442"/>
      <c r="I119" s="442"/>
      <c r="J119" s="442"/>
      <c r="K119" s="442"/>
      <c r="L119" s="442"/>
      <c r="M119" s="442"/>
      <c r="N119" s="442"/>
      <c r="O119" s="443"/>
      <c r="P119" s="450" t="s">
        <v>95</v>
      </c>
      <c r="Q119" s="369"/>
      <c r="R119" s="369" t="s">
        <v>96</v>
      </c>
      <c r="S119" s="370"/>
      <c r="T119" s="298" t="s">
        <v>97</v>
      </c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396"/>
      <c r="AF119" s="298" t="s">
        <v>98</v>
      </c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653"/>
      <c r="BD119" s="415" t="s">
        <v>99</v>
      </c>
      <c r="BE119" s="416"/>
      <c r="BF119" s="416"/>
      <c r="BG119" s="416"/>
      <c r="BH119" s="416"/>
      <c r="BI119" s="417"/>
    </row>
    <row r="120" spans="1:61" s="14" customFormat="1" ht="32.450000000000003" customHeight="1" thickBot="1" x14ac:dyDescent="0.25">
      <c r="A120" s="683"/>
      <c r="B120" s="444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6"/>
      <c r="P120" s="451"/>
      <c r="Q120" s="371"/>
      <c r="R120" s="371"/>
      <c r="S120" s="372"/>
      <c r="T120" s="476" t="s">
        <v>48</v>
      </c>
      <c r="U120" s="311"/>
      <c r="V120" s="311" t="s">
        <v>100</v>
      </c>
      <c r="W120" s="428"/>
      <c r="X120" s="431" t="s">
        <v>101</v>
      </c>
      <c r="Y120" s="432"/>
      <c r="Z120" s="432"/>
      <c r="AA120" s="432"/>
      <c r="AB120" s="432"/>
      <c r="AC120" s="432"/>
      <c r="AD120" s="432"/>
      <c r="AE120" s="433"/>
      <c r="AF120" s="385" t="s">
        <v>102</v>
      </c>
      <c r="AG120" s="309"/>
      <c r="AH120" s="309"/>
      <c r="AI120" s="309"/>
      <c r="AJ120" s="309"/>
      <c r="AK120" s="310"/>
      <c r="AL120" s="394" t="s">
        <v>103</v>
      </c>
      <c r="AM120" s="309"/>
      <c r="AN120" s="309"/>
      <c r="AO120" s="309"/>
      <c r="AP120" s="309"/>
      <c r="AQ120" s="395"/>
      <c r="AR120" s="385" t="s">
        <v>104</v>
      </c>
      <c r="AS120" s="309"/>
      <c r="AT120" s="309"/>
      <c r="AU120" s="309"/>
      <c r="AV120" s="309"/>
      <c r="AW120" s="310"/>
      <c r="AX120" s="394" t="s">
        <v>105</v>
      </c>
      <c r="AY120" s="309"/>
      <c r="AZ120" s="309"/>
      <c r="BA120" s="309"/>
      <c r="BB120" s="309"/>
      <c r="BC120" s="395"/>
      <c r="BD120" s="418"/>
      <c r="BE120" s="419"/>
      <c r="BF120" s="419"/>
      <c r="BG120" s="419"/>
      <c r="BH120" s="419"/>
      <c r="BI120" s="420"/>
    </row>
    <row r="121" spans="1:61" s="14" customFormat="1" ht="76.900000000000006" customHeight="1" thickBot="1" x14ac:dyDescent="0.25">
      <c r="A121" s="683"/>
      <c r="B121" s="444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6"/>
      <c r="P121" s="451"/>
      <c r="Q121" s="371"/>
      <c r="R121" s="371"/>
      <c r="S121" s="372"/>
      <c r="T121" s="477"/>
      <c r="U121" s="371"/>
      <c r="V121" s="371"/>
      <c r="W121" s="429"/>
      <c r="X121" s="367" t="s">
        <v>106</v>
      </c>
      <c r="Y121" s="311"/>
      <c r="Z121" s="311" t="s">
        <v>107</v>
      </c>
      <c r="AA121" s="311"/>
      <c r="AB121" s="311" t="s">
        <v>108</v>
      </c>
      <c r="AC121" s="311"/>
      <c r="AD121" s="311" t="s">
        <v>109</v>
      </c>
      <c r="AE121" s="312"/>
      <c r="AF121" s="308" t="s">
        <v>110</v>
      </c>
      <c r="AG121" s="309"/>
      <c r="AH121" s="310"/>
      <c r="AI121" s="308" t="s">
        <v>479</v>
      </c>
      <c r="AJ121" s="309"/>
      <c r="AK121" s="310"/>
      <c r="AL121" s="308" t="s">
        <v>111</v>
      </c>
      <c r="AM121" s="309"/>
      <c r="AN121" s="310"/>
      <c r="AO121" s="308" t="s">
        <v>112</v>
      </c>
      <c r="AP121" s="309"/>
      <c r="AQ121" s="310"/>
      <c r="AR121" s="308" t="s">
        <v>113</v>
      </c>
      <c r="AS121" s="309"/>
      <c r="AT121" s="310"/>
      <c r="AU121" s="308" t="s">
        <v>114</v>
      </c>
      <c r="AV121" s="309"/>
      <c r="AW121" s="310"/>
      <c r="AX121" s="308" t="s">
        <v>115</v>
      </c>
      <c r="AY121" s="309"/>
      <c r="AZ121" s="310"/>
      <c r="BA121" s="635" t="s">
        <v>116</v>
      </c>
      <c r="BB121" s="636"/>
      <c r="BC121" s="637"/>
      <c r="BD121" s="418"/>
      <c r="BE121" s="419"/>
      <c r="BF121" s="419"/>
      <c r="BG121" s="419"/>
      <c r="BH121" s="419"/>
      <c r="BI121" s="420"/>
    </row>
    <row r="122" spans="1:61" s="14" customFormat="1" ht="149.25" customHeight="1" thickBot="1" x14ac:dyDescent="0.25">
      <c r="A122" s="684"/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9"/>
      <c r="P122" s="368"/>
      <c r="Q122" s="313"/>
      <c r="R122" s="313"/>
      <c r="S122" s="314"/>
      <c r="T122" s="478"/>
      <c r="U122" s="313"/>
      <c r="V122" s="313"/>
      <c r="W122" s="430"/>
      <c r="X122" s="368"/>
      <c r="Y122" s="313"/>
      <c r="Z122" s="313"/>
      <c r="AA122" s="313"/>
      <c r="AB122" s="313"/>
      <c r="AC122" s="313"/>
      <c r="AD122" s="313"/>
      <c r="AE122" s="314"/>
      <c r="AF122" s="199" t="s">
        <v>117</v>
      </c>
      <c r="AG122" s="194" t="s">
        <v>118</v>
      </c>
      <c r="AH122" s="195" t="s">
        <v>119</v>
      </c>
      <c r="AI122" s="193" t="s">
        <v>117</v>
      </c>
      <c r="AJ122" s="194" t="s">
        <v>118</v>
      </c>
      <c r="AK122" s="200" t="s">
        <v>119</v>
      </c>
      <c r="AL122" s="199" t="s">
        <v>117</v>
      </c>
      <c r="AM122" s="194" t="s">
        <v>118</v>
      </c>
      <c r="AN122" s="195" t="s">
        <v>119</v>
      </c>
      <c r="AO122" s="193" t="s">
        <v>117</v>
      </c>
      <c r="AP122" s="194" t="s">
        <v>118</v>
      </c>
      <c r="AQ122" s="200" t="s">
        <v>119</v>
      </c>
      <c r="AR122" s="199" t="s">
        <v>117</v>
      </c>
      <c r="AS122" s="194" t="s">
        <v>118</v>
      </c>
      <c r="AT122" s="195" t="s">
        <v>119</v>
      </c>
      <c r="AU122" s="193" t="s">
        <v>117</v>
      </c>
      <c r="AV122" s="194" t="s">
        <v>118</v>
      </c>
      <c r="AW122" s="200" t="s">
        <v>119</v>
      </c>
      <c r="AX122" s="199" t="s">
        <v>117</v>
      </c>
      <c r="AY122" s="194" t="s">
        <v>118</v>
      </c>
      <c r="AZ122" s="195" t="s">
        <v>119</v>
      </c>
      <c r="BA122" s="193" t="s">
        <v>117</v>
      </c>
      <c r="BB122" s="194" t="s">
        <v>118</v>
      </c>
      <c r="BC122" s="195" t="s">
        <v>119</v>
      </c>
      <c r="BD122" s="418"/>
      <c r="BE122" s="419"/>
      <c r="BF122" s="419"/>
      <c r="BG122" s="419"/>
      <c r="BH122" s="419"/>
      <c r="BI122" s="420"/>
    </row>
    <row r="123" spans="1:61" s="13" customFormat="1" ht="63.75" customHeight="1" x14ac:dyDescent="0.45">
      <c r="A123" s="238" t="s">
        <v>280</v>
      </c>
      <c r="B123" s="329" t="s">
        <v>281</v>
      </c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1"/>
      <c r="P123" s="315"/>
      <c r="Q123" s="300"/>
      <c r="R123" s="300"/>
      <c r="S123" s="301"/>
      <c r="T123" s="366"/>
      <c r="U123" s="300"/>
      <c r="V123" s="300"/>
      <c r="W123" s="338"/>
      <c r="X123" s="315"/>
      <c r="Y123" s="300"/>
      <c r="Z123" s="300"/>
      <c r="AA123" s="300"/>
      <c r="AB123" s="300"/>
      <c r="AC123" s="300"/>
      <c r="AD123" s="300"/>
      <c r="AE123" s="301"/>
      <c r="AF123" s="144"/>
      <c r="AG123" s="145"/>
      <c r="AH123" s="146"/>
      <c r="AI123" s="165"/>
      <c r="AJ123" s="163"/>
      <c r="AK123" s="166"/>
      <c r="AL123" s="153"/>
      <c r="AM123" s="145"/>
      <c r="AN123" s="150"/>
      <c r="AO123" s="144"/>
      <c r="AP123" s="145"/>
      <c r="AQ123" s="146"/>
      <c r="AR123" s="153"/>
      <c r="AS123" s="145"/>
      <c r="AT123" s="150"/>
      <c r="AU123" s="144"/>
      <c r="AV123" s="145"/>
      <c r="AW123" s="146"/>
      <c r="AX123" s="144"/>
      <c r="AY123" s="145"/>
      <c r="AZ123" s="146"/>
      <c r="BA123" s="153"/>
      <c r="BB123" s="145"/>
      <c r="BC123" s="150"/>
      <c r="BD123" s="315">
        <f>SUM(X123:AE123)</f>
        <v>0</v>
      </c>
      <c r="BE123" s="300"/>
      <c r="BF123" s="300"/>
      <c r="BG123" s="300"/>
      <c r="BH123" s="300"/>
      <c r="BI123" s="301"/>
    </row>
    <row r="124" spans="1:61" s="13" customFormat="1" ht="46.5" customHeight="1" x14ac:dyDescent="0.45">
      <c r="A124" s="113" t="s">
        <v>282</v>
      </c>
      <c r="B124" s="326" t="s">
        <v>283</v>
      </c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8"/>
      <c r="P124" s="315"/>
      <c r="Q124" s="300"/>
      <c r="R124" s="300">
        <v>7</v>
      </c>
      <c r="S124" s="301"/>
      <c r="T124" s="366">
        <f>SUM(AF124,AI124,AL124,AO124,AR124,AU124,AX124)</f>
        <v>102</v>
      </c>
      <c r="U124" s="300"/>
      <c r="V124" s="300">
        <v>44</v>
      </c>
      <c r="W124" s="338"/>
      <c r="X124" s="315">
        <v>20</v>
      </c>
      <c r="Y124" s="300"/>
      <c r="Z124" s="300">
        <v>24</v>
      </c>
      <c r="AA124" s="300"/>
      <c r="AB124" s="300"/>
      <c r="AC124" s="300"/>
      <c r="AD124" s="300"/>
      <c r="AE124" s="301"/>
      <c r="AF124" s="144"/>
      <c r="AG124" s="145"/>
      <c r="AH124" s="146"/>
      <c r="AI124" s="144"/>
      <c r="AJ124" s="145"/>
      <c r="AK124" s="146"/>
      <c r="AL124" s="153"/>
      <c r="AM124" s="145"/>
      <c r="AN124" s="150"/>
      <c r="AO124" s="144"/>
      <c r="AP124" s="145"/>
      <c r="AQ124" s="146"/>
      <c r="AR124" s="153"/>
      <c r="AS124" s="145"/>
      <c r="AT124" s="150"/>
      <c r="AU124" s="144"/>
      <c r="AV124" s="145"/>
      <c r="AW124" s="146"/>
      <c r="AX124" s="144">
        <v>102</v>
      </c>
      <c r="AY124" s="145">
        <v>44</v>
      </c>
      <c r="AZ124" s="146">
        <v>3</v>
      </c>
      <c r="BA124" s="153"/>
      <c r="BB124" s="145"/>
      <c r="BC124" s="150"/>
      <c r="BD124" s="323" t="s">
        <v>400</v>
      </c>
      <c r="BE124" s="324"/>
      <c r="BF124" s="324"/>
      <c r="BG124" s="324"/>
      <c r="BH124" s="324"/>
      <c r="BI124" s="325"/>
    </row>
    <row r="125" spans="1:61" s="13" customFormat="1" ht="69" customHeight="1" x14ac:dyDescent="0.45">
      <c r="A125" s="509" t="s">
        <v>285</v>
      </c>
      <c r="B125" s="326" t="s">
        <v>286</v>
      </c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8"/>
      <c r="P125" s="315">
        <v>7</v>
      </c>
      <c r="Q125" s="300"/>
      <c r="R125" s="300"/>
      <c r="S125" s="301"/>
      <c r="T125" s="366">
        <f t="shared" ref="T125:T135" si="27">SUM(AF125,AI125,AL125,AO125,AR125,AU125,AX125)</f>
        <v>102</v>
      </c>
      <c r="U125" s="300"/>
      <c r="V125" s="300">
        <v>40</v>
      </c>
      <c r="W125" s="338"/>
      <c r="X125" s="315">
        <v>16</v>
      </c>
      <c r="Y125" s="300"/>
      <c r="Z125" s="300">
        <v>24</v>
      </c>
      <c r="AA125" s="300"/>
      <c r="AB125" s="300"/>
      <c r="AC125" s="300"/>
      <c r="AD125" s="300"/>
      <c r="AE125" s="301"/>
      <c r="AF125" s="144"/>
      <c r="AG125" s="145"/>
      <c r="AH125" s="146"/>
      <c r="AI125" s="144"/>
      <c r="AJ125" s="145"/>
      <c r="AK125" s="146"/>
      <c r="AL125" s="153"/>
      <c r="AM125" s="145"/>
      <c r="AN125" s="150"/>
      <c r="AO125" s="144"/>
      <c r="AP125" s="145"/>
      <c r="AQ125" s="146"/>
      <c r="AR125" s="153"/>
      <c r="AS125" s="145"/>
      <c r="AT125" s="150"/>
      <c r="AU125" s="144"/>
      <c r="AV125" s="145"/>
      <c r="AW125" s="146"/>
      <c r="AX125" s="144">
        <v>102</v>
      </c>
      <c r="AY125" s="145">
        <v>40</v>
      </c>
      <c r="AZ125" s="146">
        <v>3</v>
      </c>
      <c r="BA125" s="153"/>
      <c r="BB125" s="145"/>
      <c r="BC125" s="150"/>
      <c r="BD125" s="323" t="s">
        <v>401</v>
      </c>
      <c r="BE125" s="324"/>
      <c r="BF125" s="324"/>
      <c r="BG125" s="324"/>
      <c r="BH125" s="324"/>
      <c r="BI125" s="325"/>
    </row>
    <row r="126" spans="1:61" s="13" customFormat="1" ht="99" customHeight="1" x14ac:dyDescent="0.45">
      <c r="A126" s="510"/>
      <c r="B126" s="326" t="s">
        <v>288</v>
      </c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8"/>
      <c r="P126" s="315"/>
      <c r="Q126" s="300"/>
      <c r="R126" s="300"/>
      <c r="S126" s="301"/>
      <c r="T126" s="366">
        <f t="shared" si="27"/>
        <v>40</v>
      </c>
      <c r="U126" s="300"/>
      <c r="V126" s="300"/>
      <c r="W126" s="338"/>
      <c r="X126" s="315"/>
      <c r="Y126" s="300"/>
      <c r="Z126" s="300"/>
      <c r="AA126" s="300"/>
      <c r="AB126" s="300"/>
      <c r="AC126" s="300"/>
      <c r="AD126" s="300"/>
      <c r="AE126" s="301"/>
      <c r="AF126" s="144"/>
      <c r="AG126" s="145"/>
      <c r="AH126" s="146"/>
      <c r="AI126" s="144"/>
      <c r="AJ126" s="145"/>
      <c r="AK126" s="146"/>
      <c r="AL126" s="153"/>
      <c r="AM126" s="145"/>
      <c r="AN126" s="150"/>
      <c r="AO126" s="144"/>
      <c r="AP126" s="145"/>
      <c r="AQ126" s="146"/>
      <c r="AR126" s="153"/>
      <c r="AS126" s="145"/>
      <c r="AT126" s="150"/>
      <c r="AU126" s="144"/>
      <c r="AV126" s="145"/>
      <c r="AW126" s="146"/>
      <c r="AX126" s="144">
        <v>40</v>
      </c>
      <c r="AY126" s="145"/>
      <c r="AZ126" s="146">
        <v>1</v>
      </c>
      <c r="BA126" s="153"/>
      <c r="BB126" s="145"/>
      <c r="BC126" s="150"/>
      <c r="BD126" s="323" t="s">
        <v>509</v>
      </c>
      <c r="BE126" s="324"/>
      <c r="BF126" s="324"/>
      <c r="BG126" s="324"/>
      <c r="BH126" s="324"/>
      <c r="BI126" s="325"/>
    </row>
    <row r="127" spans="1:61" s="13" customFormat="1" ht="102" customHeight="1" x14ac:dyDescent="0.45">
      <c r="A127" s="239" t="s">
        <v>289</v>
      </c>
      <c r="B127" s="329" t="s">
        <v>290</v>
      </c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1"/>
      <c r="P127" s="315"/>
      <c r="Q127" s="300"/>
      <c r="R127" s="300"/>
      <c r="S127" s="301"/>
      <c r="T127" s="366">
        <f t="shared" si="27"/>
        <v>0</v>
      </c>
      <c r="U127" s="300"/>
      <c r="V127" s="300"/>
      <c r="W127" s="338"/>
      <c r="X127" s="315"/>
      <c r="Y127" s="300"/>
      <c r="Z127" s="300"/>
      <c r="AA127" s="300"/>
      <c r="AB127" s="300"/>
      <c r="AC127" s="300"/>
      <c r="AD127" s="300"/>
      <c r="AE127" s="301"/>
      <c r="AF127" s="144"/>
      <c r="AG127" s="145"/>
      <c r="AH127" s="146"/>
      <c r="AI127" s="144"/>
      <c r="AJ127" s="145"/>
      <c r="AK127" s="146"/>
      <c r="AL127" s="153"/>
      <c r="AM127" s="145"/>
      <c r="AN127" s="150"/>
      <c r="AO127" s="144"/>
      <c r="AP127" s="145"/>
      <c r="AQ127" s="146"/>
      <c r="AR127" s="153"/>
      <c r="AS127" s="145"/>
      <c r="AT127" s="150"/>
      <c r="AU127" s="144"/>
      <c r="AV127" s="145"/>
      <c r="AW127" s="146"/>
      <c r="AX127" s="144"/>
      <c r="AY127" s="145"/>
      <c r="AZ127" s="146"/>
      <c r="BA127" s="153"/>
      <c r="BB127" s="145"/>
      <c r="BC127" s="150"/>
      <c r="BD127" s="315">
        <f>SUM(X127:AE127)</f>
        <v>0</v>
      </c>
      <c r="BE127" s="300"/>
      <c r="BF127" s="300"/>
      <c r="BG127" s="300"/>
      <c r="BH127" s="300"/>
      <c r="BI127" s="301"/>
    </row>
    <row r="128" spans="1:61" s="13" customFormat="1" ht="45.75" customHeight="1" x14ac:dyDescent="0.45">
      <c r="A128" s="516" t="s">
        <v>291</v>
      </c>
      <c r="B128" s="326" t="s">
        <v>293</v>
      </c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8"/>
      <c r="P128" s="315">
        <v>6.7</v>
      </c>
      <c r="Q128" s="300"/>
      <c r="R128" s="300"/>
      <c r="S128" s="301"/>
      <c r="T128" s="366">
        <f t="shared" si="27"/>
        <v>288</v>
      </c>
      <c r="U128" s="300"/>
      <c r="V128" s="300">
        <f t="shared" ref="V128" si="28">SUM(AG128,AJ128,AM128,AP128,AS128,AV128,AY128,BB128)</f>
        <v>128</v>
      </c>
      <c r="W128" s="338"/>
      <c r="X128" s="315">
        <v>56</v>
      </c>
      <c r="Y128" s="300"/>
      <c r="Z128" s="300">
        <v>72</v>
      </c>
      <c r="AA128" s="300"/>
      <c r="AB128" s="300"/>
      <c r="AC128" s="300"/>
      <c r="AD128" s="300"/>
      <c r="AE128" s="301"/>
      <c r="AF128" s="144"/>
      <c r="AG128" s="145"/>
      <c r="AH128" s="146"/>
      <c r="AI128" s="144"/>
      <c r="AJ128" s="145"/>
      <c r="AK128" s="146"/>
      <c r="AL128" s="153"/>
      <c r="AM128" s="145"/>
      <c r="AN128" s="150"/>
      <c r="AO128" s="144"/>
      <c r="AP128" s="145"/>
      <c r="AQ128" s="146"/>
      <c r="AR128" s="153"/>
      <c r="AS128" s="145"/>
      <c r="AT128" s="150"/>
      <c r="AU128" s="144">
        <v>120</v>
      </c>
      <c r="AV128" s="145">
        <v>56</v>
      </c>
      <c r="AW128" s="146">
        <v>3</v>
      </c>
      <c r="AX128" s="144">
        <v>168</v>
      </c>
      <c r="AY128" s="145">
        <v>72</v>
      </c>
      <c r="AZ128" s="146">
        <v>5</v>
      </c>
      <c r="BA128" s="153"/>
      <c r="BB128" s="145"/>
      <c r="BC128" s="150"/>
      <c r="BD128" s="323" t="s">
        <v>428</v>
      </c>
      <c r="BE128" s="324"/>
      <c r="BF128" s="324"/>
      <c r="BG128" s="324"/>
      <c r="BH128" s="324"/>
      <c r="BI128" s="325"/>
    </row>
    <row r="129" spans="1:61" s="13" customFormat="1" ht="98.25" customHeight="1" x14ac:dyDescent="0.45">
      <c r="A129" s="517"/>
      <c r="B129" s="326" t="s">
        <v>295</v>
      </c>
      <c r="C129" s="327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8"/>
      <c r="P129" s="315"/>
      <c r="Q129" s="300"/>
      <c r="R129" s="300"/>
      <c r="S129" s="301"/>
      <c r="T129" s="366">
        <f t="shared" si="27"/>
        <v>40</v>
      </c>
      <c r="U129" s="300"/>
      <c r="V129" s="300"/>
      <c r="W129" s="338"/>
      <c r="X129" s="315"/>
      <c r="Y129" s="300"/>
      <c r="Z129" s="300"/>
      <c r="AA129" s="300"/>
      <c r="AB129" s="300"/>
      <c r="AC129" s="300"/>
      <c r="AD129" s="300"/>
      <c r="AE129" s="301"/>
      <c r="AF129" s="144"/>
      <c r="AG129" s="145"/>
      <c r="AH129" s="146"/>
      <c r="AI129" s="144"/>
      <c r="AJ129" s="145"/>
      <c r="AK129" s="146"/>
      <c r="AL129" s="153"/>
      <c r="AM129" s="145"/>
      <c r="AN129" s="150"/>
      <c r="AO129" s="144"/>
      <c r="AP129" s="145"/>
      <c r="AQ129" s="146"/>
      <c r="AR129" s="153"/>
      <c r="AS129" s="145"/>
      <c r="AT129" s="150"/>
      <c r="AU129" s="144">
        <v>40</v>
      </c>
      <c r="AV129" s="145"/>
      <c r="AW129" s="146">
        <v>1</v>
      </c>
      <c r="AX129" s="144"/>
      <c r="AY129" s="145"/>
      <c r="AZ129" s="146"/>
      <c r="BA129" s="153"/>
      <c r="BB129" s="145"/>
      <c r="BC129" s="150"/>
      <c r="BD129" s="323" t="s">
        <v>509</v>
      </c>
      <c r="BE129" s="324"/>
      <c r="BF129" s="324"/>
      <c r="BG129" s="324"/>
      <c r="BH129" s="324"/>
      <c r="BI129" s="325"/>
    </row>
    <row r="130" spans="1:61" s="13" customFormat="1" ht="72" customHeight="1" x14ac:dyDescent="0.45">
      <c r="A130" s="240" t="s">
        <v>292</v>
      </c>
      <c r="B130" s="555" t="s">
        <v>463</v>
      </c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46"/>
      <c r="P130" s="320"/>
      <c r="Q130" s="366"/>
      <c r="R130" s="338">
        <v>7</v>
      </c>
      <c r="S130" s="322"/>
      <c r="T130" s="366">
        <f t="shared" si="27"/>
        <v>102</v>
      </c>
      <c r="U130" s="300"/>
      <c r="V130" s="338">
        <v>40</v>
      </c>
      <c r="W130" s="322"/>
      <c r="X130" s="320">
        <v>16</v>
      </c>
      <c r="Y130" s="366"/>
      <c r="Z130" s="338">
        <v>24</v>
      </c>
      <c r="AA130" s="366"/>
      <c r="AB130" s="338"/>
      <c r="AC130" s="366"/>
      <c r="AD130" s="338"/>
      <c r="AE130" s="322"/>
      <c r="AF130" s="144"/>
      <c r="AG130" s="145"/>
      <c r="AH130" s="146"/>
      <c r="AI130" s="144"/>
      <c r="AJ130" s="145"/>
      <c r="AK130" s="146"/>
      <c r="AL130" s="153"/>
      <c r="AM130" s="145"/>
      <c r="AN130" s="150"/>
      <c r="AO130" s="144"/>
      <c r="AP130" s="145"/>
      <c r="AQ130" s="146"/>
      <c r="AR130" s="153"/>
      <c r="AS130" s="145"/>
      <c r="AT130" s="150"/>
      <c r="AU130" s="144"/>
      <c r="AV130" s="145"/>
      <c r="AW130" s="146"/>
      <c r="AX130" s="144">
        <v>102</v>
      </c>
      <c r="AY130" s="145">
        <v>40</v>
      </c>
      <c r="AZ130" s="146">
        <v>3</v>
      </c>
      <c r="BA130" s="153"/>
      <c r="BB130" s="145"/>
      <c r="BC130" s="150"/>
      <c r="BD130" s="425" t="s">
        <v>504</v>
      </c>
      <c r="BE130" s="426"/>
      <c r="BF130" s="426"/>
      <c r="BG130" s="426"/>
      <c r="BH130" s="426"/>
      <c r="BI130" s="427"/>
    </row>
    <row r="131" spans="1:61" s="13" customFormat="1" ht="97.5" customHeight="1" x14ac:dyDescent="0.45">
      <c r="A131" s="116" t="s">
        <v>296</v>
      </c>
      <c r="B131" s="329" t="s">
        <v>297</v>
      </c>
      <c r="C131" s="330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1"/>
      <c r="P131" s="315"/>
      <c r="Q131" s="300"/>
      <c r="R131" s="300"/>
      <c r="S131" s="301"/>
      <c r="T131" s="366">
        <f t="shared" si="27"/>
        <v>0</v>
      </c>
      <c r="U131" s="300"/>
      <c r="V131" s="300"/>
      <c r="W131" s="338"/>
      <c r="X131" s="315"/>
      <c r="Y131" s="338"/>
      <c r="Z131" s="300"/>
      <c r="AA131" s="300"/>
      <c r="AB131" s="366"/>
      <c r="AC131" s="300"/>
      <c r="AD131" s="300"/>
      <c r="AE131" s="301"/>
      <c r="AF131" s="144"/>
      <c r="AG131" s="145"/>
      <c r="AH131" s="146"/>
      <c r="AI131" s="144"/>
      <c r="AJ131" s="145"/>
      <c r="AK131" s="146"/>
      <c r="AL131" s="153"/>
      <c r="AM131" s="145"/>
      <c r="AN131" s="150"/>
      <c r="AO131" s="144"/>
      <c r="AP131" s="145"/>
      <c r="AQ131" s="146"/>
      <c r="AR131" s="153"/>
      <c r="AS131" s="145"/>
      <c r="AT131" s="150"/>
      <c r="AU131" s="144"/>
      <c r="AV131" s="145"/>
      <c r="AW131" s="146"/>
      <c r="AX131" s="144"/>
      <c r="AY131" s="145"/>
      <c r="AZ131" s="146"/>
      <c r="BA131" s="153"/>
      <c r="BB131" s="145"/>
      <c r="BC131" s="150"/>
      <c r="BD131" s="315">
        <f>SUM(X131:AE131)</f>
        <v>0</v>
      </c>
      <c r="BE131" s="300"/>
      <c r="BF131" s="300"/>
      <c r="BG131" s="300"/>
      <c r="BH131" s="300"/>
      <c r="BI131" s="301"/>
    </row>
    <row r="132" spans="1:61" s="13" customFormat="1" ht="92.25" customHeight="1" x14ac:dyDescent="0.45">
      <c r="A132" s="113" t="s">
        <v>298</v>
      </c>
      <c r="B132" s="326" t="s">
        <v>299</v>
      </c>
      <c r="C132" s="327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8"/>
      <c r="P132" s="315">
        <v>6</v>
      </c>
      <c r="Q132" s="300"/>
      <c r="R132" s="300"/>
      <c r="S132" s="301"/>
      <c r="T132" s="366">
        <f t="shared" si="27"/>
        <v>108</v>
      </c>
      <c r="U132" s="300"/>
      <c r="V132" s="300">
        <v>40</v>
      </c>
      <c r="W132" s="338"/>
      <c r="X132" s="315">
        <v>16</v>
      </c>
      <c r="Y132" s="300"/>
      <c r="Z132" s="300">
        <v>12</v>
      </c>
      <c r="AA132" s="300"/>
      <c r="AB132" s="300">
        <v>12</v>
      </c>
      <c r="AC132" s="300"/>
      <c r="AD132" s="300"/>
      <c r="AE132" s="301"/>
      <c r="AF132" s="144"/>
      <c r="AG132" s="145"/>
      <c r="AH132" s="146"/>
      <c r="AI132" s="144"/>
      <c r="AJ132" s="145"/>
      <c r="AK132" s="146"/>
      <c r="AL132" s="153"/>
      <c r="AM132" s="145"/>
      <c r="AN132" s="150"/>
      <c r="AO132" s="144"/>
      <c r="AP132" s="145"/>
      <c r="AQ132" s="146"/>
      <c r="AR132" s="153"/>
      <c r="AS132" s="145"/>
      <c r="AT132" s="150"/>
      <c r="AU132" s="144">
        <v>108</v>
      </c>
      <c r="AV132" s="145">
        <v>40</v>
      </c>
      <c r="AW132" s="146">
        <v>3</v>
      </c>
      <c r="AX132" s="144"/>
      <c r="AY132" s="145"/>
      <c r="AZ132" s="146"/>
      <c r="BA132" s="153"/>
      <c r="BB132" s="145"/>
      <c r="BC132" s="150"/>
      <c r="BD132" s="323" t="s">
        <v>505</v>
      </c>
      <c r="BE132" s="324"/>
      <c r="BF132" s="324"/>
      <c r="BG132" s="324"/>
      <c r="BH132" s="324"/>
      <c r="BI132" s="325"/>
    </row>
    <row r="133" spans="1:61" s="13" customFormat="1" ht="48.75" customHeight="1" x14ac:dyDescent="0.45">
      <c r="A133" s="113" t="s">
        <v>301</v>
      </c>
      <c r="B133" s="326" t="s">
        <v>302</v>
      </c>
      <c r="C133" s="327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8"/>
      <c r="P133" s="315">
        <v>7</v>
      </c>
      <c r="Q133" s="300"/>
      <c r="R133" s="300"/>
      <c r="S133" s="301"/>
      <c r="T133" s="366">
        <f t="shared" si="27"/>
        <v>102</v>
      </c>
      <c r="U133" s="300"/>
      <c r="V133" s="300">
        <v>44</v>
      </c>
      <c r="W133" s="338"/>
      <c r="X133" s="315">
        <v>16</v>
      </c>
      <c r="Y133" s="300"/>
      <c r="Z133" s="300">
        <v>16</v>
      </c>
      <c r="AA133" s="300"/>
      <c r="AB133" s="300">
        <v>12</v>
      </c>
      <c r="AC133" s="300"/>
      <c r="AD133" s="300"/>
      <c r="AE133" s="301"/>
      <c r="AF133" s="144"/>
      <c r="AG133" s="145"/>
      <c r="AH133" s="146"/>
      <c r="AI133" s="144"/>
      <c r="AJ133" s="145"/>
      <c r="AK133" s="146"/>
      <c r="AL133" s="153"/>
      <c r="AM133" s="145"/>
      <c r="AN133" s="150"/>
      <c r="AO133" s="144"/>
      <c r="AP133" s="145"/>
      <c r="AQ133" s="146"/>
      <c r="AR133" s="153"/>
      <c r="AS133" s="145"/>
      <c r="AT133" s="150"/>
      <c r="AU133" s="144"/>
      <c r="AV133" s="145"/>
      <c r="AW133" s="146"/>
      <c r="AX133" s="144">
        <v>102</v>
      </c>
      <c r="AY133" s="145">
        <v>44</v>
      </c>
      <c r="AZ133" s="146">
        <v>3</v>
      </c>
      <c r="BA133" s="153"/>
      <c r="BB133" s="145"/>
      <c r="BC133" s="150"/>
      <c r="BD133" s="323" t="s">
        <v>421</v>
      </c>
      <c r="BE133" s="324"/>
      <c r="BF133" s="324"/>
      <c r="BG133" s="324"/>
      <c r="BH133" s="324"/>
      <c r="BI133" s="325"/>
    </row>
    <row r="134" spans="1:61" s="13" customFormat="1" ht="43.5" customHeight="1" x14ac:dyDescent="0.45">
      <c r="A134" s="113" t="s">
        <v>304</v>
      </c>
      <c r="B134" s="326" t="s">
        <v>420</v>
      </c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8"/>
      <c r="P134" s="315"/>
      <c r="Q134" s="300"/>
      <c r="R134" s="300">
        <v>7</v>
      </c>
      <c r="S134" s="301"/>
      <c r="T134" s="366">
        <f t="shared" si="27"/>
        <v>100</v>
      </c>
      <c r="U134" s="300"/>
      <c r="V134" s="300">
        <f t="shared" ref="V134" si="29">SUM(AG134,AJ134,AM134,AP134,AS134,AV134,AY134,BB134)</f>
        <v>40</v>
      </c>
      <c r="W134" s="338"/>
      <c r="X134" s="315">
        <v>16</v>
      </c>
      <c r="Y134" s="300"/>
      <c r="Z134" s="300"/>
      <c r="AA134" s="300"/>
      <c r="AB134" s="300">
        <v>24</v>
      </c>
      <c r="AC134" s="300"/>
      <c r="AD134" s="300"/>
      <c r="AE134" s="301"/>
      <c r="AF134" s="144"/>
      <c r="AG134" s="145"/>
      <c r="AH134" s="146"/>
      <c r="AI134" s="144"/>
      <c r="AJ134" s="145"/>
      <c r="AK134" s="146"/>
      <c r="AL134" s="153"/>
      <c r="AM134" s="145"/>
      <c r="AN134" s="150"/>
      <c r="AO134" s="144"/>
      <c r="AP134" s="145"/>
      <c r="AQ134" s="146"/>
      <c r="AR134" s="153"/>
      <c r="AS134" s="145"/>
      <c r="AT134" s="150"/>
      <c r="AU134" s="144"/>
      <c r="AV134" s="145"/>
      <c r="AW134" s="146"/>
      <c r="AX134" s="144">
        <v>100</v>
      </c>
      <c r="AY134" s="145">
        <v>40</v>
      </c>
      <c r="AZ134" s="146">
        <v>3</v>
      </c>
      <c r="BA134" s="153"/>
      <c r="BB134" s="145"/>
      <c r="BC134" s="150"/>
      <c r="BD134" s="323" t="s">
        <v>432</v>
      </c>
      <c r="BE134" s="324"/>
      <c r="BF134" s="324"/>
      <c r="BG134" s="324"/>
      <c r="BH134" s="324"/>
      <c r="BI134" s="325"/>
    </row>
    <row r="135" spans="1:61" s="13" customFormat="1" ht="98.25" customHeight="1" thickBot="1" x14ac:dyDescent="0.5">
      <c r="A135" s="113" t="s">
        <v>306</v>
      </c>
      <c r="B135" s="687" t="s">
        <v>307</v>
      </c>
      <c r="C135" s="458"/>
      <c r="D135" s="458"/>
      <c r="E135" s="458"/>
      <c r="F135" s="458"/>
      <c r="G135" s="458"/>
      <c r="H135" s="458"/>
      <c r="I135" s="458"/>
      <c r="J135" s="458"/>
      <c r="K135" s="458"/>
      <c r="L135" s="458"/>
      <c r="M135" s="458"/>
      <c r="N135" s="458"/>
      <c r="O135" s="524"/>
      <c r="P135" s="461"/>
      <c r="Q135" s="399"/>
      <c r="R135" s="399">
        <v>7</v>
      </c>
      <c r="S135" s="400"/>
      <c r="T135" s="366">
        <f t="shared" si="27"/>
        <v>100</v>
      </c>
      <c r="U135" s="300"/>
      <c r="V135" s="399">
        <v>40</v>
      </c>
      <c r="W135" s="460"/>
      <c r="X135" s="461">
        <v>16</v>
      </c>
      <c r="Y135" s="399"/>
      <c r="Z135" s="399">
        <v>12</v>
      </c>
      <c r="AA135" s="399"/>
      <c r="AB135" s="399">
        <v>12</v>
      </c>
      <c r="AC135" s="399"/>
      <c r="AD135" s="399"/>
      <c r="AE135" s="400"/>
      <c r="AF135" s="159"/>
      <c r="AG135" s="155"/>
      <c r="AH135" s="156"/>
      <c r="AI135" s="159"/>
      <c r="AJ135" s="155"/>
      <c r="AK135" s="156"/>
      <c r="AL135" s="157"/>
      <c r="AM135" s="155"/>
      <c r="AN135" s="158"/>
      <c r="AO135" s="159"/>
      <c r="AP135" s="155"/>
      <c r="AQ135" s="156"/>
      <c r="AR135" s="157"/>
      <c r="AS135" s="155"/>
      <c r="AT135" s="158"/>
      <c r="AU135" s="159"/>
      <c r="AV135" s="155"/>
      <c r="AW135" s="156"/>
      <c r="AX135" s="144">
        <v>100</v>
      </c>
      <c r="AY135" s="155">
        <v>40</v>
      </c>
      <c r="AZ135" s="156">
        <v>3</v>
      </c>
      <c r="BA135" s="157"/>
      <c r="BB135" s="155"/>
      <c r="BC135" s="158"/>
      <c r="BD135" s="382" t="s">
        <v>506</v>
      </c>
      <c r="BE135" s="383"/>
      <c r="BF135" s="383"/>
      <c r="BG135" s="383"/>
      <c r="BH135" s="383"/>
      <c r="BI135" s="384"/>
    </row>
    <row r="136" spans="1:61" s="36" customFormat="1" ht="51.75" customHeight="1" thickBot="1" x14ac:dyDescent="0.5">
      <c r="A136" s="241" t="s">
        <v>450</v>
      </c>
      <c r="B136" s="406" t="s">
        <v>309</v>
      </c>
      <c r="C136" s="407"/>
      <c r="D136" s="407"/>
      <c r="E136" s="407"/>
      <c r="F136" s="407"/>
      <c r="G136" s="407"/>
      <c r="H136" s="407"/>
      <c r="I136" s="407"/>
      <c r="J136" s="407"/>
      <c r="K136" s="407"/>
      <c r="L136" s="407"/>
      <c r="M136" s="407"/>
      <c r="N136" s="407"/>
      <c r="O136" s="408"/>
      <c r="P136" s="298"/>
      <c r="Q136" s="299"/>
      <c r="R136" s="653"/>
      <c r="S136" s="501"/>
      <c r="T136" s="298" t="s">
        <v>310</v>
      </c>
      <c r="U136" s="299"/>
      <c r="V136" s="299" t="s">
        <v>490</v>
      </c>
      <c r="W136" s="396"/>
      <c r="X136" s="298" t="s">
        <v>313</v>
      </c>
      <c r="Y136" s="299"/>
      <c r="Z136" s="299"/>
      <c r="AA136" s="299"/>
      <c r="AB136" s="299" t="s">
        <v>311</v>
      </c>
      <c r="AC136" s="299"/>
      <c r="AD136" s="299"/>
      <c r="AE136" s="396"/>
      <c r="AF136" s="184"/>
      <c r="AG136" s="185"/>
      <c r="AH136" s="242"/>
      <c r="AI136" s="184"/>
      <c r="AJ136" s="185"/>
      <c r="AK136" s="263"/>
      <c r="AL136" s="243"/>
      <c r="AM136" s="185"/>
      <c r="AN136" s="263"/>
      <c r="AO136" s="262"/>
      <c r="AP136" s="185"/>
      <c r="AQ136" s="263"/>
      <c r="AR136" s="262" t="s">
        <v>313</v>
      </c>
      <c r="AS136" s="185" t="s">
        <v>313</v>
      </c>
      <c r="AT136" s="263"/>
      <c r="AU136" s="262" t="s">
        <v>313</v>
      </c>
      <c r="AV136" s="185" t="s">
        <v>313</v>
      </c>
      <c r="AW136" s="263"/>
      <c r="AX136" s="184" t="s">
        <v>312</v>
      </c>
      <c r="AY136" s="185" t="s">
        <v>313</v>
      </c>
      <c r="AZ136" s="242"/>
      <c r="BA136" s="142"/>
      <c r="BB136" s="143"/>
      <c r="BC136" s="121"/>
      <c r="BD136" s="385">
        <f>SUM(X136:AE136)</f>
        <v>0</v>
      </c>
      <c r="BE136" s="309"/>
      <c r="BF136" s="309"/>
      <c r="BG136" s="309"/>
      <c r="BH136" s="309"/>
      <c r="BI136" s="310"/>
    </row>
    <row r="137" spans="1:61" s="13" customFormat="1" ht="49.5" customHeight="1" x14ac:dyDescent="0.45">
      <c r="A137" s="244" t="s">
        <v>452</v>
      </c>
      <c r="B137" s="350" t="s">
        <v>314</v>
      </c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631"/>
      <c r="P137" s="347"/>
      <c r="Q137" s="348"/>
      <c r="R137" s="488"/>
      <c r="S137" s="532"/>
      <c r="T137" s="582" t="s">
        <v>311</v>
      </c>
      <c r="U137" s="489"/>
      <c r="V137" s="488" t="s">
        <v>311</v>
      </c>
      <c r="W137" s="532"/>
      <c r="X137" s="489"/>
      <c r="Y137" s="440"/>
      <c r="Z137" s="488"/>
      <c r="AA137" s="440"/>
      <c r="AB137" s="488" t="s">
        <v>311</v>
      </c>
      <c r="AC137" s="489"/>
      <c r="AD137" s="488"/>
      <c r="AE137" s="532"/>
      <c r="AF137" s="245"/>
      <c r="AG137" s="186"/>
      <c r="AH137" s="246"/>
      <c r="AI137" s="245"/>
      <c r="AJ137" s="186"/>
      <c r="AK137" s="246"/>
      <c r="AL137" s="245"/>
      <c r="AM137" s="186"/>
      <c r="AN137" s="246"/>
      <c r="AO137" s="245"/>
      <c r="AP137" s="186"/>
      <c r="AQ137" s="246"/>
      <c r="AR137" s="245" t="s">
        <v>313</v>
      </c>
      <c r="AS137" s="186" t="s">
        <v>313</v>
      </c>
      <c r="AT137" s="246"/>
      <c r="AU137" s="245" t="s">
        <v>313</v>
      </c>
      <c r="AV137" s="186" t="s">
        <v>313</v>
      </c>
      <c r="AW137" s="246"/>
      <c r="AX137" s="245"/>
      <c r="AY137" s="186"/>
      <c r="AZ137" s="246"/>
      <c r="BA137" s="104"/>
      <c r="BB137" s="178"/>
      <c r="BC137" s="103"/>
      <c r="BD137" s="347">
        <f>SUM(X137:AE137)</f>
        <v>0</v>
      </c>
      <c r="BE137" s="348"/>
      <c r="BF137" s="348"/>
      <c r="BG137" s="348"/>
      <c r="BH137" s="348"/>
      <c r="BI137" s="349"/>
    </row>
    <row r="138" spans="1:61" s="13" customFormat="1" ht="53.25" customHeight="1" thickBot="1" x14ac:dyDescent="0.5">
      <c r="A138" s="247" t="s">
        <v>453</v>
      </c>
      <c r="B138" s="457" t="s">
        <v>315</v>
      </c>
      <c r="C138" s="458"/>
      <c r="D138" s="458"/>
      <c r="E138" s="458"/>
      <c r="F138" s="458"/>
      <c r="G138" s="458"/>
      <c r="H138" s="458"/>
      <c r="I138" s="458"/>
      <c r="J138" s="458"/>
      <c r="K138" s="458"/>
      <c r="L138" s="458"/>
      <c r="M138" s="458"/>
      <c r="N138" s="458"/>
      <c r="O138" s="524"/>
      <c r="P138" s="461"/>
      <c r="Q138" s="399"/>
      <c r="R138" s="437" t="s">
        <v>480</v>
      </c>
      <c r="S138" s="343"/>
      <c r="T138" s="438" t="s">
        <v>312</v>
      </c>
      <c r="U138" s="354"/>
      <c r="V138" s="354" t="s">
        <v>313</v>
      </c>
      <c r="W138" s="437"/>
      <c r="X138" s="438" t="s">
        <v>313</v>
      </c>
      <c r="Y138" s="437"/>
      <c r="Z138" s="354"/>
      <c r="AA138" s="354"/>
      <c r="AB138" s="353"/>
      <c r="AC138" s="354"/>
      <c r="AD138" s="354"/>
      <c r="AE138" s="456"/>
      <c r="AF138" s="187"/>
      <c r="AG138" s="183"/>
      <c r="AH138" s="248"/>
      <c r="AI138" s="187"/>
      <c r="AJ138" s="183"/>
      <c r="AK138" s="249"/>
      <c r="AL138" s="268"/>
      <c r="AM138" s="183"/>
      <c r="AN138" s="250"/>
      <c r="AO138" s="268"/>
      <c r="AP138" s="183"/>
      <c r="AQ138" s="250"/>
      <c r="AR138" s="268"/>
      <c r="AS138" s="183"/>
      <c r="AT138" s="250"/>
      <c r="AU138" s="268"/>
      <c r="AV138" s="183"/>
      <c r="AW138" s="250"/>
      <c r="AX138" s="187" t="s">
        <v>312</v>
      </c>
      <c r="AY138" s="183" t="s">
        <v>313</v>
      </c>
      <c r="AZ138" s="248"/>
      <c r="BA138" s="152"/>
      <c r="BB138" s="148"/>
      <c r="BC138" s="151"/>
      <c r="BD138" s="359" t="s">
        <v>316</v>
      </c>
      <c r="BE138" s="360"/>
      <c r="BF138" s="360"/>
      <c r="BG138" s="360"/>
      <c r="BH138" s="360"/>
      <c r="BI138" s="361"/>
    </row>
    <row r="139" spans="1:61" s="13" customFormat="1" ht="51" customHeight="1" thickBot="1" x14ac:dyDescent="0.5">
      <c r="A139" s="241" t="s">
        <v>478</v>
      </c>
      <c r="B139" s="695" t="s">
        <v>317</v>
      </c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8"/>
      <c r="P139" s="298"/>
      <c r="Q139" s="299"/>
      <c r="R139" s="299"/>
      <c r="S139" s="396"/>
      <c r="T139" s="355" t="s">
        <v>491</v>
      </c>
      <c r="U139" s="356"/>
      <c r="V139" s="356" t="s">
        <v>491</v>
      </c>
      <c r="W139" s="421"/>
      <c r="X139" s="397"/>
      <c r="Y139" s="356"/>
      <c r="Z139" s="356"/>
      <c r="AA139" s="356"/>
      <c r="AB139" s="356" t="s">
        <v>491</v>
      </c>
      <c r="AC139" s="356"/>
      <c r="AD139" s="397"/>
      <c r="AE139" s="398"/>
      <c r="AF139" s="275" t="s">
        <v>318</v>
      </c>
      <c r="AG139" s="276" t="s">
        <v>318</v>
      </c>
      <c r="AH139" s="277"/>
      <c r="AI139" s="278" t="s">
        <v>318</v>
      </c>
      <c r="AJ139" s="276" t="s">
        <v>318</v>
      </c>
      <c r="AK139" s="277"/>
      <c r="AL139" s="278" t="s">
        <v>318</v>
      </c>
      <c r="AM139" s="276" t="s">
        <v>318</v>
      </c>
      <c r="AN139" s="277"/>
      <c r="AO139" s="278" t="s">
        <v>318</v>
      </c>
      <c r="AP139" s="276" t="s">
        <v>318</v>
      </c>
      <c r="AQ139" s="279"/>
      <c r="AR139" s="275" t="s">
        <v>313</v>
      </c>
      <c r="AS139" s="276" t="s">
        <v>313</v>
      </c>
      <c r="AT139" s="279"/>
      <c r="AU139" s="275" t="s">
        <v>313</v>
      </c>
      <c r="AV139" s="276" t="s">
        <v>313</v>
      </c>
      <c r="AW139" s="277"/>
      <c r="AX139" s="203"/>
      <c r="AY139" s="143"/>
      <c r="AZ139" s="121"/>
      <c r="BA139" s="142"/>
      <c r="BB139" s="143"/>
      <c r="BC139" s="121"/>
      <c r="BD139" s="401">
        <f>SUM(X139:AE139)</f>
        <v>0</v>
      </c>
      <c r="BE139" s="402"/>
      <c r="BF139" s="402"/>
      <c r="BG139" s="402"/>
      <c r="BH139" s="402"/>
      <c r="BI139" s="403"/>
    </row>
    <row r="140" spans="1:61" s="13" customFormat="1" ht="43.5" customHeight="1" thickBot="1" x14ac:dyDescent="0.5">
      <c r="A140" s="251" t="s">
        <v>454</v>
      </c>
      <c r="B140" s="521" t="s">
        <v>314</v>
      </c>
      <c r="C140" s="522"/>
      <c r="D140" s="522"/>
      <c r="E140" s="522"/>
      <c r="F140" s="522"/>
      <c r="G140" s="522"/>
      <c r="H140" s="522"/>
      <c r="I140" s="522"/>
      <c r="J140" s="522"/>
      <c r="K140" s="522"/>
      <c r="L140" s="522"/>
      <c r="M140" s="522"/>
      <c r="N140" s="522"/>
      <c r="O140" s="523"/>
      <c r="P140" s="431"/>
      <c r="Q140" s="432"/>
      <c r="R140" s="626" t="s">
        <v>319</v>
      </c>
      <c r="S140" s="627"/>
      <c r="T140" s="404" t="s">
        <v>491</v>
      </c>
      <c r="U140" s="405"/>
      <c r="V140" s="405" t="s">
        <v>491</v>
      </c>
      <c r="W140" s="629"/>
      <c r="X140" s="628"/>
      <c r="Y140" s="405"/>
      <c r="Z140" s="405"/>
      <c r="AA140" s="405"/>
      <c r="AB140" s="405" t="s">
        <v>491</v>
      </c>
      <c r="AC140" s="405"/>
      <c r="AD140" s="628"/>
      <c r="AE140" s="630"/>
      <c r="AF140" s="280" t="s">
        <v>318</v>
      </c>
      <c r="AG140" s="281" t="s">
        <v>318</v>
      </c>
      <c r="AH140" s="282"/>
      <c r="AI140" s="283" t="s">
        <v>318</v>
      </c>
      <c r="AJ140" s="281" t="s">
        <v>318</v>
      </c>
      <c r="AK140" s="282"/>
      <c r="AL140" s="283" t="s">
        <v>318</v>
      </c>
      <c r="AM140" s="281" t="s">
        <v>318</v>
      </c>
      <c r="AN140" s="282"/>
      <c r="AO140" s="283" t="s">
        <v>318</v>
      </c>
      <c r="AP140" s="281" t="s">
        <v>318</v>
      </c>
      <c r="AQ140" s="284"/>
      <c r="AR140" s="280" t="s">
        <v>313</v>
      </c>
      <c r="AS140" s="281" t="s">
        <v>313</v>
      </c>
      <c r="AT140" s="284"/>
      <c r="AU140" s="280" t="s">
        <v>313</v>
      </c>
      <c r="AV140" s="281" t="s">
        <v>313</v>
      </c>
      <c r="AW140" s="282"/>
      <c r="AX140" s="252"/>
      <c r="AY140" s="253"/>
      <c r="AZ140" s="254"/>
      <c r="BA140" s="255"/>
      <c r="BB140" s="253"/>
      <c r="BC140" s="254"/>
      <c r="BD140" s="308" t="s">
        <v>359</v>
      </c>
      <c r="BE140" s="409"/>
      <c r="BF140" s="409"/>
      <c r="BG140" s="409"/>
      <c r="BH140" s="409"/>
      <c r="BI140" s="410"/>
    </row>
    <row r="141" spans="1:61" s="13" customFormat="1" ht="30" customHeight="1" x14ac:dyDescent="0.45">
      <c r="A141" s="518" t="s">
        <v>321</v>
      </c>
      <c r="B141" s="519"/>
      <c r="C141" s="519"/>
      <c r="D141" s="519"/>
      <c r="E141" s="519"/>
      <c r="F141" s="519"/>
      <c r="G141" s="519"/>
      <c r="H141" s="519"/>
      <c r="I141" s="519"/>
      <c r="J141" s="519"/>
      <c r="K141" s="519"/>
      <c r="L141" s="519"/>
      <c r="M141" s="519"/>
      <c r="N141" s="519"/>
      <c r="O141" s="519"/>
      <c r="P141" s="519"/>
      <c r="Q141" s="519"/>
      <c r="R141" s="519"/>
      <c r="S141" s="520"/>
      <c r="T141" s="422">
        <f>SUM(T71,T31)</f>
        <v>7354</v>
      </c>
      <c r="U141" s="423"/>
      <c r="V141" s="423">
        <f>SUM(V71,V31)</f>
        <v>3366</v>
      </c>
      <c r="W141" s="424"/>
      <c r="X141" s="422">
        <f>SUM(X71,X31)</f>
        <v>1458</v>
      </c>
      <c r="Y141" s="423"/>
      <c r="Z141" s="423">
        <f>SUM(Z71,Z31)</f>
        <v>1090</v>
      </c>
      <c r="AA141" s="423"/>
      <c r="AB141" s="423">
        <f>SUM(AB71,AB31)</f>
        <v>752</v>
      </c>
      <c r="AC141" s="423"/>
      <c r="AD141" s="423">
        <f>SUM(AD71,AD31)</f>
        <v>66</v>
      </c>
      <c r="AE141" s="424"/>
      <c r="AF141" s="204">
        <f t="shared" ref="AF141:AZ141" si="30">SUM(AF71,AF31)</f>
        <v>1060</v>
      </c>
      <c r="AG141" s="204">
        <f t="shared" si="30"/>
        <v>524</v>
      </c>
      <c r="AH141" s="256">
        <f t="shared" si="30"/>
        <v>29</v>
      </c>
      <c r="AI141" s="257">
        <f t="shared" si="30"/>
        <v>1014</v>
      </c>
      <c r="AJ141" s="204">
        <f t="shared" si="30"/>
        <v>504</v>
      </c>
      <c r="AK141" s="256">
        <f t="shared" si="30"/>
        <v>28</v>
      </c>
      <c r="AL141" s="204">
        <f t="shared" si="30"/>
        <v>1098</v>
      </c>
      <c r="AM141" s="204">
        <f t="shared" si="30"/>
        <v>514</v>
      </c>
      <c r="AN141" s="258">
        <f t="shared" si="30"/>
        <v>30</v>
      </c>
      <c r="AO141" s="257">
        <f t="shared" si="30"/>
        <v>1090</v>
      </c>
      <c r="AP141" s="204">
        <f t="shared" si="30"/>
        <v>490</v>
      </c>
      <c r="AQ141" s="256">
        <f t="shared" si="30"/>
        <v>30</v>
      </c>
      <c r="AR141" s="204">
        <f t="shared" si="30"/>
        <v>976</v>
      </c>
      <c r="AS141" s="204">
        <f t="shared" si="30"/>
        <v>470</v>
      </c>
      <c r="AT141" s="258">
        <f t="shared" si="30"/>
        <v>27</v>
      </c>
      <c r="AU141" s="257">
        <f t="shared" si="30"/>
        <v>994</v>
      </c>
      <c r="AV141" s="204">
        <f t="shared" si="30"/>
        <v>420</v>
      </c>
      <c r="AW141" s="256">
        <f t="shared" si="30"/>
        <v>27</v>
      </c>
      <c r="AX141" s="204">
        <f t="shared" si="30"/>
        <v>1122</v>
      </c>
      <c r="AY141" s="204">
        <f t="shared" si="30"/>
        <v>444</v>
      </c>
      <c r="AZ141" s="204">
        <f t="shared" si="30"/>
        <v>33</v>
      </c>
      <c r="BA141" s="257"/>
      <c r="BB141" s="205"/>
      <c r="BC141" s="206"/>
      <c r="BD141" s="411"/>
      <c r="BE141" s="412"/>
      <c r="BF141" s="412"/>
      <c r="BG141" s="412"/>
      <c r="BH141" s="412"/>
      <c r="BI141" s="413"/>
    </row>
    <row r="142" spans="1:61" s="54" customFormat="1" ht="30" customHeight="1" x14ac:dyDescent="0.45">
      <c r="A142" s="339" t="s">
        <v>322</v>
      </c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5"/>
      <c r="T142" s="295"/>
      <c r="U142" s="296"/>
      <c r="V142" s="296"/>
      <c r="W142" s="297"/>
      <c r="X142" s="295"/>
      <c r="Y142" s="296"/>
      <c r="Z142" s="296"/>
      <c r="AA142" s="296"/>
      <c r="AB142" s="296"/>
      <c r="AC142" s="296"/>
      <c r="AD142" s="296"/>
      <c r="AE142" s="297"/>
      <c r="AF142" s="392">
        <f>ROUND(AG141/17,0)</f>
        <v>31</v>
      </c>
      <c r="AG142" s="296"/>
      <c r="AH142" s="297"/>
      <c r="AI142" s="295">
        <f>ROUND(AJ141/17,0)</f>
        <v>30</v>
      </c>
      <c r="AJ142" s="296"/>
      <c r="AK142" s="297"/>
      <c r="AL142" s="392">
        <f>ROUND(AM141/17,0)</f>
        <v>30</v>
      </c>
      <c r="AM142" s="296"/>
      <c r="AN142" s="393"/>
      <c r="AO142" s="295">
        <f>ROUND(AP141/17,0)</f>
        <v>29</v>
      </c>
      <c r="AP142" s="296"/>
      <c r="AQ142" s="297"/>
      <c r="AR142" s="392">
        <f>ROUND(AS141/16,0)</f>
        <v>29</v>
      </c>
      <c r="AS142" s="296"/>
      <c r="AT142" s="393"/>
      <c r="AU142" s="295">
        <f>ROUND(AV141/16,0)</f>
        <v>26</v>
      </c>
      <c r="AV142" s="296"/>
      <c r="AW142" s="297"/>
      <c r="AX142" s="392">
        <f>ROUND(AY141/17,0)</f>
        <v>26</v>
      </c>
      <c r="AY142" s="296"/>
      <c r="AZ142" s="393"/>
      <c r="BA142" s="295"/>
      <c r="BB142" s="296"/>
      <c r="BC142" s="393"/>
      <c r="BD142" s="315"/>
      <c r="BE142" s="300"/>
      <c r="BF142" s="300"/>
      <c r="BG142" s="300"/>
      <c r="BH142" s="300"/>
      <c r="BI142" s="301"/>
    </row>
    <row r="143" spans="1:61" s="13" customFormat="1" ht="30" customHeight="1" x14ac:dyDescent="0.45">
      <c r="A143" s="339" t="s">
        <v>323</v>
      </c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5"/>
      <c r="T143" s="295">
        <f>SUM(AF143:BC143)</f>
        <v>5</v>
      </c>
      <c r="U143" s="296"/>
      <c r="V143" s="296"/>
      <c r="W143" s="297"/>
      <c r="X143" s="295"/>
      <c r="Y143" s="296"/>
      <c r="Z143" s="296"/>
      <c r="AA143" s="296"/>
      <c r="AB143" s="296"/>
      <c r="AC143" s="296"/>
      <c r="AD143" s="296"/>
      <c r="AE143" s="297"/>
      <c r="AF143" s="392"/>
      <c r="AG143" s="296"/>
      <c r="AH143" s="297"/>
      <c r="AI143" s="295"/>
      <c r="AJ143" s="296"/>
      <c r="AK143" s="297"/>
      <c r="AL143" s="392">
        <v>1</v>
      </c>
      <c r="AM143" s="296"/>
      <c r="AN143" s="393"/>
      <c r="AO143" s="295">
        <v>1</v>
      </c>
      <c r="AP143" s="296"/>
      <c r="AQ143" s="297"/>
      <c r="AR143" s="392">
        <v>1</v>
      </c>
      <c r="AS143" s="296"/>
      <c r="AT143" s="393"/>
      <c r="AU143" s="295">
        <v>1</v>
      </c>
      <c r="AV143" s="296"/>
      <c r="AW143" s="297"/>
      <c r="AX143" s="392">
        <v>1</v>
      </c>
      <c r="AY143" s="296"/>
      <c r="AZ143" s="393"/>
      <c r="BA143" s="295"/>
      <c r="BB143" s="296"/>
      <c r="BC143" s="393"/>
      <c r="BD143" s="315"/>
      <c r="BE143" s="300"/>
      <c r="BF143" s="300"/>
      <c r="BG143" s="300"/>
      <c r="BH143" s="300"/>
      <c r="BI143" s="301"/>
    </row>
    <row r="144" spans="1:61" s="13" customFormat="1" ht="30" customHeight="1" x14ac:dyDescent="0.45">
      <c r="A144" s="339" t="s">
        <v>324</v>
      </c>
      <c r="B144" s="514"/>
      <c r="C144" s="514"/>
      <c r="D144" s="514"/>
      <c r="E144" s="514"/>
      <c r="F144" s="514"/>
      <c r="G144" s="514"/>
      <c r="H144" s="514"/>
      <c r="I144" s="514"/>
      <c r="J144" s="514"/>
      <c r="K144" s="514"/>
      <c r="L144" s="514"/>
      <c r="M144" s="514"/>
      <c r="N144" s="514"/>
      <c r="O144" s="514"/>
      <c r="P144" s="514"/>
      <c r="Q144" s="514"/>
      <c r="R144" s="514"/>
      <c r="S144" s="515"/>
      <c r="T144" s="295">
        <f t="shared" ref="T144:T146" si="31">SUM(AF144:BC144)</f>
        <v>1</v>
      </c>
      <c r="U144" s="296"/>
      <c r="V144" s="296"/>
      <c r="W144" s="297"/>
      <c r="X144" s="295"/>
      <c r="Y144" s="296"/>
      <c r="Z144" s="296"/>
      <c r="AA144" s="296"/>
      <c r="AB144" s="296"/>
      <c r="AC144" s="296"/>
      <c r="AD144" s="296"/>
      <c r="AE144" s="297"/>
      <c r="AF144" s="392"/>
      <c r="AG144" s="296"/>
      <c r="AH144" s="297"/>
      <c r="AI144" s="295">
        <v>1</v>
      </c>
      <c r="AJ144" s="296"/>
      <c r="AK144" s="297"/>
      <c r="AL144" s="392"/>
      <c r="AM144" s="296"/>
      <c r="AN144" s="393"/>
      <c r="AO144" s="295"/>
      <c r="AP144" s="296"/>
      <c r="AQ144" s="297"/>
      <c r="AR144" s="392"/>
      <c r="AS144" s="296"/>
      <c r="AT144" s="393"/>
      <c r="AU144" s="295"/>
      <c r="AV144" s="296"/>
      <c r="AW144" s="297"/>
      <c r="AX144" s="392"/>
      <c r="AY144" s="296"/>
      <c r="AZ144" s="393"/>
      <c r="BA144" s="295"/>
      <c r="BB144" s="296"/>
      <c r="BC144" s="393"/>
      <c r="BD144" s="315"/>
      <c r="BE144" s="300"/>
      <c r="BF144" s="300"/>
      <c r="BG144" s="300"/>
      <c r="BH144" s="300"/>
      <c r="BI144" s="301"/>
    </row>
    <row r="145" spans="1:61" s="13" customFormat="1" ht="30" customHeight="1" x14ac:dyDescent="0.45">
      <c r="A145" s="339" t="s">
        <v>325</v>
      </c>
      <c r="B145" s="514"/>
      <c r="C145" s="514"/>
      <c r="D145" s="514"/>
      <c r="E145" s="514"/>
      <c r="F145" s="514"/>
      <c r="G145" s="514"/>
      <c r="H145" s="514"/>
      <c r="I145" s="514"/>
      <c r="J145" s="514"/>
      <c r="K145" s="514"/>
      <c r="L145" s="514"/>
      <c r="M145" s="514"/>
      <c r="N145" s="514"/>
      <c r="O145" s="514"/>
      <c r="P145" s="514"/>
      <c r="Q145" s="514"/>
      <c r="R145" s="514"/>
      <c r="S145" s="515"/>
      <c r="T145" s="295">
        <f t="shared" si="31"/>
        <v>35</v>
      </c>
      <c r="U145" s="296"/>
      <c r="V145" s="296"/>
      <c r="W145" s="297"/>
      <c r="X145" s="295"/>
      <c r="Y145" s="296"/>
      <c r="Z145" s="296"/>
      <c r="AA145" s="296"/>
      <c r="AB145" s="296"/>
      <c r="AC145" s="296"/>
      <c r="AD145" s="296"/>
      <c r="AE145" s="297"/>
      <c r="AF145" s="538">
        <f>COUNTIF(P33:Q43,1)+COUNTIF(P49:Q75,1)+COUNTIF(P89:Q117,1)+COUNTIF(P125:Q135,1)+1</f>
        <v>5</v>
      </c>
      <c r="AG145" s="296"/>
      <c r="AH145" s="297"/>
      <c r="AI145" s="487">
        <f>COUNTIF(P33:Q43,2)+COUNTIF(P49:Q75,2)+COUNTIF(P89:Q117,2)+COUNTIF(P125:Q135,2)+1</f>
        <v>5</v>
      </c>
      <c r="AJ145" s="296"/>
      <c r="AK145" s="297"/>
      <c r="AL145" s="538">
        <f>COUNTIF(P33:Q43,3)+COUNTIF(P49:Q75,3)+COUNTIF(P89:Q117,3)+COUNTIF(P125:Q135,3)</f>
        <v>5</v>
      </c>
      <c r="AM145" s="296"/>
      <c r="AN145" s="393"/>
      <c r="AO145" s="487">
        <f>COUNTIF(P33:Q43,4)+COUNTIF(P49:Q75,4)+COUNTIF(P89:Q117,4)+COUNTIF(P125:Q135,4)</f>
        <v>5</v>
      </c>
      <c r="AP145" s="296"/>
      <c r="AQ145" s="297"/>
      <c r="AR145" s="538">
        <f>COUNTIF(P33:Q43,5)+COUNTIF(P49:Q75,5)+COUNTIF(P89:Q117,5)+COUNTIF(P125:Q135,5)</f>
        <v>5</v>
      </c>
      <c r="AS145" s="296"/>
      <c r="AT145" s="393"/>
      <c r="AU145" s="487">
        <f>COUNTIF(P33:Q43,6)+COUNTIF(P49:Q75,6)+COUNTIF(P89:Q117,6)+COUNTIF(P125:Q135,6)+1</f>
        <v>5</v>
      </c>
      <c r="AV145" s="296"/>
      <c r="AW145" s="297"/>
      <c r="AX145" s="538">
        <f>COUNTIF(P33:Q43,7)+COUNTIF(P49:Q75,7)+COUNTIF(P89:Q117,7)+COUNTIF(P125:Q135,7)+1</f>
        <v>5</v>
      </c>
      <c r="AY145" s="296"/>
      <c r="AZ145" s="393"/>
      <c r="BA145" s="295"/>
      <c r="BB145" s="296"/>
      <c r="BC145" s="393"/>
      <c r="BD145" s="315"/>
      <c r="BE145" s="300"/>
      <c r="BF145" s="300"/>
      <c r="BG145" s="300"/>
      <c r="BH145" s="300"/>
      <c r="BI145" s="301"/>
    </row>
    <row r="146" spans="1:61" s="13" customFormat="1" ht="30" customHeight="1" thickBot="1" x14ac:dyDescent="0.5">
      <c r="A146" s="457" t="s">
        <v>326</v>
      </c>
      <c r="B146" s="599"/>
      <c r="C146" s="599"/>
      <c r="D146" s="599"/>
      <c r="E146" s="599"/>
      <c r="F146" s="599"/>
      <c r="G146" s="599"/>
      <c r="H146" s="599"/>
      <c r="I146" s="599"/>
      <c r="J146" s="599"/>
      <c r="K146" s="599"/>
      <c r="L146" s="599"/>
      <c r="M146" s="599"/>
      <c r="N146" s="599"/>
      <c r="O146" s="599"/>
      <c r="P146" s="599"/>
      <c r="Q146" s="599"/>
      <c r="R146" s="599"/>
      <c r="S146" s="600"/>
      <c r="T146" s="598">
        <f t="shared" si="31"/>
        <v>28</v>
      </c>
      <c r="U146" s="498"/>
      <c r="V146" s="498"/>
      <c r="W146" s="548"/>
      <c r="X146" s="598"/>
      <c r="Y146" s="498"/>
      <c r="Z146" s="498"/>
      <c r="AA146" s="498"/>
      <c r="AB146" s="498"/>
      <c r="AC146" s="498"/>
      <c r="AD146" s="498"/>
      <c r="AE146" s="548"/>
      <c r="AF146" s="497">
        <f>COUNTIF(R33:S43,1)+COUNTIF(R49:S75,1)+COUNTIF(R90:S117,1)+COUNTIF(R125:S135,1)+COUNTIF(R124,1)</f>
        <v>5</v>
      </c>
      <c r="AG146" s="498"/>
      <c r="AH146" s="548"/>
      <c r="AI146" s="547">
        <f>COUNTIF(R33:S43,2)+COUNTIF(R49:S75,2)+COUNTIF(R90:S117,2)+COUNTIF(R125:S135,2)+COUNTIF(R124,2)</f>
        <v>3</v>
      </c>
      <c r="AJ146" s="498"/>
      <c r="AK146" s="548"/>
      <c r="AL146" s="497">
        <f>COUNTIF(R33:S43,3)+COUNTIF(R49:S75,3)+COUNTIF(R90:S117,3)+COUNTIF(R125:S135,3)+COUNTIF(R124,3)</f>
        <v>5</v>
      </c>
      <c r="AM146" s="498"/>
      <c r="AN146" s="499"/>
      <c r="AO146" s="547">
        <f>COUNTIF(R33:S43,4)+COUNTIF(R49:S75,4)+COUNTIF(R90:S117,4)+COUNTIF(R125:S135,4)+COUNTIF(R124,4)</f>
        <v>4</v>
      </c>
      <c r="AP146" s="498"/>
      <c r="AQ146" s="548"/>
      <c r="AR146" s="497">
        <f>COUNTIF(R33:S43,5)+COUNTIF(R49:S75,5)+COUNTIF(R90:S117,5)+COUNTIF(R125:S135,5)+COUNTIF(R124,5)</f>
        <v>4</v>
      </c>
      <c r="AS146" s="498"/>
      <c r="AT146" s="499"/>
      <c r="AU146" s="547">
        <f>COUNTIF(R33:S43,6)+COUNTIF(R49:S75,6)+COUNTIF(R90:S117,6)+COUNTIF(R125:S135,6)+COUNTIF(R124,6)</f>
        <v>2</v>
      </c>
      <c r="AV146" s="498"/>
      <c r="AW146" s="548"/>
      <c r="AX146" s="497">
        <f>COUNTIF(R33:S43,7)+COUNTIF(R49:S75,7)+COUNTIF(R90:S117,7)+COUNTIF(R125:S135,7)+COUNTIF(R124,7)</f>
        <v>5</v>
      </c>
      <c r="AY146" s="498"/>
      <c r="AZ146" s="499"/>
      <c r="BA146" s="598"/>
      <c r="BB146" s="498"/>
      <c r="BC146" s="499"/>
      <c r="BD146" s="461"/>
      <c r="BE146" s="399"/>
      <c r="BF146" s="399"/>
      <c r="BG146" s="399"/>
      <c r="BH146" s="399"/>
      <c r="BI146" s="400"/>
    </row>
    <row r="147" spans="1:61" s="61" customFormat="1" ht="30" customHeight="1" thickBot="1" x14ac:dyDescent="0.5">
      <c r="A147" s="259"/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  <c r="BE147" s="261"/>
      <c r="BF147" s="111"/>
      <c r="BG147" s="111"/>
      <c r="BH147" s="111"/>
      <c r="BI147" s="111"/>
    </row>
    <row r="148" spans="1:61" s="14" customFormat="1" ht="51.6" customHeight="1" thickBot="1" x14ac:dyDescent="0.25">
      <c r="A148" s="500" t="s">
        <v>327</v>
      </c>
      <c r="B148" s="501"/>
      <c r="C148" s="501"/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502"/>
      <c r="Q148" s="500" t="s">
        <v>328</v>
      </c>
      <c r="R148" s="501"/>
      <c r="S148" s="501"/>
      <c r="T148" s="501"/>
      <c r="U148" s="501"/>
      <c r="V148" s="501"/>
      <c r="W148" s="501"/>
      <c r="X148" s="501"/>
      <c r="Y148" s="501"/>
      <c r="Z148" s="501"/>
      <c r="AA148" s="501"/>
      <c r="AB148" s="501"/>
      <c r="AC148" s="501"/>
      <c r="AD148" s="501"/>
      <c r="AE148" s="502"/>
      <c r="AF148" s="491" t="s">
        <v>329</v>
      </c>
      <c r="AG148" s="492"/>
      <c r="AH148" s="492"/>
      <c r="AI148" s="492"/>
      <c r="AJ148" s="492"/>
      <c r="AK148" s="492"/>
      <c r="AL148" s="492"/>
      <c r="AM148" s="492"/>
      <c r="AN148" s="492"/>
      <c r="AO148" s="492"/>
      <c r="AP148" s="492"/>
      <c r="AQ148" s="492"/>
      <c r="AR148" s="492"/>
      <c r="AS148" s="492"/>
      <c r="AT148" s="493"/>
      <c r="AU148" s="492" t="s">
        <v>330</v>
      </c>
      <c r="AV148" s="492"/>
      <c r="AW148" s="492"/>
      <c r="AX148" s="492"/>
      <c r="AY148" s="492"/>
      <c r="AZ148" s="492"/>
      <c r="BA148" s="492"/>
      <c r="BB148" s="492"/>
      <c r="BC148" s="492"/>
      <c r="BD148" s="492"/>
      <c r="BE148" s="492"/>
      <c r="BF148" s="492"/>
      <c r="BG148" s="492"/>
      <c r="BH148" s="492"/>
      <c r="BI148" s="493"/>
    </row>
    <row r="149" spans="1:61" s="14" customFormat="1" ht="87" customHeight="1" thickBot="1" x14ac:dyDescent="0.25">
      <c r="A149" s="531" t="s">
        <v>331</v>
      </c>
      <c r="B149" s="485"/>
      <c r="C149" s="485"/>
      <c r="D149" s="485"/>
      <c r="E149" s="485"/>
      <c r="F149" s="485"/>
      <c r="G149" s="394"/>
      <c r="H149" s="309" t="s">
        <v>332</v>
      </c>
      <c r="I149" s="309"/>
      <c r="J149" s="309"/>
      <c r="K149" s="309" t="s">
        <v>333</v>
      </c>
      <c r="L149" s="309"/>
      <c r="M149" s="309"/>
      <c r="N149" s="604" t="s">
        <v>334</v>
      </c>
      <c r="O149" s="605"/>
      <c r="P149" s="606"/>
      <c r="Q149" s="613" t="s">
        <v>331</v>
      </c>
      <c r="R149" s="614"/>
      <c r="S149" s="614"/>
      <c r="T149" s="614"/>
      <c r="U149" s="614"/>
      <c r="V149" s="615"/>
      <c r="W149" s="309" t="s">
        <v>332</v>
      </c>
      <c r="X149" s="309"/>
      <c r="Y149" s="309"/>
      <c r="Z149" s="309" t="s">
        <v>333</v>
      </c>
      <c r="AA149" s="309"/>
      <c r="AB149" s="309"/>
      <c r="AC149" s="542" t="s">
        <v>334</v>
      </c>
      <c r="AD149" s="543"/>
      <c r="AE149" s="544"/>
      <c r="AF149" s="531" t="s">
        <v>332</v>
      </c>
      <c r="AG149" s="485"/>
      <c r="AH149" s="485"/>
      <c r="AI149" s="485"/>
      <c r="AJ149" s="394"/>
      <c r="AK149" s="395" t="s">
        <v>333</v>
      </c>
      <c r="AL149" s="485"/>
      <c r="AM149" s="485"/>
      <c r="AN149" s="485"/>
      <c r="AO149" s="394"/>
      <c r="AP149" s="484" t="s">
        <v>334</v>
      </c>
      <c r="AQ149" s="485"/>
      <c r="AR149" s="485"/>
      <c r="AS149" s="485"/>
      <c r="AT149" s="486"/>
      <c r="AU149" s="617" t="s">
        <v>474</v>
      </c>
      <c r="AV149" s="618"/>
      <c r="AW149" s="618"/>
      <c r="AX149" s="618"/>
      <c r="AY149" s="618"/>
      <c r="AZ149" s="618"/>
      <c r="BA149" s="618"/>
      <c r="BB149" s="618"/>
      <c r="BC149" s="618"/>
      <c r="BD149" s="618"/>
      <c r="BE149" s="618"/>
      <c r="BF149" s="618"/>
      <c r="BG149" s="618"/>
      <c r="BH149" s="618"/>
      <c r="BI149" s="619"/>
    </row>
    <row r="150" spans="1:61" s="14" customFormat="1" ht="41.25" customHeight="1" x14ac:dyDescent="0.2">
      <c r="A150" s="607" t="s">
        <v>335</v>
      </c>
      <c r="B150" s="608"/>
      <c r="C150" s="608"/>
      <c r="D150" s="608"/>
      <c r="E150" s="608"/>
      <c r="F150" s="608"/>
      <c r="G150" s="609"/>
      <c r="H150" s="479">
        <v>2</v>
      </c>
      <c r="I150" s="480"/>
      <c r="J150" s="481"/>
      <c r="K150" s="479">
        <v>2</v>
      </c>
      <c r="L150" s="480"/>
      <c r="M150" s="481"/>
      <c r="N150" s="525">
        <f>K150*1.5</f>
        <v>3</v>
      </c>
      <c r="O150" s="526"/>
      <c r="P150" s="527"/>
      <c r="Q150" s="601" t="s">
        <v>336</v>
      </c>
      <c r="R150" s="602"/>
      <c r="S150" s="602"/>
      <c r="T150" s="602"/>
      <c r="U150" s="602"/>
      <c r="V150" s="603"/>
      <c r="W150" s="488">
        <v>6</v>
      </c>
      <c r="X150" s="489"/>
      <c r="Y150" s="440"/>
      <c r="Z150" s="488">
        <v>4</v>
      </c>
      <c r="AA150" s="489"/>
      <c r="AB150" s="440"/>
      <c r="AC150" s="504">
        <f>Z150*1.5</f>
        <v>6</v>
      </c>
      <c r="AD150" s="505"/>
      <c r="AE150" s="506"/>
      <c r="AF150" s="503">
        <v>8</v>
      </c>
      <c r="AG150" s="480"/>
      <c r="AH150" s="480"/>
      <c r="AI150" s="480"/>
      <c r="AJ150" s="481"/>
      <c r="AK150" s="479">
        <v>12</v>
      </c>
      <c r="AL150" s="480"/>
      <c r="AM150" s="480"/>
      <c r="AN150" s="480"/>
      <c r="AO150" s="481"/>
      <c r="AP150" s="525">
        <f>AK150*1.5</f>
        <v>18</v>
      </c>
      <c r="AQ150" s="526"/>
      <c r="AR150" s="526"/>
      <c r="AS150" s="526"/>
      <c r="AT150" s="527"/>
      <c r="AU150" s="620"/>
      <c r="AV150" s="621"/>
      <c r="AW150" s="621"/>
      <c r="AX150" s="621"/>
      <c r="AY150" s="621"/>
      <c r="AZ150" s="621"/>
      <c r="BA150" s="621"/>
      <c r="BB150" s="621"/>
      <c r="BC150" s="621"/>
      <c r="BD150" s="621"/>
      <c r="BE150" s="621"/>
      <c r="BF150" s="621"/>
      <c r="BG150" s="621"/>
      <c r="BH150" s="621"/>
      <c r="BI150" s="622"/>
    </row>
    <row r="151" spans="1:61" s="14" customFormat="1" ht="48.75" customHeight="1" thickBot="1" x14ac:dyDescent="0.25">
      <c r="A151" s="610"/>
      <c r="B151" s="611"/>
      <c r="C151" s="611"/>
      <c r="D151" s="611"/>
      <c r="E151" s="611"/>
      <c r="F151" s="611"/>
      <c r="G151" s="612"/>
      <c r="H151" s="482"/>
      <c r="I151" s="388"/>
      <c r="J151" s="483"/>
      <c r="K151" s="482"/>
      <c r="L151" s="388"/>
      <c r="M151" s="483"/>
      <c r="N151" s="528"/>
      <c r="O151" s="529"/>
      <c r="P151" s="530"/>
      <c r="Q151" s="595" t="s">
        <v>337</v>
      </c>
      <c r="R151" s="596"/>
      <c r="S151" s="596"/>
      <c r="T151" s="596"/>
      <c r="U151" s="596"/>
      <c r="V151" s="597"/>
      <c r="W151" s="460">
        <v>8</v>
      </c>
      <c r="X151" s="546"/>
      <c r="Y151" s="414"/>
      <c r="Z151" s="460">
        <v>6</v>
      </c>
      <c r="AA151" s="546"/>
      <c r="AB151" s="414"/>
      <c r="AC151" s="528">
        <v>9</v>
      </c>
      <c r="AD151" s="529"/>
      <c r="AE151" s="530"/>
      <c r="AF151" s="387"/>
      <c r="AG151" s="388"/>
      <c r="AH151" s="388"/>
      <c r="AI151" s="388"/>
      <c r="AJ151" s="483"/>
      <c r="AK151" s="482"/>
      <c r="AL151" s="388"/>
      <c r="AM151" s="388"/>
      <c r="AN151" s="388"/>
      <c r="AO151" s="483"/>
      <c r="AP151" s="528"/>
      <c r="AQ151" s="529"/>
      <c r="AR151" s="529"/>
      <c r="AS151" s="529"/>
      <c r="AT151" s="530"/>
      <c r="AU151" s="623"/>
      <c r="AV151" s="624"/>
      <c r="AW151" s="624"/>
      <c r="AX151" s="624"/>
      <c r="AY151" s="624"/>
      <c r="AZ151" s="624"/>
      <c r="BA151" s="624"/>
      <c r="BB151" s="624"/>
      <c r="BC151" s="624"/>
      <c r="BD151" s="624"/>
      <c r="BE151" s="624"/>
      <c r="BF151" s="624"/>
      <c r="BG151" s="624"/>
      <c r="BH151" s="624"/>
      <c r="BI151" s="625"/>
    </row>
    <row r="152" spans="1:61" s="38" customFormat="1" ht="33" customHeight="1" x14ac:dyDescent="0.5">
      <c r="A152" s="214" t="s">
        <v>207</v>
      </c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6"/>
      <c r="S152" s="216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7"/>
      <c r="AG152" s="215"/>
      <c r="AH152" s="215"/>
      <c r="AI152" s="303" t="s">
        <v>207</v>
      </c>
      <c r="AJ152" s="303"/>
      <c r="AK152" s="303"/>
      <c r="AL152" s="303"/>
      <c r="AM152" s="303"/>
      <c r="AN152" s="303"/>
      <c r="AO152" s="303"/>
      <c r="AP152" s="303"/>
      <c r="AQ152" s="303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8"/>
    </row>
    <row r="153" spans="1:61" s="38" customFormat="1" ht="17.25" customHeight="1" x14ac:dyDescent="0.45">
      <c r="A153" s="292" t="s">
        <v>208</v>
      </c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19"/>
      <c r="Z153" s="219"/>
      <c r="AA153" s="219"/>
      <c r="AB153" s="219"/>
      <c r="AC153" s="219"/>
      <c r="AD153" s="215"/>
      <c r="AE153" s="215"/>
      <c r="AF153" s="215"/>
      <c r="AG153" s="215"/>
      <c r="AH153" s="215"/>
      <c r="AI153" s="291" t="s">
        <v>209</v>
      </c>
      <c r="AJ153" s="291"/>
      <c r="AK153" s="291"/>
      <c r="AL153" s="291"/>
      <c r="AM153" s="291"/>
      <c r="AN153" s="291"/>
      <c r="AO153" s="291"/>
      <c r="AP153" s="291"/>
      <c r="AQ153" s="291"/>
      <c r="AR153" s="291"/>
      <c r="AS153" s="291"/>
      <c r="AT153" s="291"/>
      <c r="AU153" s="291"/>
      <c r="AV153" s="291"/>
      <c r="AW153" s="291"/>
      <c r="AX153" s="291"/>
      <c r="AY153" s="291"/>
      <c r="AZ153" s="291"/>
      <c r="BA153" s="291"/>
      <c r="BB153" s="291"/>
      <c r="BC153" s="291"/>
      <c r="BD153" s="291"/>
      <c r="BE153" s="291"/>
      <c r="BF153" s="291"/>
      <c r="BG153" s="291"/>
      <c r="BH153" s="291"/>
      <c r="BI153" s="218"/>
    </row>
    <row r="154" spans="1:61" s="38" customFormat="1" ht="51.75" customHeight="1" x14ac:dyDescent="0.45">
      <c r="A154" s="292"/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19"/>
      <c r="Z154" s="219"/>
      <c r="AA154" s="219"/>
      <c r="AB154" s="219"/>
      <c r="AC154" s="219"/>
      <c r="AD154" s="215"/>
      <c r="AE154" s="215"/>
      <c r="AF154" s="215"/>
      <c r="AG154" s="215"/>
      <c r="AH154" s="215"/>
      <c r="AI154" s="291"/>
      <c r="AJ154" s="291"/>
      <c r="AK154" s="291"/>
      <c r="AL154" s="291"/>
      <c r="AM154" s="291"/>
      <c r="AN154" s="291"/>
      <c r="AO154" s="291"/>
      <c r="AP154" s="291"/>
      <c r="AQ154" s="291"/>
      <c r="AR154" s="291"/>
      <c r="AS154" s="291"/>
      <c r="AT154" s="291"/>
      <c r="AU154" s="291"/>
      <c r="AV154" s="291"/>
      <c r="AW154" s="291"/>
      <c r="AX154" s="291"/>
      <c r="AY154" s="291"/>
      <c r="AZ154" s="291"/>
      <c r="BA154" s="291"/>
      <c r="BB154" s="291"/>
      <c r="BC154" s="291"/>
      <c r="BD154" s="291"/>
      <c r="BE154" s="291"/>
      <c r="BF154" s="291"/>
      <c r="BG154" s="291"/>
      <c r="BH154" s="291"/>
      <c r="BI154" s="218"/>
    </row>
    <row r="155" spans="1:61" s="56" customFormat="1" ht="43.5" customHeight="1" x14ac:dyDescent="0.5">
      <c r="A155" s="304"/>
      <c r="B155" s="304"/>
      <c r="C155" s="304"/>
      <c r="D155" s="304"/>
      <c r="E155" s="304"/>
      <c r="F155" s="304"/>
      <c r="G155" s="304"/>
      <c r="H155" s="291" t="s">
        <v>210</v>
      </c>
      <c r="I155" s="291"/>
      <c r="J155" s="291"/>
      <c r="K155" s="291"/>
      <c r="L155" s="291"/>
      <c r="M155" s="291"/>
      <c r="N155" s="291"/>
      <c r="O155" s="291"/>
      <c r="P155" s="291"/>
      <c r="Q155" s="291"/>
      <c r="R155" s="219"/>
      <c r="S155" s="219"/>
      <c r="T155" s="219"/>
      <c r="U155" s="219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20"/>
      <c r="AJ155" s="221"/>
      <c r="AK155" s="221"/>
      <c r="AL155" s="221"/>
      <c r="AM155" s="221"/>
      <c r="AN155" s="221"/>
      <c r="AO155" s="221"/>
      <c r="AP155" s="305" t="s">
        <v>211</v>
      </c>
      <c r="AQ155" s="305"/>
      <c r="AR155" s="305"/>
      <c r="AS155" s="305"/>
      <c r="AT155" s="305"/>
      <c r="AU155" s="305"/>
      <c r="AV155" s="305"/>
      <c r="AW155" s="305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5"/>
      <c r="BI155" s="217"/>
    </row>
    <row r="156" spans="1:61" s="38" customFormat="1" ht="54.75" customHeight="1" x14ac:dyDescent="0.5">
      <c r="A156" s="306"/>
      <c r="B156" s="306"/>
      <c r="C156" s="306"/>
      <c r="D156" s="306"/>
      <c r="E156" s="306"/>
      <c r="F156" s="306"/>
      <c r="G156" s="306"/>
      <c r="H156" s="293">
        <v>2022</v>
      </c>
      <c r="I156" s="293"/>
      <c r="J156" s="293"/>
      <c r="K156" s="218"/>
      <c r="L156" s="218"/>
      <c r="M156" s="218"/>
      <c r="N156" s="218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307" t="s">
        <v>212</v>
      </c>
      <c r="AJ156" s="307"/>
      <c r="AK156" s="307"/>
      <c r="AL156" s="307"/>
      <c r="AM156" s="307"/>
      <c r="AN156" s="307"/>
      <c r="AO156" s="307"/>
      <c r="AP156" s="293">
        <v>2022</v>
      </c>
      <c r="AQ156" s="293"/>
      <c r="AR156" s="293"/>
      <c r="AS156" s="218"/>
      <c r="AT156" s="218"/>
      <c r="AU156" s="218"/>
      <c r="AV156" s="218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2"/>
      <c r="BH156" s="222"/>
      <c r="BI156" s="218"/>
    </row>
    <row r="157" spans="1:61" s="57" customFormat="1" ht="30.75" customHeight="1" x14ac:dyDescent="0.55000000000000004">
      <c r="A157" s="224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5"/>
      <c r="S157" s="225"/>
      <c r="T157" s="224"/>
      <c r="U157" s="224"/>
      <c r="V157" s="224"/>
      <c r="W157" s="224"/>
      <c r="X157" s="224"/>
      <c r="Y157" s="224"/>
      <c r="Z157" s="224"/>
      <c r="AA157" s="226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7"/>
      <c r="BE157" s="227"/>
      <c r="BF157" s="227"/>
      <c r="BG157" s="227"/>
      <c r="BH157" s="227"/>
      <c r="BI157" s="217"/>
    </row>
    <row r="158" spans="1:61" s="56" customFormat="1" ht="48.75" customHeight="1" x14ac:dyDescent="0.5">
      <c r="A158" s="228" t="s">
        <v>481</v>
      </c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29"/>
      <c r="S158" s="229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30"/>
      <c r="BE158" s="230"/>
      <c r="BF158" s="230"/>
      <c r="BG158" s="230"/>
      <c r="BH158" s="230"/>
      <c r="BI158" s="217"/>
    </row>
    <row r="159" spans="1:61" s="14" customFormat="1" ht="21.75" customHeight="1" x14ac:dyDescent="0.3">
      <c r="A159" s="264"/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64"/>
      <c r="AK159" s="264"/>
      <c r="AL159" s="264"/>
      <c r="AM159" s="264"/>
      <c r="AN159" s="264"/>
      <c r="AO159" s="264"/>
      <c r="AP159" s="264"/>
      <c r="AQ159" s="264"/>
      <c r="AR159" s="264"/>
      <c r="AS159" s="264"/>
      <c r="AT159" s="264"/>
      <c r="AU159" s="264"/>
      <c r="AV159" s="264"/>
      <c r="AW159" s="264"/>
      <c r="AX159" s="264"/>
      <c r="AY159" s="264"/>
      <c r="AZ159" s="264"/>
      <c r="BA159" s="264"/>
      <c r="BB159" s="264"/>
      <c r="BC159" s="264"/>
      <c r="BD159" s="264"/>
      <c r="BE159" s="264"/>
      <c r="BF159" s="265"/>
      <c r="BG159" s="265"/>
      <c r="BH159" s="265"/>
      <c r="BI159" s="265"/>
    </row>
    <row r="160" spans="1:61" s="14" customFormat="1" ht="30" customHeight="1" x14ac:dyDescent="0.5">
      <c r="A160" s="264"/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  <c r="Y160" s="264"/>
      <c r="Z160" s="264"/>
      <c r="AA160" s="42" t="s">
        <v>338</v>
      </c>
      <c r="AB160" s="229"/>
      <c r="AC160" s="229"/>
      <c r="AD160" s="229"/>
      <c r="AE160" s="229"/>
      <c r="AF160" s="229"/>
      <c r="AG160" s="229"/>
      <c r="AH160" s="229"/>
      <c r="AI160" s="229"/>
      <c r="AJ160" s="264"/>
      <c r="AK160" s="264"/>
      <c r="AL160" s="264"/>
      <c r="AM160" s="264"/>
      <c r="AN160" s="264"/>
      <c r="AO160" s="264"/>
      <c r="AP160" s="264"/>
      <c r="AQ160" s="264"/>
      <c r="AR160" s="264"/>
      <c r="AS160" s="264"/>
      <c r="AT160" s="264"/>
      <c r="AU160" s="264"/>
      <c r="AV160" s="264"/>
      <c r="AW160" s="264"/>
      <c r="AX160" s="264"/>
      <c r="AY160" s="264"/>
      <c r="AZ160" s="264"/>
      <c r="BA160" s="264"/>
      <c r="BB160" s="264"/>
      <c r="BC160" s="264"/>
      <c r="BD160" s="264"/>
      <c r="BE160" s="264"/>
      <c r="BF160" s="265"/>
      <c r="BG160" s="265"/>
      <c r="BH160" s="265"/>
      <c r="BI160" s="265"/>
    </row>
    <row r="161" spans="1:61" s="14" customFormat="1" ht="19.5" customHeight="1" thickBot="1" x14ac:dyDescent="0.3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4"/>
      <c r="S161" s="264"/>
      <c r="T161" s="266"/>
      <c r="U161" s="267"/>
      <c r="V161" s="267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6"/>
      <c r="AI161" s="266"/>
      <c r="AJ161" s="266"/>
      <c r="AK161" s="266"/>
      <c r="AL161" s="266"/>
      <c r="AM161" s="266"/>
      <c r="AN161" s="266"/>
      <c r="AO161" s="266"/>
      <c r="AP161" s="266"/>
      <c r="AQ161" s="266"/>
      <c r="AR161" s="266"/>
      <c r="AS161" s="266"/>
      <c r="AT161" s="266"/>
      <c r="AU161" s="266"/>
      <c r="AV161" s="266"/>
      <c r="AW161" s="266"/>
      <c r="AX161" s="266"/>
      <c r="AY161" s="266"/>
      <c r="AZ161" s="266"/>
      <c r="BA161" s="266"/>
      <c r="BB161" s="266"/>
      <c r="BC161" s="266"/>
      <c r="BD161" s="266"/>
      <c r="BE161" s="266"/>
      <c r="BF161" s="265"/>
      <c r="BG161" s="265"/>
      <c r="BH161" s="265"/>
      <c r="BI161" s="265"/>
    </row>
    <row r="162" spans="1:61" s="27" customFormat="1" ht="108.6" customHeight="1" thickBot="1" x14ac:dyDescent="0.4">
      <c r="A162" s="491" t="s">
        <v>339</v>
      </c>
      <c r="B162" s="492"/>
      <c r="C162" s="492"/>
      <c r="D162" s="493"/>
      <c r="E162" s="501" t="s">
        <v>340</v>
      </c>
      <c r="F162" s="501"/>
      <c r="G162" s="501"/>
      <c r="H162" s="501"/>
      <c r="I162" s="501"/>
      <c r="J162" s="501"/>
      <c r="K162" s="501"/>
      <c r="L162" s="501"/>
      <c r="M162" s="501"/>
      <c r="N162" s="501"/>
      <c r="O162" s="501"/>
      <c r="P162" s="501"/>
      <c r="Q162" s="501"/>
      <c r="R162" s="501"/>
      <c r="S162" s="501"/>
      <c r="T162" s="501"/>
      <c r="U162" s="501"/>
      <c r="V162" s="501"/>
      <c r="W162" s="501"/>
      <c r="X162" s="501"/>
      <c r="Y162" s="501"/>
      <c r="Z162" s="501"/>
      <c r="AA162" s="501"/>
      <c r="AB162" s="501"/>
      <c r="AC162" s="501"/>
      <c r="AD162" s="501"/>
      <c r="AE162" s="501"/>
      <c r="AF162" s="501"/>
      <c r="AG162" s="501"/>
      <c r="AH162" s="501"/>
      <c r="AI162" s="501"/>
      <c r="AJ162" s="501"/>
      <c r="AK162" s="501"/>
      <c r="AL162" s="501"/>
      <c r="AM162" s="501"/>
      <c r="AN162" s="501"/>
      <c r="AO162" s="501"/>
      <c r="AP162" s="501"/>
      <c r="AQ162" s="501"/>
      <c r="AR162" s="501"/>
      <c r="AS162" s="501"/>
      <c r="AT162" s="501"/>
      <c r="AU162" s="501"/>
      <c r="AV162" s="501"/>
      <c r="AW162" s="501"/>
      <c r="AX162" s="501"/>
      <c r="AY162" s="501"/>
      <c r="AZ162" s="501"/>
      <c r="BA162" s="501"/>
      <c r="BB162" s="501"/>
      <c r="BC162" s="501"/>
      <c r="BD162" s="501"/>
      <c r="BE162" s="501"/>
      <c r="BF162" s="491" t="s">
        <v>341</v>
      </c>
      <c r="BG162" s="492"/>
      <c r="BH162" s="492"/>
      <c r="BI162" s="493"/>
    </row>
    <row r="163" spans="1:61" s="122" customFormat="1" ht="99" customHeight="1" x14ac:dyDescent="0.3">
      <c r="A163" s="347" t="s">
        <v>342</v>
      </c>
      <c r="B163" s="348"/>
      <c r="C163" s="348"/>
      <c r="D163" s="349"/>
      <c r="E163" s="536" t="s">
        <v>486</v>
      </c>
      <c r="F163" s="536"/>
      <c r="G163" s="536"/>
      <c r="H163" s="536"/>
      <c r="I163" s="536"/>
      <c r="J163" s="536"/>
      <c r="K163" s="536"/>
      <c r="L163" s="536"/>
      <c r="M163" s="536"/>
      <c r="N163" s="536"/>
      <c r="O163" s="536"/>
      <c r="P163" s="536"/>
      <c r="Q163" s="536"/>
      <c r="R163" s="536"/>
      <c r="S163" s="536"/>
      <c r="T163" s="536"/>
      <c r="U163" s="536"/>
      <c r="V163" s="536"/>
      <c r="W163" s="536"/>
      <c r="X163" s="536"/>
      <c r="Y163" s="536"/>
      <c r="Z163" s="536"/>
      <c r="AA163" s="536"/>
      <c r="AB163" s="536"/>
      <c r="AC163" s="536"/>
      <c r="AD163" s="536"/>
      <c r="AE163" s="536"/>
      <c r="AF163" s="536"/>
      <c r="AG163" s="536"/>
      <c r="AH163" s="536"/>
      <c r="AI163" s="536"/>
      <c r="AJ163" s="536"/>
      <c r="AK163" s="536"/>
      <c r="AL163" s="536"/>
      <c r="AM163" s="536"/>
      <c r="AN163" s="536"/>
      <c r="AO163" s="536"/>
      <c r="AP163" s="536"/>
      <c r="AQ163" s="536"/>
      <c r="AR163" s="536"/>
      <c r="AS163" s="536"/>
      <c r="AT163" s="536"/>
      <c r="AU163" s="536"/>
      <c r="AV163" s="536"/>
      <c r="AW163" s="536"/>
      <c r="AX163" s="536"/>
      <c r="AY163" s="536"/>
      <c r="AZ163" s="536"/>
      <c r="BA163" s="536"/>
      <c r="BB163" s="536"/>
      <c r="BC163" s="536"/>
      <c r="BD163" s="536"/>
      <c r="BE163" s="536"/>
      <c r="BF163" s="490" t="s">
        <v>461</v>
      </c>
      <c r="BG163" s="472"/>
      <c r="BH163" s="472"/>
      <c r="BI163" s="473"/>
    </row>
    <row r="164" spans="1:61" s="122" customFormat="1" ht="48" customHeight="1" x14ac:dyDescent="0.3">
      <c r="A164" s="438" t="s">
        <v>343</v>
      </c>
      <c r="B164" s="354"/>
      <c r="C164" s="354"/>
      <c r="D164" s="456"/>
      <c r="E164" s="475" t="s">
        <v>344</v>
      </c>
      <c r="F164" s="475"/>
      <c r="G164" s="475"/>
      <c r="H164" s="475"/>
      <c r="I164" s="475"/>
      <c r="J164" s="475"/>
      <c r="K164" s="475"/>
      <c r="L164" s="475"/>
      <c r="M164" s="475"/>
      <c r="N164" s="475"/>
      <c r="O164" s="475"/>
      <c r="P164" s="475"/>
      <c r="Q164" s="475"/>
      <c r="R164" s="475"/>
      <c r="S164" s="475"/>
      <c r="T164" s="475"/>
      <c r="U164" s="475"/>
      <c r="V164" s="475"/>
      <c r="W164" s="475"/>
      <c r="X164" s="475"/>
      <c r="Y164" s="475"/>
      <c r="Z164" s="475"/>
      <c r="AA164" s="475"/>
      <c r="AB164" s="475"/>
      <c r="AC164" s="475"/>
      <c r="AD164" s="475"/>
      <c r="AE164" s="475"/>
      <c r="AF164" s="475"/>
      <c r="AG164" s="475"/>
      <c r="AH164" s="475"/>
      <c r="AI164" s="475"/>
      <c r="AJ164" s="475"/>
      <c r="AK164" s="475"/>
      <c r="AL164" s="475"/>
      <c r="AM164" s="475"/>
      <c r="AN164" s="475"/>
      <c r="AO164" s="475"/>
      <c r="AP164" s="475"/>
      <c r="AQ164" s="475"/>
      <c r="AR164" s="475"/>
      <c r="AS164" s="475"/>
      <c r="AT164" s="475"/>
      <c r="AU164" s="475"/>
      <c r="AV164" s="475"/>
      <c r="AW164" s="475"/>
      <c r="AX164" s="475"/>
      <c r="AY164" s="475"/>
      <c r="AZ164" s="475"/>
      <c r="BA164" s="475"/>
      <c r="BB164" s="475"/>
      <c r="BC164" s="475"/>
      <c r="BD164" s="475"/>
      <c r="BE164" s="475"/>
      <c r="BF164" s="474" t="s">
        <v>487</v>
      </c>
      <c r="BG164" s="383"/>
      <c r="BH164" s="383"/>
      <c r="BI164" s="384"/>
    </row>
    <row r="165" spans="1:61" s="123" customFormat="1" ht="55.5" customHeight="1" x14ac:dyDescent="0.3">
      <c r="A165" s="315" t="s">
        <v>134</v>
      </c>
      <c r="B165" s="300"/>
      <c r="C165" s="300"/>
      <c r="D165" s="301"/>
      <c r="E165" s="326" t="s">
        <v>469</v>
      </c>
      <c r="F165" s="327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327"/>
      <c r="S165" s="327"/>
      <c r="T165" s="327"/>
      <c r="U165" s="327"/>
      <c r="V165" s="327"/>
      <c r="W165" s="327"/>
      <c r="X165" s="327"/>
      <c r="Y165" s="327"/>
      <c r="Z165" s="327"/>
      <c r="AA165" s="327"/>
      <c r="AB165" s="327"/>
      <c r="AC165" s="327"/>
      <c r="AD165" s="327"/>
      <c r="AE165" s="327"/>
      <c r="AF165" s="327"/>
      <c r="AG165" s="327"/>
      <c r="AH165" s="327"/>
      <c r="AI165" s="327"/>
      <c r="AJ165" s="327"/>
      <c r="AK165" s="327"/>
      <c r="AL165" s="327"/>
      <c r="AM165" s="327"/>
      <c r="AN165" s="327"/>
      <c r="AO165" s="327"/>
      <c r="AP165" s="327"/>
      <c r="AQ165" s="327"/>
      <c r="AR165" s="327"/>
      <c r="AS165" s="327"/>
      <c r="AT165" s="327"/>
      <c r="AU165" s="327"/>
      <c r="AV165" s="327"/>
      <c r="AW165" s="327"/>
      <c r="AX165" s="327"/>
      <c r="AY165" s="327"/>
      <c r="AZ165" s="327"/>
      <c r="BA165" s="327"/>
      <c r="BB165" s="327"/>
      <c r="BC165" s="327"/>
      <c r="BD165" s="327"/>
      <c r="BE165" s="328"/>
      <c r="BF165" s="317" t="s">
        <v>132</v>
      </c>
      <c r="BG165" s="318"/>
      <c r="BH165" s="318"/>
      <c r="BI165" s="319"/>
    </row>
    <row r="166" spans="1:61" s="122" customFormat="1" ht="59.25" customHeight="1" x14ac:dyDescent="0.3">
      <c r="A166" s="438" t="s">
        <v>345</v>
      </c>
      <c r="B166" s="354"/>
      <c r="C166" s="354"/>
      <c r="D166" s="456"/>
      <c r="E166" s="326" t="s">
        <v>346</v>
      </c>
      <c r="F166" s="327"/>
      <c r="G166" s="327"/>
      <c r="H166" s="327"/>
      <c r="I166" s="327"/>
      <c r="J166" s="327"/>
      <c r="K166" s="327"/>
      <c r="L166" s="327"/>
      <c r="M166" s="327"/>
      <c r="N166" s="327"/>
      <c r="O166" s="327"/>
      <c r="P166" s="327"/>
      <c r="Q166" s="327"/>
      <c r="R166" s="327"/>
      <c r="S166" s="327"/>
      <c r="T166" s="327"/>
      <c r="U166" s="327"/>
      <c r="V166" s="327"/>
      <c r="W166" s="327"/>
      <c r="X166" s="327"/>
      <c r="Y166" s="327"/>
      <c r="Z166" s="327"/>
      <c r="AA166" s="327"/>
      <c r="AB166" s="327"/>
      <c r="AC166" s="327"/>
      <c r="AD166" s="327"/>
      <c r="AE166" s="327"/>
      <c r="AF166" s="327"/>
      <c r="AG166" s="327"/>
      <c r="AH166" s="327"/>
      <c r="AI166" s="327"/>
      <c r="AJ166" s="327"/>
      <c r="AK166" s="327"/>
      <c r="AL166" s="327"/>
      <c r="AM166" s="327"/>
      <c r="AN166" s="327"/>
      <c r="AO166" s="327"/>
      <c r="AP166" s="327"/>
      <c r="AQ166" s="327"/>
      <c r="AR166" s="327"/>
      <c r="AS166" s="327"/>
      <c r="AT166" s="327"/>
      <c r="AU166" s="327"/>
      <c r="AV166" s="327"/>
      <c r="AW166" s="327"/>
      <c r="AX166" s="327"/>
      <c r="AY166" s="327"/>
      <c r="AZ166" s="327"/>
      <c r="BA166" s="327"/>
      <c r="BB166" s="327"/>
      <c r="BC166" s="327"/>
      <c r="BD166" s="327"/>
      <c r="BE166" s="328"/>
      <c r="BF166" s="474" t="s">
        <v>122</v>
      </c>
      <c r="BG166" s="383"/>
      <c r="BH166" s="383"/>
      <c r="BI166" s="384"/>
    </row>
    <row r="167" spans="1:61" s="123" customFormat="1" ht="96.75" customHeight="1" x14ac:dyDescent="0.3">
      <c r="A167" s="315" t="s">
        <v>347</v>
      </c>
      <c r="B167" s="300"/>
      <c r="C167" s="300"/>
      <c r="D167" s="301"/>
      <c r="E167" s="326" t="s">
        <v>460</v>
      </c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327"/>
      <c r="U167" s="327"/>
      <c r="V167" s="327"/>
      <c r="W167" s="327"/>
      <c r="X167" s="327"/>
      <c r="Y167" s="327"/>
      <c r="Z167" s="327"/>
      <c r="AA167" s="327"/>
      <c r="AB167" s="327"/>
      <c r="AC167" s="327"/>
      <c r="AD167" s="327"/>
      <c r="AE167" s="327"/>
      <c r="AF167" s="327"/>
      <c r="AG167" s="327"/>
      <c r="AH167" s="327"/>
      <c r="AI167" s="327"/>
      <c r="AJ167" s="327"/>
      <c r="AK167" s="327"/>
      <c r="AL167" s="327"/>
      <c r="AM167" s="327"/>
      <c r="AN167" s="327"/>
      <c r="AO167" s="327"/>
      <c r="AP167" s="327"/>
      <c r="AQ167" s="327"/>
      <c r="AR167" s="327"/>
      <c r="AS167" s="327"/>
      <c r="AT167" s="327"/>
      <c r="AU167" s="327"/>
      <c r="AV167" s="327"/>
      <c r="AW167" s="327"/>
      <c r="AX167" s="327"/>
      <c r="AY167" s="327"/>
      <c r="AZ167" s="327"/>
      <c r="BA167" s="327"/>
      <c r="BB167" s="327"/>
      <c r="BC167" s="327"/>
      <c r="BD167" s="327"/>
      <c r="BE167" s="328"/>
      <c r="BF167" s="317" t="s">
        <v>462</v>
      </c>
      <c r="BG167" s="324"/>
      <c r="BH167" s="324"/>
      <c r="BI167" s="325"/>
    </row>
    <row r="168" spans="1:61" s="122" customFormat="1" ht="96.75" customHeight="1" x14ac:dyDescent="0.3">
      <c r="A168" s="315" t="s">
        <v>348</v>
      </c>
      <c r="B168" s="300"/>
      <c r="C168" s="300"/>
      <c r="D168" s="301"/>
      <c r="E168" s="326" t="s">
        <v>349</v>
      </c>
      <c r="F168" s="327"/>
      <c r="G168" s="327"/>
      <c r="H168" s="327"/>
      <c r="I168" s="327"/>
      <c r="J168" s="327"/>
      <c r="K168" s="327"/>
      <c r="L168" s="327"/>
      <c r="M168" s="327"/>
      <c r="N168" s="327"/>
      <c r="O168" s="327"/>
      <c r="P168" s="327"/>
      <c r="Q168" s="327"/>
      <c r="R168" s="327"/>
      <c r="S168" s="327"/>
      <c r="T168" s="327"/>
      <c r="U168" s="327"/>
      <c r="V168" s="327"/>
      <c r="W168" s="327"/>
      <c r="X168" s="327"/>
      <c r="Y168" s="327"/>
      <c r="Z168" s="327"/>
      <c r="AA168" s="327"/>
      <c r="AB168" s="327"/>
      <c r="AC168" s="327"/>
      <c r="AD168" s="327"/>
      <c r="AE168" s="327"/>
      <c r="AF168" s="327"/>
      <c r="AG168" s="327"/>
      <c r="AH168" s="327"/>
      <c r="AI168" s="327"/>
      <c r="AJ168" s="327"/>
      <c r="AK168" s="327"/>
      <c r="AL168" s="327"/>
      <c r="AM168" s="327"/>
      <c r="AN168" s="327"/>
      <c r="AO168" s="327"/>
      <c r="AP168" s="327"/>
      <c r="AQ168" s="327"/>
      <c r="AR168" s="327"/>
      <c r="AS168" s="327"/>
      <c r="AT168" s="327"/>
      <c r="AU168" s="327"/>
      <c r="AV168" s="327"/>
      <c r="AW168" s="327"/>
      <c r="AX168" s="327"/>
      <c r="AY168" s="327"/>
      <c r="AZ168" s="327"/>
      <c r="BA168" s="327"/>
      <c r="BB168" s="327"/>
      <c r="BC168" s="327"/>
      <c r="BD168" s="327"/>
      <c r="BE168" s="328"/>
      <c r="BF168" s="556" t="s">
        <v>462</v>
      </c>
      <c r="BG168" s="557"/>
      <c r="BH168" s="557"/>
      <c r="BI168" s="558"/>
    </row>
    <row r="169" spans="1:61" s="122" customFormat="1" ht="93" customHeight="1" x14ac:dyDescent="0.3">
      <c r="A169" s="320" t="s">
        <v>350</v>
      </c>
      <c r="B169" s="321"/>
      <c r="C169" s="321"/>
      <c r="D169" s="322"/>
      <c r="E169" s="326" t="s">
        <v>351</v>
      </c>
      <c r="F169" s="327"/>
      <c r="G169" s="327"/>
      <c r="H169" s="327"/>
      <c r="I169" s="327"/>
      <c r="J169" s="327"/>
      <c r="K169" s="327"/>
      <c r="L169" s="327"/>
      <c r="M169" s="327"/>
      <c r="N169" s="327"/>
      <c r="O169" s="327"/>
      <c r="P169" s="327"/>
      <c r="Q169" s="327"/>
      <c r="R169" s="327"/>
      <c r="S169" s="327"/>
      <c r="T169" s="327"/>
      <c r="U169" s="327"/>
      <c r="V169" s="327"/>
      <c r="W169" s="327"/>
      <c r="X169" s="327"/>
      <c r="Y169" s="327"/>
      <c r="Z169" s="327"/>
      <c r="AA169" s="327"/>
      <c r="AB169" s="327"/>
      <c r="AC169" s="327"/>
      <c r="AD169" s="327"/>
      <c r="AE169" s="327"/>
      <c r="AF169" s="327"/>
      <c r="AG169" s="327"/>
      <c r="AH169" s="327"/>
      <c r="AI169" s="327"/>
      <c r="AJ169" s="327"/>
      <c r="AK169" s="327"/>
      <c r="AL169" s="327"/>
      <c r="AM169" s="327"/>
      <c r="AN169" s="327"/>
      <c r="AO169" s="327"/>
      <c r="AP169" s="327"/>
      <c r="AQ169" s="327"/>
      <c r="AR169" s="327"/>
      <c r="AS169" s="327"/>
      <c r="AT169" s="327"/>
      <c r="AU169" s="327"/>
      <c r="AV169" s="327"/>
      <c r="AW169" s="327"/>
      <c r="AX169" s="327"/>
      <c r="AY169" s="327"/>
      <c r="AZ169" s="327"/>
      <c r="BA169" s="327"/>
      <c r="BB169" s="327"/>
      <c r="BC169" s="327"/>
      <c r="BD169" s="327"/>
      <c r="BE169" s="328"/>
      <c r="BF169" s="559" t="s">
        <v>124</v>
      </c>
      <c r="BG169" s="560"/>
      <c r="BH169" s="560"/>
      <c r="BI169" s="561"/>
    </row>
    <row r="170" spans="1:61" s="122" customFormat="1" ht="94.5" customHeight="1" x14ac:dyDescent="0.3">
      <c r="A170" s="320" t="s">
        <v>352</v>
      </c>
      <c r="B170" s="321"/>
      <c r="C170" s="321"/>
      <c r="D170" s="322"/>
      <c r="E170" s="537" t="s">
        <v>353</v>
      </c>
      <c r="F170" s="537"/>
      <c r="G170" s="537"/>
      <c r="H170" s="537"/>
      <c r="I170" s="537"/>
      <c r="J170" s="537"/>
      <c r="K170" s="537"/>
      <c r="L170" s="537"/>
      <c r="M170" s="537"/>
      <c r="N170" s="537"/>
      <c r="O170" s="537"/>
      <c r="P170" s="537"/>
      <c r="Q170" s="537"/>
      <c r="R170" s="537"/>
      <c r="S170" s="537"/>
      <c r="T170" s="537"/>
      <c r="U170" s="537"/>
      <c r="V170" s="537"/>
      <c r="W170" s="537"/>
      <c r="X170" s="537"/>
      <c r="Y170" s="537"/>
      <c r="Z170" s="537"/>
      <c r="AA170" s="537"/>
      <c r="AB170" s="537"/>
      <c r="AC170" s="537"/>
      <c r="AD170" s="537"/>
      <c r="AE170" s="537"/>
      <c r="AF170" s="537"/>
      <c r="AG170" s="537"/>
      <c r="AH170" s="537"/>
      <c r="AI170" s="537"/>
      <c r="AJ170" s="537"/>
      <c r="AK170" s="537"/>
      <c r="AL170" s="537"/>
      <c r="AM170" s="537"/>
      <c r="AN170" s="537"/>
      <c r="AO170" s="537"/>
      <c r="AP170" s="537"/>
      <c r="AQ170" s="537"/>
      <c r="AR170" s="537"/>
      <c r="AS170" s="537"/>
      <c r="AT170" s="537"/>
      <c r="AU170" s="537"/>
      <c r="AV170" s="537"/>
      <c r="AW170" s="537"/>
      <c r="AX170" s="537"/>
      <c r="AY170" s="537"/>
      <c r="AZ170" s="537"/>
      <c r="BA170" s="537"/>
      <c r="BB170" s="537"/>
      <c r="BC170" s="537"/>
      <c r="BD170" s="537"/>
      <c r="BE170" s="537"/>
      <c r="BF170" s="559" t="s">
        <v>126</v>
      </c>
      <c r="BG170" s="560"/>
      <c r="BH170" s="560"/>
      <c r="BI170" s="561"/>
    </row>
    <row r="171" spans="1:61" s="122" customFormat="1" ht="99" customHeight="1" x14ac:dyDescent="0.3">
      <c r="A171" s="320" t="s">
        <v>354</v>
      </c>
      <c r="B171" s="321"/>
      <c r="C171" s="321"/>
      <c r="D171" s="322"/>
      <c r="E171" s="326" t="s">
        <v>355</v>
      </c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7"/>
      <c r="W171" s="327"/>
      <c r="X171" s="327"/>
      <c r="Y171" s="327"/>
      <c r="Z171" s="327"/>
      <c r="AA171" s="327"/>
      <c r="AB171" s="327"/>
      <c r="AC171" s="327"/>
      <c r="AD171" s="327"/>
      <c r="AE171" s="327"/>
      <c r="AF171" s="327"/>
      <c r="AG171" s="327"/>
      <c r="AH171" s="327"/>
      <c r="AI171" s="327"/>
      <c r="AJ171" s="327"/>
      <c r="AK171" s="327"/>
      <c r="AL171" s="327"/>
      <c r="AM171" s="327"/>
      <c r="AN171" s="327"/>
      <c r="AO171" s="327"/>
      <c r="AP171" s="327"/>
      <c r="AQ171" s="327"/>
      <c r="AR171" s="327"/>
      <c r="AS171" s="327"/>
      <c r="AT171" s="327"/>
      <c r="AU171" s="327"/>
      <c r="AV171" s="327"/>
      <c r="AW171" s="327"/>
      <c r="AX171" s="327"/>
      <c r="AY171" s="327"/>
      <c r="AZ171" s="327"/>
      <c r="BA171" s="327"/>
      <c r="BB171" s="327"/>
      <c r="BC171" s="327"/>
      <c r="BD171" s="327"/>
      <c r="BE171" s="328"/>
      <c r="BF171" s="332" t="s">
        <v>128</v>
      </c>
      <c r="BG171" s="333"/>
      <c r="BH171" s="333"/>
      <c r="BI171" s="334"/>
    </row>
    <row r="172" spans="1:61" s="122" customFormat="1" ht="51" customHeight="1" x14ac:dyDescent="0.3">
      <c r="A172" s="315" t="s">
        <v>356</v>
      </c>
      <c r="B172" s="300"/>
      <c r="C172" s="300"/>
      <c r="D172" s="301"/>
      <c r="E172" s="316" t="s">
        <v>470</v>
      </c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6"/>
      <c r="X172" s="316"/>
      <c r="Y172" s="316"/>
      <c r="Z172" s="316"/>
      <c r="AA172" s="316"/>
      <c r="AB172" s="316"/>
      <c r="AC172" s="316"/>
      <c r="AD172" s="316"/>
      <c r="AE172" s="316"/>
      <c r="AF172" s="316"/>
      <c r="AG172" s="316"/>
      <c r="AH172" s="316"/>
      <c r="AI172" s="316"/>
      <c r="AJ172" s="316"/>
      <c r="AK172" s="316"/>
      <c r="AL172" s="316"/>
      <c r="AM172" s="316"/>
      <c r="AN172" s="316"/>
      <c r="AO172" s="316"/>
      <c r="AP172" s="316"/>
      <c r="AQ172" s="316"/>
      <c r="AR172" s="316"/>
      <c r="AS172" s="316"/>
      <c r="AT172" s="316"/>
      <c r="AU172" s="316"/>
      <c r="AV172" s="316"/>
      <c r="AW172" s="316"/>
      <c r="AX172" s="316"/>
      <c r="AY172" s="316"/>
      <c r="AZ172" s="316"/>
      <c r="BA172" s="316"/>
      <c r="BB172" s="316"/>
      <c r="BC172" s="316"/>
      <c r="BD172" s="316"/>
      <c r="BE172" s="316"/>
      <c r="BF172" s="317" t="s">
        <v>135</v>
      </c>
      <c r="BG172" s="318"/>
      <c r="BH172" s="318"/>
      <c r="BI172" s="319"/>
    </row>
    <row r="173" spans="1:61" s="122" customFormat="1" ht="48.75" customHeight="1" x14ac:dyDescent="0.3">
      <c r="A173" s="315" t="s">
        <v>203</v>
      </c>
      <c r="B173" s="300"/>
      <c r="C173" s="300"/>
      <c r="D173" s="301"/>
      <c r="E173" s="326" t="s">
        <v>357</v>
      </c>
      <c r="F173" s="327"/>
      <c r="G173" s="327"/>
      <c r="H173" s="327"/>
      <c r="I173" s="327"/>
      <c r="J173" s="327"/>
      <c r="K173" s="327"/>
      <c r="L173" s="327"/>
      <c r="M173" s="327"/>
      <c r="N173" s="327"/>
      <c r="O173" s="327"/>
      <c r="P173" s="327"/>
      <c r="Q173" s="327"/>
      <c r="R173" s="327"/>
      <c r="S173" s="327"/>
      <c r="T173" s="327"/>
      <c r="U173" s="327"/>
      <c r="V173" s="327"/>
      <c r="W173" s="327"/>
      <c r="X173" s="327"/>
      <c r="Y173" s="327"/>
      <c r="Z173" s="327"/>
      <c r="AA173" s="327"/>
      <c r="AB173" s="327"/>
      <c r="AC173" s="327"/>
      <c r="AD173" s="327"/>
      <c r="AE173" s="327"/>
      <c r="AF173" s="327"/>
      <c r="AG173" s="327"/>
      <c r="AH173" s="327"/>
      <c r="AI173" s="327"/>
      <c r="AJ173" s="327"/>
      <c r="AK173" s="327"/>
      <c r="AL173" s="327"/>
      <c r="AM173" s="327"/>
      <c r="AN173" s="327"/>
      <c r="AO173" s="327"/>
      <c r="AP173" s="327"/>
      <c r="AQ173" s="327"/>
      <c r="AR173" s="327"/>
      <c r="AS173" s="327"/>
      <c r="AT173" s="327"/>
      <c r="AU173" s="327"/>
      <c r="AV173" s="327"/>
      <c r="AW173" s="327"/>
      <c r="AX173" s="327"/>
      <c r="AY173" s="327"/>
      <c r="AZ173" s="327"/>
      <c r="BA173" s="327"/>
      <c r="BB173" s="327"/>
      <c r="BC173" s="327"/>
      <c r="BD173" s="327"/>
      <c r="BE173" s="328"/>
      <c r="BF173" s="317" t="s">
        <v>473</v>
      </c>
      <c r="BG173" s="318"/>
      <c r="BH173" s="318"/>
      <c r="BI173" s="319"/>
    </row>
    <row r="174" spans="1:61" s="122" customFormat="1" ht="48.75" customHeight="1" x14ac:dyDescent="0.3">
      <c r="A174" s="315" t="s">
        <v>359</v>
      </c>
      <c r="B174" s="300"/>
      <c r="C174" s="300"/>
      <c r="D174" s="301"/>
      <c r="E174" s="316" t="s">
        <v>471</v>
      </c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6"/>
      <c r="Z174" s="316"/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6"/>
      <c r="AP174" s="316"/>
      <c r="AQ174" s="316"/>
      <c r="AR174" s="316"/>
      <c r="AS174" s="316"/>
      <c r="AT174" s="316"/>
      <c r="AU174" s="316"/>
      <c r="AV174" s="316"/>
      <c r="AW174" s="316"/>
      <c r="AX174" s="316"/>
      <c r="AY174" s="316"/>
      <c r="AZ174" s="316"/>
      <c r="BA174" s="316"/>
      <c r="BB174" s="316"/>
      <c r="BC174" s="316"/>
      <c r="BD174" s="316"/>
      <c r="BE174" s="316"/>
      <c r="BF174" s="317" t="s">
        <v>454</v>
      </c>
      <c r="BG174" s="318"/>
      <c r="BH174" s="318"/>
      <c r="BI174" s="319"/>
    </row>
    <row r="175" spans="1:61" s="123" customFormat="1" ht="52.5" customHeight="1" x14ac:dyDescent="0.3">
      <c r="A175" s="320" t="s">
        <v>320</v>
      </c>
      <c r="B175" s="321"/>
      <c r="C175" s="321"/>
      <c r="D175" s="322"/>
      <c r="E175" s="316" t="s">
        <v>358</v>
      </c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6"/>
      <c r="X175" s="316"/>
      <c r="Y175" s="316"/>
      <c r="Z175" s="316"/>
      <c r="AA175" s="316"/>
      <c r="AB175" s="316"/>
      <c r="AC175" s="316"/>
      <c r="AD175" s="316"/>
      <c r="AE175" s="316"/>
      <c r="AF175" s="316"/>
      <c r="AG175" s="316"/>
      <c r="AH175" s="316"/>
      <c r="AI175" s="316"/>
      <c r="AJ175" s="316"/>
      <c r="AK175" s="316"/>
      <c r="AL175" s="316"/>
      <c r="AM175" s="316"/>
      <c r="AN175" s="316"/>
      <c r="AO175" s="316"/>
      <c r="AP175" s="316"/>
      <c r="AQ175" s="316"/>
      <c r="AR175" s="316"/>
      <c r="AS175" s="316"/>
      <c r="AT175" s="316"/>
      <c r="AU175" s="316"/>
      <c r="AV175" s="316"/>
      <c r="AW175" s="316"/>
      <c r="AX175" s="316"/>
      <c r="AY175" s="316"/>
      <c r="AZ175" s="316"/>
      <c r="BA175" s="316"/>
      <c r="BB175" s="316"/>
      <c r="BC175" s="316"/>
      <c r="BD175" s="316"/>
      <c r="BE175" s="316"/>
      <c r="BF175" s="332" t="s">
        <v>201</v>
      </c>
      <c r="BG175" s="333"/>
      <c r="BH175" s="333"/>
      <c r="BI175" s="334"/>
    </row>
    <row r="176" spans="1:61" s="122" customFormat="1" ht="99.75" customHeight="1" thickBot="1" x14ac:dyDescent="0.35">
      <c r="A176" s="545" t="s">
        <v>472</v>
      </c>
      <c r="B176" s="546"/>
      <c r="C176" s="546"/>
      <c r="D176" s="462"/>
      <c r="E176" s="326" t="s">
        <v>492</v>
      </c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327"/>
      <c r="U176" s="327"/>
      <c r="V176" s="327"/>
      <c r="W176" s="327"/>
      <c r="X176" s="327"/>
      <c r="Y176" s="327"/>
      <c r="Z176" s="327"/>
      <c r="AA176" s="327"/>
      <c r="AB176" s="327"/>
      <c r="AC176" s="327"/>
      <c r="AD176" s="327"/>
      <c r="AE176" s="327"/>
      <c r="AF176" s="327"/>
      <c r="AG176" s="327"/>
      <c r="AH176" s="327"/>
      <c r="AI176" s="327"/>
      <c r="AJ176" s="327"/>
      <c r="AK176" s="327"/>
      <c r="AL176" s="327"/>
      <c r="AM176" s="327"/>
      <c r="AN176" s="327"/>
      <c r="AO176" s="327"/>
      <c r="AP176" s="327"/>
      <c r="AQ176" s="327"/>
      <c r="AR176" s="327"/>
      <c r="AS176" s="327"/>
      <c r="AT176" s="327"/>
      <c r="AU176" s="327"/>
      <c r="AV176" s="327"/>
      <c r="AW176" s="327"/>
      <c r="AX176" s="327"/>
      <c r="AY176" s="327"/>
      <c r="AZ176" s="327"/>
      <c r="BA176" s="327"/>
      <c r="BB176" s="327"/>
      <c r="BC176" s="327"/>
      <c r="BD176" s="327"/>
      <c r="BE176" s="328"/>
      <c r="BF176" s="571" t="s">
        <v>204</v>
      </c>
      <c r="BG176" s="572"/>
      <c r="BH176" s="572"/>
      <c r="BI176" s="573"/>
    </row>
    <row r="177" spans="1:61" s="26" customFormat="1" ht="64.5" customHeight="1" x14ac:dyDescent="0.3">
      <c r="A177" s="347" t="s">
        <v>360</v>
      </c>
      <c r="B177" s="348"/>
      <c r="C177" s="348"/>
      <c r="D177" s="349"/>
      <c r="E177" s="549" t="s">
        <v>361</v>
      </c>
      <c r="F177" s="550"/>
      <c r="G177" s="550"/>
      <c r="H177" s="550"/>
      <c r="I177" s="550"/>
      <c r="J177" s="550"/>
      <c r="K177" s="550"/>
      <c r="L177" s="550"/>
      <c r="M177" s="550"/>
      <c r="N177" s="550"/>
      <c r="O177" s="550"/>
      <c r="P177" s="550"/>
      <c r="Q177" s="550"/>
      <c r="R177" s="550"/>
      <c r="S177" s="550"/>
      <c r="T177" s="550"/>
      <c r="U177" s="550"/>
      <c r="V177" s="550"/>
      <c r="W177" s="550"/>
      <c r="X177" s="550"/>
      <c r="Y177" s="550"/>
      <c r="Z177" s="550"/>
      <c r="AA177" s="550"/>
      <c r="AB177" s="550"/>
      <c r="AC177" s="550"/>
      <c r="AD177" s="550"/>
      <c r="AE177" s="550"/>
      <c r="AF177" s="550"/>
      <c r="AG177" s="550"/>
      <c r="AH177" s="550"/>
      <c r="AI177" s="550"/>
      <c r="AJ177" s="550"/>
      <c r="AK177" s="550"/>
      <c r="AL177" s="550"/>
      <c r="AM177" s="550"/>
      <c r="AN177" s="550"/>
      <c r="AO177" s="550"/>
      <c r="AP177" s="550"/>
      <c r="AQ177" s="550"/>
      <c r="AR177" s="550"/>
      <c r="AS177" s="550"/>
      <c r="AT177" s="550"/>
      <c r="AU177" s="550"/>
      <c r="AV177" s="550"/>
      <c r="AW177" s="550"/>
      <c r="AX177" s="550"/>
      <c r="AY177" s="550"/>
      <c r="AZ177" s="550"/>
      <c r="BA177" s="550"/>
      <c r="BB177" s="550"/>
      <c r="BC177" s="550"/>
      <c r="BD177" s="550"/>
      <c r="BE177" s="551"/>
      <c r="BF177" s="490" t="s">
        <v>139</v>
      </c>
      <c r="BG177" s="472"/>
      <c r="BH177" s="472"/>
      <c r="BI177" s="473"/>
    </row>
    <row r="178" spans="1:61" s="26" customFormat="1" ht="51.75" customHeight="1" x14ac:dyDescent="0.3">
      <c r="A178" s="315" t="s">
        <v>362</v>
      </c>
      <c r="B178" s="300"/>
      <c r="C178" s="300"/>
      <c r="D178" s="301"/>
      <c r="E178" s="555" t="s">
        <v>363</v>
      </c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6"/>
      <c r="X178" s="316"/>
      <c r="Y178" s="316"/>
      <c r="Z178" s="316"/>
      <c r="AA178" s="316"/>
      <c r="AB178" s="316"/>
      <c r="AC178" s="316"/>
      <c r="AD178" s="316"/>
      <c r="AE178" s="316"/>
      <c r="AF178" s="316"/>
      <c r="AG178" s="316"/>
      <c r="AH178" s="316"/>
      <c r="AI178" s="316"/>
      <c r="AJ178" s="316"/>
      <c r="AK178" s="316"/>
      <c r="AL178" s="316"/>
      <c r="AM178" s="316"/>
      <c r="AN178" s="316"/>
      <c r="AO178" s="316"/>
      <c r="AP178" s="316"/>
      <c r="AQ178" s="316"/>
      <c r="AR178" s="316"/>
      <c r="AS178" s="316"/>
      <c r="AT178" s="316"/>
      <c r="AU178" s="316"/>
      <c r="AV178" s="316"/>
      <c r="AW178" s="316"/>
      <c r="AX178" s="316"/>
      <c r="AY178" s="316"/>
      <c r="AZ178" s="316"/>
      <c r="BA178" s="316"/>
      <c r="BB178" s="316"/>
      <c r="BC178" s="316"/>
      <c r="BD178" s="316"/>
      <c r="BE178" s="346"/>
      <c r="BF178" s="317" t="s">
        <v>141</v>
      </c>
      <c r="BG178" s="324"/>
      <c r="BH178" s="324"/>
      <c r="BI178" s="325"/>
    </row>
    <row r="179" spans="1:61" s="26" customFormat="1" ht="41.25" customHeight="1" x14ac:dyDescent="0.3">
      <c r="A179" s="315" t="s">
        <v>364</v>
      </c>
      <c r="B179" s="300"/>
      <c r="C179" s="300"/>
      <c r="D179" s="301"/>
      <c r="E179" s="339" t="s">
        <v>365</v>
      </c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  <c r="W179" s="327"/>
      <c r="X179" s="327"/>
      <c r="Y179" s="327"/>
      <c r="Z179" s="327"/>
      <c r="AA179" s="327"/>
      <c r="AB179" s="327"/>
      <c r="AC179" s="327"/>
      <c r="AD179" s="327"/>
      <c r="AE179" s="327"/>
      <c r="AF179" s="327"/>
      <c r="AG179" s="327"/>
      <c r="AH179" s="327"/>
      <c r="AI179" s="327"/>
      <c r="AJ179" s="327"/>
      <c r="AK179" s="327"/>
      <c r="AL179" s="327"/>
      <c r="AM179" s="327"/>
      <c r="AN179" s="327"/>
      <c r="AO179" s="327"/>
      <c r="AP179" s="327"/>
      <c r="AQ179" s="327"/>
      <c r="AR179" s="327"/>
      <c r="AS179" s="327"/>
      <c r="AT179" s="327"/>
      <c r="AU179" s="327"/>
      <c r="AV179" s="327"/>
      <c r="AW179" s="327"/>
      <c r="AX179" s="327"/>
      <c r="AY179" s="327"/>
      <c r="AZ179" s="327"/>
      <c r="BA179" s="327"/>
      <c r="BB179" s="327"/>
      <c r="BC179" s="327"/>
      <c r="BD179" s="327"/>
      <c r="BE179" s="340"/>
      <c r="BF179" s="317" t="s">
        <v>145</v>
      </c>
      <c r="BG179" s="318"/>
      <c r="BH179" s="318"/>
      <c r="BI179" s="319"/>
    </row>
    <row r="180" spans="1:61" s="33" customFormat="1" ht="45" customHeight="1" x14ac:dyDescent="0.3">
      <c r="A180" s="320" t="s">
        <v>366</v>
      </c>
      <c r="B180" s="321"/>
      <c r="C180" s="321"/>
      <c r="D180" s="322"/>
      <c r="E180" s="555" t="s">
        <v>368</v>
      </c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  <c r="U180" s="316"/>
      <c r="V180" s="316"/>
      <c r="W180" s="316"/>
      <c r="X180" s="316"/>
      <c r="Y180" s="316"/>
      <c r="Z180" s="316"/>
      <c r="AA180" s="316"/>
      <c r="AB180" s="316"/>
      <c r="AC180" s="316"/>
      <c r="AD180" s="316"/>
      <c r="AE180" s="316"/>
      <c r="AF180" s="316"/>
      <c r="AG180" s="316"/>
      <c r="AH180" s="316"/>
      <c r="AI180" s="316"/>
      <c r="AJ180" s="316"/>
      <c r="AK180" s="316"/>
      <c r="AL180" s="316"/>
      <c r="AM180" s="316"/>
      <c r="AN180" s="316"/>
      <c r="AO180" s="316"/>
      <c r="AP180" s="316"/>
      <c r="AQ180" s="316"/>
      <c r="AR180" s="316"/>
      <c r="AS180" s="316"/>
      <c r="AT180" s="316"/>
      <c r="AU180" s="316"/>
      <c r="AV180" s="316"/>
      <c r="AW180" s="316"/>
      <c r="AX180" s="316"/>
      <c r="AY180" s="316"/>
      <c r="AZ180" s="316"/>
      <c r="BA180" s="316"/>
      <c r="BB180" s="316"/>
      <c r="BC180" s="316"/>
      <c r="BD180" s="316"/>
      <c r="BE180" s="346"/>
      <c r="BF180" s="332" t="s">
        <v>147</v>
      </c>
      <c r="BG180" s="333"/>
      <c r="BH180" s="333"/>
      <c r="BI180" s="334"/>
    </row>
    <row r="181" spans="1:61" s="122" customFormat="1" ht="42.75" customHeight="1" x14ac:dyDescent="0.3">
      <c r="A181" s="315" t="s">
        <v>367</v>
      </c>
      <c r="B181" s="300"/>
      <c r="C181" s="300"/>
      <c r="D181" s="301"/>
      <c r="E181" s="326" t="s">
        <v>451</v>
      </c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  <c r="AT181" s="327"/>
      <c r="AU181" s="327"/>
      <c r="AV181" s="327"/>
      <c r="AW181" s="327"/>
      <c r="AX181" s="327"/>
      <c r="AY181" s="327"/>
      <c r="AZ181" s="327"/>
      <c r="BA181" s="327"/>
      <c r="BB181" s="327"/>
      <c r="BC181" s="327"/>
      <c r="BD181" s="327"/>
      <c r="BE181" s="328"/>
      <c r="BF181" s="317" t="s">
        <v>149</v>
      </c>
      <c r="BG181" s="324"/>
      <c r="BH181" s="324"/>
      <c r="BI181" s="325"/>
    </row>
    <row r="182" spans="1:61" s="26" customFormat="1" ht="45.75" customHeight="1" x14ac:dyDescent="0.3">
      <c r="A182" s="315" t="s">
        <v>153</v>
      </c>
      <c r="B182" s="300"/>
      <c r="C182" s="300"/>
      <c r="D182" s="301"/>
      <c r="E182" s="552" t="s">
        <v>369</v>
      </c>
      <c r="F182" s="553"/>
      <c r="G182" s="553"/>
      <c r="H182" s="553"/>
      <c r="I182" s="553"/>
      <c r="J182" s="553"/>
      <c r="K182" s="553"/>
      <c r="L182" s="553"/>
      <c r="M182" s="553"/>
      <c r="N182" s="553"/>
      <c r="O182" s="553"/>
      <c r="P182" s="553"/>
      <c r="Q182" s="553"/>
      <c r="R182" s="553"/>
      <c r="S182" s="553"/>
      <c r="T182" s="553"/>
      <c r="U182" s="553"/>
      <c r="V182" s="553"/>
      <c r="W182" s="553"/>
      <c r="X182" s="553"/>
      <c r="Y182" s="553"/>
      <c r="Z182" s="553"/>
      <c r="AA182" s="553"/>
      <c r="AB182" s="553"/>
      <c r="AC182" s="553"/>
      <c r="AD182" s="553"/>
      <c r="AE182" s="553"/>
      <c r="AF182" s="553"/>
      <c r="AG182" s="553"/>
      <c r="AH182" s="553"/>
      <c r="AI182" s="553"/>
      <c r="AJ182" s="553"/>
      <c r="AK182" s="553"/>
      <c r="AL182" s="553"/>
      <c r="AM182" s="553"/>
      <c r="AN182" s="553"/>
      <c r="AO182" s="553"/>
      <c r="AP182" s="553"/>
      <c r="AQ182" s="553"/>
      <c r="AR182" s="553"/>
      <c r="AS182" s="553"/>
      <c r="AT182" s="553"/>
      <c r="AU182" s="553"/>
      <c r="AV182" s="553"/>
      <c r="AW182" s="553"/>
      <c r="AX182" s="553"/>
      <c r="AY182" s="553"/>
      <c r="AZ182" s="553"/>
      <c r="BA182" s="553"/>
      <c r="BB182" s="553"/>
      <c r="BC182" s="553"/>
      <c r="BD182" s="553"/>
      <c r="BE182" s="554"/>
      <c r="BF182" s="317" t="s">
        <v>151</v>
      </c>
      <c r="BG182" s="324"/>
      <c r="BH182" s="324"/>
      <c r="BI182" s="325"/>
    </row>
    <row r="183" spans="1:61" s="26" customFormat="1" ht="74.25" customHeight="1" x14ac:dyDescent="0.3">
      <c r="A183" s="315" t="s">
        <v>156</v>
      </c>
      <c r="B183" s="300"/>
      <c r="C183" s="300"/>
      <c r="D183" s="301"/>
      <c r="E183" s="539" t="s">
        <v>370</v>
      </c>
      <c r="F183" s="540"/>
      <c r="G183" s="540"/>
      <c r="H183" s="540"/>
      <c r="I183" s="540"/>
      <c r="J183" s="540"/>
      <c r="K183" s="540"/>
      <c r="L183" s="540"/>
      <c r="M183" s="540"/>
      <c r="N183" s="540"/>
      <c r="O183" s="540"/>
      <c r="P183" s="540"/>
      <c r="Q183" s="540"/>
      <c r="R183" s="540"/>
      <c r="S183" s="540"/>
      <c r="T183" s="540"/>
      <c r="U183" s="540"/>
      <c r="V183" s="540"/>
      <c r="W183" s="540"/>
      <c r="X183" s="540"/>
      <c r="Y183" s="540"/>
      <c r="Z183" s="540"/>
      <c r="AA183" s="540"/>
      <c r="AB183" s="540"/>
      <c r="AC183" s="540"/>
      <c r="AD183" s="540"/>
      <c r="AE183" s="540"/>
      <c r="AF183" s="540"/>
      <c r="AG183" s="540"/>
      <c r="AH183" s="540"/>
      <c r="AI183" s="540"/>
      <c r="AJ183" s="540"/>
      <c r="AK183" s="540"/>
      <c r="AL183" s="540"/>
      <c r="AM183" s="540"/>
      <c r="AN183" s="540"/>
      <c r="AO183" s="540"/>
      <c r="AP183" s="540"/>
      <c r="AQ183" s="540"/>
      <c r="AR183" s="540"/>
      <c r="AS183" s="540"/>
      <c r="AT183" s="540"/>
      <c r="AU183" s="540"/>
      <c r="AV183" s="540"/>
      <c r="AW183" s="540"/>
      <c r="AX183" s="540"/>
      <c r="AY183" s="540"/>
      <c r="AZ183" s="540"/>
      <c r="BA183" s="540"/>
      <c r="BB183" s="540"/>
      <c r="BC183" s="540"/>
      <c r="BD183" s="540"/>
      <c r="BE183" s="541"/>
      <c r="BF183" s="317" t="s">
        <v>154</v>
      </c>
      <c r="BG183" s="324"/>
      <c r="BH183" s="324"/>
      <c r="BI183" s="325"/>
    </row>
    <row r="184" spans="1:61" s="24" customFormat="1" ht="82.5" customHeight="1" x14ac:dyDescent="0.3">
      <c r="A184" s="315" t="s">
        <v>159</v>
      </c>
      <c r="B184" s="300"/>
      <c r="C184" s="300"/>
      <c r="D184" s="301"/>
      <c r="E184" s="555" t="s">
        <v>482</v>
      </c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  <c r="X184" s="316"/>
      <c r="Y184" s="316"/>
      <c r="Z184" s="316"/>
      <c r="AA184" s="316"/>
      <c r="AB184" s="316"/>
      <c r="AC184" s="316"/>
      <c r="AD184" s="316"/>
      <c r="AE184" s="316"/>
      <c r="AF184" s="316"/>
      <c r="AG184" s="316"/>
      <c r="AH184" s="316"/>
      <c r="AI184" s="316"/>
      <c r="AJ184" s="316"/>
      <c r="AK184" s="316"/>
      <c r="AL184" s="316"/>
      <c r="AM184" s="316"/>
      <c r="AN184" s="316"/>
      <c r="AO184" s="316"/>
      <c r="AP184" s="316"/>
      <c r="AQ184" s="316"/>
      <c r="AR184" s="316"/>
      <c r="AS184" s="316"/>
      <c r="AT184" s="316"/>
      <c r="AU184" s="316"/>
      <c r="AV184" s="316"/>
      <c r="AW184" s="316"/>
      <c r="AX184" s="316"/>
      <c r="AY184" s="316"/>
      <c r="AZ184" s="316"/>
      <c r="BA184" s="316"/>
      <c r="BB184" s="316"/>
      <c r="BC184" s="316"/>
      <c r="BD184" s="316"/>
      <c r="BE184" s="346"/>
      <c r="BF184" s="317" t="s">
        <v>157</v>
      </c>
      <c r="BG184" s="324"/>
      <c r="BH184" s="324"/>
      <c r="BI184" s="325"/>
    </row>
    <row r="185" spans="1:61" s="24" customFormat="1" ht="69.75" customHeight="1" x14ac:dyDescent="0.3">
      <c r="A185" s="315" t="s">
        <v>163</v>
      </c>
      <c r="B185" s="300"/>
      <c r="C185" s="300"/>
      <c r="D185" s="301"/>
      <c r="E185" s="316" t="s">
        <v>371</v>
      </c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316"/>
      <c r="T185" s="316"/>
      <c r="U185" s="316"/>
      <c r="V185" s="316"/>
      <c r="W185" s="316"/>
      <c r="X185" s="316"/>
      <c r="Y185" s="316"/>
      <c r="Z185" s="316"/>
      <c r="AA185" s="316"/>
      <c r="AB185" s="316"/>
      <c r="AC185" s="316"/>
      <c r="AD185" s="316"/>
      <c r="AE185" s="316"/>
      <c r="AF185" s="316"/>
      <c r="AG185" s="316"/>
      <c r="AH185" s="316"/>
      <c r="AI185" s="316"/>
      <c r="AJ185" s="316"/>
      <c r="AK185" s="316"/>
      <c r="AL185" s="316"/>
      <c r="AM185" s="316"/>
      <c r="AN185" s="316"/>
      <c r="AO185" s="316"/>
      <c r="AP185" s="316"/>
      <c r="AQ185" s="316"/>
      <c r="AR185" s="316"/>
      <c r="AS185" s="316"/>
      <c r="AT185" s="316"/>
      <c r="AU185" s="316"/>
      <c r="AV185" s="316"/>
      <c r="AW185" s="316"/>
      <c r="AX185" s="316"/>
      <c r="AY185" s="316"/>
      <c r="AZ185" s="316"/>
      <c r="BA185" s="316"/>
      <c r="BB185" s="316"/>
      <c r="BC185" s="316"/>
      <c r="BD185" s="316"/>
      <c r="BE185" s="316"/>
      <c r="BF185" s="317" t="s">
        <v>162</v>
      </c>
      <c r="BG185" s="324"/>
      <c r="BH185" s="324"/>
      <c r="BI185" s="325"/>
    </row>
    <row r="186" spans="1:61" s="24" customFormat="1" ht="50.25" customHeight="1" x14ac:dyDescent="0.3">
      <c r="A186" s="315" t="s">
        <v>372</v>
      </c>
      <c r="B186" s="300"/>
      <c r="C186" s="300"/>
      <c r="D186" s="301"/>
      <c r="E186" s="326" t="s">
        <v>373</v>
      </c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  <c r="P186" s="327"/>
      <c r="Q186" s="327"/>
      <c r="R186" s="327"/>
      <c r="S186" s="327"/>
      <c r="T186" s="327"/>
      <c r="U186" s="327"/>
      <c r="V186" s="327"/>
      <c r="W186" s="327"/>
      <c r="X186" s="327"/>
      <c r="Y186" s="327"/>
      <c r="Z186" s="327"/>
      <c r="AA186" s="327"/>
      <c r="AB186" s="327"/>
      <c r="AC186" s="327"/>
      <c r="AD186" s="327"/>
      <c r="AE186" s="327"/>
      <c r="AF186" s="327"/>
      <c r="AG186" s="327"/>
      <c r="AH186" s="327"/>
      <c r="AI186" s="327"/>
      <c r="AJ186" s="327"/>
      <c r="AK186" s="327"/>
      <c r="AL186" s="327"/>
      <c r="AM186" s="327"/>
      <c r="AN186" s="327"/>
      <c r="AO186" s="327"/>
      <c r="AP186" s="327"/>
      <c r="AQ186" s="327"/>
      <c r="AR186" s="327"/>
      <c r="AS186" s="327"/>
      <c r="AT186" s="327"/>
      <c r="AU186" s="327"/>
      <c r="AV186" s="327"/>
      <c r="AW186" s="327"/>
      <c r="AX186" s="327"/>
      <c r="AY186" s="327"/>
      <c r="AZ186" s="327"/>
      <c r="BA186" s="327"/>
      <c r="BB186" s="327"/>
      <c r="BC186" s="327"/>
      <c r="BD186" s="327"/>
      <c r="BE186" s="328"/>
      <c r="BF186" s="317" t="s">
        <v>164</v>
      </c>
      <c r="BG186" s="324"/>
      <c r="BH186" s="324"/>
      <c r="BI186" s="325"/>
    </row>
    <row r="187" spans="1:61" s="28" customFormat="1" ht="70.5" customHeight="1" x14ac:dyDescent="0.2">
      <c r="A187" s="315" t="s">
        <v>170</v>
      </c>
      <c r="B187" s="300"/>
      <c r="C187" s="300"/>
      <c r="D187" s="301"/>
      <c r="E187" s="555" t="s">
        <v>374</v>
      </c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6"/>
      <c r="X187" s="316"/>
      <c r="Y187" s="316"/>
      <c r="Z187" s="316"/>
      <c r="AA187" s="316"/>
      <c r="AB187" s="316"/>
      <c r="AC187" s="316"/>
      <c r="AD187" s="316"/>
      <c r="AE187" s="316"/>
      <c r="AF187" s="316"/>
      <c r="AG187" s="316"/>
      <c r="AH187" s="316"/>
      <c r="AI187" s="316"/>
      <c r="AJ187" s="316"/>
      <c r="AK187" s="316"/>
      <c r="AL187" s="316"/>
      <c r="AM187" s="316"/>
      <c r="AN187" s="316"/>
      <c r="AO187" s="316"/>
      <c r="AP187" s="316"/>
      <c r="AQ187" s="316"/>
      <c r="AR187" s="316"/>
      <c r="AS187" s="316"/>
      <c r="AT187" s="316"/>
      <c r="AU187" s="316"/>
      <c r="AV187" s="316"/>
      <c r="AW187" s="316"/>
      <c r="AX187" s="316"/>
      <c r="AY187" s="316"/>
      <c r="AZ187" s="316"/>
      <c r="BA187" s="316"/>
      <c r="BB187" s="316"/>
      <c r="BC187" s="316"/>
      <c r="BD187" s="316"/>
      <c r="BE187" s="346"/>
      <c r="BF187" s="317" t="s">
        <v>168</v>
      </c>
      <c r="BG187" s="324"/>
      <c r="BH187" s="324"/>
      <c r="BI187" s="325"/>
    </row>
    <row r="188" spans="1:61" s="14" customFormat="1" ht="49.5" customHeight="1" x14ac:dyDescent="0.2">
      <c r="A188" s="320" t="s">
        <v>179</v>
      </c>
      <c r="B188" s="321"/>
      <c r="C188" s="321"/>
      <c r="D188" s="322"/>
      <c r="E188" s="316" t="s">
        <v>447</v>
      </c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6"/>
      <c r="X188" s="316"/>
      <c r="Y188" s="316"/>
      <c r="Z188" s="316"/>
      <c r="AA188" s="316"/>
      <c r="AB188" s="316"/>
      <c r="AC188" s="316"/>
      <c r="AD188" s="316"/>
      <c r="AE188" s="316"/>
      <c r="AF188" s="316"/>
      <c r="AG188" s="316"/>
      <c r="AH188" s="316"/>
      <c r="AI188" s="316"/>
      <c r="AJ188" s="316"/>
      <c r="AK188" s="316"/>
      <c r="AL188" s="316"/>
      <c r="AM188" s="316"/>
      <c r="AN188" s="316"/>
      <c r="AO188" s="316"/>
      <c r="AP188" s="316"/>
      <c r="AQ188" s="316"/>
      <c r="AR188" s="316"/>
      <c r="AS188" s="316"/>
      <c r="AT188" s="316"/>
      <c r="AU188" s="316"/>
      <c r="AV188" s="316"/>
      <c r="AW188" s="316"/>
      <c r="AX188" s="316"/>
      <c r="AY188" s="316"/>
      <c r="AZ188" s="316"/>
      <c r="BA188" s="316"/>
      <c r="BB188" s="316"/>
      <c r="BC188" s="316"/>
      <c r="BD188" s="316"/>
      <c r="BE188" s="316"/>
      <c r="BF188" s="335" t="s">
        <v>172</v>
      </c>
      <c r="BG188" s="336"/>
      <c r="BH188" s="336"/>
      <c r="BI188" s="337"/>
    </row>
    <row r="189" spans="1:61" s="14" customFormat="1" ht="49.5" customHeight="1" x14ac:dyDescent="0.2">
      <c r="A189" s="320" t="s">
        <v>182</v>
      </c>
      <c r="B189" s="321"/>
      <c r="C189" s="321"/>
      <c r="D189" s="322"/>
      <c r="E189" s="555" t="s">
        <v>375</v>
      </c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6"/>
      <c r="X189" s="316"/>
      <c r="Y189" s="316"/>
      <c r="Z189" s="316"/>
      <c r="AA189" s="316"/>
      <c r="AB189" s="316"/>
      <c r="AC189" s="316"/>
      <c r="AD189" s="316"/>
      <c r="AE189" s="316"/>
      <c r="AF189" s="316"/>
      <c r="AG189" s="316"/>
      <c r="AH189" s="316"/>
      <c r="AI189" s="316"/>
      <c r="AJ189" s="316"/>
      <c r="AK189" s="316"/>
      <c r="AL189" s="316"/>
      <c r="AM189" s="316"/>
      <c r="AN189" s="316"/>
      <c r="AO189" s="316"/>
      <c r="AP189" s="316"/>
      <c r="AQ189" s="316"/>
      <c r="AR189" s="316"/>
      <c r="AS189" s="316"/>
      <c r="AT189" s="316"/>
      <c r="AU189" s="316"/>
      <c r="AV189" s="316"/>
      <c r="AW189" s="316"/>
      <c r="AX189" s="316"/>
      <c r="AY189" s="316"/>
      <c r="AZ189" s="316"/>
      <c r="BA189" s="316"/>
      <c r="BB189" s="316"/>
      <c r="BC189" s="316"/>
      <c r="BD189" s="316"/>
      <c r="BE189" s="346"/>
      <c r="BF189" s="332" t="s">
        <v>177</v>
      </c>
      <c r="BG189" s="333"/>
      <c r="BH189" s="333"/>
      <c r="BI189" s="334"/>
    </row>
    <row r="190" spans="1:61" s="14" customFormat="1" ht="49.5" customHeight="1" x14ac:dyDescent="0.2">
      <c r="A190" s="320" t="s">
        <v>185</v>
      </c>
      <c r="B190" s="321"/>
      <c r="C190" s="321"/>
      <c r="D190" s="322"/>
      <c r="E190" s="316" t="s">
        <v>376</v>
      </c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6"/>
      <c r="X190" s="316"/>
      <c r="Y190" s="316"/>
      <c r="Z190" s="316"/>
      <c r="AA190" s="316"/>
      <c r="AB190" s="316"/>
      <c r="AC190" s="316"/>
      <c r="AD190" s="316"/>
      <c r="AE190" s="316"/>
      <c r="AF190" s="316"/>
      <c r="AG190" s="316"/>
      <c r="AH190" s="316"/>
      <c r="AI190" s="316"/>
      <c r="AJ190" s="316"/>
      <c r="AK190" s="316"/>
      <c r="AL190" s="316"/>
      <c r="AM190" s="316"/>
      <c r="AN190" s="316"/>
      <c r="AO190" s="316"/>
      <c r="AP190" s="316"/>
      <c r="AQ190" s="316"/>
      <c r="AR190" s="316"/>
      <c r="AS190" s="316"/>
      <c r="AT190" s="316"/>
      <c r="AU190" s="316"/>
      <c r="AV190" s="316"/>
      <c r="AW190" s="316"/>
      <c r="AX190" s="316"/>
      <c r="AY190" s="316"/>
      <c r="AZ190" s="316"/>
      <c r="BA190" s="316"/>
      <c r="BB190" s="316"/>
      <c r="BC190" s="316"/>
      <c r="BD190" s="316"/>
      <c r="BE190" s="316"/>
      <c r="BF190" s="335" t="s">
        <v>180</v>
      </c>
      <c r="BG190" s="336"/>
      <c r="BH190" s="336"/>
      <c r="BI190" s="337"/>
    </row>
    <row r="191" spans="1:61" s="14" customFormat="1" ht="68.25" customHeight="1" x14ac:dyDescent="0.2">
      <c r="A191" s="320" t="s">
        <v>188</v>
      </c>
      <c r="B191" s="321"/>
      <c r="C191" s="321"/>
      <c r="D191" s="322"/>
      <c r="E191" s="316" t="s">
        <v>377</v>
      </c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  <c r="S191" s="316"/>
      <c r="T191" s="316"/>
      <c r="U191" s="316"/>
      <c r="V191" s="316"/>
      <c r="W191" s="316"/>
      <c r="X191" s="316"/>
      <c r="Y191" s="316"/>
      <c r="Z191" s="316"/>
      <c r="AA191" s="316"/>
      <c r="AB191" s="316"/>
      <c r="AC191" s="316"/>
      <c r="AD191" s="316"/>
      <c r="AE191" s="316"/>
      <c r="AF191" s="316"/>
      <c r="AG191" s="316"/>
      <c r="AH191" s="316"/>
      <c r="AI191" s="316"/>
      <c r="AJ191" s="316"/>
      <c r="AK191" s="316"/>
      <c r="AL191" s="316"/>
      <c r="AM191" s="316"/>
      <c r="AN191" s="316"/>
      <c r="AO191" s="316"/>
      <c r="AP191" s="316"/>
      <c r="AQ191" s="316"/>
      <c r="AR191" s="316"/>
      <c r="AS191" s="316"/>
      <c r="AT191" s="316"/>
      <c r="AU191" s="316"/>
      <c r="AV191" s="316"/>
      <c r="AW191" s="316"/>
      <c r="AX191" s="316"/>
      <c r="AY191" s="316"/>
      <c r="AZ191" s="316"/>
      <c r="BA191" s="316"/>
      <c r="BB191" s="316"/>
      <c r="BC191" s="316"/>
      <c r="BD191" s="316"/>
      <c r="BE191" s="316"/>
      <c r="BF191" s="335" t="s">
        <v>183</v>
      </c>
      <c r="BG191" s="336"/>
      <c r="BH191" s="336"/>
      <c r="BI191" s="337"/>
    </row>
    <row r="192" spans="1:61" s="14" customFormat="1" ht="70.5" customHeight="1" x14ac:dyDescent="0.2">
      <c r="A192" s="320" t="s">
        <v>193</v>
      </c>
      <c r="B192" s="321"/>
      <c r="C192" s="321"/>
      <c r="D192" s="322"/>
      <c r="E192" s="316" t="s">
        <v>483</v>
      </c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316"/>
      <c r="T192" s="316"/>
      <c r="U192" s="316"/>
      <c r="V192" s="316"/>
      <c r="W192" s="316"/>
      <c r="X192" s="316"/>
      <c r="Y192" s="316"/>
      <c r="Z192" s="316"/>
      <c r="AA192" s="316"/>
      <c r="AB192" s="316"/>
      <c r="AC192" s="316"/>
      <c r="AD192" s="316"/>
      <c r="AE192" s="316"/>
      <c r="AF192" s="316"/>
      <c r="AG192" s="316"/>
      <c r="AH192" s="316"/>
      <c r="AI192" s="316"/>
      <c r="AJ192" s="316"/>
      <c r="AK192" s="316"/>
      <c r="AL192" s="316"/>
      <c r="AM192" s="316"/>
      <c r="AN192" s="316"/>
      <c r="AO192" s="316"/>
      <c r="AP192" s="316"/>
      <c r="AQ192" s="316"/>
      <c r="AR192" s="316"/>
      <c r="AS192" s="316"/>
      <c r="AT192" s="316"/>
      <c r="AU192" s="316"/>
      <c r="AV192" s="316"/>
      <c r="AW192" s="316"/>
      <c r="AX192" s="316"/>
      <c r="AY192" s="316"/>
      <c r="AZ192" s="316"/>
      <c r="BA192" s="316"/>
      <c r="BB192" s="316"/>
      <c r="BC192" s="316"/>
      <c r="BD192" s="316"/>
      <c r="BE192" s="316"/>
      <c r="BF192" s="335" t="s">
        <v>186</v>
      </c>
      <c r="BG192" s="336"/>
      <c r="BH192" s="336"/>
      <c r="BI192" s="337"/>
    </row>
    <row r="193" spans="1:61" s="14" customFormat="1" ht="60.75" customHeight="1" x14ac:dyDescent="0.2">
      <c r="A193" s="320" t="s">
        <v>174</v>
      </c>
      <c r="B193" s="321"/>
      <c r="C193" s="321"/>
      <c r="D193" s="322"/>
      <c r="E193" s="316" t="s">
        <v>378</v>
      </c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316"/>
      <c r="Y193" s="316"/>
      <c r="Z193" s="316"/>
      <c r="AA193" s="316"/>
      <c r="AB193" s="316"/>
      <c r="AC193" s="316"/>
      <c r="AD193" s="316"/>
      <c r="AE193" s="316"/>
      <c r="AF193" s="316"/>
      <c r="AG193" s="316"/>
      <c r="AH193" s="316"/>
      <c r="AI193" s="316"/>
      <c r="AJ193" s="316"/>
      <c r="AK193" s="316"/>
      <c r="AL193" s="316"/>
      <c r="AM193" s="316"/>
      <c r="AN193" s="316"/>
      <c r="AO193" s="316"/>
      <c r="AP193" s="316"/>
      <c r="AQ193" s="316"/>
      <c r="AR193" s="316"/>
      <c r="AS193" s="316"/>
      <c r="AT193" s="316"/>
      <c r="AU193" s="316"/>
      <c r="AV193" s="316"/>
      <c r="AW193" s="316"/>
      <c r="AX193" s="316"/>
      <c r="AY193" s="316"/>
      <c r="AZ193" s="316"/>
      <c r="BA193" s="316"/>
      <c r="BB193" s="316"/>
      <c r="BC193" s="316"/>
      <c r="BD193" s="316"/>
      <c r="BE193" s="316"/>
      <c r="BF193" s="335" t="s">
        <v>191</v>
      </c>
      <c r="BG193" s="336"/>
      <c r="BH193" s="336"/>
      <c r="BI193" s="337"/>
    </row>
    <row r="194" spans="1:61" s="14" customFormat="1" ht="63" customHeight="1" x14ac:dyDescent="0.2">
      <c r="A194" s="320" t="s">
        <v>197</v>
      </c>
      <c r="B194" s="321"/>
      <c r="C194" s="321"/>
      <c r="D194" s="322"/>
      <c r="E194" s="316" t="s">
        <v>380</v>
      </c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316"/>
      <c r="Y194" s="316"/>
      <c r="Z194" s="316"/>
      <c r="AA194" s="316"/>
      <c r="AB194" s="316"/>
      <c r="AC194" s="316"/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316"/>
      <c r="AT194" s="316"/>
      <c r="AU194" s="316"/>
      <c r="AV194" s="316"/>
      <c r="AW194" s="316"/>
      <c r="AX194" s="316"/>
      <c r="AY194" s="316"/>
      <c r="AZ194" s="316"/>
      <c r="BA194" s="316"/>
      <c r="BB194" s="316"/>
      <c r="BC194" s="316"/>
      <c r="BD194" s="316"/>
      <c r="BE194" s="316"/>
      <c r="BF194" s="335" t="s">
        <v>195</v>
      </c>
      <c r="BG194" s="336"/>
      <c r="BH194" s="336"/>
      <c r="BI194" s="337"/>
    </row>
    <row r="195" spans="1:61" s="14" customFormat="1" ht="54.75" customHeight="1" thickBot="1" x14ac:dyDescent="0.25">
      <c r="A195" s="320" t="s">
        <v>445</v>
      </c>
      <c r="B195" s="321"/>
      <c r="C195" s="321"/>
      <c r="D195" s="322"/>
      <c r="E195" s="316" t="s">
        <v>446</v>
      </c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316"/>
      <c r="T195" s="316"/>
      <c r="U195" s="316"/>
      <c r="V195" s="316"/>
      <c r="W195" s="316"/>
      <c r="X195" s="316"/>
      <c r="Y195" s="316"/>
      <c r="Z195" s="316"/>
      <c r="AA195" s="316"/>
      <c r="AB195" s="316"/>
      <c r="AC195" s="316"/>
      <c r="AD195" s="316"/>
      <c r="AE195" s="316"/>
      <c r="AF195" s="316"/>
      <c r="AG195" s="316"/>
      <c r="AH195" s="316"/>
      <c r="AI195" s="316"/>
      <c r="AJ195" s="316"/>
      <c r="AK195" s="316"/>
      <c r="AL195" s="316"/>
      <c r="AM195" s="316"/>
      <c r="AN195" s="316"/>
      <c r="AO195" s="316"/>
      <c r="AP195" s="316"/>
      <c r="AQ195" s="316"/>
      <c r="AR195" s="316"/>
      <c r="AS195" s="316"/>
      <c r="AT195" s="316"/>
      <c r="AU195" s="316"/>
      <c r="AV195" s="316"/>
      <c r="AW195" s="316"/>
      <c r="AX195" s="316"/>
      <c r="AY195" s="316"/>
      <c r="AZ195" s="316"/>
      <c r="BA195" s="316"/>
      <c r="BB195" s="316"/>
      <c r="BC195" s="316"/>
      <c r="BD195" s="316"/>
      <c r="BE195" s="316"/>
      <c r="BF195" s="335" t="s">
        <v>198</v>
      </c>
      <c r="BG195" s="336"/>
      <c r="BH195" s="336"/>
      <c r="BI195" s="337"/>
    </row>
    <row r="196" spans="1:61" s="27" customFormat="1" ht="108.6" customHeight="1" thickBot="1" x14ac:dyDescent="0.4">
      <c r="A196" s="491" t="s">
        <v>339</v>
      </c>
      <c r="B196" s="492"/>
      <c r="C196" s="492"/>
      <c r="D196" s="493"/>
      <c r="E196" s="501" t="s">
        <v>340</v>
      </c>
      <c r="F196" s="501"/>
      <c r="G196" s="501"/>
      <c r="H196" s="501"/>
      <c r="I196" s="501"/>
      <c r="J196" s="501"/>
      <c r="K196" s="501"/>
      <c r="L196" s="501"/>
      <c r="M196" s="501"/>
      <c r="N196" s="501"/>
      <c r="O196" s="501"/>
      <c r="P196" s="501"/>
      <c r="Q196" s="501"/>
      <c r="R196" s="501"/>
      <c r="S196" s="501"/>
      <c r="T196" s="501"/>
      <c r="U196" s="501"/>
      <c r="V196" s="501"/>
      <c r="W196" s="501"/>
      <c r="X196" s="501"/>
      <c r="Y196" s="501"/>
      <c r="Z196" s="501"/>
      <c r="AA196" s="501"/>
      <c r="AB196" s="501"/>
      <c r="AC196" s="501"/>
      <c r="AD196" s="501"/>
      <c r="AE196" s="501"/>
      <c r="AF196" s="501"/>
      <c r="AG196" s="501"/>
      <c r="AH196" s="501"/>
      <c r="AI196" s="501"/>
      <c r="AJ196" s="501"/>
      <c r="AK196" s="501"/>
      <c r="AL196" s="501"/>
      <c r="AM196" s="501"/>
      <c r="AN196" s="501"/>
      <c r="AO196" s="501"/>
      <c r="AP196" s="501"/>
      <c r="AQ196" s="501"/>
      <c r="AR196" s="501"/>
      <c r="AS196" s="501"/>
      <c r="AT196" s="501"/>
      <c r="AU196" s="501"/>
      <c r="AV196" s="501"/>
      <c r="AW196" s="501"/>
      <c r="AX196" s="501"/>
      <c r="AY196" s="501"/>
      <c r="AZ196" s="501"/>
      <c r="BA196" s="501"/>
      <c r="BB196" s="501"/>
      <c r="BC196" s="501"/>
      <c r="BD196" s="501"/>
      <c r="BE196" s="501"/>
      <c r="BF196" s="491" t="s">
        <v>341</v>
      </c>
      <c r="BG196" s="492"/>
      <c r="BH196" s="492"/>
      <c r="BI196" s="493"/>
    </row>
    <row r="197" spans="1:61" s="124" customFormat="1" ht="48.75" customHeight="1" x14ac:dyDescent="0.3">
      <c r="A197" s="347" t="s">
        <v>381</v>
      </c>
      <c r="B197" s="348"/>
      <c r="C197" s="348"/>
      <c r="D197" s="349"/>
      <c r="E197" s="350" t="s">
        <v>382</v>
      </c>
      <c r="F197" s="351"/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1"/>
      <c r="R197" s="351"/>
      <c r="S197" s="351"/>
      <c r="T197" s="351"/>
      <c r="U197" s="351"/>
      <c r="V197" s="351"/>
      <c r="W197" s="351"/>
      <c r="X197" s="351"/>
      <c r="Y197" s="351"/>
      <c r="Z197" s="351"/>
      <c r="AA197" s="351"/>
      <c r="AB197" s="351"/>
      <c r="AC197" s="351"/>
      <c r="AD197" s="351"/>
      <c r="AE197" s="351"/>
      <c r="AF197" s="351"/>
      <c r="AG197" s="351"/>
      <c r="AH197" s="351"/>
      <c r="AI197" s="351"/>
      <c r="AJ197" s="351"/>
      <c r="AK197" s="351"/>
      <c r="AL197" s="351"/>
      <c r="AM197" s="351"/>
      <c r="AN197" s="351"/>
      <c r="AO197" s="351"/>
      <c r="AP197" s="351"/>
      <c r="AQ197" s="351"/>
      <c r="AR197" s="351"/>
      <c r="AS197" s="351"/>
      <c r="AT197" s="351"/>
      <c r="AU197" s="351"/>
      <c r="AV197" s="351"/>
      <c r="AW197" s="351"/>
      <c r="AX197" s="351"/>
      <c r="AY197" s="351"/>
      <c r="AZ197" s="351"/>
      <c r="BA197" s="351"/>
      <c r="BB197" s="351"/>
      <c r="BC197" s="351"/>
      <c r="BD197" s="351"/>
      <c r="BE197" s="352"/>
      <c r="BF197" s="590" t="s">
        <v>205</v>
      </c>
      <c r="BG197" s="591"/>
      <c r="BH197" s="591"/>
      <c r="BI197" s="592"/>
    </row>
    <row r="198" spans="1:61" s="125" customFormat="1" ht="53.25" customHeight="1" x14ac:dyDescent="0.3">
      <c r="A198" s="315" t="s">
        <v>316</v>
      </c>
      <c r="B198" s="300"/>
      <c r="C198" s="300"/>
      <c r="D198" s="301"/>
      <c r="E198" s="686" t="s">
        <v>383</v>
      </c>
      <c r="F198" s="593"/>
      <c r="G198" s="593"/>
      <c r="H198" s="593"/>
      <c r="I198" s="593"/>
      <c r="J198" s="593"/>
      <c r="K198" s="593"/>
      <c r="L198" s="593"/>
      <c r="M198" s="593"/>
      <c r="N198" s="593"/>
      <c r="O198" s="593"/>
      <c r="P198" s="593"/>
      <c r="Q198" s="593"/>
      <c r="R198" s="593"/>
      <c r="S198" s="593"/>
      <c r="T198" s="593"/>
      <c r="U198" s="593"/>
      <c r="V198" s="593"/>
      <c r="W198" s="593"/>
      <c r="X198" s="593"/>
      <c r="Y198" s="593"/>
      <c r="Z198" s="593"/>
      <c r="AA198" s="593"/>
      <c r="AB198" s="593"/>
      <c r="AC198" s="593"/>
      <c r="AD198" s="593"/>
      <c r="AE198" s="593"/>
      <c r="AF198" s="593"/>
      <c r="AG198" s="593"/>
      <c r="AH198" s="593"/>
      <c r="AI198" s="593"/>
      <c r="AJ198" s="593"/>
      <c r="AK198" s="593"/>
      <c r="AL198" s="593"/>
      <c r="AM198" s="593"/>
      <c r="AN198" s="593"/>
      <c r="AO198" s="593"/>
      <c r="AP198" s="593"/>
      <c r="AQ198" s="593"/>
      <c r="AR198" s="593"/>
      <c r="AS198" s="593"/>
      <c r="AT198" s="593"/>
      <c r="AU198" s="593"/>
      <c r="AV198" s="593"/>
      <c r="AW198" s="593"/>
      <c r="AX198" s="593"/>
      <c r="AY198" s="593"/>
      <c r="AZ198" s="593"/>
      <c r="BA198" s="593"/>
      <c r="BB198" s="593"/>
      <c r="BC198" s="593"/>
      <c r="BD198" s="593"/>
      <c r="BE198" s="594"/>
      <c r="BF198" s="335" t="s">
        <v>453</v>
      </c>
      <c r="BG198" s="579"/>
      <c r="BH198" s="579"/>
      <c r="BI198" s="580"/>
    </row>
    <row r="199" spans="1:61" s="125" customFormat="1" ht="48" customHeight="1" x14ac:dyDescent="0.3">
      <c r="A199" s="315" t="s">
        <v>217</v>
      </c>
      <c r="B199" s="300"/>
      <c r="C199" s="300"/>
      <c r="D199" s="301"/>
      <c r="E199" s="339" t="s">
        <v>384</v>
      </c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  <c r="X199" s="327"/>
      <c r="Y199" s="327"/>
      <c r="Z199" s="327"/>
      <c r="AA199" s="327"/>
      <c r="AB199" s="327"/>
      <c r="AC199" s="327"/>
      <c r="AD199" s="327"/>
      <c r="AE199" s="327"/>
      <c r="AF199" s="327"/>
      <c r="AG199" s="327"/>
      <c r="AH199" s="327"/>
      <c r="AI199" s="327"/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27"/>
      <c r="AT199" s="327"/>
      <c r="AU199" s="327"/>
      <c r="AV199" s="327"/>
      <c r="AW199" s="327"/>
      <c r="AX199" s="327"/>
      <c r="AY199" s="327"/>
      <c r="AZ199" s="327"/>
      <c r="BA199" s="327"/>
      <c r="BB199" s="327"/>
      <c r="BC199" s="327"/>
      <c r="BD199" s="327"/>
      <c r="BE199" s="340"/>
      <c r="BF199" s="317" t="s">
        <v>215</v>
      </c>
      <c r="BG199" s="318"/>
      <c r="BH199" s="318"/>
      <c r="BI199" s="319"/>
    </row>
    <row r="200" spans="1:61" s="125" customFormat="1" ht="53.25" customHeight="1" x14ac:dyDescent="0.3">
      <c r="A200" s="438" t="s">
        <v>220</v>
      </c>
      <c r="B200" s="354"/>
      <c r="C200" s="354"/>
      <c r="D200" s="456"/>
      <c r="E200" s="565" t="s">
        <v>385</v>
      </c>
      <c r="F200" s="566"/>
      <c r="G200" s="566"/>
      <c r="H200" s="566"/>
      <c r="I200" s="566"/>
      <c r="J200" s="566"/>
      <c r="K200" s="566"/>
      <c r="L200" s="566"/>
      <c r="M200" s="566"/>
      <c r="N200" s="566"/>
      <c r="O200" s="566"/>
      <c r="P200" s="566"/>
      <c r="Q200" s="566"/>
      <c r="R200" s="566"/>
      <c r="S200" s="566"/>
      <c r="T200" s="566"/>
      <c r="U200" s="566"/>
      <c r="V200" s="566"/>
      <c r="W200" s="566"/>
      <c r="X200" s="566"/>
      <c r="Y200" s="566"/>
      <c r="Z200" s="566"/>
      <c r="AA200" s="566"/>
      <c r="AB200" s="566"/>
      <c r="AC200" s="566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  <c r="AP200" s="566"/>
      <c r="AQ200" s="566"/>
      <c r="AR200" s="566"/>
      <c r="AS200" s="566"/>
      <c r="AT200" s="566"/>
      <c r="AU200" s="566"/>
      <c r="AV200" s="566"/>
      <c r="AW200" s="566"/>
      <c r="AX200" s="566"/>
      <c r="AY200" s="566"/>
      <c r="AZ200" s="566"/>
      <c r="BA200" s="566"/>
      <c r="BB200" s="566"/>
      <c r="BC200" s="566"/>
      <c r="BD200" s="566"/>
      <c r="BE200" s="567"/>
      <c r="BF200" s="568" t="s">
        <v>218</v>
      </c>
      <c r="BG200" s="569"/>
      <c r="BH200" s="569"/>
      <c r="BI200" s="570"/>
    </row>
    <row r="201" spans="1:61" s="126" customFormat="1" ht="50.25" customHeight="1" x14ac:dyDescent="0.3">
      <c r="A201" s="315" t="s">
        <v>223</v>
      </c>
      <c r="B201" s="300"/>
      <c r="C201" s="300"/>
      <c r="D201" s="301"/>
      <c r="E201" s="326" t="s">
        <v>386</v>
      </c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V201" s="327"/>
      <c r="W201" s="327"/>
      <c r="X201" s="327"/>
      <c r="Y201" s="327"/>
      <c r="Z201" s="327"/>
      <c r="AA201" s="327"/>
      <c r="AB201" s="327"/>
      <c r="AC201" s="327"/>
      <c r="AD201" s="327"/>
      <c r="AE201" s="327"/>
      <c r="AF201" s="327"/>
      <c r="AG201" s="327"/>
      <c r="AH201" s="327"/>
      <c r="AI201" s="327"/>
      <c r="AJ201" s="327"/>
      <c r="AK201" s="327"/>
      <c r="AL201" s="327"/>
      <c r="AM201" s="327"/>
      <c r="AN201" s="327"/>
      <c r="AO201" s="327"/>
      <c r="AP201" s="327"/>
      <c r="AQ201" s="327"/>
      <c r="AR201" s="327"/>
      <c r="AS201" s="327"/>
      <c r="AT201" s="327"/>
      <c r="AU201" s="327"/>
      <c r="AV201" s="327"/>
      <c r="AW201" s="327"/>
      <c r="AX201" s="327"/>
      <c r="AY201" s="327"/>
      <c r="AZ201" s="327"/>
      <c r="BA201" s="327"/>
      <c r="BB201" s="327"/>
      <c r="BC201" s="327"/>
      <c r="BD201" s="327"/>
      <c r="BE201" s="340"/>
      <c r="BF201" s="581" t="s">
        <v>221</v>
      </c>
      <c r="BG201" s="318"/>
      <c r="BH201" s="318"/>
      <c r="BI201" s="319"/>
    </row>
    <row r="202" spans="1:61" s="123" customFormat="1" ht="52.5" customHeight="1" x14ac:dyDescent="0.3">
      <c r="A202" s="315" t="s">
        <v>225</v>
      </c>
      <c r="B202" s="300"/>
      <c r="C202" s="300"/>
      <c r="D202" s="301"/>
      <c r="E202" s="326" t="s">
        <v>387</v>
      </c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7"/>
      <c r="R202" s="327"/>
      <c r="S202" s="327"/>
      <c r="T202" s="327"/>
      <c r="U202" s="327"/>
      <c r="V202" s="327"/>
      <c r="W202" s="327"/>
      <c r="X202" s="327"/>
      <c r="Y202" s="327"/>
      <c r="Z202" s="327"/>
      <c r="AA202" s="327"/>
      <c r="AB202" s="327"/>
      <c r="AC202" s="327"/>
      <c r="AD202" s="327"/>
      <c r="AE202" s="327"/>
      <c r="AF202" s="327"/>
      <c r="AG202" s="327"/>
      <c r="AH202" s="327"/>
      <c r="AI202" s="327"/>
      <c r="AJ202" s="327"/>
      <c r="AK202" s="327"/>
      <c r="AL202" s="327"/>
      <c r="AM202" s="327"/>
      <c r="AN202" s="327"/>
      <c r="AO202" s="327"/>
      <c r="AP202" s="327"/>
      <c r="AQ202" s="327"/>
      <c r="AR202" s="327"/>
      <c r="AS202" s="327"/>
      <c r="AT202" s="327"/>
      <c r="AU202" s="327"/>
      <c r="AV202" s="327"/>
      <c r="AW202" s="327"/>
      <c r="AX202" s="327"/>
      <c r="AY202" s="327"/>
      <c r="AZ202" s="327"/>
      <c r="BA202" s="327"/>
      <c r="BB202" s="327"/>
      <c r="BC202" s="327"/>
      <c r="BD202" s="327"/>
      <c r="BE202" s="340"/>
      <c r="BF202" s="568" t="s">
        <v>224</v>
      </c>
      <c r="BG202" s="569"/>
      <c r="BH202" s="569"/>
      <c r="BI202" s="570"/>
    </row>
    <row r="203" spans="1:61" s="127" customFormat="1" ht="53.25" customHeight="1" x14ac:dyDescent="0.2">
      <c r="A203" s="320" t="s">
        <v>230</v>
      </c>
      <c r="B203" s="321"/>
      <c r="C203" s="321"/>
      <c r="D203" s="322"/>
      <c r="E203" s="316" t="s">
        <v>388</v>
      </c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6"/>
      <c r="R203" s="316"/>
      <c r="S203" s="316"/>
      <c r="T203" s="316"/>
      <c r="U203" s="316"/>
      <c r="V203" s="316"/>
      <c r="W203" s="316"/>
      <c r="X203" s="316"/>
      <c r="Y203" s="316"/>
      <c r="Z203" s="316"/>
      <c r="AA203" s="316"/>
      <c r="AB203" s="316"/>
      <c r="AC203" s="316"/>
      <c r="AD203" s="316"/>
      <c r="AE203" s="316"/>
      <c r="AF203" s="316"/>
      <c r="AG203" s="316"/>
      <c r="AH203" s="316"/>
      <c r="AI203" s="316"/>
      <c r="AJ203" s="316"/>
      <c r="AK203" s="316"/>
      <c r="AL203" s="316"/>
      <c r="AM203" s="316"/>
      <c r="AN203" s="316"/>
      <c r="AO203" s="316"/>
      <c r="AP203" s="316"/>
      <c r="AQ203" s="316"/>
      <c r="AR203" s="316"/>
      <c r="AS203" s="316"/>
      <c r="AT203" s="316"/>
      <c r="AU203" s="316"/>
      <c r="AV203" s="316"/>
      <c r="AW203" s="316"/>
      <c r="AX203" s="316"/>
      <c r="AY203" s="316"/>
      <c r="AZ203" s="316"/>
      <c r="BA203" s="316"/>
      <c r="BB203" s="316"/>
      <c r="BC203" s="316"/>
      <c r="BD203" s="316"/>
      <c r="BE203" s="316"/>
      <c r="BF203" s="317" t="s">
        <v>228</v>
      </c>
      <c r="BG203" s="318"/>
      <c r="BH203" s="318"/>
      <c r="BI203" s="319"/>
    </row>
    <row r="204" spans="1:61" s="120" customFormat="1" ht="45.75" customHeight="1" x14ac:dyDescent="0.2">
      <c r="A204" s="320" t="s">
        <v>233</v>
      </c>
      <c r="B204" s="321"/>
      <c r="C204" s="321"/>
      <c r="D204" s="322"/>
      <c r="E204" s="537" t="s">
        <v>489</v>
      </c>
      <c r="F204" s="537"/>
      <c r="G204" s="537"/>
      <c r="H204" s="537"/>
      <c r="I204" s="537"/>
      <c r="J204" s="537"/>
      <c r="K204" s="537"/>
      <c r="L204" s="537"/>
      <c r="M204" s="537"/>
      <c r="N204" s="537"/>
      <c r="O204" s="537"/>
      <c r="P204" s="537"/>
      <c r="Q204" s="537"/>
      <c r="R204" s="537"/>
      <c r="S204" s="537"/>
      <c r="T204" s="537"/>
      <c r="U204" s="537"/>
      <c r="V204" s="537"/>
      <c r="W204" s="537"/>
      <c r="X204" s="537"/>
      <c r="Y204" s="537"/>
      <c r="Z204" s="537"/>
      <c r="AA204" s="537"/>
      <c r="AB204" s="537"/>
      <c r="AC204" s="537"/>
      <c r="AD204" s="537"/>
      <c r="AE204" s="537"/>
      <c r="AF204" s="537"/>
      <c r="AG204" s="537"/>
      <c r="AH204" s="537"/>
      <c r="AI204" s="537"/>
      <c r="AJ204" s="537"/>
      <c r="AK204" s="537"/>
      <c r="AL204" s="537"/>
      <c r="AM204" s="537"/>
      <c r="AN204" s="537"/>
      <c r="AO204" s="537"/>
      <c r="AP204" s="537"/>
      <c r="AQ204" s="537"/>
      <c r="AR204" s="537"/>
      <c r="AS204" s="537"/>
      <c r="AT204" s="537"/>
      <c r="AU204" s="537"/>
      <c r="AV204" s="537"/>
      <c r="AW204" s="537"/>
      <c r="AX204" s="537"/>
      <c r="AY204" s="537"/>
      <c r="AZ204" s="537"/>
      <c r="BA204" s="537"/>
      <c r="BB204" s="537"/>
      <c r="BC204" s="537"/>
      <c r="BD204" s="537"/>
      <c r="BE204" s="583"/>
      <c r="BF204" s="562" t="s">
        <v>231</v>
      </c>
      <c r="BG204" s="563"/>
      <c r="BH204" s="563"/>
      <c r="BI204" s="564"/>
    </row>
    <row r="205" spans="1:61" s="14" customFormat="1" ht="49.5" customHeight="1" x14ac:dyDescent="0.2">
      <c r="A205" s="341" t="s">
        <v>238</v>
      </c>
      <c r="B205" s="342"/>
      <c r="C205" s="342"/>
      <c r="D205" s="343"/>
      <c r="E205" s="593" t="s">
        <v>422</v>
      </c>
      <c r="F205" s="593"/>
      <c r="G205" s="593"/>
      <c r="H205" s="593"/>
      <c r="I205" s="593"/>
      <c r="J205" s="593"/>
      <c r="K205" s="593"/>
      <c r="L205" s="593"/>
      <c r="M205" s="593"/>
      <c r="N205" s="593"/>
      <c r="O205" s="593"/>
      <c r="P205" s="593"/>
      <c r="Q205" s="593"/>
      <c r="R205" s="593"/>
      <c r="S205" s="593"/>
      <c r="T205" s="593"/>
      <c r="U205" s="593"/>
      <c r="V205" s="593"/>
      <c r="W205" s="593"/>
      <c r="X205" s="593"/>
      <c r="Y205" s="593"/>
      <c r="Z205" s="593"/>
      <c r="AA205" s="593"/>
      <c r="AB205" s="593"/>
      <c r="AC205" s="593"/>
      <c r="AD205" s="593"/>
      <c r="AE205" s="593"/>
      <c r="AF205" s="593"/>
      <c r="AG205" s="593"/>
      <c r="AH205" s="593"/>
      <c r="AI205" s="593"/>
      <c r="AJ205" s="593"/>
      <c r="AK205" s="593"/>
      <c r="AL205" s="593"/>
      <c r="AM205" s="593"/>
      <c r="AN205" s="593"/>
      <c r="AO205" s="593"/>
      <c r="AP205" s="593"/>
      <c r="AQ205" s="593"/>
      <c r="AR205" s="593"/>
      <c r="AS205" s="593"/>
      <c r="AT205" s="593"/>
      <c r="AU205" s="593"/>
      <c r="AV205" s="593"/>
      <c r="AW205" s="593"/>
      <c r="AX205" s="593"/>
      <c r="AY205" s="593"/>
      <c r="AZ205" s="593"/>
      <c r="BA205" s="593"/>
      <c r="BB205" s="593"/>
      <c r="BC205" s="593"/>
      <c r="BD205" s="593"/>
      <c r="BE205" s="594"/>
      <c r="BF205" s="335" t="s">
        <v>236</v>
      </c>
      <c r="BG205" s="336"/>
      <c r="BH205" s="336"/>
      <c r="BI205" s="337"/>
    </row>
    <row r="206" spans="1:61" s="28" customFormat="1" ht="53.25" customHeight="1" x14ac:dyDescent="0.2">
      <c r="A206" s="341" t="s">
        <v>240</v>
      </c>
      <c r="B206" s="342"/>
      <c r="C206" s="342"/>
      <c r="D206" s="343"/>
      <c r="E206" s="344" t="s">
        <v>423</v>
      </c>
      <c r="F206" s="344"/>
      <c r="G206" s="344"/>
      <c r="H206" s="344"/>
      <c r="I206" s="344"/>
      <c r="J206" s="344"/>
      <c r="K206" s="344"/>
      <c r="L206" s="344"/>
      <c r="M206" s="344"/>
      <c r="N206" s="344"/>
      <c r="O206" s="344"/>
      <c r="P206" s="344"/>
      <c r="Q206" s="344"/>
      <c r="R206" s="344"/>
      <c r="S206" s="344"/>
      <c r="T206" s="344"/>
      <c r="U206" s="344"/>
      <c r="V206" s="344"/>
      <c r="W206" s="344"/>
      <c r="X206" s="344"/>
      <c r="Y206" s="344"/>
      <c r="Z206" s="344"/>
      <c r="AA206" s="344"/>
      <c r="AB206" s="344"/>
      <c r="AC206" s="344"/>
      <c r="AD206" s="344"/>
      <c r="AE206" s="344"/>
      <c r="AF206" s="344"/>
      <c r="AG206" s="344"/>
      <c r="AH206" s="344"/>
      <c r="AI206" s="344"/>
      <c r="AJ206" s="344"/>
      <c r="AK206" s="344"/>
      <c r="AL206" s="344"/>
      <c r="AM206" s="344"/>
      <c r="AN206" s="344"/>
      <c r="AO206" s="344"/>
      <c r="AP206" s="344"/>
      <c r="AQ206" s="344"/>
      <c r="AR206" s="344"/>
      <c r="AS206" s="344"/>
      <c r="AT206" s="344"/>
      <c r="AU206" s="344"/>
      <c r="AV206" s="344"/>
      <c r="AW206" s="344"/>
      <c r="AX206" s="344"/>
      <c r="AY206" s="344"/>
      <c r="AZ206" s="344"/>
      <c r="BA206" s="344"/>
      <c r="BB206" s="344"/>
      <c r="BC206" s="344"/>
      <c r="BD206" s="344"/>
      <c r="BE206" s="345"/>
      <c r="BF206" s="335" t="s">
        <v>239</v>
      </c>
      <c r="BG206" s="336"/>
      <c r="BH206" s="336"/>
      <c r="BI206" s="337"/>
    </row>
    <row r="207" spans="1:61" s="28" customFormat="1" ht="45.75" customHeight="1" x14ac:dyDescent="0.2">
      <c r="A207" s="315" t="s">
        <v>242</v>
      </c>
      <c r="B207" s="300"/>
      <c r="C207" s="300"/>
      <c r="D207" s="301"/>
      <c r="E207" s="316" t="s">
        <v>390</v>
      </c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  <c r="P207" s="316"/>
      <c r="Q207" s="316"/>
      <c r="R207" s="316"/>
      <c r="S207" s="316"/>
      <c r="T207" s="316"/>
      <c r="U207" s="316"/>
      <c r="V207" s="316"/>
      <c r="W207" s="316"/>
      <c r="X207" s="316"/>
      <c r="Y207" s="316"/>
      <c r="Z207" s="316"/>
      <c r="AA207" s="316"/>
      <c r="AB207" s="316"/>
      <c r="AC207" s="316"/>
      <c r="AD207" s="316"/>
      <c r="AE207" s="316"/>
      <c r="AF207" s="316"/>
      <c r="AG207" s="316"/>
      <c r="AH207" s="316"/>
      <c r="AI207" s="316"/>
      <c r="AJ207" s="316"/>
      <c r="AK207" s="316"/>
      <c r="AL207" s="316"/>
      <c r="AM207" s="316"/>
      <c r="AN207" s="316"/>
      <c r="AO207" s="316"/>
      <c r="AP207" s="316"/>
      <c r="AQ207" s="316"/>
      <c r="AR207" s="316"/>
      <c r="AS207" s="316"/>
      <c r="AT207" s="316"/>
      <c r="AU207" s="316"/>
      <c r="AV207" s="316"/>
      <c r="AW207" s="316"/>
      <c r="AX207" s="316"/>
      <c r="AY207" s="316"/>
      <c r="AZ207" s="316"/>
      <c r="BA207" s="316"/>
      <c r="BB207" s="316"/>
      <c r="BC207" s="316"/>
      <c r="BD207" s="316"/>
      <c r="BE207" s="346"/>
      <c r="BF207" s="332" t="s">
        <v>243</v>
      </c>
      <c r="BG207" s="333"/>
      <c r="BH207" s="333"/>
      <c r="BI207" s="334"/>
    </row>
    <row r="208" spans="1:61" s="14" customFormat="1" ht="50.25" customHeight="1" x14ac:dyDescent="0.2">
      <c r="A208" s="320" t="s">
        <v>245</v>
      </c>
      <c r="B208" s="321"/>
      <c r="C208" s="321"/>
      <c r="D208" s="322"/>
      <c r="E208" s="316" t="s">
        <v>424</v>
      </c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/>
      <c r="Q208" s="316"/>
      <c r="R208" s="316"/>
      <c r="S208" s="316"/>
      <c r="T208" s="316"/>
      <c r="U208" s="316"/>
      <c r="V208" s="316"/>
      <c r="W208" s="316"/>
      <c r="X208" s="316"/>
      <c r="Y208" s="316"/>
      <c r="Z208" s="316"/>
      <c r="AA208" s="316"/>
      <c r="AB208" s="316"/>
      <c r="AC208" s="316"/>
      <c r="AD208" s="316"/>
      <c r="AE208" s="316"/>
      <c r="AF208" s="316"/>
      <c r="AG208" s="316"/>
      <c r="AH208" s="316"/>
      <c r="AI208" s="316"/>
      <c r="AJ208" s="316"/>
      <c r="AK208" s="316"/>
      <c r="AL208" s="316"/>
      <c r="AM208" s="316"/>
      <c r="AN208" s="316"/>
      <c r="AO208" s="316"/>
      <c r="AP208" s="316"/>
      <c r="AQ208" s="316"/>
      <c r="AR208" s="316"/>
      <c r="AS208" s="316"/>
      <c r="AT208" s="316"/>
      <c r="AU208" s="316"/>
      <c r="AV208" s="316"/>
      <c r="AW208" s="316"/>
      <c r="AX208" s="316"/>
      <c r="AY208" s="316"/>
      <c r="AZ208" s="316"/>
      <c r="BA208" s="316"/>
      <c r="BB208" s="316"/>
      <c r="BC208" s="316"/>
      <c r="BD208" s="316"/>
      <c r="BE208" s="346"/>
      <c r="BF208" s="332" t="s">
        <v>243</v>
      </c>
      <c r="BG208" s="333"/>
      <c r="BH208" s="333"/>
      <c r="BI208" s="334"/>
    </row>
    <row r="209" spans="1:61" s="14" customFormat="1" ht="56.25" customHeight="1" x14ac:dyDescent="0.2">
      <c r="A209" s="582" t="s">
        <v>250</v>
      </c>
      <c r="B209" s="489"/>
      <c r="C209" s="489"/>
      <c r="D209" s="532"/>
      <c r="E209" s="537" t="s">
        <v>389</v>
      </c>
      <c r="F209" s="537"/>
      <c r="G209" s="537"/>
      <c r="H209" s="537"/>
      <c r="I209" s="537"/>
      <c r="J209" s="537"/>
      <c r="K209" s="537"/>
      <c r="L209" s="537"/>
      <c r="M209" s="537"/>
      <c r="N209" s="537"/>
      <c r="O209" s="537"/>
      <c r="P209" s="537"/>
      <c r="Q209" s="537"/>
      <c r="R209" s="537"/>
      <c r="S209" s="537"/>
      <c r="T209" s="537"/>
      <c r="U209" s="537"/>
      <c r="V209" s="537"/>
      <c r="W209" s="537"/>
      <c r="X209" s="537"/>
      <c r="Y209" s="537"/>
      <c r="Z209" s="537"/>
      <c r="AA209" s="537"/>
      <c r="AB209" s="537"/>
      <c r="AC209" s="537"/>
      <c r="AD209" s="537"/>
      <c r="AE209" s="537"/>
      <c r="AF209" s="537"/>
      <c r="AG209" s="537"/>
      <c r="AH209" s="537"/>
      <c r="AI209" s="537"/>
      <c r="AJ209" s="537"/>
      <c r="AK209" s="537"/>
      <c r="AL209" s="537"/>
      <c r="AM209" s="537"/>
      <c r="AN209" s="537"/>
      <c r="AO209" s="537"/>
      <c r="AP209" s="537"/>
      <c r="AQ209" s="537"/>
      <c r="AR209" s="537"/>
      <c r="AS209" s="537"/>
      <c r="AT209" s="537"/>
      <c r="AU209" s="537"/>
      <c r="AV209" s="537"/>
      <c r="AW209" s="537"/>
      <c r="AX209" s="537"/>
      <c r="AY209" s="537"/>
      <c r="AZ209" s="537"/>
      <c r="BA209" s="537"/>
      <c r="BB209" s="537"/>
      <c r="BC209" s="537"/>
      <c r="BD209" s="537"/>
      <c r="BE209" s="583"/>
      <c r="BF209" s="332" t="s">
        <v>241</v>
      </c>
      <c r="BG209" s="333"/>
      <c r="BH209" s="333"/>
      <c r="BI209" s="334"/>
    </row>
    <row r="210" spans="1:61" s="14" customFormat="1" ht="57.75" customHeight="1" x14ac:dyDescent="0.2">
      <c r="A210" s="320" t="s">
        <v>392</v>
      </c>
      <c r="B210" s="321"/>
      <c r="C210" s="321"/>
      <c r="D210" s="322"/>
      <c r="E210" s="316" t="s">
        <v>379</v>
      </c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  <c r="X210" s="316"/>
      <c r="Y210" s="316"/>
      <c r="Z210" s="316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6"/>
      <c r="AP210" s="316"/>
      <c r="AQ210" s="316"/>
      <c r="AR210" s="316"/>
      <c r="AS210" s="316"/>
      <c r="AT210" s="316"/>
      <c r="AU210" s="316"/>
      <c r="AV210" s="316"/>
      <c r="AW210" s="316"/>
      <c r="AX210" s="316"/>
      <c r="AY210" s="316"/>
      <c r="AZ210" s="316"/>
      <c r="BA210" s="316"/>
      <c r="BB210" s="316"/>
      <c r="BC210" s="316"/>
      <c r="BD210" s="316"/>
      <c r="BE210" s="346"/>
      <c r="BF210" s="332" t="s">
        <v>417</v>
      </c>
      <c r="BG210" s="426"/>
      <c r="BH210" s="426"/>
      <c r="BI210" s="427"/>
    </row>
    <row r="211" spans="1:61" s="14" customFormat="1" ht="48" customHeight="1" x14ac:dyDescent="0.2">
      <c r="A211" s="320" t="s">
        <v>255</v>
      </c>
      <c r="B211" s="321"/>
      <c r="C211" s="321"/>
      <c r="D211" s="322"/>
      <c r="E211" s="316" t="s">
        <v>425</v>
      </c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316"/>
      <c r="V211" s="316"/>
      <c r="W211" s="316"/>
      <c r="X211" s="316"/>
      <c r="Y211" s="316"/>
      <c r="Z211" s="316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16"/>
      <c r="AP211" s="316"/>
      <c r="AQ211" s="316"/>
      <c r="AR211" s="316"/>
      <c r="AS211" s="316"/>
      <c r="AT211" s="316"/>
      <c r="AU211" s="316"/>
      <c r="AV211" s="316"/>
      <c r="AW211" s="316"/>
      <c r="AX211" s="316"/>
      <c r="AY211" s="316"/>
      <c r="AZ211" s="316"/>
      <c r="BA211" s="316"/>
      <c r="BB211" s="316"/>
      <c r="BC211" s="316"/>
      <c r="BD211" s="316"/>
      <c r="BE211" s="346"/>
      <c r="BF211" s="332" t="s">
        <v>417</v>
      </c>
      <c r="BG211" s="426"/>
      <c r="BH211" s="426"/>
      <c r="BI211" s="427"/>
    </row>
    <row r="212" spans="1:61" s="14" customFormat="1" ht="48.75" customHeight="1" x14ac:dyDescent="0.2">
      <c r="A212" s="320" t="s">
        <v>260</v>
      </c>
      <c r="B212" s="321"/>
      <c r="C212" s="321"/>
      <c r="D212" s="322"/>
      <c r="E212" s="316" t="s">
        <v>391</v>
      </c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316"/>
      <c r="V212" s="316"/>
      <c r="W212" s="316"/>
      <c r="X212" s="316"/>
      <c r="Y212" s="316"/>
      <c r="Z212" s="316"/>
      <c r="AA212" s="316"/>
      <c r="AB212" s="316"/>
      <c r="AC212" s="316"/>
      <c r="AD212" s="316"/>
      <c r="AE212" s="316"/>
      <c r="AF212" s="316"/>
      <c r="AG212" s="316"/>
      <c r="AH212" s="316"/>
      <c r="AI212" s="316"/>
      <c r="AJ212" s="316"/>
      <c r="AK212" s="316"/>
      <c r="AL212" s="316"/>
      <c r="AM212" s="316"/>
      <c r="AN212" s="316"/>
      <c r="AO212" s="316"/>
      <c r="AP212" s="316"/>
      <c r="AQ212" s="316"/>
      <c r="AR212" s="316"/>
      <c r="AS212" s="316"/>
      <c r="AT212" s="316"/>
      <c r="AU212" s="316"/>
      <c r="AV212" s="316"/>
      <c r="AW212" s="316"/>
      <c r="AX212" s="316"/>
      <c r="AY212" s="316"/>
      <c r="AZ212" s="316"/>
      <c r="BA212" s="316"/>
      <c r="BB212" s="316"/>
      <c r="BC212" s="316"/>
      <c r="BD212" s="316"/>
      <c r="BE212" s="346"/>
      <c r="BF212" s="332" t="s">
        <v>248</v>
      </c>
      <c r="BG212" s="426"/>
      <c r="BH212" s="426"/>
      <c r="BI212" s="427"/>
    </row>
    <row r="213" spans="1:61" s="14" customFormat="1" ht="45" customHeight="1" x14ac:dyDescent="0.2">
      <c r="A213" s="320" t="s">
        <v>265</v>
      </c>
      <c r="B213" s="321"/>
      <c r="C213" s="321"/>
      <c r="D213" s="322"/>
      <c r="E213" s="316" t="s">
        <v>426</v>
      </c>
      <c r="F213" s="316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316"/>
      <c r="R213" s="316"/>
      <c r="S213" s="316"/>
      <c r="T213" s="316"/>
      <c r="U213" s="316"/>
      <c r="V213" s="316"/>
      <c r="W213" s="316"/>
      <c r="X213" s="316"/>
      <c r="Y213" s="316"/>
      <c r="Z213" s="316"/>
      <c r="AA213" s="316"/>
      <c r="AB213" s="316"/>
      <c r="AC213" s="316"/>
      <c r="AD213" s="316"/>
      <c r="AE213" s="316"/>
      <c r="AF213" s="316"/>
      <c r="AG213" s="316"/>
      <c r="AH213" s="316"/>
      <c r="AI213" s="316"/>
      <c r="AJ213" s="316"/>
      <c r="AK213" s="316"/>
      <c r="AL213" s="316"/>
      <c r="AM213" s="316"/>
      <c r="AN213" s="316"/>
      <c r="AO213" s="316"/>
      <c r="AP213" s="316"/>
      <c r="AQ213" s="316"/>
      <c r="AR213" s="316"/>
      <c r="AS213" s="316"/>
      <c r="AT213" s="316"/>
      <c r="AU213" s="316"/>
      <c r="AV213" s="316"/>
      <c r="AW213" s="316"/>
      <c r="AX213" s="316"/>
      <c r="AY213" s="316"/>
      <c r="AZ213" s="316"/>
      <c r="BA213" s="316"/>
      <c r="BB213" s="316"/>
      <c r="BC213" s="316"/>
      <c r="BD213" s="316"/>
      <c r="BE213" s="346"/>
      <c r="BF213" s="332" t="s">
        <v>251</v>
      </c>
      <c r="BG213" s="426"/>
      <c r="BH213" s="426"/>
      <c r="BI213" s="427"/>
    </row>
    <row r="214" spans="1:61" s="14" customFormat="1" ht="51" customHeight="1" x14ac:dyDescent="0.2">
      <c r="A214" s="320" t="s">
        <v>268</v>
      </c>
      <c r="B214" s="321"/>
      <c r="C214" s="321"/>
      <c r="D214" s="322"/>
      <c r="E214" s="316" t="s">
        <v>427</v>
      </c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6"/>
      <c r="R214" s="316"/>
      <c r="S214" s="316"/>
      <c r="T214" s="316"/>
      <c r="U214" s="316"/>
      <c r="V214" s="316"/>
      <c r="W214" s="316"/>
      <c r="X214" s="316"/>
      <c r="Y214" s="316"/>
      <c r="Z214" s="316"/>
      <c r="AA214" s="316"/>
      <c r="AB214" s="316"/>
      <c r="AC214" s="316"/>
      <c r="AD214" s="316"/>
      <c r="AE214" s="316"/>
      <c r="AF214" s="316"/>
      <c r="AG214" s="316"/>
      <c r="AH214" s="316"/>
      <c r="AI214" s="316"/>
      <c r="AJ214" s="316"/>
      <c r="AK214" s="316"/>
      <c r="AL214" s="316"/>
      <c r="AM214" s="316"/>
      <c r="AN214" s="316"/>
      <c r="AO214" s="316"/>
      <c r="AP214" s="316"/>
      <c r="AQ214" s="316"/>
      <c r="AR214" s="316"/>
      <c r="AS214" s="316"/>
      <c r="AT214" s="316"/>
      <c r="AU214" s="316"/>
      <c r="AV214" s="316"/>
      <c r="AW214" s="316"/>
      <c r="AX214" s="316"/>
      <c r="AY214" s="316"/>
      <c r="AZ214" s="316"/>
      <c r="BA214" s="316"/>
      <c r="BB214" s="316"/>
      <c r="BC214" s="316"/>
      <c r="BD214" s="316"/>
      <c r="BE214" s="346"/>
      <c r="BF214" s="332" t="s">
        <v>251</v>
      </c>
      <c r="BG214" s="426"/>
      <c r="BH214" s="426"/>
      <c r="BI214" s="427"/>
    </row>
    <row r="215" spans="1:61" s="14" customFormat="1" ht="77.25" customHeight="1" x14ac:dyDescent="0.2">
      <c r="A215" s="320" t="s">
        <v>270</v>
      </c>
      <c r="B215" s="321"/>
      <c r="C215" s="321"/>
      <c r="D215" s="322"/>
      <c r="E215" s="316" t="s">
        <v>393</v>
      </c>
      <c r="F215" s="316"/>
      <c r="G215" s="316"/>
      <c r="H215" s="316"/>
      <c r="I215" s="316"/>
      <c r="J215" s="316"/>
      <c r="K215" s="316"/>
      <c r="L215" s="316"/>
      <c r="M215" s="316"/>
      <c r="N215" s="316"/>
      <c r="O215" s="316"/>
      <c r="P215" s="316"/>
      <c r="Q215" s="316"/>
      <c r="R215" s="316"/>
      <c r="S215" s="316"/>
      <c r="T215" s="316"/>
      <c r="U215" s="316"/>
      <c r="V215" s="316"/>
      <c r="W215" s="316"/>
      <c r="X215" s="316"/>
      <c r="Y215" s="316"/>
      <c r="Z215" s="316"/>
      <c r="AA215" s="316"/>
      <c r="AB215" s="316"/>
      <c r="AC215" s="316"/>
      <c r="AD215" s="316"/>
      <c r="AE215" s="316"/>
      <c r="AF215" s="316"/>
      <c r="AG215" s="316"/>
      <c r="AH215" s="316"/>
      <c r="AI215" s="316"/>
      <c r="AJ215" s="316"/>
      <c r="AK215" s="316"/>
      <c r="AL215" s="316"/>
      <c r="AM215" s="316"/>
      <c r="AN215" s="316"/>
      <c r="AO215" s="316"/>
      <c r="AP215" s="316"/>
      <c r="AQ215" s="316"/>
      <c r="AR215" s="316"/>
      <c r="AS215" s="316"/>
      <c r="AT215" s="316"/>
      <c r="AU215" s="316"/>
      <c r="AV215" s="316"/>
      <c r="AW215" s="316"/>
      <c r="AX215" s="316"/>
      <c r="AY215" s="316"/>
      <c r="AZ215" s="316"/>
      <c r="BA215" s="316"/>
      <c r="BB215" s="316"/>
      <c r="BC215" s="316"/>
      <c r="BD215" s="316"/>
      <c r="BE215" s="346"/>
      <c r="BF215" s="332" t="s">
        <v>253</v>
      </c>
      <c r="BG215" s="426"/>
      <c r="BH215" s="426"/>
      <c r="BI215" s="427"/>
    </row>
    <row r="216" spans="1:61" s="14" customFormat="1" ht="51.75" customHeight="1" x14ac:dyDescent="0.2">
      <c r="A216" s="320" t="s">
        <v>274</v>
      </c>
      <c r="B216" s="321"/>
      <c r="C216" s="321"/>
      <c r="D216" s="322"/>
      <c r="E216" s="316" t="s">
        <v>440</v>
      </c>
      <c r="F216" s="316"/>
      <c r="G216" s="316"/>
      <c r="H216" s="316"/>
      <c r="I216" s="316"/>
      <c r="J216" s="316"/>
      <c r="K216" s="316"/>
      <c r="L216" s="316"/>
      <c r="M216" s="316"/>
      <c r="N216" s="316"/>
      <c r="O216" s="316"/>
      <c r="P216" s="316"/>
      <c r="Q216" s="316"/>
      <c r="R216" s="316"/>
      <c r="S216" s="316"/>
      <c r="T216" s="316"/>
      <c r="U216" s="316"/>
      <c r="V216" s="316"/>
      <c r="W216" s="316"/>
      <c r="X216" s="316"/>
      <c r="Y216" s="316"/>
      <c r="Z216" s="316"/>
      <c r="AA216" s="316"/>
      <c r="AB216" s="316"/>
      <c r="AC216" s="316"/>
      <c r="AD216" s="316"/>
      <c r="AE216" s="316"/>
      <c r="AF216" s="316"/>
      <c r="AG216" s="316"/>
      <c r="AH216" s="316"/>
      <c r="AI216" s="316"/>
      <c r="AJ216" s="316"/>
      <c r="AK216" s="316"/>
      <c r="AL216" s="316"/>
      <c r="AM216" s="316"/>
      <c r="AN216" s="316"/>
      <c r="AO216" s="316"/>
      <c r="AP216" s="316"/>
      <c r="AQ216" s="316"/>
      <c r="AR216" s="316"/>
      <c r="AS216" s="316"/>
      <c r="AT216" s="316"/>
      <c r="AU216" s="316"/>
      <c r="AV216" s="316"/>
      <c r="AW216" s="316"/>
      <c r="AX216" s="316"/>
      <c r="AY216" s="316"/>
      <c r="AZ216" s="316"/>
      <c r="BA216" s="316"/>
      <c r="BB216" s="316"/>
      <c r="BC216" s="316"/>
      <c r="BD216" s="316"/>
      <c r="BE216" s="346"/>
      <c r="BF216" s="332" t="s">
        <v>256</v>
      </c>
      <c r="BG216" s="426"/>
      <c r="BH216" s="426"/>
      <c r="BI216" s="427"/>
    </row>
    <row r="217" spans="1:61" s="120" customFormat="1" ht="44.25" customHeight="1" x14ac:dyDescent="0.2">
      <c r="A217" s="320" t="s">
        <v>276</v>
      </c>
      <c r="B217" s="321"/>
      <c r="C217" s="321"/>
      <c r="D217" s="322"/>
      <c r="E217" s="316" t="s">
        <v>456</v>
      </c>
      <c r="F217" s="316"/>
      <c r="G217" s="316"/>
      <c r="H217" s="316"/>
      <c r="I217" s="316"/>
      <c r="J217" s="316"/>
      <c r="K217" s="316"/>
      <c r="L217" s="316"/>
      <c r="M217" s="316"/>
      <c r="N217" s="316"/>
      <c r="O217" s="316"/>
      <c r="P217" s="316"/>
      <c r="Q217" s="316"/>
      <c r="R217" s="316"/>
      <c r="S217" s="316"/>
      <c r="T217" s="316"/>
      <c r="U217" s="316"/>
      <c r="V217" s="316"/>
      <c r="W217" s="316"/>
      <c r="X217" s="316"/>
      <c r="Y217" s="316"/>
      <c r="Z217" s="316"/>
      <c r="AA217" s="316"/>
      <c r="AB217" s="316"/>
      <c r="AC217" s="316"/>
      <c r="AD217" s="316"/>
      <c r="AE217" s="316"/>
      <c r="AF217" s="316"/>
      <c r="AG217" s="316"/>
      <c r="AH217" s="316"/>
      <c r="AI217" s="316"/>
      <c r="AJ217" s="316"/>
      <c r="AK217" s="316"/>
      <c r="AL217" s="316"/>
      <c r="AM217" s="316"/>
      <c r="AN217" s="316"/>
      <c r="AO217" s="316"/>
      <c r="AP217" s="316"/>
      <c r="AQ217" s="316"/>
      <c r="AR217" s="316"/>
      <c r="AS217" s="316"/>
      <c r="AT217" s="316"/>
      <c r="AU217" s="316"/>
      <c r="AV217" s="316"/>
      <c r="AW217" s="316"/>
      <c r="AX217" s="316"/>
      <c r="AY217" s="316"/>
      <c r="AZ217" s="316"/>
      <c r="BA217" s="316"/>
      <c r="BB217" s="316"/>
      <c r="BC217" s="316"/>
      <c r="BD217" s="316"/>
      <c r="BE217" s="346"/>
      <c r="BF217" s="332" t="s">
        <v>256</v>
      </c>
      <c r="BG217" s="426"/>
      <c r="BH217" s="426"/>
      <c r="BI217" s="427"/>
    </row>
    <row r="218" spans="1:61" s="120" customFormat="1" ht="49.5" customHeight="1" x14ac:dyDescent="0.2">
      <c r="A218" s="320" t="s">
        <v>279</v>
      </c>
      <c r="B218" s="321"/>
      <c r="C218" s="321"/>
      <c r="D218" s="322"/>
      <c r="E218" s="316" t="s">
        <v>441</v>
      </c>
      <c r="F218" s="316"/>
      <c r="G218" s="316"/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  <c r="U218" s="316"/>
      <c r="V218" s="316"/>
      <c r="W218" s="316"/>
      <c r="X218" s="316"/>
      <c r="Y218" s="316"/>
      <c r="Z218" s="316"/>
      <c r="AA218" s="316"/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16"/>
      <c r="AR218" s="316"/>
      <c r="AS218" s="316"/>
      <c r="AT218" s="316"/>
      <c r="AU218" s="316"/>
      <c r="AV218" s="316"/>
      <c r="AW218" s="316"/>
      <c r="AX218" s="316"/>
      <c r="AY218" s="316"/>
      <c r="AZ218" s="316"/>
      <c r="BA218" s="316"/>
      <c r="BB218" s="316"/>
      <c r="BC218" s="316"/>
      <c r="BD218" s="316"/>
      <c r="BE218" s="346"/>
      <c r="BF218" s="332" t="s">
        <v>258</v>
      </c>
      <c r="BG218" s="426"/>
      <c r="BH218" s="426"/>
      <c r="BI218" s="427"/>
    </row>
    <row r="219" spans="1:61" s="120" customFormat="1" ht="68.25" customHeight="1" x14ac:dyDescent="0.2">
      <c r="A219" s="320" t="s">
        <v>284</v>
      </c>
      <c r="B219" s="321"/>
      <c r="C219" s="321"/>
      <c r="D219" s="322"/>
      <c r="E219" s="316" t="s">
        <v>495</v>
      </c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  <c r="R219" s="316"/>
      <c r="S219" s="316"/>
      <c r="T219" s="316"/>
      <c r="U219" s="316"/>
      <c r="V219" s="316"/>
      <c r="W219" s="316"/>
      <c r="X219" s="316"/>
      <c r="Y219" s="316"/>
      <c r="Z219" s="316"/>
      <c r="AA219" s="316"/>
      <c r="AB219" s="316"/>
      <c r="AC219" s="316"/>
      <c r="AD219" s="316"/>
      <c r="AE219" s="316"/>
      <c r="AF219" s="316"/>
      <c r="AG219" s="316"/>
      <c r="AH219" s="316"/>
      <c r="AI219" s="316"/>
      <c r="AJ219" s="316"/>
      <c r="AK219" s="316"/>
      <c r="AL219" s="316"/>
      <c r="AM219" s="316"/>
      <c r="AN219" s="316"/>
      <c r="AO219" s="316"/>
      <c r="AP219" s="316"/>
      <c r="AQ219" s="316"/>
      <c r="AR219" s="316"/>
      <c r="AS219" s="316"/>
      <c r="AT219" s="316"/>
      <c r="AU219" s="316"/>
      <c r="AV219" s="316"/>
      <c r="AW219" s="316"/>
      <c r="AX219" s="316"/>
      <c r="AY219" s="316"/>
      <c r="AZ219" s="316"/>
      <c r="BA219" s="316"/>
      <c r="BB219" s="316"/>
      <c r="BC219" s="316"/>
      <c r="BD219" s="316"/>
      <c r="BE219" s="346"/>
      <c r="BF219" s="332" t="s">
        <v>258</v>
      </c>
      <c r="BG219" s="426"/>
      <c r="BH219" s="426"/>
      <c r="BI219" s="427"/>
    </row>
    <row r="220" spans="1:61" s="120" customFormat="1" ht="41.25" customHeight="1" x14ac:dyDescent="0.2">
      <c r="A220" s="320" t="s">
        <v>287</v>
      </c>
      <c r="B220" s="321"/>
      <c r="C220" s="321"/>
      <c r="D220" s="322"/>
      <c r="E220" s="316" t="s">
        <v>394</v>
      </c>
      <c r="F220" s="316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316"/>
      <c r="R220" s="316"/>
      <c r="S220" s="316"/>
      <c r="T220" s="316"/>
      <c r="U220" s="316"/>
      <c r="V220" s="316"/>
      <c r="W220" s="316"/>
      <c r="X220" s="316"/>
      <c r="Y220" s="316"/>
      <c r="Z220" s="316"/>
      <c r="AA220" s="316"/>
      <c r="AB220" s="316"/>
      <c r="AC220" s="316"/>
      <c r="AD220" s="316"/>
      <c r="AE220" s="316"/>
      <c r="AF220" s="316"/>
      <c r="AG220" s="316"/>
      <c r="AH220" s="316"/>
      <c r="AI220" s="316"/>
      <c r="AJ220" s="316"/>
      <c r="AK220" s="316"/>
      <c r="AL220" s="316"/>
      <c r="AM220" s="316"/>
      <c r="AN220" s="316"/>
      <c r="AO220" s="316"/>
      <c r="AP220" s="316"/>
      <c r="AQ220" s="316"/>
      <c r="AR220" s="316"/>
      <c r="AS220" s="316"/>
      <c r="AT220" s="316"/>
      <c r="AU220" s="316"/>
      <c r="AV220" s="316"/>
      <c r="AW220" s="316"/>
      <c r="AX220" s="316"/>
      <c r="AY220" s="316"/>
      <c r="AZ220" s="316"/>
      <c r="BA220" s="316"/>
      <c r="BB220" s="316"/>
      <c r="BC220" s="316"/>
      <c r="BD220" s="316"/>
      <c r="BE220" s="346"/>
      <c r="BF220" s="332" t="s">
        <v>263</v>
      </c>
      <c r="BG220" s="426"/>
      <c r="BH220" s="426"/>
      <c r="BI220" s="427"/>
    </row>
    <row r="221" spans="1:61" s="120" customFormat="1" ht="45" customHeight="1" x14ac:dyDescent="0.2">
      <c r="A221" s="320" t="s">
        <v>294</v>
      </c>
      <c r="B221" s="321"/>
      <c r="C221" s="321"/>
      <c r="D221" s="322"/>
      <c r="E221" s="316" t="s">
        <v>442</v>
      </c>
      <c r="F221" s="316"/>
      <c r="G221" s="316"/>
      <c r="H221" s="316"/>
      <c r="I221" s="316"/>
      <c r="J221" s="316"/>
      <c r="K221" s="316"/>
      <c r="L221" s="316"/>
      <c r="M221" s="316"/>
      <c r="N221" s="316"/>
      <c r="O221" s="316"/>
      <c r="P221" s="316"/>
      <c r="Q221" s="316"/>
      <c r="R221" s="316"/>
      <c r="S221" s="316"/>
      <c r="T221" s="316"/>
      <c r="U221" s="316"/>
      <c r="V221" s="316"/>
      <c r="W221" s="316"/>
      <c r="X221" s="316"/>
      <c r="Y221" s="316"/>
      <c r="Z221" s="316"/>
      <c r="AA221" s="316"/>
      <c r="AB221" s="316"/>
      <c r="AC221" s="316"/>
      <c r="AD221" s="316"/>
      <c r="AE221" s="316"/>
      <c r="AF221" s="316"/>
      <c r="AG221" s="316"/>
      <c r="AH221" s="316"/>
      <c r="AI221" s="316"/>
      <c r="AJ221" s="316"/>
      <c r="AK221" s="316"/>
      <c r="AL221" s="316"/>
      <c r="AM221" s="316"/>
      <c r="AN221" s="316"/>
      <c r="AO221" s="316"/>
      <c r="AP221" s="316"/>
      <c r="AQ221" s="316"/>
      <c r="AR221" s="316"/>
      <c r="AS221" s="316"/>
      <c r="AT221" s="316"/>
      <c r="AU221" s="316"/>
      <c r="AV221" s="316"/>
      <c r="AW221" s="316"/>
      <c r="AX221" s="316"/>
      <c r="AY221" s="316"/>
      <c r="AZ221" s="316"/>
      <c r="BA221" s="316"/>
      <c r="BB221" s="316"/>
      <c r="BC221" s="316"/>
      <c r="BD221" s="316"/>
      <c r="BE221" s="346"/>
      <c r="BF221" s="332" t="s">
        <v>266</v>
      </c>
      <c r="BG221" s="426"/>
      <c r="BH221" s="426"/>
      <c r="BI221" s="427"/>
    </row>
    <row r="222" spans="1:61" s="120" customFormat="1" ht="42" customHeight="1" x14ac:dyDescent="0.2">
      <c r="A222" s="341" t="s">
        <v>300</v>
      </c>
      <c r="B222" s="342"/>
      <c r="C222" s="342"/>
      <c r="D222" s="343"/>
      <c r="E222" s="344" t="s">
        <v>443</v>
      </c>
      <c r="F222" s="344"/>
      <c r="G222" s="344"/>
      <c r="H222" s="344"/>
      <c r="I222" s="344"/>
      <c r="J222" s="344"/>
      <c r="K222" s="344"/>
      <c r="L222" s="344"/>
      <c r="M222" s="344"/>
      <c r="N222" s="344"/>
      <c r="O222" s="344"/>
      <c r="P222" s="344"/>
      <c r="Q222" s="344"/>
      <c r="R222" s="344"/>
      <c r="S222" s="344"/>
      <c r="T222" s="344"/>
      <c r="U222" s="344"/>
      <c r="V222" s="344"/>
      <c r="W222" s="344"/>
      <c r="X222" s="344"/>
      <c r="Y222" s="344"/>
      <c r="Z222" s="344"/>
      <c r="AA222" s="344"/>
      <c r="AB222" s="344"/>
      <c r="AC222" s="344"/>
      <c r="AD222" s="344"/>
      <c r="AE222" s="344"/>
      <c r="AF222" s="344"/>
      <c r="AG222" s="344"/>
      <c r="AH222" s="344"/>
      <c r="AI222" s="344"/>
      <c r="AJ222" s="344"/>
      <c r="AK222" s="344"/>
      <c r="AL222" s="344"/>
      <c r="AM222" s="344"/>
      <c r="AN222" s="344"/>
      <c r="AO222" s="344"/>
      <c r="AP222" s="344"/>
      <c r="AQ222" s="344"/>
      <c r="AR222" s="344"/>
      <c r="AS222" s="344"/>
      <c r="AT222" s="344"/>
      <c r="AU222" s="344"/>
      <c r="AV222" s="344"/>
      <c r="AW222" s="344"/>
      <c r="AX222" s="344"/>
      <c r="AY222" s="344"/>
      <c r="AZ222" s="344"/>
      <c r="BA222" s="344"/>
      <c r="BB222" s="344"/>
      <c r="BC222" s="344"/>
      <c r="BD222" s="344"/>
      <c r="BE222" s="345"/>
      <c r="BF222" s="335" t="s">
        <v>269</v>
      </c>
      <c r="BG222" s="579"/>
      <c r="BH222" s="579"/>
      <c r="BI222" s="580"/>
    </row>
    <row r="223" spans="1:61" s="139" customFormat="1" ht="42.75" customHeight="1" x14ac:dyDescent="0.4">
      <c r="A223" s="320" t="s">
        <v>303</v>
      </c>
      <c r="B223" s="321"/>
      <c r="C223" s="321"/>
      <c r="D223" s="322"/>
      <c r="E223" s="316" t="s">
        <v>435</v>
      </c>
      <c r="F223" s="316"/>
      <c r="G223" s="316"/>
      <c r="H223" s="316"/>
      <c r="I223" s="316"/>
      <c r="J223" s="316"/>
      <c r="K223" s="316"/>
      <c r="L223" s="31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316"/>
      <c r="Y223" s="316"/>
      <c r="Z223" s="316"/>
      <c r="AA223" s="316"/>
      <c r="AB223" s="316"/>
      <c r="AC223" s="316"/>
      <c r="AD223" s="316"/>
      <c r="AE223" s="316"/>
      <c r="AF223" s="316"/>
      <c r="AG223" s="316"/>
      <c r="AH223" s="316"/>
      <c r="AI223" s="316"/>
      <c r="AJ223" s="316"/>
      <c r="AK223" s="316"/>
      <c r="AL223" s="316"/>
      <c r="AM223" s="316"/>
      <c r="AN223" s="316"/>
      <c r="AO223" s="316"/>
      <c r="AP223" s="316"/>
      <c r="AQ223" s="316"/>
      <c r="AR223" s="316"/>
      <c r="AS223" s="316"/>
      <c r="AT223" s="316"/>
      <c r="AU223" s="316"/>
      <c r="AV223" s="316"/>
      <c r="AW223" s="316"/>
      <c r="AX223" s="316"/>
      <c r="AY223" s="316"/>
      <c r="AZ223" s="316"/>
      <c r="BA223" s="316"/>
      <c r="BB223" s="316"/>
      <c r="BC223" s="316"/>
      <c r="BD223" s="316"/>
      <c r="BE223" s="346"/>
      <c r="BF223" s="332" t="s">
        <v>269</v>
      </c>
      <c r="BG223" s="426"/>
      <c r="BH223" s="426"/>
      <c r="BI223" s="427"/>
    </row>
    <row r="224" spans="1:61" s="120" customFormat="1" ht="53.25" customHeight="1" x14ac:dyDescent="0.2">
      <c r="A224" s="320" t="s">
        <v>305</v>
      </c>
      <c r="B224" s="321"/>
      <c r="C224" s="321"/>
      <c r="D224" s="322"/>
      <c r="E224" s="316" t="s">
        <v>396</v>
      </c>
      <c r="F224" s="316"/>
      <c r="G224" s="316"/>
      <c r="H224" s="316"/>
      <c r="I224" s="316"/>
      <c r="J224" s="316"/>
      <c r="K224" s="316"/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316"/>
      <c r="Y224" s="316"/>
      <c r="Z224" s="316"/>
      <c r="AA224" s="316"/>
      <c r="AB224" s="316"/>
      <c r="AC224" s="316"/>
      <c r="AD224" s="316"/>
      <c r="AE224" s="316"/>
      <c r="AF224" s="316"/>
      <c r="AG224" s="316"/>
      <c r="AH224" s="316"/>
      <c r="AI224" s="316"/>
      <c r="AJ224" s="316"/>
      <c r="AK224" s="316"/>
      <c r="AL224" s="316"/>
      <c r="AM224" s="316"/>
      <c r="AN224" s="316"/>
      <c r="AO224" s="316"/>
      <c r="AP224" s="316"/>
      <c r="AQ224" s="316"/>
      <c r="AR224" s="316"/>
      <c r="AS224" s="316"/>
      <c r="AT224" s="316"/>
      <c r="AU224" s="316"/>
      <c r="AV224" s="316"/>
      <c r="AW224" s="316"/>
      <c r="AX224" s="316"/>
      <c r="AY224" s="316"/>
      <c r="AZ224" s="316"/>
      <c r="BA224" s="316"/>
      <c r="BB224" s="316"/>
      <c r="BC224" s="316"/>
      <c r="BD224" s="316"/>
      <c r="BE224" s="346"/>
      <c r="BF224" s="332" t="s">
        <v>273</v>
      </c>
      <c r="BG224" s="426"/>
      <c r="BH224" s="426"/>
      <c r="BI224" s="427"/>
    </row>
    <row r="225" spans="1:61" s="128" customFormat="1" ht="42.75" customHeight="1" x14ac:dyDescent="0.4">
      <c r="A225" s="320" t="s">
        <v>308</v>
      </c>
      <c r="B225" s="321"/>
      <c r="C225" s="321"/>
      <c r="D225" s="322"/>
      <c r="E225" s="316" t="s">
        <v>459</v>
      </c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316"/>
      <c r="AB225" s="316"/>
      <c r="AC225" s="316"/>
      <c r="AD225" s="316"/>
      <c r="AE225" s="316"/>
      <c r="AF225" s="316"/>
      <c r="AG225" s="316"/>
      <c r="AH225" s="316"/>
      <c r="AI225" s="316"/>
      <c r="AJ225" s="316"/>
      <c r="AK225" s="316"/>
      <c r="AL225" s="316"/>
      <c r="AM225" s="316"/>
      <c r="AN225" s="316"/>
      <c r="AO225" s="316"/>
      <c r="AP225" s="316"/>
      <c r="AQ225" s="316"/>
      <c r="AR225" s="316"/>
      <c r="AS225" s="316"/>
      <c r="AT225" s="316"/>
      <c r="AU225" s="316"/>
      <c r="AV225" s="316"/>
      <c r="AW225" s="316"/>
      <c r="AX225" s="316"/>
      <c r="AY225" s="316"/>
      <c r="AZ225" s="316"/>
      <c r="BA225" s="316"/>
      <c r="BB225" s="316"/>
      <c r="BC225" s="316"/>
      <c r="BD225" s="316"/>
      <c r="BE225" s="346"/>
      <c r="BF225" s="332" t="s">
        <v>275</v>
      </c>
      <c r="BG225" s="426"/>
      <c r="BH225" s="426"/>
      <c r="BI225" s="427"/>
    </row>
    <row r="226" spans="1:61" s="120" customFormat="1" ht="45" customHeight="1" x14ac:dyDescent="0.2">
      <c r="A226" s="341" t="s">
        <v>399</v>
      </c>
      <c r="B226" s="342"/>
      <c r="C226" s="342"/>
      <c r="D226" s="343"/>
      <c r="E226" s="344" t="s">
        <v>444</v>
      </c>
      <c r="F226" s="344"/>
      <c r="G226" s="344"/>
      <c r="H226" s="344"/>
      <c r="I226" s="344"/>
      <c r="J226" s="344"/>
      <c r="K226" s="344"/>
      <c r="L226" s="344"/>
      <c r="M226" s="344"/>
      <c r="N226" s="344"/>
      <c r="O226" s="344"/>
      <c r="P226" s="344"/>
      <c r="Q226" s="344"/>
      <c r="R226" s="344"/>
      <c r="S226" s="344"/>
      <c r="T226" s="344"/>
      <c r="U226" s="344"/>
      <c r="V226" s="344"/>
      <c r="W226" s="344"/>
      <c r="X226" s="344"/>
      <c r="Y226" s="344"/>
      <c r="Z226" s="344"/>
      <c r="AA226" s="344"/>
      <c r="AB226" s="344"/>
      <c r="AC226" s="344"/>
      <c r="AD226" s="344"/>
      <c r="AE226" s="344"/>
      <c r="AF226" s="344"/>
      <c r="AG226" s="344"/>
      <c r="AH226" s="344"/>
      <c r="AI226" s="344"/>
      <c r="AJ226" s="344"/>
      <c r="AK226" s="344"/>
      <c r="AL226" s="344"/>
      <c r="AM226" s="344"/>
      <c r="AN226" s="344"/>
      <c r="AO226" s="344"/>
      <c r="AP226" s="344"/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4"/>
      <c r="BB226" s="344"/>
      <c r="BC226" s="344"/>
      <c r="BD226" s="344"/>
      <c r="BE226" s="345"/>
      <c r="BF226" s="335" t="s">
        <v>277</v>
      </c>
      <c r="BG226" s="579"/>
      <c r="BH226" s="579"/>
      <c r="BI226" s="580"/>
    </row>
    <row r="227" spans="1:61" s="134" customFormat="1" ht="45" customHeight="1" thickBot="1" x14ac:dyDescent="0.25">
      <c r="A227" s="545" t="s">
        <v>400</v>
      </c>
      <c r="B227" s="546"/>
      <c r="C227" s="546"/>
      <c r="D227" s="462"/>
      <c r="E227" s="587" t="s">
        <v>496</v>
      </c>
      <c r="F227" s="357"/>
      <c r="G227" s="357"/>
      <c r="H227" s="357"/>
      <c r="I227" s="357"/>
      <c r="J227" s="357"/>
      <c r="K227" s="357"/>
      <c r="L227" s="357"/>
      <c r="M227" s="357"/>
      <c r="N227" s="357"/>
      <c r="O227" s="357"/>
      <c r="P227" s="357"/>
      <c r="Q227" s="357"/>
      <c r="R227" s="357"/>
      <c r="S227" s="357"/>
      <c r="T227" s="357"/>
      <c r="U227" s="357"/>
      <c r="V227" s="357"/>
      <c r="W227" s="357"/>
      <c r="X227" s="357"/>
      <c r="Y227" s="357"/>
      <c r="Z227" s="357"/>
      <c r="AA227" s="357"/>
      <c r="AB227" s="357"/>
      <c r="AC227" s="357"/>
      <c r="AD227" s="357"/>
      <c r="AE227" s="357"/>
      <c r="AF227" s="357"/>
      <c r="AG227" s="357"/>
      <c r="AH227" s="357"/>
      <c r="AI227" s="357"/>
      <c r="AJ227" s="357"/>
      <c r="AK227" s="357"/>
      <c r="AL227" s="357"/>
      <c r="AM227" s="357"/>
      <c r="AN227" s="357"/>
      <c r="AO227" s="357"/>
      <c r="AP227" s="357"/>
      <c r="AQ227" s="357"/>
      <c r="AR227" s="357"/>
      <c r="AS227" s="357"/>
      <c r="AT227" s="357"/>
      <c r="AU227" s="357"/>
      <c r="AV227" s="357"/>
      <c r="AW227" s="357"/>
      <c r="AX227" s="357"/>
      <c r="AY227" s="357"/>
      <c r="AZ227" s="357"/>
      <c r="BA227" s="357"/>
      <c r="BB227" s="357"/>
      <c r="BC227" s="357"/>
      <c r="BD227" s="357"/>
      <c r="BE227" s="358"/>
      <c r="BF227" s="571" t="s">
        <v>282</v>
      </c>
      <c r="BG227" s="588"/>
      <c r="BH227" s="588"/>
      <c r="BI227" s="589"/>
    </row>
    <row r="228" spans="1:61" s="136" customFormat="1" ht="33" customHeight="1" x14ac:dyDescent="0.5">
      <c r="A228" s="214" t="s">
        <v>207</v>
      </c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6"/>
      <c r="S228" s="216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7"/>
      <c r="AG228" s="215"/>
      <c r="AH228" s="215"/>
      <c r="AI228" s="303" t="s">
        <v>207</v>
      </c>
      <c r="AJ228" s="303"/>
      <c r="AK228" s="303"/>
      <c r="AL228" s="303"/>
      <c r="AM228" s="303"/>
      <c r="AN228" s="303"/>
      <c r="AO228" s="303"/>
      <c r="AP228" s="303"/>
      <c r="AQ228" s="303"/>
      <c r="AR228" s="215"/>
      <c r="AS228" s="215"/>
      <c r="AT228" s="215"/>
      <c r="AU228" s="215"/>
      <c r="AV228" s="215"/>
      <c r="AW228" s="215"/>
      <c r="AX228" s="215"/>
      <c r="AY228" s="215"/>
      <c r="AZ228" s="215"/>
      <c r="BA228" s="215"/>
      <c r="BB228" s="215"/>
      <c r="BC228" s="215"/>
      <c r="BD228" s="215"/>
      <c r="BE228" s="215"/>
      <c r="BF228" s="215"/>
      <c r="BG228" s="215"/>
      <c r="BH228" s="215"/>
      <c r="BI228" s="218"/>
    </row>
    <row r="229" spans="1:61" s="136" customFormat="1" ht="17.25" customHeight="1" x14ac:dyDescent="0.45">
      <c r="A229" s="292" t="s">
        <v>208</v>
      </c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19"/>
      <c r="Z229" s="219"/>
      <c r="AA229" s="219"/>
      <c r="AB229" s="219"/>
      <c r="AC229" s="219"/>
      <c r="AD229" s="215"/>
      <c r="AE229" s="215"/>
      <c r="AF229" s="215"/>
      <c r="AG229" s="215"/>
      <c r="AH229" s="215"/>
      <c r="AI229" s="291" t="s">
        <v>209</v>
      </c>
      <c r="AJ229" s="291"/>
      <c r="AK229" s="291"/>
      <c r="AL229" s="291"/>
      <c r="AM229" s="291"/>
      <c r="AN229" s="291"/>
      <c r="AO229" s="291"/>
      <c r="AP229" s="291"/>
      <c r="AQ229" s="291"/>
      <c r="AR229" s="291"/>
      <c r="AS229" s="291"/>
      <c r="AT229" s="291"/>
      <c r="AU229" s="291"/>
      <c r="AV229" s="291"/>
      <c r="AW229" s="291"/>
      <c r="AX229" s="291"/>
      <c r="AY229" s="291"/>
      <c r="AZ229" s="291"/>
      <c r="BA229" s="291"/>
      <c r="BB229" s="291"/>
      <c r="BC229" s="291"/>
      <c r="BD229" s="291"/>
      <c r="BE229" s="291"/>
      <c r="BF229" s="291"/>
      <c r="BG229" s="291"/>
      <c r="BH229" s="291"/>
      <c r="BI229" s="218"/>
    </row>
    <row r="230" spans="1:61" s="136" customFormat="1" ht="51.75" customHeight="1" x14ac:dyDescent="0.45">
      <c r="A230" s="292"/>
      <c r="B230" s="292"/>
      <c r="C230" s="292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  <c r="X230" s="292"/>
      <c r="Y230" s="219"/>
      <c r="Z230" s="219"/>
      <c r="AA230" s="219"/>
      <c r="AB230" s="219"/>
      <c r="AC230" s="219"/>
      <c r="AD230" s="215"/>
      <c r="AE230" s="215"/>
      <c r="AF230" s="215"/>
      <c r="AG230" s="215"/>
      <c r="AH230" s="215"/>
      <c r="AI230" s="291"/>
      <c r="AJ230" s="291"/>
      <c r="AK230" s="291"/>
      <c r="AL230" s="291"/>
      <c r="AM230" s="291"/>
      <c r="AN230" s="291"/>
      <c r="AO230" s="291"/>
      <c r="AP230" s="291"/>
      <c r="AQ230" s="291"/>
      <c r="AR230" s="291"/>
      <c r="AS230" s="291"/>
      <c r="AT230" s="291"/>
      <c r="AU230" s="291"/>
      <c r="AV230" s="291"/>
      <c r="AW230" s="291"/>
      <c r="AX230" s="291"/>
      <c r="AY230" s="291"/>
      <c r="AZ230" s="291"/>
      <c r="BA230" s="291"/>
      <c r="BB230" s="291"/>
      <c r="BC230" s="291"/>
      <c r="BD230" s="291"/>
      <c r="BE230" s="291"/>
      <c r="BF230" s="291"/>
      <c r="BG230" s="291"/>
      <c r="BH230" s="291"/>
      <c r="BI230" s="218"/>
    </row>
    <row r="231" spans="1:61" s="135" customFormat="1" ht="43.5" customHeight="1" x14ac:dyDescent="0.5">
      <c r="A231" s="304"/>
      <c r="B231" s="304"/>
      <c r="C231" s="304"/>
      <c r="D231" s="304"/>
      <c r="E231" s="304"/>
      <c r="F231" s="304"/>
      <c r="G231" s="304"/>
      <c r="H231" s="291" t="s">
        <v>210</v>
      </c>
      <c r="I231" s="291"/>
      <c r="J231" s="291"/>
      <c r="K231" s="291"/>
      <c r="L231" s="291"/>
      <c r="M231" s="291"/>
      <c r="N231" s="291"/>
      <c r="O231" s="291"/>
      <c r="P231" s="291"/>
      <c r="Q231" s="291"/>
      <c r="R231" s="219"/>
      <c r="S231" s="219"/>
      <c r="T231" s="219"/>
      <c r="U231" s="219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20"/>
      <c r="AJ231" s="221"/>
      <c r="AK231" s="221"/>
      <c r="AL231" s="221"/>
      <c r="AM231" s="221"/>
      <c r="AN231" s="221"/>
      <c r="AO231" s="221"/>
      <c r="AP231" s="305" t="s">
        <v>211</v>
      </c>
      <c r="AQ231" s="305"/>
      <c r="AR231" s="305"/>
      <c r="AS231" s="305"/>
      <c r="AT231" s="305"/>
      <c r="AU231" s="305"/>
      <c r="AV231" s="305"/>
      <c r="AW231" s="305"/>
      <c r="AX231" s="219"/>
      <c r="AY231" s="219"/>
      <c r="AZ231" s="219"/>
      <c r="BA231" s="219"/>
      <c r="BB231" s="219"/>
      <c r="BC231" s="219"/>
      <c r="BD231" s="219"/>
      <c r="BE231" s="219"/>
      <c r="BF231" s="219"/>
      <c r="BG231" s="219"/>
      <c r="BH231" s="215"/>
      <c r="BI231" s="217"/>
    </row>
    <row r="232" spans="1:61" s="136" customFormat="1" ht="54.75" customHeight="1" x14ac:dyDescent="0.5">
      <c r="A232" s="306"/>
      <c r="B232" s="306"/>
      <c r="C232" s="306"/>
      <c r="D232" s="306"/>
      <c r="E232" s="306"/>
      <c r="F232" s="306"/>
      <c r="G232" s="306"/>
      <c r="H232" s="293">
        <v>2022</v>
      </c>
      <c r="I232" s="293"/>
      <c r="J232" s="293"/>
      <c r="K232" s="218"/>
      <c r="L232" s="218"/>
      <c r="M232" s="218"/>
      <c r="N232" s="218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307" t="s">
        <v>212</v>
      </c>
      <c r="AJ232" s="307"/>
      <c r="AK232" s="307"/>
      <c r="AL232" s="307"/>
      <c r="AM232" s="307"/>
      <c r="AN232" s="307"/>
      <c r="AO232" s="307"/>
      <c r="AP232" s="293">
        <v>2022</v>
      </c>
      <c r="AQ232" s="293"/>
      <c r="AR232" s="293"/>
      <c r="AS232" s="218"/>
      <c r="AT232" s="218"/>
      <c r="AU232" s="218"/>
      <c r="AV232" s="218"/>
      <c r="AW232" s="223"/>
      <c r="AX232" s="223"/>
      <c r="AY232" s="223"/>
      <c r="AZ232" s="223"/>
      <c r="BA232" s="223"/>
      <c r="BB232" s="223"/>
      <c r="BC232" s="223"/>
      <c r="BD232" s="223"/>
      <c r="BE232" s="223"/>
      <c r="BF232" s="223"/>
      <c r="BG232" s="222"/>
      <c r="BH232" s="222"/>
      <c r="BI232" s="218"/>
    </row>
    <row r="233" spans="1:61" s="137" customFormat="1" ht="30.75" customHeight="1" x14ac:dyDescent="0.55000000000000004">
      <c r="A233" s="224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5"/>
      <c r="S233" s="225"/>
      <c r="T233" s="224"/>
      <c r="U233" s="224"/>
      <c r="V233" s="224"/>
      <c r="W233" s="224"/>
      <c r="X233" s="224"/>
      <c r="Y233" s="224"/>
      <c r="Z233" s="224"/>
      <c r="AA233" s="226"/>
      <c r="AB233" s="224"/>
      <c r="AC233" s="224"/>
      <c r="AD233" s="224"/>
      <c r="AE233" s="224"/>
      <c r="AF233" s="224"/>
      <c r="AG233" s="224"/>
      <c r="AH233" s="224"/>
      <c r="AI233" s="224"/>
      <c r="AJ233" s="224"/>
      <c r="AK233" s="224"/>
      <c r="AL233" s="224"/>
      <c r="AM233" s="224"/>
      <c r="AN233" s="224"/>
      <c r="AO233" s="224"/>
      <c r="AP233" s="224"/>
      <c r="AQ233" s="224"/>
      <c r="AR233" s="224"/>
      <c r="AS233" s="224"/>
      <c r="AT233" s="224"/>
      <c r="AU233" s="224"/>
      <c r="AV233" s="224"/>
      <c r="AW233" s="224"/>
      <c r="AX233" s="224"/>
      <c r="AY233" s="224"/>
      <c r="AZ233" s="224"/>
      <c r="BA233" s="224"/>
      <c r="BB233" s="224"/>
      <c r="BC233" s="224"/>
      <c r="BD233" s="227"/>
      <c r="BE233" s="227"/>
      <c r="BF233" s="227"/>
      <c r="BG233" s="227"/>
      <c r="BH233" s="227"/>
      <c r="BI233" s="217"/>
    </row>
    <row r="234" spans="1:61" s="135" customFormat="1" ht="48.75" customHeight="1" x14ac:dyDescent="0.5">
      <c r="A234" s="228" t="s">
        <v>481</v>
      </c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29"/>
      <c r="S234" s="229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30"/>
      <c r="BE234" s="230"/>
      <c r="BF234" s="230"/>
      <c r="BG234" s="230"/>
      <c r="BH234" s="230"/>
      <c r="BI234" s="217"/>
    </row>
    <row r="235" spans="1:61" s="138" customFormat="1" ht="21.75" customHeight="1" thickBot="1" x14ac:dyDescent="0.35">
      <c r="A235" s="264"/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4"/>
      <c r="W235" s="264"/>
      <c r="X235" s="264"/>
      <c r="Y235" s="264"/>
      <c r="Z235" s="264"/>
      <c r="AA235" s="264"/>
      <c r="AB235" s="264"/>
      <c r="AC235" s="264"/>
      <c r="AD235" s="264"/>
      <c r="AE235" s="264"/>
      <c r="AF235" s="264"/>
      <c r="AG235" s="264"/>
      <c r="AH235" s="264"/>
      <c r="AI235" s="264"/>
      <c r="AJ235" s="264"/>
      <c r="AK235" s="264"/>
      <c r="AL235" s="264"/>
      <c r="AM235" s="264"/>
      <c r="AN235" s="264"/>
      <c r="AO235" s="264"/>
      <c r="AP235" s="264"/>
      <c r="AQ235" s="264"/>
      <c r="AR235" s="264"/>
      <c r="AS235" s="264"/>
      <c r="AT235" s="264"/>
      <c r="AU235" s="264"/>
      <c r="AV235" s="264"/>
      <c r="AW235" s="264"/>
      <c r="AX235" s="264"/>
      <c r="AY235" s="264"/>
      <c r="AZ235" s="264"/>
      <c r="BA235" s="264"/>
      <c r="BB235" s="264"/>
      <c r="BC235" s="264"/>
      <c r="BD235" s="264"/>
      <c r="BE235" s="264"/>
      <c r="BF235" s="265"/>
      <c r="BG235" s="265"/>
      <c r="BH235" s="265"/>
      <c r="BI235" s="265"/>
    </row>
    <row r="236" spans="1:61" s="129" customFormat="1" ht="108.6" customHeight="1" thickBot="1" x14ac:dyDescent="0.4">
      <c r="A236" s="491" t="s">
        <v>339</v>
      </c>
      <c r="B236" s="492"/>
      <c r="C236" s="492"/>
      <c r="D236" s="493"/>
      <c r="E236" s="500" t="s">
        <v>340</v>
      </c>
      <c r="F236" s="501"/>
      <c r="G236" s="501"/>
      <c r="H236" s="501"/>
      <c r="I236" s="501"/>
      <c r="J236" s="501"/>
      <c r="K236" s="501"/>
      <c r="L236" s="501"/>
      <c r="M236" s="501"/>
      <c r="N236" s="501"/>
      <c r="O236" s="501"/>
      <c r="P236" s="501"/>
      <c r="Q236" s="501"/>
      <c r="R236" s="501"/>
      <c r="S236" s="501"/>
      <c r="T236" s="501"/>
      <c r="U236" s="501"/>
      <c r="V236" s="501"/>
      <c r="W236" s="501"/>
      <c r="X236" s="501"/>
      <c r="Y236" s="501"/>
      <c r="Z236" s="501"/>
      <c r="AA236" s="501"/>
      <c r="AB236" s="501"/>
      <c r="AC236" s="501"/>
      <c r="AD236" s="501"/>
      <c r="AE236" s="501"/>
      <c r="AF236" s="501"/>
      <c r="AG236" s="501"/>
      <c r="AH236" s="501"/>
      <c r="AI236" s="501"/>
      <c r="AJ236" s="501"/>
      <c r="AK236" s="501"/>
      <c r="AL236" s="501"/>
      <c r="AM236" s="501"/>
      <c r="AN236" s="501"/>
      <c r="AO236" s="501"/>
      <c r="AP236" s="501"/>
      <c r="AQ236" s="501"/>
      <c r="AR236" s="501"/>
      <c r="AS236" s="501"/>
      <c r="AT236" s="501"/>
      <c r="AU236" s="501"/>
      <c r="AV236" s="501"/>
      <c r="AW236" s="501"/>
      <c r="AX236" s="501"/>
      <c r="AY236" s="501"/>
      <c r="AZ236" s="501"/>
      <c r="BA236" s="501"/>
      <c r="BB236" s="501"/>
      <c r="BC236" s="501"/>
      <c r="BD236" s="501"/>
      <c r="BE236" s="502"/>
      <c r="BF236" s="491" t="s">
        <v>341</v>
      </c>
      <c r="BG236" s="492"/>
      <c r="BH236" s="492"/>
      <c r="BI236" s="493"/>
    </row>
    <row r="237" spans="1:61" s="130" customFormat="1" ht="53.25" customHeight="1" x14ac:dyDescent="0.4">
      <c r="A237" s="315" t="s">
        <v>401</v>
      </c>
      <c r="B237" s="300"/>
      <c r="C237" s="300"/>
      <c r="D237" s="301"/>
      <c r="E237" s="339" t="s">
        <v>397</v>
      </c>
      <c r="F237" s="327"/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  <c r="Q237" s="327"/>
      <c r="R237" s="327"/>
      <c r="S237" s="327"/>
      <c r="T237" s="327"/>
      <c r="U237" s="327"/>
      <c r="V237" s="327"/>
      <c r="W237" s="327"/>
      <c r="X237" s="327"/>
      <c r="Y237" s="327"/>
      <c r="Z237" s="327"/>
      <c r="AA237" s="327"/>
      <c r="AB237" s="327"/>
      <c r="AC237" s="327"/>
      <c r="AD237" s="327"/>
      <c r="AE237" s="327"/>
      <c r="AF237" s="327"/>
      <c r="AG237" s="327"/>
      <c r="AH237" s="327"/>
      <c r="AI237" s="327"/>
      <c r="AJ237" s="327"/>
      <c r="AK237" s="327"/>
      <c r="AL237" s="327"/>
      <c r="AM237" s="327"/>
      <c r="AN237" s="327"/>
      <c r="AO237" s="327"/>
      <c r="AP237" s="327"/>
      <c r="AQ237" s="327"/>
      <c r="AR237" s="327"/>
      <c r="AS237" s="327"/>
      <c r="AT237" s="327"/>
      <c r="AU237" s="327"/>
      <c r="AV237" s="327"/>
      <c r="AW237" s="327"/>
      <c r="AX237" s="327"/>
      <c r="AY237" s="327"/>
      <c r="AZ237" s="327"/>
      <c r="BA237" s="327"/>
      <c r="BB237" s="327"/>
      <c r="BC237" s="327"/>
      <c r="BD237" s="327"/>
      <c r="BE237" s="340"/>
      <c r="BF237" s="317" t="s">
        <v>285</v>
      </c>
      <c r="BG237" s="324"/>
      <c r="BH237" s="324"/>
      <c r="BI237" s="325"/>
    </row>
    <row r="238" spans="1:61" s="130" customFormat="1" ht="57" customHeight="1" x14ac:dyDescent="0.4">
      <c r="A238" s="315" t="s">
        <v>402</v>
      </c>
      <c r="B238" s="300"/>
      <c r="C238" s="300"/>
      <c r="D238" s="301"/>
      <c r="E238" s="339" t="s">
        <v>403</v>
      </c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  <c r="R238" s="327"/>
      <c r="S238" s="327"/>
      <c r="T238" s="327"/>
      <c r="U238" s="327"/>
      <c r="V238" s="327"/>
      <c r="W238" s="327"/>
      <c r="X238" s="327"/>
      <c r="Y238" s="327"/>
      <c r="Z238" s="327"/>
      <c r="AA238" s="327"/>
      <c r="AB238" s="327"/>
      <c r="AC238" s="327"/>
      <c r="AD238" s="327"/>
      <c r="AE238" s="327"/>
      <c r="AF238" s="327"/>
      <c r="AG238" s="327"/>
      <c r="AH238" s="327"/>
      <c r="AI238" s="327"/>
      <c r="AJ238" s="327"/>
      <c r="AK238" s="327"/>
      <c r="AL238" s="327"/>
      <c r="AM238" s="327"/>
      <c r="AN238" s="327"/>
      <c r="AO238" s="327"/>
      <c r="AP238" s="327"/>
      <c r="AQ238" s="327"/>
      <c r="AR238" s="327"/>
      <c r="AS238" s="327"/>
      <c r="AT238" s="327"/>
      <c r="AU238" s="327"/>
      <c r="AV238" s="327"/>
      <c r="AW238" s="327"/>
      <c r="AX238" s="327"/>
      <c r="AY238" s="327"/>
      <c r="AZ238" s="327"/>
      <c r="BA238" s="327"/>
      <c r="BB238" s="327"/>
      <c r="BC238" s="327"/>
      <c r="BD238" s="327"/>
      <c r="BE238" s="340"/>
      <c r="BF238" s="317" t="s">
        <v>205</v>
      </c>
      <c r="BG238" s="318"/>
      <c r="BH238" s="318"/>
      <c r="BI238" s="319"/>
    </row>
    <row r="239" spans="1:61" s="130" customFormat="1" ht="75.75" customHeight="1" x14ac:dyDescent="0.4">
      <c r="A239" s="315" t="s">
        <v>428</v>
      </c>
      <c r="B239" s="300"/>
      <c r="C239" s="300"/>
      <c r="D239" s="301"/>
      <c r="E239" s="339" t="s">
        <v>398</v>
      </c>
      <c r="F239" s="327"/>
      <c r="G239" s="327"/>
      <c r="H239" s="327"/>
      <c r="I239" s="327"/>
      <c r="J239" s="327"/>
      <c r="K239" s="327"/>
      <c r="L239" s="327"/>
      <c r="M239" s="327"/>
      <c r="N239" s="327"/>
      <c r="O239" s="327"/>
      <c r="P239" s="327"/>
      <c r="Q239" s="327"/>
      <c r="R239" s="327"/>
      <c r="S239" s="327"/>
      <c r="T239" s="327"/>
      <c r="U239" s="327"/>
      <c r="V239" s="327"/>
      <c r="W239" s="327"/>
      <c r="X239" s="327"/>
      <c r="Y239" s="327"/>
      <c r="Z239" s="327"/>
      <c r="AA239" s="327"/>
      <c r="AB239" s="327"/>
      <c r="AC239" s="327"/>
      <c r="AD239" s="327"/>
      <c r="AE239" s="327"/>
      <c r="AF239" s="327"/>
      <c r="AG239" s="327"/>
      <c r="AH239" s="327"/>
      <c r="AI239" s="327"/>
      <c r="AJ239" s="327"/>
      <c r="AK239" s="327"/>
      <c r="AL239" s="327"/>
      <c r="AM239" s="327"/>
      <c r="AN239" s="327"/>
      <c r="AO239" s="327"/>
      <c r="AP239" s="327"/>
      <c r="AQ239" s="327"/>
      <c r="AR239" s="327"/>
      <c r="AS239" s="327"/>
      <c r="AT239" s="327"/>
      <c r="AU239" s="327"/>
      <c r="AV239" s="327"/>
      <c r="AW239" s="327"/>
      <c r="AX239" s="327"/>
      <c r="AY239" s="327"/>
      <c r="AZ239" s="327"/>
      <c r="BA239" s="327"/>
      <c r="BB239" s="327"/>
      <c r="BC239" s="327"/>
      <c r="BD239" s="327"/>
      <c r="BE239" s="340"/>
      <c r="BF239" s="317" t="s">
        <v>291</v>
      </c>
      <c r="BG239" s="318"/>
      <c r="BH239" s="318"/>
      <c r="BI239" s="319"/>
    </row>
    <row r="240" spans="1:61" s="130" customFormat="1" ht="42" customHeight="1" x14ac:dyDescent="0.4">
      <c r="A240" s="315" t="s">
        <v>429</v>
      </c>
      <c r="B240" s="300"/>
      <c r="C240" s="300"/>
      <c r="D240" s="301"/>
      <c r="E240" s="339" t="s">
        <v>449</v>
      </c>
      <c r="F240" s="327"/>
      <c r="G240" s="327"/>
      <c r="H240" s="327"/>
      <c r="I240" s="327"/>
      <c r="J240" s="327"/>
      <c r="K240" s="327"/>
      <c r="L240" s="327"/>
      <c r="M240" s="327"/>
      <c r="N240" s="327"/>
      <c r="O240" s="327"/>
      <c r="P240" s="327"/>
      <c r="Q240" s="327"/>
      <c r="R240" s="327"/>
      <c r="S240" s="327"/>
      <c r="T240" s="327"/>
      <c r="U240" s="327"/>
      <c r="V240" s="327"/>
      <c r="W240" s="327"/>
      <c r="X240" s="327"/>
      <c r="Y240" s="327"/>
      <c r="Z240" s="327"/>
      <c r="AA240" s="327"/>
      <c r="AB240" s="327"/>
      <c r="AC240" s="327"/>
      <c r="AD240" s="327"/>
      <c r="AE240" s="327"/>
      <c r="AF240" s="327"/>
      <c r="AG240" s="327"/>
      <c r="AH240" s="327"/>
      <c r="AI240" s="327"/>
      <c r="AJ240" s="327"/>
      <c r="AK240" s="327"/>
      <c r="AL240" s="327"/>
      <c r="AM240" s="327"/>
      <c r="AN240" s="327"/>
      <c r="AO240" s="327"/>
      <c r="AP240" s="327"/>
      <c r="AQ240" s="327"/>
      <c r="AR240" s="327"/>
      <c r="AS240" s="327"/>
      <c r="AT240" s="327"/>
      <c r="AU240" s="327"/>
      <c r="AV240" s="327"/>
      <c r="AW240" s="327"/>
      <c r="AX240" s="327"/>
      <c r="AY240" s="327"/>
      <c r="AZ240" s="327"/>
      <c r="BA240" s="327"/>
      <c r="BB240" s="327"/>
      <c r="BC240" s="327"/>
      <c r="BD240" s="327"/>
      <c r="BE240" s="340"/>
      <c r="BF240" s="317" t="s">
        <v>292</v>
      </c>
      <c r="BG240" s="318"/>
      <c r="BH240" s="318"/>
      <c r="BI240" s="319"/>
    </row>
    <row r="241" spans="1:63" s="130" customFormat="1" ht="43.5" customHeight="1" x14ac:dyDescent="0.4">
      <c r="A241" s="315" t="s">
        <v>430</v>
      </c>
      <c r="B241" s="300"/>
      <c r="C241" s="300"/>
      <c r="D241" s="301"/>
      <c r="E241" s="339" t="s">
        <v>464</v>
      </c>
      <c r="F241" s="327"/>
      <c r="G241" s="327"/>
      <c r="H241" s="327"/>
      <c r="I241" s="327"/>
      <c r="J241" s="327"/>
      <c r="K241" s="327"/>
      <c r="L241" s="327"/>
      <c r="M241" s="327"/>
      <c r="N241" s="327"/>
      <c r="O241" s="327"/>
      <c r="P241" s="327"/>
      <c r="Q241" s="327"/>
      <c r="R241" s="327"/>
      <c r="S241" s="327"/>
      <c r="T241" s="327"/>
      <c r="U241" s="327"/>
      <c r="V241" s="327"/>
      <c r="W241" s="327"/>
      <c r="X241" s="327"/>
      <c r="Y241" s="327"/>
      <c r="Z241" s="327"/>
      <c r="AA241" s="327"/>
      <c r="AB241" s="327"/>
      <c r="AC241" s="327"/>
      <c r="AD241" s="327"/>
      <c r="AE241" s="327"/>
      <c r="AF241" s="327"/>
      <c r="AG241" s="327"/>
      <c r="AH241" s="327"/>
      <c r="AI241" s="327"/>
      <c r="AJ241" s="327"/>
      <c r="AK241" s="327"/>
      <c r="AL241" s="327"/>
      <c r="AM241" s="327"/>
      <c r="AN241" s="327"/>
      <c r="AO241" s="327"/>
      <c r="AP241" s="327"/>
      <c r="AQ241" s="327"/>
      <c r="AR241" s="327"/>
      <c r="AS241" s="327"/>
      <c r="AT241" s="327"/>
      <c r="AU241" s="327"/>
      <c r="AV241" s="327"/>
      <c r="AW241" s="327"/>
      <c r="AX241" s="327"/>
      <c r="AY241" s="327"/>
      <c r="AZ241" s="327"/>
      <c r="BA241" s="327"/>
      <c r="BB241" s="327"/>
      <c r="BC241" s="327"/>
      <c r="BD241" s="327"/>
      <c r="BE241" s="340"/>
      <c r="BF241" s="317" t="s">
        <v>292</v>
      </c>
      <c r="BG241" s="318"/>
      <c r="BH241" s="318"/>
      <c r="BI241" s="319"/>
    </row>
    <row r="242" spans="1:63" s="130" customFormat="1" ht="47.25" customHeight="1" x14ac:dyDescent="0.4">
      <c r="A242" s="315" t="s">
        <v>431</v>
      </c>
      <c r="B242" s="300"/>
      <c r="C242" s="300"/>
      <c r="D242" s="301"/>
      <c r="E242" s="339" t="s">
        <v>458</v>
      </c>
      <c r="F242" s="327"/>
      <c r="G242" s="327"/>
      <c r="H242" s="327"/>
      <c r="I242" s="327"/>
      <c r="J242" s="327"/>
      <c r="K242" s="327"/>
      <c r="L242" s="327"/>
      <c r="M242" s="327"/>
      <c r="N242" s="327"/>
      <c r="O242" s="327"/>
      <c r="P242" s="327"/>
      <c r="Q242" s="327"/>
      <c r="R242" s="327"/>
      <c r="S242" s="327"/>
      <c r="T242" s="327"/>
      <c r="U242" s="327"/>
      <c r="V242" s="327"/>
      <c r="W242" s="327"/>
      <c r="X242" s="327"/>
      <c r="Y242" s="327"/>
      <c r="Z242" s="327"/>
      <c r="AA242" s="327"/>
      <c r="AB242" s="327"/>
      <c r="AC242" s="327"/>
      <c r="AD242" s="327"/>
      <c r="AE242" s="327"/>
      <c r="AF242" s="327"/>
      <c r="AG242" s="327"/>
      <c r="AH242" s="327"/>
      <c r="AI242" s="327"/>
      <c r="AJ242" s="327"/>
      <c r="AK242" s="327"/>
      <c r="AL242" s="327"/>
      <c r="AM242" s="327"/>
      <c r="AN242" s="327"/>
      <c r="AO242" s="327"/>
      <c r="AP242" s="327"/>
      <c r="AQ242" s="327"/>
      <c r="AR242" s="327"/>
      <c r="AS242" s="327"/>
      <c r="AT242" s="327"/>
      <c r="AU242" s="327"/>
      <c r="AV242" s="327"/>
      <c r="AW242" s="327"/>
      <c r="AX242" s="327"/>
      <c r="AY242" s="327"/>
      <c r="AZ242" s="327"/>
      <c r="BA242" s="327"/>
      <c r="BB242" s="327"/>
      <c r="BC242" s="327"/>
      <c r="BD242" s="327"/>
      <c r="BE242" s="340"/>
      <c r="BF242" s="317" t="s">
        <v>298</v>
      </c>
      <c r="BG242" s="318"/>
      <c r="BH242" s="318"/>
      <c r="BI242" s="319"/>
    </row>
    <row r="243" spans="1:63" s="130" customFormat="1" ht="45.75" customHeight="1" x14ac:dyDescent="0.4">
      <c r="A243" s="315" t="s">
        <v>419</v>
      </c>
      <c r="B243" s="300"/>
      <c r="C243" s="300"/>
      <c r="D243" s="301"/>
      <c r="E243" s="339" t="s">
        <v>438</v>
      </c>
      <c r="F243" s="327"/>
      <c r="G243" s="327"/>
      <c r="H243" s="327"/>
      <c r="I243" s="327"/>
      <c r="J243" s="327"/>
      <c r="K243" s="327"/>
      <c r="L243" s="327"/>
      <c r="M243" s="327"/>
      <c r="N243" s="327"/>
      <c r="O243" s="327"/>
      <c r="P243" s="327"/>
      <c r="Q243" s="327"/>
      <c r="R243" s="327"/>
      <c r="S243" s="327"/>
      <c r="T243" s="327"/>
      <c r="U243" s="327"/>
      <c r="V243" s="327"/>
      <c r="W243" s="327"/>
      <c r="X243" s="327"/>
      <c r="Y243" s="327"/>
      <c r="Z243" s="327"/>
      <c r="AA243" s="327"/>
      <c r="AB243" s="327"/>
      <c r="AC243" s="327"/>
      <c r="AD243" s="327"/>
      <c r="AE243" s="327"/>
      <c r="AF243" s="327"/>
      <c r="AG243" s="327"/>
      <c r="AH243" s="327"/>
      <c r="AI243" s="327"/>
      <c r="AJ243" s="327"/>
      <c r="AK243" s="327"/>
      <c r="AL243" s="327"/>
      <c r="AM243" s="327"/>
      <c r="AN243" s="327"/>
      <c r="AO243" s="327"/>
      <c r="AP243" s="327"/>
      <c r="AQ243" s="327"/>
      <c r="AR243" s="327"/>
      <c r="AS243" s="327"/>
      <c r="AT243" s="327"/>
      <c r="AU243" s="327"/>
      <c r="AV243" s="327"/>
      <c r="AW243" s="327"/>
      <c r="AX243" s="327"/>
      <c r="AY243" s="327"/>
      <c r="AZ243" s="327"/>
      <c r="BA243" s="327"/>
      <c r="BB243" s="327"/>
      <c r="BC243" s="327"/>
      <c r="BD243" s="327"/>
      <c r="BE243" s="340"/>
      <c r="BF243" s="317" t="s">
        <v>298</v>
      </c>
      <c r="BG243" s="318"/>
      <c r="BH243" s="318"/>
      <c r="BI243" s="319"/>
    </row>
    <row r="244" spans="1:63" s="130" customFormat="1" ht="33.75" customHeight="1" x14ac:dyDescent="0.4">
      <c r="A244" s="315" t="s">
        <v>421</v>
      </c>
      <c r="B244" s="300"/>
      <c r="C244" s="300"/>
      <c r="D244" s="301"/>
      <c r="E244" s="339" t="s">
        <v>395</v>
      </c>
      <c r="F244" s="327"/>
      <c r="G244" s="327"/>
      <c r="H244" s="327"/>
      <c r="I244" s="327"/>
      <c r="J244" s="327"/>
      <c r="K244" s="327"/>
      <c r="L244" s="327"/>
      <c r="M244" s="327"/>
      <c r="N244" s="327"/>
      <c r="O244" s="327"/>
      <c r="P244" s="327"/>
      <c r="Q244" s="327"/>
      <c r="R244" s="327"/>
      <c r="S244" s="327"/>
      <c r="T244" s="327"/>
      <c r="U244" s="327"/>
      <c r="V244" s="327"/>
      <c r="W244" s="327"/>
      <c r="X244" s="327"/>
      <c r="Y244" s="327"/>
      <c r="Z244" s="327"/>
      <c r="AA244" s="327"/>
      <c r="AB244" s="327"/>
      <c r="AC244" s="327"/>
      <c r="AD244" s="327"/>
      <c r="AE244" s="327"/>
      <c r="AF244" s="327"/>
      <c r="AG244" s="327"/>
      <c r="AH244" s="327"/>
      <c r="AI244" s="327"/>
      <c r="AJ244" s="327"/>
      <c r="AK244" s="327"/>
      <c r="AL244" s="327"/>
      <c r="AM244" s="327"/>
      <c r="AN244" s="327"/>
      <c r="AO244" s="327"/>
      <c r="AP244" s="327"/>
      <c r="AQ244" s="327"/>
      <c r="AR244" s="327"/>
      <c r="AS244" s="327"/>
      <c r="AT244" s="327"/>
      <c r="AU244" s="327"/>
      <c r="AV244" s="327"/>
      <c r="AW244" s="327"/>
      <c r="AX244" s="327"/>
      <c r="AY244" s="327"/>
      <c r="AZ244" s="327"/>
      <c r="BA244" s="327"/>
      <c r="BB244" s="327"/>
      <c r="BC244" s="327"/>
      <c r="BD244" s="327"/>
      <c r="BE244" s="340"/>
      <c r="BF244" s="317" t="s">
        <v>301</v>
      </c>
      <c r="BG244" s="318"/>
      <c r="BH244" s="318"/>
      <c r="BI244" s="319"/>
    </row>
    <row r="245" spans="1:63" s="130" customFormat="1" ht="47.25" customHeight="1" x14ac:dyDescent="0.4">
      <c r="A245" s="315" t="s">
        <v>432</v>
      </c>
      <c r="B245" s="300"/>
      <c r="C245" s="300"/>
      <c r="D245" s="301"/>
      <c r="E245" s="339" t="s">
        <v>436</v>
      </c>
      <c r="F245" s="327"/>
      <c r="G245" s="327"/>
      <c r="H245" s="327"/>
      <c r="I245" s="327"/>
      <c r="J245" s="327"/>
      <c r="K245" s="327"/>
      <c r="L245" s="327"/>
      <c r="M245" s="327"/>
      <c r="N245" s="327"/>
      <c r="O245" s="327"/>
      <c r="P245" s="327"/>
      <c r="Q245" s="327"/>
      <c r="R245" s="327"/>
      <c r="S245" s="327"/>
      <c r="T245" s="327"/>
      <c r="U245" s="327"/>
      <c r="V245" s="327"/>
      <c r="W245" s="327"/>
      <c r="X245" s="327"/>
      <c r="Y245" s="327"/>
      <c r="Z245" s="327"/>
      <c r="AA245" s="327"/>
      <c r="AB245" s="327"/>
      <c r="AC245" s="327"/>
      <c r="AD245" s="327"/>
      <c r="AE245" s="327"/>
      <c r="AF245" s="327"/>
      <c r="AG245" s="327"/>
      <c r="AH245" s="327"/>
      <c r="AI245" s="327"/>
      <c r="AJ245" s="327"/>
      <c r="AK245" s="327"/>
      <c r="AL245" s="327"/>
      <c r="AM245" s="327"/>
      <c r="AN245" s="327"/>
      <c r="AO245" s="327"/>
      <c r="AP245" s="327"/>
      <c r="AQ245" s="327"/>
      <c r="AR245" s="327"/>
      <c r="AS245" s="327"/>
      <c r="AT245" s="327"/>
      <c r="AU245" s="327"/>
      <c r="AV245" s="327"/>
      <c r="AW245" s="327"/>
      <c r="AX245" s="327"/>
      <c r="AY245" s="327"/>
      <c r="AZ245" s="327"/>
      <c r="BA245" s="327"/>
      <c r="BB245" s="327"/>
      <c r="BC245" s="327"/>
      <c r="BD245" s="327"/>
      <c r="BE245" s="340"/>
      <c r="BF245" s="317" t="s">
        <v>304</v>
      </c>
      <c r="BG245" s="318"/>
      <c r="BH245" s="318"/>
      <c r="BI245" s="319"/>
    </row>
    <row r="246" spans="1:63" s="130" customFormat="1" ht="47.25" customHeight="1" x14ac:dyDescent="0.4">
      <c r="A246" s="315" t="s">
        <v>433</v>
      </c>
      <c r="B246" s="300"/>
      <c r="C246" s="300"/>
      <c r="D246" s="301"/>
      <c r="E246" s="339" t="s">
        <v>437</v>
      </c>
      <c r="F246" s="327"/>
      <c r="G246" s="327"/>
      <c r="H246" s="327"/>
      <c r="I246" s="327"/>
      <c r="J246" s="327"/>
      <c r="K246" s="327"/>
      <c r="L246" s="327"/>
      <c r="M246" s="327"/>
      <c r="N246" s="327"/>
      <c r="O246" s="327"/>
      <c r="P246" s="327"/>
      <c r="Q246" s="327"/>
      <c r="R246" s="327"/>
      <c r="S246" s="327"/>
      <c r="T246" s="327"/>
      <c r="U246" s="327"/>
      <c r="V246" s="327"/>
      <c r="W246" s="327"/>
      <c r="X246" s="327"/>
      <c r="Y246" s="327"/>
      <c r="Z246" s="327"/>
      <c r="AA246" s="327"/>
      <c r="AB246" s="327"/>
      <c r="AC246" s="327"/>
      <c r="AD246" s="327"/>
      <c r="AE246" s="327"/>
      <c r="AF246" s="327"/>
      <c r="AG246" s="327"/>
      <c r="AH246" s="327"/>
      <c r="AI246" s="327"/>
      <c r="AJ246" s="327"/>
      <c r="AK246" s="327"/>
      <c r="AL246" s="327"/>
      <c r="AM246" s="327"/>
      <c r="AN246" s="327"/>
      <c r="AO246" s="327"/>
      <c r="AP246" s="327"/>
      <c r="AQ246" s="327"/>
      <c r="AR246" s="327"/>
      <c r="AS246" s="327"/>
      <c r="AT246" s="327"/>
      <c r="AU246" s="327"/>
      <c r="AV246" s="327"/>
      <c r="AW246" s="327"/>
      <c r="AX246" s="327"/>
      <c r="AY246" s="327"/>
      <c r="AZ246" s="327"/>
      <c r="BA246" s="327"/>
      <c r="BB246" s="327"/>
      <c r="BC246" s="327"/>
      <c r="BD246" s="327"/>
      <c r="BE246" s="340"/>
      <c r="BF246" s="317" t="s">
        <v>306</v>
      </c>
      <c r="BG246" s="318"/>
      <c r="BH246" s="318"/>
      <c r="BI246" s="319"/>
    </row>
    <row r="247" spans="1:63" s="18" customFormat="1" ht="42" customHeight="1" thickBot="1" x14ac:dyDescent="0.45">
      <c r="A247" s="387" t="s">
        <v>434</v>
      </c>
      <c r="B247" s="388"/>
      <c r="C247" s="388"/>
      <c r="D247" s="389"/>
      <c r="E247" s="577" t="s">
        <v>439</v>
      </c>
      <c r="F247" s="522"/>
      <c r="G247" s="522"/>
      <c r="H247" s="522"/>
      <c r="I247" s="522"/>
      <c r="J247" s="522"/>
      <c r="K247" s="522"/>
      <c r="L247" s="522"/>
      <c r="M247" s="522"/>
      <c r="N247" s="522"/>
      <c r="O247" s="522"/>
      <c r="P247" s="522"/>
      <c r="Q247" s="522"/>
      <c r="R247" s="522"/>
      <c r="S247" s="522"/>
      <c r="T247" s="522"/>
      <c r="U247" s="522"/>
      <c r="V247" s="522"/>
      <c r="W247" s="522"/>
      <c r="X247" s="522"/>
      <c r="Y247" s="522"/>
      <c r="Z247" s="522"/>
      <c r="AA247" s="522"/>
      <c r="AB247" s="522"/>
      <c r="AC247" s="522"/>
      <c r="AD247" s="522"/>
      <c r="AE247" s="522"/>
      <c r="AF247" s="522"/>
      <c r="AG247" s="522"/>
      <c r="AH247" s="522"/>
      <c r="AI247" s="522"/>
      <c r="AJ247" s="522"/>
      <c r="AK247" s="522"/>
      <c r="AL247" s="522"/>
      <c r="AM247" s="522"/>
      <c r="AN247" s="522"/>
      <c r="AO247" s="522"/>
      <c r="AP247" s="522"/>
      <c r="AQ247" s="522"/>
      <c r="AR247" s="522"/>
      <c r="AS247" s="522"/>
      <c r="AT247" s="522"/>
      <c r="AU247" s="522"/>
      <c r="AV247" s="522"/>
      <c r="AW247" s="522"/>
      <c r="AX247" s="522"/>
      <c r="AY247" s="522"/>
      <c r="AZ247" s="522"/>
      <c r="BA247" s="522"/>
      <c r="BB247" s="522"/>
      <c r="BC247" s="522"/>
      <c r="BD247" s="522"/>
      <c r="BE247" s="578"/>
      <c r="BF247" s="584" t="s">
        <v>306</v>
      </c>
      <c r="BG247" s="585"/>
      <c r="BH247" s="585"/>
      <c r="BI247" s="586"/>
    </row>
    <row r="248" spans="1:63" s="18" customFormat="1" ht="37.5" customHeight="1" x14ac:dyDescent="0.45">
      <c r="A248" s="218"/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18"/>
      <c r="AW248" s="218"/>
      <c r="AX248" s="218"/>
      <c r="AY248" s="218"/>
      <c r="AZ248" s="218"/>
      <c r="BA248" s="218"/>
      <c r="BB248" s="218"/>
      <c r="BC248" s="218"/>
      <c r="BD248" s="218"/>
      <c r="BE248" s="218"/>
      <c r="BF248" s="218"/>
      <c r="BG248" s="218"/>
      <c r="BH248" s="218"/>
      <c r="BI248" s="218"/>
    </row>
    <row r="249" spans="1:63" s="18" customFormat="1" ht="52.5" customHeight="1" x14ac:dyDescent="0.5">
      <c r="A249" s="302" t="s">
        <v>404</v>
      </c>
      <c r="B249" s="302"/>
      <c r="C249" s="302"/>
      <c r="D249" s="302"/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  <c r="AA249" s="302"/>
      <c r="AB249" s="302"/>
      <c r="AC249" s="302"/>
      <c r="AD249" s="302"/>
      <c r="AE249" s="302"/>
      <c r="AF249" s="302"/>
      <c r="AG249" s="302"/>
      <c r="AH249" s="302"/>
      <c r="AI249" s="302"/>
      <c r="AJ249" s="302"/>
      <c r="AK249" s="302"/>
      <c r="AL249" s="302"/>
      <c r="AM249" s="302"/>
      <c r="AN249" s="302"/>
      <c r="AO249" s="302"/>
      <c r="AP249" s="302"/>
      <c r="AQ249" s="302"/>
      <c r="AR249" s="302"/>
      <c r="AS249" s="302"/>
      <c r="AT249" s="302"/>
      <c r="AU249" s="302"/>
      <c r="AV249" s="302"/>
      <c r="AW249" s="302"/>
      <c r="AX249" s="302"/>
      <c r="AY249" s="302"/>
      <c r="AZ249" s="302"/>
      <c r="BA249" s="302"/>
      <c r="BB249" s="302"/>
      <c r="BC249" s="302"/>
      <c r="BD249" s="302"/>
      <c r="BE249" s="302"/>
      <c r="BF249" s="302"/>
      <c r="BG249" s="302"/>
      <c r="BH249" s="302"/>
      <c r="BI249" s="302"/>
    </row>
    <row r="250" spans="1:63" s="133" customFormat="1" ht="108.75" customHeight="1" x14ac:dyDescent="0.5">
      <c r="A250" s="302" t="s">
        <v>494</v>
      </c>
      <c r="B250" s="302"/>
      <c r="C250" s="302"/>
      <c r="D250" s="302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  <c r="Z250" s="302"/>
      <c r="AA250" s="302"/>
      <c r="AB250" s="302"/>
      <c r="AC250" s="302"/>
      <c r="AD250" s="302"/>
      <c r="AE250" s="302"/>
      <c r="AF250" s="302"/>
      <c r="AG250" s="302"/>
      <c r="AH250" s="302"/>
      <c r="AI250" s="302"/>
      <c r="AJ250" s="302"/>
      <c r="AK250" s="302"/>
      <c r="AL250" s="302"/>
      <c r="AM250" s="302"/>
      <c r="AN250" s="302"/>
      <c r="AO250" s="302"/>
      <c r="AP250" s="302"/>
      <c r="AQ250" s="302"/>
      <c r="AR250" s="302"/>
      <c r="AS250" s="302"/>
      <c r="AT250" s="302"/>
      <c r="AU250" s="302"/>
      <c r="AV250" s="302"/>
      <c r="AW250" s="302"/>
      <c r="AX250" s="302"/>
      <c r="AY250" s="302"/>
      <c r="AZ250" s="302"/>
      <c r="BA250" s="302"/>
      <c r="BB250" s="302"/>
      <c r="BC250" s="302"/>
      <c r="BD250" s="302"/>
      <c r="BE250" s="302"/>
      <c r="BF250" s="302"/>
      <c r="BG250" s="302"/>
      <c r="BH250" s="302"/>
      <c r="BI250" s="302"/>
    </row>
    <row r="251" spans="1:63" s="132" customFormat="1" ht="144" customHeight="1" x14ac:dyDescent="0.45">
      <c r="A251" s="576" t="s">
        <v>475</v>
      </c>
      <c r="B251" s="576"/>
      <c r="C251" s="576"/>
      <c r="D251" s="576"/>
      <c r="E251" s="576"/>
      <c r="F251" s="576"/>
      <c r="G251" s="576"/>
      <c r="H251" s="576"/>
      <c r="I251" s="576"/>
      <c r="J251" s="576"/>
      <c r="K251" s="576"/>
      <c r="L251" s="576"/>
      <c r="M251" s="576"/>
      <c r="N251" s="576"/>
      <c r="O251" s="576"/>
      <c r="P251" s="576"/>
      <c r="Q251" s="576"/>
      <c r="R251" s="576"/>
      <c r="S251" s="576"/>
      <c r="T251" s="576"/>
      <c r="U251" s="576"/>
      <c r="V251" s="576"/>
      <c r="W251" s="576"/>
      <c r="X251" s="576"/>
      <c r="Y251" s="576"/>
      <c r="Z251" s="576"/>
      <c r="AA251" s="576"/>
      <c r="AB251" s="576"/>
      <c r="AC251" s="576"/>
      <c r="AD251" s="576"/>
      <c r="AE251" s="576"/>
      <c r="AF251" s="576"/>
      <c r="AG251" s="576"/>
      <c r="AH251" s="576"/>
      <c r="AI251" s="576"/>
      <c r="AJ251" s="576"/>
      <c r="AK251" s="576"/>
      <c r="AL251" s="576"/>
      <c r="AM251" s="576"/>
      <c r="AN251" s="576"/>
      <c r="AO251" s="576"/>
      <c r="AP251" s="576"/>
      <c r="AQ251" s="576"/>
      <c r="AR251" s="576"/>
      <c r="AS251" s="576"/>
      <c r="AT251" s="576"/>
      <c r="AU251" s="576"/>
      <c r="AV251" s="576"/>
      <c r="AW251" s="576"/>
      <c r="AX251" s="576"/>
      <c r="AY251" s="576"/>
      <c r="AZ251" s="576"/>
      <c r="BA251" s="576"/>
      <c r="BB251" s="576"/>
      <c r="BC251" s="576"/>
      <c r="BD251" s="576"/>
      <c r="BE251" s="576"/>
      <c r="BF251" s="576"/>
      <c r="BG251" s="576"/>
      <c r="BH251" s="576"/>
      <c r="BI251" s="576"/>
      <c r="BJ251" s="131"/>
      <c r="BK251" s="131"/>
    </row>
    <row r="252" spans="1:63" ht="80.25" customHeight="1" x14ac:dyDescent="0.5">
      <c r="A252" s="269" t="s">
        <v>207</v>
      </c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6"/>
      <c r="S252" s="216"/>
      <c r="T252" s="215"/>
      <c r="U252" s="215"/>
      <c r="V252" s="215"/>
      <c r="W252" s="215"/>
      <c r="X252" s="215"/>
      <c r="Y252" s="215"/>
      <c r="Z252" s="215"/>
      <c r="AA252" s="215"/>
      <c r="AB252" s="215"/>
      <c r="AC252" s="215"/>
      <c r="AD252" s="215"/>
      <c r="AE252" s="215"/>
      <c r="AF252" s="287" t="s">
        <v>207</v>
      </c>
      <c r="AG252" s="287"/>
      <c r="AH252" s="287"/>
      <c r="AI252" s="287"/>
      <c r="AJ252" s="287"/>
      <c r="AK252" s="287"/>
      <c r="AL252" s="287"/>
      <c r="AM252" s="287"/>
      <c r="AN252" s="287"/>
      <c r="AO252" s="286"/>
      <c r="AP252" s="286"/>
      <c r="AQ252" s="286"/>
      <c r="AR252" s="286"/>
      <c r="AS252" s="286"/>
      <c r="AT252" s="286"/>
      <c r="AU252" s="286"/>
      <c r="AV252" s="286"/>
      <c r="AW252" s="286"/>
      <c r="AX252" s="286"/>
      <c r="AY252" s="286"/>
      <c r="AZ252" s="286"/>
      <c r="BA252" s="286"/>
      <c r="BB252" s="286"/>
      <c r="BC252" s="286"/>
      <c r="BD252" s="286"/>
      <c r="BE252" s="286"/>
      <c r="BF252" s="217"/>
    </row>
    <row r="253" spans="1:63" s="18" customFormat="1" ht="48" customHeight="1" x14ac:dyDescent="0.4">
      <c r="A253" s="720" t="s">
        <v>507</v>
      </c>
      <c r="B253" s="720"/>
      <c r="C253" s="720"/>
      <c r="D253" s="720"/>
      <c r="E253" s="720"/>
      <c r="F253" s="720"/>
      <c r="G253" s="720"/>
      <c r="H253" s="720"/>
      <c r="I253" s="720"/>
      <c r="J253" s="720"/>
      <c r="K253" s="720"/>
      <c r="L253" s="720"/>
      <c r="M253" s="720"/>
      <c r="N253" s="720"/>
      <c r="O253" s="720"/>
      <c r="P253" s="720"/>
      <c r="Q253" s="720"/>
      <c r="R253" s="720"/>
      <c r="S253" s="720"/>
      <c r="T253" s="720"/>
      <c r="U253" s="720"/>
      <c r="V253" s="720"/>
      <c r="W253" s="720"/>
      <c r="X253" s="720"/>
      <c r="Y253" s="720"/>
      <c r="Z253" s="720"/>
      <c r="AA253" s="720"/>
      <c r="AB253" s="720"/>
      <c r="AC253" s="720"/>
      <c r="AD253" s="720"/>
      <c r="AE253" s="720"/>
      <c r="AF253" s="291" t="s">
        <v>510</v>
      </c>
      <c r="AG253" s="291"/>
      <c r="AH253" s="291"/>
      <c r="AI253" s="291"/>
      <c r="AJ253" s="291"/>
      <c r="AK253" s="291"/>
      <c r="AL253" s="291"/>
      <c r="AM253" s="291"/>
      <c r="AN253" s="291"/>
      <c r="AO253" s="291"/>
      <c r="AP253" s="291"/>
      <c r="AQ253" s="291"/>
      <c r="AR253" s="291"/>
      <c r="AS253" s="291"/>
      <c r="AT253" s="291"/>
      <c r="AU253" s="291"/>
      <c r="AV253" s="291"/>
      <c r="AW253" s="291"/>
      <c r="AX253" s="291"/>
      <c r="AY253" s="291"/>
      <c r="AZ253" s="291"/>
      <c r="BA253" s="291"/>
      <c r="BB253" s="291"/>
      <c r="BC253" s="291"/>
      <c r="BD253" s="291"/>
      <c r="BE253" s="291"/>
      <c r="BF253" s="291"/>
      <c r="BG253" s="291"/>
      <c r="BH253" s="291"/>
      <c r="BI253" s="291"/>
    </row>
    <row r="254" spans="1:63" s="18" customFormat="1" ht="51" customHeight="1" x14ac:dyDescent="0.4">
      <c r="A254" s="720"/>
      <c r="B254" s="720"/>
      <c r="C254" s="720"/>
      <c r="D254" s="720"/>
      <c r="E254" s="720"/>
      <c r="F254" s="720"/>
      <c r="G254" s="720"/>
      <c r="H254" s="720"/>
      <c r="I254" s="720"/>
      <c r="J254" s="720"/>
      <c r="K254" s="720"/>
      <c r="L254" s="720"/>
      <c r="M254" s="720"/>
      <c r="N254" s="720"/>
      <c r="O254" s="720"/>
      <c r="P254" s="720"/>
      <c r="Q254" s="720"/>
      <c r="R254" s="720"/>
      <c r="S254" s="720"/>
      <c r="T254" s="720"/>
      <c r="U254" s="720"/>
      <c r="V254" s="720"/>
      <c r="W254" s="720"/>
      <c r="X254" s="720"/>
      <c r="Y254" s="720"/>
      <c r="Z254" s="720"/>
      <c r="AA254" s="720"/>
      <c r="AB254" s="720"/>
      <c r="AC254" s="720"/>
      <c r="AD254" s="720"/>
      <c r="AE254" s="720"/>
      <c r="AF254" s="291"/>
      <c r="AG254" s="291"/>
      <c r="AH254" s="291"/>
      <c r="AI254" s="291"/>
      <c r="AJ254" s="291"/>
      <c r="AK254" s="291"/>
      <c r="AL254" s="291"/>
      <c r="AM254" s="291"/>
      <c r="AN254" s="291"/>
      <c r="AO254" s="291"/>
      <c r="AP254" s="291"/>
      <c r="AQ254" s="291"/>
      <c r="AR254" s="291"/>
      <c r="AS254" s="291"/>
      <c r="AT254" s="291"/>
      <c r="AU254" s="291"/>
      <c r="AV254" s="291"/>
      <c r="AW254" s="291"/>
      <c r="AX254" s="291"/>
      <c r="AY254" s="291"/>
      <c r="AZ254" s="291"/>
      <c r="BA254" s="291"/>
      <c r="BB254" s="291"/>
      <c r="BC254" s="291"/>
      <c r="BD254" s="291"/>
      <c r="BE254" s="291"/>
      <c r="BF254" s="291"/>
      <c r="BG254" s="291"/>
      <c r="BH254" s="291"/>
      <c r="BI254" s="291"/>
    </row>
    <row r="255" spans="1:63" s="18" customFormat="1" ht="51" customHeight="1" x14ac:dyDescent="0.5">
      <c r="A255" s="721"/>
      <c r="B255" s="721"/>
      <c r="C255" s="721"/>
      <c r="D255" s="721"/>
      <c r="E255" s="721"/>
      <c r="F255" s="721"/>
      <c r="G255" s="721"/>
      <c r="H255" s="721"/>
      <c r="I255" s="721"/>
      <c r="J255" s="722" t="s">
        <v>508</v>
      </c>
      <c r="K255" s="722"/>
      <c r="L255" s="722"/>
      <c r="M255" s="722"/>
      <c r="N255" s="722"/>
      <c r="O255" s="722"/>
      <c r="P255" s="722"/>
      <c r="Q255" s="722"/>
      <c r="R255" s="722"/>
      <c r="S255" s="723"/>
      <c r="T255" s="723"/>
      <c r="U255" s="723"/>
      <c r="V255" s="723"/>
      <c r="W255" s="723"/>
      <c r="X255" s="723"/>
      <c r="Y255" s="723"/>
      <c r="Z255" s="723"/>
      <c r="AA255" s="723"/>
      <c r="AB255" s="723"/>
      <c r="AC255" s="723"/>
      <c r="AD255" s="724"/>
      <c r="AE255" s="725"/>
      <c r="AF255" s="288"/>
      <c r="AG255" s="288"/>
      <c r="AH255" s="288"/>
      <c r="AI255" s="288"/>
      <c r="AJ255" s="288"/>
      <c r="AK255" s="288"/>
      <c r="AL255" s="288"/>
      <c r="AM255" s="292" t="s">
        <v>210</v>
      </c>
      <c r="AN255" s="292"/>
      <c r="AO255" s="292"/>
      <c r="AP255" s="292"/>
      <c r="AQ255" s="292"/>
      <c r="AR255" s="292"/>
      <c r="AS255" s="292"/>
      <c r="AT255" s="292"/>
      <c r="AU255" s="292"/>
      <c r="AV255" s="272"/>
      <c r="AW255" s="219"/>
      <c r="AX255" s="219"/>
      <c r="AY255" s="219"/>
      <c r="AZ255" s="219"/>
      <c r="BA255" s="286"/>
      <c r="BB255" s="286"/>
      <c r="BC255" s="286"/>
      <c r="BD255" s="286"/>
      <c r="BE255" s="286"/>
      <c r="BF255" s="217"/>
    </row>
    <row r="256" spans="1:63" s="18" customFormat="1" ht="55.5" customHeight="1" x14ac:dyDescent="0.5">
      <c r="A256" s="575" t="s">
        <v>212</v>
      </c>
      <c r="B256" s="575"/>
      <c r="C256" s="575"/>
      <c r="D256" s="575"/>
      <c r="E256" s="575"/>
      <c r="F256" s="575"/>
      <c r="G256" s="575"/>
      <c r="H256" s="575"/>
      <c r="I256" s="575"/>
      <c r="J256" s="293">
        <v>2022</v>
      </c>
      <c r="K256" s="293"/>
      <c r="L256" s="293"/>
      <c r="M256" s="217"/>
      <c r="N256" s="215"/>
      <c r="O256" s="215"/>
      <c r="P256" s="215"/>
      <c r="Q256" s="215"/>
      <c r="R256" s="216"/>
      <c r="S256" s="216"/>
      <c r="T256" s="215"/>
      <c r="U256" s="215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89"/>
      <c r="AG256" s="289"/>
      <c r="AH256" s="289"/>
      <c r="AI256" s="289"/>
      <c r="AJ256" s="289"/>
      <c r="AK256" s="289"/>
      <c r="AL256" s="289"/>
      <c r="AM256" s="293">
        <v>2022</v>
      </c>
      <c r="AN256" s="293"/>
      <c r="AO256" s="293"/>
      <c r="AP256" s="293"/>
      <c r="AQ256" s="293"/>
      <c r="AR256" s="293"/>
      <c r="AS256" s="293"/>
      <c r="AT256" s="293"/>
      <c r="AU256" s="293"/>
      <c r="AV256" s="286"/>
      <c r="AW256" s="286"/>
      <c r="AX256" s="286"/>
      <c r="AY256" s="286"/>
      <c r="AZ256" s="286"/>
      <c r="BA256" s="286"/>
      <c r="BB256" s="286"/>
      <c r="BC256" s="286"/>
      <c r="BD256" s="286"/>
      <c r="BE256" s="286"/>
      <c r="BF256" s="217"/>
    </row>
    <row r="257" spans="1:61" s="18" customFormat="1" ht="57" customHeight="1" x14ac:dyDescent="0.5">
      <c r="A257" s="270"/>
      <c r="B257" s="271"/>
      <c r="C257" s="271"/>
      <c r="D257" s="271"/>
      <c r="E257" s="271"/>
      <c r="F257" s="271"/>
      <c r="G257" s="215"/>
      <c r="H257" s="271"/>
      <c r="I257" s="215"/>
      <c r="J257" s="215"/>
      <c r="K257" s="215"/>
      <c r="L257" s="215"/>
      <c r="M257" s="215"/>
      <c r="N257" s="215"/>
      <c r="O257" s="215"/>
      <c r="P257" s="215"/>
      <c r="Q257" s="215"/>
      <c r="R257" s="216"/>
      <c r="S257" s="216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86"/>
      <c r="AG257" s="271"/>
      <c r="AH257" s="271"/>
      <c r="AI257" s="271"/>
      <c r="AJ257" s="271"/>
      <c r="AK257" s="271"/>
      <c r="AL257" s="271"/>
      <c r="AM257" s="286"/>
      <c r="AN257" s="286"/>
      <c r="AO257" s="286"/>
      <c r="AP257" s="286"/>
      <c r="AQ257" s="286"/>
      <c r="AR257" s="286"/>
      <c r="AS257" s="286"/>
      <c r="AT257" s="286"/>
      <c r="AU257" s="286"/>
      <c r="AV257" s="286"/>
      <c r="AW257" s="286"/>
      <c r="AX257" s="286"/>
      <c r="AY257" s="286"/>
      <c r="AZ257" s="286"/>
      <c r="BA257" s="286"/>
      <c r="BB257" s="286"/>
      <c r="BC257" s="286"/>
      <c r="BD257" s="286"/>
      <c r="BE257" s="286"/>
      <c r="BF257" s="217"/>
    </row>
    <row r="258" spans="1:61" s="18" customFormat="1" ht="33" customHeight="1" x14ac:dyDescent="0.4">
      <c r="A258" s="291" t="s">
        <v>405</v>
      </c>
      <c r="B258" s="291"/>
      <c r="C258" s="291"/>
      <c r="D258" s="291"/>
      <c r="E258" s="291"/>
      <c r="F258" s="291"/>
      <c r="G258" s="291"/>
      <c r="H258" s="291"/>
      <c r="I258" s="291"/>
      <c r="J258" s="291"/>
      <c r="K258" s="291"/>
      <c r="L258" s="291"/>
      <c r="M258" s="291"/>
      <c r="N258" s="291"/>
      <c r="O258" s="291"/>
      <c r="P258" s="291"/>
      <c r="Q258" s="291"/>
      <c r="R258" s="291"/>
      <c r="S258" s="291"/>
      <c r="T258" s="291"/>
      <c r="U258" s="291"/>
      <c r="V258" s="291"/>
      <c r="W258" s="291"/>
      <c r="X258" s="291"/>
      <c r="Y258" s="291"/>
      <c r="Z258" s="291"/>
      <c r="AA258" s="291"/>
      <c r="AB258" s="291"/>
      <c r="AC258" s="291"/>
      <c r="AD258" s="291"/>
      <c r="AE258" s="291"/>
      <c r="AF258" s="291" t="s">
        <v>493</v>
      </c>
      <c r="AG258" s="291"/>
      <c r="AH258" s="291"/>
      <c r="AI258" s="291"/>
      <c r="AJ258" s="291"/>
      <c r="AK258" s="291"/>
      <c r="AL258" s="291"/>
      <c r="AM258" s="291"/>
      <c r="AN258" s="291"/>
      <c r="AO258" s="291"/>
      <c r="AP258" s="291"/>
      <c r="AQ258" s="291"/>
      <c r="AR258" s="291"/>
      <c r="AS258" s="291"/>
      <c r="AT258" s="291"/>
      <c r="AU258" s="291"/>
      <c r="AV258" s="291"/>
      <c r="AW258" s="291"/>
      <c r="AX258" s="291"/>
      <c r="AY258" s="291"/>
      <c r="AZ258" s="291"/>
      <c r="BA258" s="291"/>
      <c r="BB258" s="291"/>
      <c r="BC258" s="291"/>
      <c r="BD258" s="291"/>
      <c r="BE258" s="291"/>
      <c r="BF258" s="291"/>
      <c r="BG258" s="291"/>
      <c r="BH258" s="291"/>
      <c r="BI258" s="291"/>
    </row>
    <row r="259" spans="1:61" s="18" customFormat="1" ht="48" customHeight="1" x14ac:dyDescent="0.4">
      <c r="A259" s="291"/>
      <c r="B259" s="291"/>
      <c r="C259" s="291"/>
      <c r="D259" s="291"/>
      <c r="E259" s="291"/>
      <c r="F259" s="291"/>
      <c r="G259" s="291"/>
      <c r="H259" s="291"/>
      <c r="I259" s="291"/>
      <c r="J259" s="291"/>
      <c r="K259" s="291"/>
      <c r="L259" s="291"/>
      <c r="M259" s="291"/>
      <c r="N259" s="291"/>
      <c r="O259" s="291"/>
      <c r="P259" s="291"/>
      <c r="Q259" s="291"/>
      <c r="R259" s="291"/>
      <c r="S259" s="291"/>
      <c r="T259" s="291"/>
      <c r="U259" s="291"/>
      <c r="V259" s="291"/>
      <c r="W259" s="291"/>
      <c r="X259" s="291"/>
      <c r="Y259" s="291"/>
      <c r="Z259" s="291"/>
      <c r="AA259" s="291"/>
      <c r="AB259" s="291"/>
      <c r="AC259" s="291"/>
      <c r="AD259" s="291"/>
      <c r="AE259" s="291"/>
      <c r="AF259" s="291"/>
      <c r="AG259" s="291"/>
      <c r="AH259" s="291"/>
      <c r="AI259" s="291"/>
      <c r="AJ259" s="291"/>
      <c r="AK259" s="291"/>
      <c r="AL259" s="291"/>
      <c r="AM259" s="291"/>
      <c r="AN259" s="291"/>
      <c r="AO259" s="291"/>
      <c r="AP259" s="291"/>
      <c r="AQ259" s="291"/>
      <c r="AR259" s="291"/>
      <c r="AS259" s="291"/>
      <c r="AT259" s="291"/>
      <c r="AU259" s="291"/>
      <c r="AV259" s="291"/>
      <c r="AW259" s="291"/>
      <c r="AX259" s="291"/>
      <c r="AY259" s="291"/>
      <c r="AZ259" s="291"/>
      <c r="BA259" s="291"/>
      <c r="BB259" s="291"/>
      <c r="BC259" s="291"/>
      <c r="BD259" s="291"/>
      <c r="BE259" s="291"/>
      <c r="BF259" s="291"/>
      <c r="BG259" s="291"/>
      <c r="BH259" s="291"/>
      <c r="BI259" s="291"/>
    </row>
    <row r="260" spans="1:61" s="18" customFormat="1" ht="33" customHeight="1" x14ac:dyDescent="0.5">
      <c r="A260" s="574"/>
      <c r="B260" s="574"/>
      <c r="C260" s="574"/>
      <c r="D260" s="574"/>
      <c r="E260" s="574"/>
      <c r="F260" s="574"/>
      <c r="G260" s="574"/>
      <c r="H260" s="574"/>
      <c r="I260" s="574"/>
      <c r="J260" s="291" t="s">
        <v>406</v>
      </c>
      <c r="K260" s="291"/>
      <c r="L260" s="291"/>
      <c r="M260" s="291"/>
      <c r="N260" s="291"/>
      <c r="O260" s="291"/>
      <c r="P260" s="291"/>
      <c r="Q260" s="291"/>
      <c r="R260" s="291"/>
      <c r="S260" s="272"/>
      <c r="T260" s="272"/>
      <c r="U260" s="272"/>
      <c r="V260" s="272"/>
      <c r="W260" s="272"/>
      <c r="X260" s="272"/>
      <c r="Y260" s="272"/>
      <c r="Z260" s="272"/>
      <c r="AA260" s="272"/>
      <c r="AB260" s="272"/>
      <c r="AC260" s="272"/>
      <c r="AD260" s="215"/>
      <c r="AE260" s="215"/>
      <c r="AF260" s="288"/>
      <c r="AG260" s="288"/>
      <c r="AH260" s="288"/>
      <c r="AI260" s="288"/>
      <c r="AJ260" s="288"/>
      <c r="AK260" s="288"/>
      <c r="AL260" s="288"/>
      <c r="AM260" s="292" t="s">
        <v>211</v>
      </c>
      <c r="AN260" s="292"/>
      <c r="AO260" s="292"/>
      <c r="AP260" s="292"/>
      <c r="AQ260" s="292"/>
      <c r="AR260" s="292"/>
      <c r="AS260" s="292"/>
      <c r="AT260" s="292"/>
      <c r="AU260" s="292"/>
      <c r="AV260" s="285"/>
      <c r="AW260" s="285"/>
      <c r="AX260" s="285"/>
      <c r="AY260" s="285"/>
      <c r="AZ260" s="285"/>
      <c r="BA260" s="285"/>
      <c r="BB260" s="285"/>
      <c r="BC260" s="285"/>
      <c r="BD260" s="285"/>
      <c r="BE260" s="285"/>
      <c r="BF260" s="217"/>
    </row>
    <row r="261" spans="1:61" s="18" customFormat="1" ht="54" customHeight="1" x14ac:dyDescent="0.5">
      <c r="A261" s="575" t="s">
        <v>212</v>
      </c>
      <c r="B261" s="575"/>
      <c r="C261" s="575"/>
      <c r="D261" s="575"/>
      <c r="E261" s="575"/>
      <c r="F261" s="575"/>
      <c r="G261" s="575"/>
      <c r="H261" s="575"/>
      <c r="I261" s="575"/>
      <c r="J261" s="293">
        <v>2022</v>
      </c>
      <c r="K261" s="293"/>
      <c r="L261" s="293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5"/>
      <c r="AE261" s="215"/>
      <c r="AG261" s="290"/>
      <c r="AH261" s="290"/>
      <c r="AI261" s="290" t="s">
        <v>212</v>
      </c>
      <c r="AJ261" s="290"/>
      <c r="AK261" s="290"/>
      <c r="AL261" s="290"/>
      <c r="AM261" s="293">
        <v>2022</v>
      </c>
      <c r="AN261" s="293"/>
      <c r="AO261" s="293"/>
      <c r="AP261" s="293"/>
      <c r="AQ261" s="293"/>
      <c r="AR261" s="293"/>
      <c r="AS261" s="293"/>
      <c r="AT261" s="293"/>
      <c r="AU261" s="293"/>
      <c r="AV261" s="219"/>
      <c r="AW261" s="219"/>
      <c r="AX261" s="219"/>
      <c r="AY261" s="219"/>
      <c r="AZ261" s="219"/>
      <c r="BA261" s="219"/>
      <c r="BB261" s="219"/>
      <c r="BC261" s="219"/>
      <c r="BD261" s="219"/>
      <c r="BE261" s="286"/>
      <c r="BF261" s="217"/>
    </row>
    <row r="262" spans="1:61" s="17" customFormat="1" ht="33" customHeight="1" x14ac:dyDescent="0.5">
      <c r="A262" s="230"/>
      <c r="B262" s="217"/>
      <c r="C262" s="217"/>
      <c r="D262" s="217"/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5"/>
      <c r="AE262" s="215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9"/>
      <c r="AV262" s="219"/>
      <c r="AW262" s="219"/>
      <c r="AX262" s="219"/>
      <c r="AY262" s="219"/>
      <c r="AZ262" s="219"/>
      <c r="BA262" s="219"/>
      <c r="BB262" s="219"/>
      <c r="BC262" s="219"/>
      <c r="BD262" s="219"/>
      <c r="BE262" s="286"/>
      <c r="BF262" s="274"/>
    </row>
    <row r="263" spans="1:61" s="17" customFormat="1" ht="33" customHeight="1" x14ac:dyDescent="0.45">
      <c r="A263" s="305" t="s">
        <v>407</v>
      </c>
      <c r="B263" s="305"/>
      <c r="C263" s="305"/>
      <c r="D263" s="305"/>
      <c r="E263" s="305"/>
      <c r="F263" s="305"/>
      <c r="G263" s="305"/>
      <c r="H263" s="305"/>
      <c r="I263" s="305"/>
      <c r="J263" s="305"/>
      <c r="K263" s="305"/>
      <c r="L263" s="305"/>
      <c r="M263" s="305"/>
      <c r="N263" s="305"/>
      <c r="O263" s="305"/>
      <c r="P263" s="305"/>
      <c r="Q263" s="30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5"/>
      <c r="AB263" s="305"/>
      <c r="AC263" s="305"/>
      <c r="AD263" s="305"/>
      <c r="AE263" s="305"/>
      <c r="AF263" s="271" t="s">
        <v>408</v>
      </c>
      <c r="AG263" s="271"/>
      <c r="AH263" s="271"/>
      <c r="AI263" s="271"/>
      <c r="AJ263" s="271"/>
      <c r="AK263" s="271"/>
      <c r="AL263" s="271"/>
      <c r="AM263" s="271"/>
      <c r="AN263" s="271"/>
      <c r="AO263" s="271"/>
      <c r="AP263" s="271"/>
      <c r="AQ263" s="271"/>
      <c r="AR263" s="271"/>
      <c r="AS263" s="271"/>
      <c r="AT263" s="271"/>
      <c r="AU263" s="271"/>
      <c r="AV263" s="271"/>
      <c r="AW263" s="271"/>
      <c r="AX263" s="271"/>
      <c r="AY263" s="271"/>
      <c r="AZ263" s="271"/>
      <c r="BA263" s="271"/>
      <c r="BB263" s="271"/>
      <c r="BC263" s="271"/>
      <c r="BD263" s="271"/>
      <c r="BE263" s="271"/>
      <c r="BF263" s="271"/>
    </row>
    <row r="264" spans="1:61" s="17" customFormat="1" ht="33" customHeight="1" x14ac:dyDescent="0.45">
      <c r="A264" s="305"/>
      <c r="B264" s="305"/>
      <c r="C264" s="305"/>
      <c r="D264" s="305"/>
      <c r="E264" s="305"/>
      <c r="F264" s="305"/>
      <c r="G264" s="305"/>
      <c r="H264" s="305"/>
      <c r="I264" s="305"/>
      <c r="J264" s="305"/>
      <c r="K264" s="305"/>
      <c r="L264" s="305"/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5"/>
      <c r="AB264" s="305"/>
      <c r="AC264" s="305"/>
      <c r="AD264" s="305"/>
      <c r="AE264" s="305"/>
      <c r="AF264" s="271"/>
      <c r="AG264" s="271"/>
      <c r="AH264" s="271"/>
      <c r="AI264" s="271"/>
      <c r="AJ264" s="271"/>
      <c r="AK264" s="271"/>
      <c r="AL264" s="271"/>
      <c r="AM264" s="271"/>
      <c r="AN264" s="271"/>
      <c r="AO264" s="271"/>
      <c r="AP264" s="271"/>
      <c r="AQ264" s="271"/>
      <c r="AR264" s="271"/>
      <c r="AS264" s="271"/>
      <c r="AT264" s="271"/>
      <c r="AU264" s="271"/>
      <c r="AV264" s="271"/>
      <c r="AW264" s="271"/>
      <c r="AX264" s="271"/>
      <c r="AY264" s="271"/>
      <c r="AZ264" s="271"/>
      <c r="BA264" s="271"/>
      <c r="BB264" s="271"/>
      <c r="BC264" s="271"/>
      <c r="BD264" s="271"/>
      <c r="BE264" s="271"/>
      <c r="BF264" s="271"/>
    </row>
    <row r="265" spans="1:61" ht="35.25" customHeight="1" x14ac:dyDescent="0.5">
      <c r="A265" s="574"/>
      <c r="B265" s="574"/>
      <c r="C265" s="574"/>
      <c r="D265" s="574"/>
      <c r="E265" s="574"/>
      <c r="F265" s="574"/>
      <c r="G265" s="574"/>
      <c r="H265" s="574"/>
      <c r="I265" s="574"/>
      <c r="J265" s="305" t="s">
        <v>409</v>
      </c>
      <c r="K265" s="305"/>
      <c r="L265" s="305"/>
      <c r="M265" s="305"/>
      <c r="N265" s="305"/>
      <c r="O265" s="305"/>
      <c r="P265" s="305"/>
      <c r="Q265" s="305"/>
      <c r="R265" s="305"/>
      <c r="S265" s="273"/>
      <c r="T265" s="273"/>
      <c r="U265" s="273"/>
      <c r="V265" s="273"/>
      <c r="W265" s="273"/>
      <c r="X265" s="273"/>
      <c r="Y265" s="273"/>
      <c r="Z265" s="273"/>
      <c r="AA265" s="273"/>
      <c r="AB265" s="273"/>
      <c r="AC265" s="273"/>
      <c r="AD265" s="215"/>
      <c r="AE265" s="215"/>
      <c r="AF265" s="288"/>
      <c r="AG265" s="288"/>
      <c r="AH265" s="288"/>
      <c r="AI265" s="288"/>
      <c r="AJ265" s="288"/>
      <c r="AK265" s="288"/>
      <c r="AL265" s="288"/>
      <c r="AM265" s="294" t="s">
        <v>467</v>
      </c>
      <c r="AN265" s="294"/>
      <c r="AO265" s="294"/>
      <c r="AP265" s="294"/>
      <c r="AQ265" s="294"/>
      <c r="AR265" s="294"/>
      <c r="AS265" s="294"/>
      <c r="AT265" s="294"/>
      <c r="AU265" s="294"/>
      <c r="AV265" s="219"/>
      <c r="AW265" s="219"/>
      <c r="AX265" s="219"/>
      <c r="AY265" s="219"/>
      <c r="AZ265" s="219"/>
      <c r="BA265" s="219"/>
      <c r="BB265" s="219"/>
      <c r="BC265" s="219"/>
      <c r="BD265" s="219"/>
      <c r="BE265" s="286"/>
      <c r="BF265" s="217"/>
    </row>
    <row r="266" spans="1:61" ht="48.75" customHeight="1" x14ac:dyDescent="0.5">
      <c r="A266" s="616"/>
      <c r="B266" s="616"/>
      <c r="C266" s="616"/>
      <c r="D266" s="616"/>
      <c r="E266" s="616"/>
      <c r="F266" s="616"/>
      <c r="G266" s="616"/>
      <c r="H266" s="616"/>
      <c r="I266" s="616"/>
      <c r="J266" s="293">
        <v>2022</v>
      </c>
      <c r="K266" s="293"/>
      <c r="L266" s="293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217"/>
      <c r="AC266" s="217"/>
      <c r="AD266" s="215"/>
      <c r="AE266" s="215"/>
      <c r="AF266" s="289"/>
      <c r="AG266" s="289"/>
      <c r="AH266" s="289"/>
      <c r="AI266" s="289"/>
      <c r="AJ266" s="289"/>
      <c r="AK266" s="289"/>
      <c r="AL266" s="289"/>
      <c r="AM266" s="293">
        <v>2022</v>
      </c>
      <c r="AN266" s="293"/>
      <c r="AO266" s="293"/>
      <c r="AP266" s="293"/>
      <c r="AQ266" s="293"/>
      <c r="AR266" s="293"/>
      <c r="AS266" s="293"/>
      <c r="AT266" s="293"/>
      <c r="AU266" s="293"/>
      <c r="AV266" s="219"/>
      <c r="AW266" s="219"/>
      <c r="AX266" s="219"/>
      <c r="AY266" s="219"/>
      <c r="AZ266" s="219"/>
      <c r="BA266" s="219"/>
      <c r="BB266" s="219"/>
      <c r="BC266" s="219"/>
      <c r="BD266" s="219"/>
      <c r="BE266" s="286"/>
      <c r="BF266" s="217"/>
    </row>
    <row r="267" spans="1:61" ht="35.25" x14ac:dyDescent="0.5">
      <c r="A267" s="217"/>
      <c r="B267" s="217"/>
      <c r="C267" s="217"/>
      <c r="D267" s="217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5"/>
      <c r="Q267" s="215"/>
      <c r="R267" s="216"/>
      <c r="S267" s="216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7"/>
      <c r="AG267" s="215"/>
      <c r="AH267" s="215"/>
      <c r="AI267" s="217"/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9"/>
      <c r="AY267" s="219"/>
      <c r="AZ267" s="219"/>
      <c r="BA267" s="219"/>
      <c r="BB267" s="219"/>
      <c r="BC267" s="219"/>
      <c r="BD267" s="219"/>
      <c r="BE267" s="219"/>
      <c r="BF267" s="219"/>
      <c r="BG267" s="219"/>
      <c r="BH267" s="215"/>
      <c r="BI267" s="217"/>
    </row>
    <row r="268" spans="1:61" ht="35.25" x14ac:dyDescent="0.5">
      <c r="A268" s="292" t="s">
        <v>410</v>
      </c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292"/>
      <c r="Q268" s="292"/>
      <c r="R268" s="292"/>
      <c r="S268" s="292"/>
      <c r="T268" s="292"/>
      <c r="U268" s="292"/>
      <c r="V268" s="292"/>
      <c r="W268" s="292"/>
      <c r="X268" s="292"/>
      <c r="Y268" s="292"/>
      <c r="Z268" s="292"/>
      <c r="AA268" s="292"/>
      <c r="AB268" s="292"/>
      <c r="AC268" s="292"/>
      <c r="AD268" s="215"/>
      <c r="AE268" s="215"/>
      <c r="AF268" s="217"/>
      <c r="AG268" s="215"/>
      <c r="AH268" s="215"/>
      <c r="AI268" s="215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9"/>
      <c r="AY268" s="219"/>
      <c r="AZ268" s="219"/>
      <c r="BA268" s="219"/>
      <c r="BB268" s="219"/>
      <c r="BC268" s="219"/>
      <c r="BD268" s="219"/>
      <c r="BE268" s="219"/>
      <c r="BF268" s="219"/>
      <c r="BG268" s="215"/>
      <c r="BH268" s="215"/>
      <c r="BI268" s="217"/>
    </row>
    <row r="269" spans="1:61" ht="35.25" x14ac:dyDescent="0.5">
      <c r="A269" s="292"/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2"/>
      <c r="P269" s="292"/>
      <c r="Q269" s="292"/>
      <c r="R269" s="292"/>
      <c r="S269" s="292"/>
      <c r="T269" s="292"/>
      <c r="U269" s="292"/>
      <c r="V269" s="292"/>
      <c r="W269" s="292"/>
      <c r="X269" s="292"/>
      <c r="Y269" s="292"/>
      <c r="Z269" s="292"/>
      <c r="AA269" s="292"/>
      <c r="AB269" s="292"/>
      <c r="AC269" s="292"/>
      <c r="AD269" s="215"/>
      <c r="AE269" s="215"/>
      <c r="AF269" s="217"/>
      <c r="AG269" s="215"/>
      <c r="AH269" s="215"/>
      <c r="AI269" s="228"/>
      <c r="AJ269" s="228"/>
      <c r="AK269" s="228"/>
      <c r="AL269" s="228"/>
      <c r="AM269" s="228"/>
      <c r="AN269" s="228"/>
      <c r="AO269" s="228"/>
      <c r="AP269" s="228"/>
      <c r="AQ269" s="228"/>
      <c r="AR269" s="228"/>
      <c r="AS269" s="270"/>
      <c r="AT269" s="270"/>
      <c r="AU269" s="270"/>
      <c r="AV269" s="270"/>
      <c r="AW269" s="270"/>
      <c r="AX269" s="270"/>
      <c r="AY269" s="270"/>
      <c r="AZ269" s="270"/>
      <c r="BA269" s="270"/>
      <c r="BB269" s="270"/>
      <c r="BC269" s="270"/>
      <c r="BD269" s="215"/>
      <c r="BE269" s="215"/>
      <c r="BF269" s="215"/>
      <c r="BG269" s="215"/>
      <c r="BH269" s="215"/>
      <c r="BI269" s="217"/>
    </row>
    <row r="270" spans="1:61" ht="35.25" x14ac:dyDescent="0.5">
      <c r="A270" s="230"/>
      <c r="B270" s="217"/>
      <c r="C270" s="217"/>
      <c r="D270" s="217"/>
      <c r="E270" s="217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5"/>
      <c r="AE270" s="215"/>
      <c r="AF270" s="217"/>
      <c r="AG270" s="215"/>
      <c r="AH270" s="215"/>
      <c r="AI270" s="215"/>
      <c r="AJ270" s="219"/>
      <c r="AK270" s="219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15"/>
      <c r="AY270" s="217"/>
      <c r="AZ270" s="217"/>
      <c r="BA270" s="217"/>
      <c r="BB270" s="217"/>
      <c r="BC270" s="217"/>
      <c r="BD270" s="215"/>
      <c r="BE270" s="215"/>
      <c r="BF270" s="215"/>
      <c r="BG270" s="215"/>
      <c r="BH270" s="215"/>
      <c r="BI270" s="217"/>
    </row>
    <row r="271" spans="1:61" ht="35.25" x14ac:dyDescent="0.5">
      <c r="A271" s="293" t="s">
        <v>485</v>
      </c>
      <c r="B271" s="293"/>
      <c r="C271" s="293"/>
      <c r="D271" s="293"/>
      <c r="E271" s="293"/>
      <c r="F271" s="293"/>
      <c r="G271" s="293"/>
      <c r="H271" s="293"/>
      <c r="I271" s="293"/>
      <c r="J271" s="293"/>
      <c r="K271" s="293"/>
      <c r="L271" s="293"/>
      <c r="M271" s="293"/>
      <c r="N271" s="293"/>
      <c r="O271" s="293"/>
      <c r="P271" s="293"/>
      <c r="Q271" s="293"/>
      <c r="R271" s="293"/>
      <c r="S271" s="293"/>
      <c r="T271" s="293"/>
      <c r="U271" s="293"/>
      <c r="V271" s="293"/>
      <c r="W271" s="293"/>
      <c r="X271" s="293"/>
      <c r="Y271" s="293"/>
      <c r="Z271" s="293"/>
      <c r="AA271" s="293"/>
      <c r="AB271" s="293"/>
      <c r="AC271" s="217"/>
      <c r="AD271" s="215"/>
      <c r="AE271" s="215"/>
      <c r="AF271" s="217"/>
      <c r="AG271" s="215"/>
      <c r="AH271" s="215"/>
      <c r="AI271" s="215"/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  <c r="AW271" s="217"/>
      <c r="AX271" s="217"/>
      <c r="AY271" s="217"/>
      <c r="AZ271" s="217"/>
      <c r="BA271" s="217"/>
      <c r="BB271" s="217"/>
      <c r="BC271" s="217"/>
      <c r="BD271" s="215"/>
      <c r="BE271" s="215"/>
      <c r="BF271" s="215"/>
      <c r="BG271" s="215"/>
      <c r="BH271" s="215"/>
      <c r="BI271" s="217"/>
    </row>
    <row r="272" spans="1:61" ht="35.25" x14ac:dyDescent="0.5">
      <c r="A272" s="167"/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20"/>
      <c r="AD272" s="168"/>
      <c r="AE272" s="168"/>
      <c r="AF272" s="20"/>
      <c r="AG272" s="168"/>
      <c r="AH272" s="168"/>
      <c r="AI272" s="168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168"/>
      <c r="BE272" s="168"/>
      <c r="BF272" s="168"/>
      <c r="BG272" s="168"/>
      <c r="BH272" s="168"/>
      <c r="BI272" s="19"/>
    </row>
    <row r="273" spans="1:61" ht="35.25" x14ac:dyDescent="0.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62"/>
      <c r="AH273" s="62"/>
      <c r="AI273" s="62"/>
      <c r="AJ273" s="17"/>
      <c r="AK273" s="17"/>
      <c r="AL273" s="17"/>
      <c r="AM273" s="17"/>
      <c r="AN273" s="17"/>
      <c r="AO273" s="17"/>
      <c r="AP273" s="20"/>
      <c r="AQ273" s="20"/>
      <c r="AR273" s="20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62"/>
      <c r="BE273" s="62"/>
      <c r="BF273" s="62"/>
      <c r="BG273" s="62"/>
      <c r="BH273" s="62"/>
      <c r="BI273" s="19"/>
    </row>
    <row r="274" spans="1:61" ht="35.25" x14ac:dyDescent="0.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39"/>
      <c r="S274" s="39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3"/>
      <c r="BG274" s="23"/>
      <c r="BH274" s="23"/>
      <c r="BI274" s="23"/>
    </row>
    <row r="275" spans="1:61" ht="35.25" x14ac:dyDescent="0.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39"/>
      <c r="S275" s="39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3"/>
      <c r="BG275" s="23"/>
      <c r="BH275" s="23"/>
      <c r="BI275" s="23"/>
    </row>
    <row r="276" spans="1:61" ht="35.25" x14ac:dyDescent="0.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39"/>
      <c r="S276" s="39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3"/>
      <c r="BG276" s="23"/>
      <c r="BH276" s="23"/>
      <c r="BI276" s="23"/>
    </row>
    <row r="277" spans="1:61" ht="35.25" x14ac:dyDescent="0.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39"/>
      <c r="S277" s="39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3"/>
      <c r="BG277" s="23"/>
      <c r="BH277" s="23"/>
      <c r="BI277" s="23"/>
    </row>
    <row r="278" spans="1:61" ht="35.25" x14ac:dyDescent="0.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39"/>
      <c r="S278" s="39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3"/>
      <c r="BG278" s="23"/>
      <c r="BH278" s="23"/>
      <c r="BI278" s="23"/>
    </row>
    <row r="279" spans="1:61" ht="35.25" x14ac:dyDescent="0.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39"/>
      <c r="S279" s="39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3"/>
      <c r="BG279" s="23"/>
      <c r="BH279" s="23"/>
      <c r="BI279" s="23"/>
    </row>
    <row r="280" spans="1:61" ht="35.25" x14ac:dyDescent="0.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39"/>
      <c r="S280" s="39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3"/>
      <c r="BG280" s="23"/>
      <c r="BH280" s="23"/>
      <c r="BI280" s="23"/>
    </row>
    <row r="281" spans="1:61" ht="35.25" x14ac:dyDescent="0.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39"/>
      <c r="S281" s="39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3"/>
      <c r="BG281" s="23"/>
      <c r="BH281" s="23"/>
      <c r="BI281" s="23"/>
    </row>
    <row r="282" spans="1:61" ht="35.25" x14ac:dyDescent="0.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39"/>
      <c r="S282" s="39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3"/>
      <c r="BG282" s="23"/>
      <c r="BH282" s="23"/>
      <c r="BI282" s="23"/>
    </row>
    <row r="283" spans="1:61" ht="35.25" x14ac:dyDescent="0.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39"/>
      <c r="S283" s="39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3"/>
      <c r="BG283" s="23"/>
      <c r="BH283" s="23"/>
      <c r="BI283" s="23"/>
    </row>
    <row r="284" spans="1:61" ht="35.25" x14ac:dyDescent="0.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39"/>
      <c r="S284" s="39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3"/>
      <c r="BG284" s="23"/>
      <c r="BH284" s="23"/>
      <c r="BI284" s="23"/>
    </row>
    <row r="285" spans="1:61" ht="35.25" x14ac:dyDescent="0.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39"/>
      <c r="S285" s="39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3"/>
      <c r="BG285" s="23"/>
      <c r="BH285" s="23"/>
      <c r="BI285" s="23"/>
    </row>
    <row r="286" spans="1:61" ht="35.25" x14ac:dyDescent="0.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39"/>
      <c r="S286" s="39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3"/>
      <c r="BG286" s="23"/>
      <c r="BH286" s="23"/>
      <c r="BI286" s="23"/>
    </row>
    <row r="287" spans="1:61" ht="35.25" x14ac:dyDescent="0.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39"/>
      <c r="S287" s="39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3"/>
      <c r="BG287" s="23"/>
      <c r="BH287" s="23"/>
      <c r="BI287" s="23"/>
    </row>
    <row r="288" spans="1:61" ht="35.25" x14ac:dyDescent="0.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39"/>
      <c r="S288" s="39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3"/>
      <c r="BG288" s="23"/>
      <c r="BH288" s="23"/>
      <c r="BI288" s="23"/>
    </row>
    <row r="289" spans="20:57" x14ac:dyDescent="0.2">
      <c r="T289" s="3"/>
      <c r="U289" s="3"/>
      <c r="V289" s="3"/>
      <c r="W289" s="3"/>
      <c r="BD289" s="3"/>
      <c r="BE289" s="3"/>
    </row>
    <row r="290" spans="20:57" x14ac:dyDescent="0.2">
      <c r="T290" s="3"/>
      <c r="U290" s="3"/>
      <c r="V290" s="3"/>
      <c r="W290" s="3"/>
      <c r="BD290" s="3"/>
      <c r="BE290" s="3"/>
    </row>
    <row r="291" spans="20:57" x14ac:dyDescent="0.2">
      <c r="T291" s="3"/>
      <c r="U291" s="3"/>
      <c r="V291" s="3"/>
      <c r="W291" s="3"/>
      <c r="BD291" s="3"/>
      <c r="BE291" s="3"/>
    </row>
    <row r="292" spans="20:57" x14ac:dyDescent="0.2">
      <c r="T292" s="3"/>
      <c r="U292" s="3"/>
      <c r="V292" s="3"/>
      <c r="W292" s="3"/>
      <c r="BD292" s="3"/>
      <c r="BE292" s="3"/>
    </row>
    <row r="293" spans="20:57" x14ac:dyDescent="0.2">
      <c r="T293" s="3"/>
      <c r="U293" s="3"/>
      <c r="V293" s="3"/>
      <c r="W293" s="3"/>
      <c r="BD293" s="3"/>
      <c r="BE293" s="3"/>
    </row>
    <row r="294" spans="20:57" x14ac:dyDescent="0.2">
      <c r="T294" s="3"/>
      <c r="U294" s="3"/>
      <c r="V294" s="3"/>
      <c r="W294" s="3"/>
      <c r="BD294" s="3"/>
      <c r="BE294" s="3"/>
    </row>
    <row r="295" spans="20:57" x14ac:dyDescent="0.2">
      <c r="T295" s="3"/>
      <c r="U295" s="3"/>
      <c r="V295" s="3"/>
      <c r="W295" s="3"/>
      <c r="BD295" s="3"/>
      <c r="BE295" s="3"/>
    </row>
    <row r="296" spans="20:57" x14ac:dyDescent="0.2">
      <c r="T296" s="3"/>
      <c r="U296" s="3"/>
      <c r="V296" s="3"/>
      <c r="W296" s="3"/>
      <c r="BD296" s="3"/>
      <c r="BE296" s="3"/>
    </row>
    <row r="297" spans="20:57" x14ac:dyDescent="0.2">
      <c r="T297" s="3"/>
      <c r="U297" s="3"/>
      <c r="V297" s="3"/>
      <c r="W297" s="3"/>
      <c r="BD297" s="3"/>
      <c r="BE297" s="3"/>
    </row>
    <row r="298" spans="20:57" x14ac:dyDescent="0.2">
      <c r="T298" s="3"/>
      <c r="U298" s="3"/>
      <c r="V298" s="3"/>
      <c r="W298" s="3"/>
      <c r="BD298" s="3"/>
      <c r="BE298" s="3"/>
    </row>
    <row r="299" spans="20:57" x14ac:dyDescent="0.2">
      <c r="T299" s="3"/>
      <c r="U299" s="3"/>
      <c r="V299" s="3"/>
      <c r="W299" s="3"/>
      <c r="BD299" s="3"/>
      <c r="BE299" s="3"/>
    </row>
    <row r="300" spans="20:57" x14ac:dyDescent="0.2">
      <c r="T300" s="3"/>
      <c r="U300" s="3"/>
      <c r="V300" s="3"/>
      <c r="W300" s="3"/>
      <c r="BD300" s="3"/>
      <c r="BE300" s="3"/>
    </row>
    <row r="301" spans="20:57" x14ac:dyDescent="0.2">
      <c r="T301" s="3"/>
      <c r="U301" s="3"/>
      <c r="V301" s="3"/>
      <c r="W301" s="3"/>
      <c r="BD301" s="3"/>
      <c r="BE301" s="3"/>
    </row>
    <row r="302" spans="20:57" x14ac:dyDescent="0.2">
      <c r="T302" s="3"/>
      <c r="U302" s="3"/>
      <c r="V302" s="3"/>
      <c r="W302" s="3"/>
      <c r="BD302" s="3"/>
      <c r="BE302" s="3"/>
    </row>
    <row r="303" spans="20:57" x14ac:dyDescent="0.2">
      <c r="T303" s="3"/>
      <c r="U303" s="3"/>
      <c r="V303" s="3"/>
      <c r="W303" s="3"/>
      <c r="BD303" s="3"/>
      <c r="BE303" s="3"/>
    </row>
    <row r="304" spans="20:57" x14ac:dyDescent="0.2">
      <c r="T304" s="3"/>
      <c r="U304" s="3"/>
      <c r="V304" s="3"/>
      <c r="W304" s="3"/>
      <c r="BD304" s="3"/>
      <c r="BE304" s="3"/>
    </row>
    <row r="305" spans="20:57" x14ac:dyDescent="0.2">
      <c r="T305" s="3"/>
      <c r="U305" s="3"/>
      <c r="V305" s="3"/>
      <c r="W305" s="3"/>
      <c r="BD305" s="3"/>
      <c r="BE305" s="3"/>
    </row>
    <row r="306" spans="20:57" x14ac:dyDescent="0.2">
      <c r="T306" s="3"/>
      <c r="U306" s="3"/>
      <c r="V306" s="3"/>
      <c r="W306" s="3"/>
      <c r="BD306" s="3"/>
      <c r="BE306" s="3"/>
    </row>
    <row r="307" spans="20:57" x14ac:dyDescent="0.2">
      <c r="T307" s="3"/>
      <c r="U307" s="3"/>
      <c r="V307" s="3"/>
      <c r="W307" s="3"/>
      <c r="BD307" s="3"/>
      <c r="BE307" s="3"/>
    </row>
    <row r="308" spans="20:57" x14ac:dyDescent="0.2">
      <c r="T308" s="3"/>
      <c r="U308" s="3"/>
      <c r="V308" s="3"/>
      <c r="W308" s="3"/>
      <c r="BD308" s="3"/>
      <c r="BE308" s="3"/>
    </row>
    <row r="309" spans="20:57" x14ac:dyDescent="0.2">
      <c r="T309" s="3"/>
      <c r="U309" s="3"/>
      <c r="V309" s="3"/>
      <c r="W309" s="3"/>
      <c r="BD309" s="3"/>
      <c r="BE309" s="3"/>
    </row>
    <row r="310" spans="20:57" x14ac:dyDescent="0.2">
      <c r="T310" s="3"/>
      <c r="U310" s="3"/>
      <c r="V310" s="3"/>
      <c r="W310" s="3"/>
      <c r="BD310" s="3"/>
      <c r="BE310" s="3"/>
    </row>
    <row r="311" spans="20:57" x14ac:dyDescent="0.2">
      <c r="T311" s="3"/>
      <c r="U311" s="3"/>
      <c r="V311" s="3"/>
      <c r="W311" s="3"/>
      <c r="BD311" s="3"/>
      <c r="BE311" s="3"/>
    </row>
    <row r="312" spans="20:57" x14ac:dyDescent="0.2">
      <c r="T312" s="3"/>
      <c r="U312" s="3"/>
      <c r="V312" s="3"/>
      <c r="W312" s="3"/>
      <c r="BD312" s="3"/>
      <c r="BE312" s="3"/>
    </row>
    <row r="313" spans="20:57" x14ac:dyDescent="0.2">
      <c r="T313" s="3"/>
      <c r="U313" s="3"/>
      <c r="V313" s="3"/>
      <c r="W313" s="3"/>
      <c r="BD313" s="3"/>
      <c r="BE313" s="3"/>
    </row>
    <row r="314" spans="20:57" x14ac:dyDescent="0.2">
      <c r="T314" s="3"/>
      <c r="U314" s="3"/>
      <c r="V314" s="3"/>
      <c r="W314" s="3"/>
      <c r="BD314" s="3"/>
      <c r="BE314" s="3"/>
    </row>
    <row r="315" spans="20:57" x14ac:dyDescent="0.2">
      <c r="T315" s="3"/>
      <c r="U315" s="3"/>
      <c r="V315" s="3"/>
      <c r="W315" s="3"/>
      <c r="BD315" s="3"/>
      <c r="BE315" s="3"/>
    </row>
    <row r="316" spans="20:57" x14ac:dyDescent="0.2">
      <c r="T316" s="3"/>
      <c r="U316" s="3"/>
      <c r="V316" s="3"/>
      <c r="W316" s="3"/>
      <c r="BD316" s="3"/>
      <c r="BE316" s="3"/>
    </row>
    <row r="317" spans="20:57" x14ac:dyDescent="0.2">
      <c r="T317" s="3"/>
      <c r="U317" s="3"/>
      <c r="V317" s="3"/>
      <c r="W317" s="3"/>
      <c r="BD317" s="3"/>
      <c r="BE317" s="3"/>
    </row>
    <row r="318" spans="20:57" x14ac:dyDescent="0.2">
      <c r="T318" s="3"/>
      <c r="U318" s="3"/>
      <c r="V318" s="3"/>
      <c r="W318" s="3"/>
      <c r="BD318" s="3"/>
      <c r="BE318" s="3"/>
    </row>
    <row r="319" spans="20:57" x14ac:dyDescent="0.2">
      <c r="T319" s="3"/>
      <c r="U319" s="3"/>
      <c r="V319" s="3"/>
      <c r="W319" s="3"/>
      <c r="BD319" s="3"/>
      <c r="BE319" s="3"/>
    </row>
    <row r="320" spans="20:57" x14ac:dyDescent="0.2">
      <c r="T320" s="3"/>
      <c r="U320" s="3"/>
      <c r="V320" s="3"/>
      <c r="W320" s="3"/>
      <c r="BD320" s="3"/>
      <c r="BE320" s="3"/>
    </row>
    <row r="321" spans="20:57" x14ac:dyDescent="0.2">
      <c r="T321" s="3"/>
      <c r="U321" s="3"/>
      <c r="V321" s="3"/>
      <c r="W321" s="3"/>
      <c r="BD321" s="3"/>
      <c r="BE321" s="3"/>
    </row>
    <row r="322" spans="20:57" x14ac:dyDescent="0.2">
      <c r="T322" s="3"/>
      <c r="U322" s="3"/>
      <c r="V322" s="3"/>
      <c r="W322" s="3"/>
      <c r="BD322" s="3"/>
      <c r="BE322" s="3"/>
    </row>
    <row r="323" spans="20:57" x14ac:dyDescent="0.2">
      <c r="T323" s="3"/>
      <c r="U323" s="3"/>
      <c r="V323" s="3"/>
      <c r="W323" s="3"/>
      <c r="BD323" s="3"/>
      <c r="BE323" s="3"/>
    </row>
    <row r="324" spans="20:57" x14ac:dyDescent="0.2">
      <c r="T324" s="3"/>
      <c r="U324" s="3"/>
      <c r="V324" s="3"/>
      <c r="W324" s="3"/>
      <c r="BD324" s="3"/>
      <c r="BE324" s="3"/>
    </row>
    <row r="325" spans="20:57" x14ac:dyDescent="0.2">
      <c r="T325" s="3"/>
      <c r="U325" s="3"/>
      <c r="V325" s="3"/>
      <c r="W325" s="3"/>
      <c r="BD325" s="3"/>
      <c r="BE325" s="3"/>
    </row>
    <row r="326" spans="20:57" x14ac:dyDescent="0.2">
      <c r="T326" s="3"/>
      <c r="U326" s="3"/>
      <c r="V326" s="3"/>
      <c r="W326" s="3"/>
      <c r="BD326" s="3"/>
      <c r="BE326" s="3"/>
    </row>
    <row r="327" spans="20:57" x14ac:dyDescent="0.2">
      <c r="T327" s="3"/>
      <c r="U327" s="3"/>
      <c r="V327" s="3"/>
      <c r="W327" s="3"/>
      <c r="BD327" s="3"/>
      <c r="BE327" s="3"/>
    </row>
    <row r="328" spans="20:57" x14ac:dyDescent="0.2">
      <c r="T328" s="3"/>
      <c r="U328" s="3"/>
      <c r="V328" s="3"/>
      <c r="W328" s="3"/>
      <c r="BD328" s="3"/>
      <c r="BE328" s="3"/>
    </row>
    <row r="329" spans="20:57" x14ac:dyDescent="0.2">
      <c r="T329" s="3"/>
      <c r="U329" s="3"/>
      <c r="V329" s="3"/>
      <c r="W329" s="3"/>
      <c r="BD329" s="3"/>
      <c r="BE329" s="3"/>
    </row>
    <row r="330" spans="20:57" x14ac:dyDescent="0.2">
      <c r="T330" s="3"/>
      <c r="U330" s="3"/>
      <c r="V330" s="3"/>
      <c r="W330" s="3"/>
      <c r="BD330" s="3"/>
      <c r="BE330" s="3"/>
    </row>
    <row r="331" spans="20:57" x14ac:dyDescent="0.2">
      <c r="T331" s="3"/>
      <c r="U331" s="3"/>
      <c r="V331" s="3"/>
      <c r="W331" s="3"/>
      <c r="BD331" s="3"/>
      <c r="BE331" s="3"/>
    </row>
    <row r="332" spans="20:57" x14ac:dyDescent="0.2">
      <c r="T332" s="3"/>
      <c r="U332" s="3"/>
      <c r="V332" s="3"/>
      <c r="W332" s="3"/>
      <c r="BD332" s="3"/>
      <c r="BE332" s="3"/>
    </row>
    <row r="333" spans="20:57" x14ac:dyDescent="0.2">
      <c r="T333" s="3"/>
      <c r="U333" s="3"/>
      <c r="V333" s="3"/>
      <c r="W333" s="3"/>
      <c r="BD333" s="3"/>
      <c r="BE333" s="3"/>
    </row>
    <row r="334" spans="20:57" x14ac:dyDescent="0.2">
      <c r="T334" s="3"/>
      <c r="U334" s="3"/>
      <c r="V334" s="3"/>
      <c r="W334" s="3"/>
      <c r="BD334" s="3"/>
      <c r="BE334" s="3"/>
    </row>
    <row r="335" spans="20:57" x14ac:dyDescent="0.2">
      <c r="T335" s="3"/>
      <c r="U335" s="3"/>
      <c r="V335" s="3"/>
      <c r="W335" s="3"/>
      <c r="BD335" s="3"/>
      <c r="BE335" s="3"/>
    </row>
    <row r="336" spans="20:57" x14ac:dyDescent="0.2">
      <c r="T336" s="3"/>
      <c r="U336" s="3"/>
      <c r="V336" s="3"/>
      <c r="W336" s="3"/>
      <c r="BD336" s="3"/>
      <c r="BE336" s="3"/>
    </row>
    <row r="337" spans="20:57" x14ac:dyDescent="0.2">
      <c r="T337" s="3"/>
      <c r="U337" s="3"/>
      <c r="V337" s="3"/>
      <c r="W337" s="3"/>
      <c r="BD337" s="3"/>
      <c r="BE337" s="3"/>
    </row>
    <row r="338" spans="20:57" x14ac:dyDescent="0.2">
      <c r="T338" s="3"/>
      <c r="U338" s="3"/>
      <c r="V338" s="3"/>
      <c r="W338" s="3"/>
      <c r="BD338" s="3"/>
      <c r="BE338" s="3"/>
    </row>
    <row r="339" spans="20:57" x14ac:dyDescent="0.2">
      <c r="T339" s="3"/>
      <c r="U339" s="3"/>
      <c r="V339" s="3"/>
      <c r="W339" s="3"/>
      <c r="BD339" s="3"/>
      <c r="BE339" s="3"/>
    </row>
    <row r="340" spans="20:57" x14ac:dyDescent="0.2">
      <c r="T340" s="3"/>
      <c r="U340" s="3"/>
      <c r="V340" s="3"/>
      <c r="W340" s="3"/>
      <c r="BD340" s="3"/>
      <c r="BE340" s="3"/>
    </row>
    <row r="341" spans="20:57" x14ac:dyDescent="0.2">
      <c r="T341" s="3"/>
      <c r="U341" s="3"/>
      <c r="V341" s="3"/>
      <c r="W341" s="3"/>
      <c r="BD341" s="3"/>
      <c r="BE341" s="3"/>
    </row>
    <row r="342" spans="20:57" x14ac:dyDescent="0.2">
      <c r="T342" s="3"/>
      <c r="U342" s="3"/>
      <c r="V342" s="3"/>
      <c r="W342" s="3"/>
      <c r="BD342" s="3"/>
      <c r="BE342" s="3"/>
    </row>
    <row r="343" spans="20:57" x14ac:dyDescent="0.2">
      <c r="T343" s="3"/>
      <c r="U343" s="3"/>
      <c r="V343" s="3"/>
      <c r="W343" s="3"/>
      <c r="BD343" s="3"/>
      <c r="BE343" s="3"/>
    </row>
    <row r="344" spans="20:57" x14ac:dyDescent="0.2">
      <c r="T344" s="3"/>
      <c r="U344" s="3"/>
      <c r="V344" s="3"/>
      <c r="W344" s="3"/>
      <c r="BD344" s="3"/>
      <c r="BE344" s="3"/>
    </row>
    <row r="345" spans="20:57" x14ac:dyDescent="0.2">
      <c r="T345" s="3"/>
      <c r="U345" s="3"/>
      <c r="V345" s="3"/>
      <c r="W345" s="3"/>
      <c r="BD345" s="3"/>
      <c r="BE345" s="3"/>
    </row>
    <row r="346" spans="20:57" x14ac:dyDescent="0.2">
      <c r="T346" s="3"/>
      <c r="U346" s="3"/>
      <c r="V346" s="3"/>
      <c r="W346" s="3"/>
      <c r="BD346" s="3"/>
      <c r="BE346" s="3"/>
    </row>
    <row r="347" spans="20:57" x14ac:dyDescent="0.2">
      <c r="T347" s="3"/>
      <c r="U347" s="3"/>
      <c r="V347" s="3"/>
      <c r="W347" s="3"/>
      <c r="BD347" s="3"/>
      <c r="BE347" s="3"/>
    </row>
    <row r="348" spans="20:57" x14ac:dyDescent="0.2">
      <c r="T348" s="3"/>
      <c r="U348" s="3"/>
      <c r="V348" s="3"/>
      <c r="W348" s="3"/>
      <c r="BD348" s="3"/>
      <c r="BE348" s="3"/>
    </row>
    <row r="349" spans="20:57" x14ac:dyDescent="0.2">
      <c r="T349" s="3"/>
      <c r="U349" s="3"/>
      <c r="V349" s="3"/>
      <c r="W349" s="3"/>
      <c r="BD349" s="3"/>
      <c r="BE349" s="3"/>
    </row>
    <row r="350" spans="20:57" x14ac:dyDescent="0.2">
      <c r="T350" s="3"/>
      <c r="U350" s="3"/>
      <c r="V350" s="3"/>
      <c r="W350" s="3"/>
      <c r="BD350" s="3"/>
      <c r="BE350" s="3"/>
    </row>
    <row r="351" spans="20:57" x14ac:dyDescent="0.2">
      <c r="T351" s="3"/>
      <c r="U351" s="3"/>
      <c r="V351" s="3"/>
      <c r="W351" s="3"/>
      <c r="BD351" s="3"/>
      <c r="BE351" s="3"/>
    </row>
    <row r="352" spans="20:57" x14ac:dyDescent="0.2">
      <c r="T352" s="3"/>
      <c r="U352" s="3"/>
      <c r="V352" s="3"/>
      <c r="W352" s="3"/>
      <c r="BD352" s="3"/>
      <c r="BE352" s="3"/>
    </row>
    <row r="353" spans="20:57" x14ac:dyDescent="0.2">
      <c r="T353" s="3"/>
      <c r="U353" s="3"/>
      <c r="V353" s="3"/>
      <c r="W353" s="3"/>
      <c r="BD353" s="3"/>
      <c r="BE353" s="3"/>
    </row>
    <row r="354" spans="20:57" x14ac:dyDescent="0.2">
      <c r="T354" s="3"/>
      <c r="U354" s="3"/>
      <c r="V354" s="3"/>
      <c r="W354" s="3"/>
      <c r="BD354" s="3"/>
      <c r="BE354" s="3"/>
    </row>
    <row r="355" spans="20:57" x14ac:dyDescent="0.2">
      <c r="T355" s="3"/>
      <c r="U355" s="3"/>
      <c r="V355" s="3"/>
      <c r="W355" s="3"/>
      <c r="BD355" s="3"/>
      <c r="BE355" s="3"/>
    </row>
    <row r="356" spans="20:57" x14ac:dyDescent="0.2">
      <c r="T356" s="3"/>
      <c r="U356" s="3"/>
      <c r="V356" s="3"/>
      <c r="W356" s="3"/>
      <c r="BD356" s="3"/>
      <c r="BE356" s="3"/>
    </row>
    <row r="357" spans="20:57" x14ac:dyDescent="0.2">
      <c r="T357" s="3"/>
      <c r="U357" s="3"/>
      <c r="V357" s="3"/>
      <c r="W357" s="3"/>
      <c r="BD357" s="3"/>
      <c r="BE357" s="3"/>
    </row>
    <row r="358" spans="20:57" x14ac:dyDescent="0.2">
      <c r="T358" s="3"/>
      <c r="U358" s="3"/>
      <c r="V358" s="3"/>
      <c r="W358" s="3"/>
      <c r="BD358" s="3"/>
      <c r="BE358" s="3"/>
    </row>
    <row r="359" spans="20:57" x14ac:dyDescent="0.2">
      <c r="T359" s="3"/>
      <c r="U359" s="3"/>
      <c r="V359" s="3"/>
      <c r="W359" s="3"/>
      <c r="BD359" s="3"/>
      <c r="BE359" s="3"/>
    </row>
    <row r="360" spans="20:57" x14ac:dyDescent="0.2">
      <c r="T360" s="3"/>
      <c r="U360" s="3"/>
      <c r="V360" s="3"/>
      <c r="W360" s="3"/>
      <c r="BD360" s="3"/>
      <c r="BE360" s="3"/>
    </row>
    <row r="361" spans="20:57" x14ac:dyDescent="0.2">
      <c r="T361" s="3"/>
      <c r="U361" s="3"/>
      <c r="V361" s="3"/>
      <c r="W361" s="3"/>
      <c r="BD361" s="3"/>
      <c r="BE361" s="3"/>
    </row>
    <row r="362" spans="20:57" x14ac:dyDescent="0.2">
      <c r="T362" s="3"/>
      <c r="U362" s="3"/>
      <c r="V362" s="3"/>
      <c r="W362" s="3"/>
      <c r="BD362" s="3"/>
      <c r="BE362" s="3"/>
    </row>
    <row r="363" spans="20:57" x14ac:dyDescent="0.2">
      <c r="T363" s="3"/>
      <c r="U363" s="3"/>
      <c r="V363" s="3"/>
      <c r="W363" s="3"/>
      <c r="BD363" s="3"/>
      <c r="BE363" s="3"/>
    </row>
    <row r="364" spans="20:57" x14ac:dyDescent="0.2">
      <c r="T364" s="3"/>
      <c r="U364" s="3"/>
      <c r="V364" s="3"/>
      <c r="W364" s="3"/>
      <c r="BD364" s="3"/>
      <c r="BE364" s="3"/>
    </row>
    <row r="365" spans="20:57" x14ac:dyDescent="0.2">
      <c r="T365" s="3"/>
      <c r="U365" s="3"/>
      <c r="V365" s="3"/>
      <c r="W365" s="3"/>
      <c r="BD365" s="3"/>
      <c r="BE365" s="3"/>
    </row>
    <row r="366" spans="20:57" x14ac:dyDescent="0.2">
      <c r="T366" s="3"/>
      <c r="U366" s="3"/>
      <c r="V366" s="3"/>
      <c r="W366" s="3"/>
      <c r="BD366" s="3"/>
      <c r="BE366" s="3"/>
    </row>
    <row r="367" spans="20:57" x14ac:dyDescent="0.2">
      <c r="T367" s="3"/>
      <c r="U367" s="3"/>
      <c r="V367" s="3"/>
      <c r="W367" s="3"/>
      <c r="BD367" s="3"/>
      <c r="BE367" s="3"/>
    </row>
    <row r="368" spans="20:57" x14ac:dyDescent="0.2">
      <c r="T368" s="3"/>
      <c r="U368" s="3"/>
      <c r="V368" s="3"/>
      <c r="W368" s="3"/>
      <c r="BD368" s="3"/>
      <c r="BE368" s="3"/>
    </row>
    <row r="369" spans="20:57" x14ac:dyDescent="0.2">
      <c r="T369" s="3"/>
      <c r="U369" s="3"/>
      <c r="V369" s="3"/>
      <c r="W369" s="3"/>
      <c r="BD369" s="3"/>
      <c r="BE369" s="3"/>
    </row>
    <row r="370" spans="20:57" x14ac:dyDescent="0.2">
      <c r="T370" s="3"/>
      <c r="U370" s="3"/>
      <c r="V370" s="3"/>
      <c r="W370" s="3"/>
      <c r="BD370" s="3"/>
      <c r="BE370" s="3"/>
    </row>
    <row r="371" spans="20:57" x14ac:dyDescent="0.2">
      <c r="T371" s="3"/>
      <c r="U371" s="3"/>
      <c r="V371" s="3"/>
      <c r="W371" s="3"/>
      <c r="BD371" s="3"/>
      <c r="BE371" s="3"/>
    </row>
    <row r="372" spans="20:57" x14ac:dyDescent="0.2">
      <c r="T372" s="3"/>
      <c r="U372" s="3"/>
      <c r="V372" s="3"/>
      <c r="W372" s="3"/>
      <c r="BD372" s="3"/>
      <c r="BE372" s="3"/>
    </row>
    <row r="373" spans="20:57" x14ac:dyDescent="0.2">
      <c r="T373" s="3"/>
      <c r="U373" s="3"/>
      <c r="V373" s="3"/>
      <c r="W373" s="3"/>
      <c r="BD373" s="3"/>
      <c r="BE373" s="3"/>
    </row>
    <row r="374" spans="20:57" x14ac:dyDescent="0.2">
      <c r="T374" s="3"/>
      <c r="U374" s="3"/>
      <c r="V374" s="3"/>
      <c r="W374" s="3"/>
      <c r="BD374" s="3"/>
      <c r="BE374" s="3"/>
    </row>
    <row r="375" spans="20:57" x14ac:dyDescent="0.2">
      <c r="T375" s="3"/>
      <c r="U375" s="3"/>
      <c r="V375" s="3"/>
      <c r="W375" s="3"/>
      <c r="BD375" s="3"/>
      <c r="BE375" s="3"/>
    </row>
    <row r="376" spans="20:57" x14ac:dyDescent="0.2">
      <c r="T376" s="3"/>
      <c r="U376" s="3"/>
      <c r="V376" s="3"/>
      <c r="W376" s="3"/>
      <c r="BD376" s="3"/>
      <c r="BE376" s="3"/>
    </row>
    <row r="377" spans="20:57" x14ac:dyDescent="0.2">
      <c r="T377" s="3"/>
      <c r="U377" s="3"/>
      <c r="V377" s="3"/>
      <c r="W377" s="3"/>
      <c r="BD377" s="3"/>
      <c r="BE377" s="3"/>
    </row>
    <row r="378" spans="20:57" x14ac:dyDescent="0.2">
      <c r="T378" s="3"/>
      <c r="U378" s="3"/>
      <c r="V378" s="3"/>
      <c r="W378" s="3"/>
      <c r="BD378" s="3"/>
      <c r="BE378" s="3"/>
    </row>
    <row r="379" spans="20:57" x14ac:dyDescent="0.2">
      <c r="T379" s="3"/>
      <c r="U379" s="3"/>
      <c r="V379" s="3"/>
      <c r="W379" s="3"/>
      <c r="BD379" s="3"/>
      <c r="BE379" s="3"/>
    </row>
    <row r="380" spans="20:57" x14ac:dyDescent="0.2">
      <c r="T380" s="3"/>
      <c r="U380" s="3"/>
      <c r="V380" s="3"/>
      <c r="W380" s="3"/>
      <c r="BD380" s="3"/>
      <c r="BE380" s="3"/>
    </row>
    <row r="381" spans="20:57" x14ac:dyDescent="0.2">
      <c r="T381" s="3"/>
      <c r="U381" s="3"/>
      <c r="V381" s="3"/>
      <c r="W381" s="3"/>
      <c r="BD381" s="3"/>
      <c r="BE381" s="3"/>
    </row>
    <row r="382" spans="20:57" x14ac:dyDescent="0.2">
      <c r="T382" s="3"/>
      <c r="U382" s="3"/>
      <c r="V382" s="3"/>
      <c r="W382" s="3"/>
      <c r="BD382" s="3"/>
      <c r="BE382" s="3"/>
    </row>
    <row r="383" spans="20:57" x14ac:dyDescent="0.2">
      <c r="T383" s="3"/>
      <c r="U383" s="3"/>
      <c r="V383" s="3"/>
      <c r="W383" s="3"/>
      <c r="BD383" s="3"/>
      <c r="BE383" s="3"/>
    </row>
    <row r="384" spans="20:57" x14ac:dyDescent="0.2">
      <c r="T384" s="3"/>
      <c r="U384" s="3"/>
      <c r="V384" s="3"/>
      <c r="W384" s="3"/>
      <c r="BD384" s="3"/>
      <c r="BE384" s="3"/>
    </row>
    <row r="385" spans="20:57" x14ac:dyDescent="0.2">
      <c r="T385" s="3"/>
      <c r="U385" s="3"/>
      <c r="V385" s="3"/>
      <c r="W385" s="3"/>
      <c r="BD385" s="3"/>
      <c r="BE385" s="3"/>
    </row>
    <row r="386" spans="20:57" x14ac:dyDescent="0.2">
      <c r="T386" s="3"/>
      <c r="U386" s="3"/>
      <c r="V386" s="3"/>
      <c r="W386" s="3"/>
      <c r="BD386" s="3"/>
      <c r="BE386" s="3"/>
    </row>
    <row r="387" spans="20:57" x14ac:dyDescent="0.2">
      <c r="T387" s="3"/>
      <c r="U387" s="3"/>
      <c r="V387" s="3"/>
      <c r="W387" s="3"/>
      <c r="BD387" s="3"/>
      <c r="BE387" s="3"/>
    </row>
    <row r="388" spans="20:57" x14ac:dyDescent="0.2">
      <c r="T388" s="3"/>
      <c r="U388" s="3"/>
      <c r="V388" s="3"/>
      <c r="W388" s="3"/>
      <c r="BD388" s="3"/>
      <c r="BE388" s="3"/>
    </row>
    <row r="389" spans="20:57" x14ac:dyDescent="0.2">
      <c r="T389" s="3"/>
      <c r="U389" s="3"/>
      <c r="V389" s="3"/>
      <c r="W389" s="3"/>
      <c r="BD389" s="3"/>
      <c r="BE389" s="3"/>
    </row>
    <row r="390" spans="20:57" x14ac:dyDescent="0.2">
      <c r="T390" s="3"/>
      <c r="U390" s="3"/>
      <c r="V390" s="3"/>
      <c r="W390" s="3"/>
      <c r="BD390" s="3"/>
      <c r="BE390" s="3"/>
    </row>
    <row r="391" spans="20:57" x14ac:dyDescent="0.2">
      <c r="T391" s="3"/>
      <c r="U391" s="3"/>
      <c r="V391" s="3"/>
      <c r="W391" s="3"/>
      <c r="BD391" s="3"/>
      <c r="BE391" s="3"/>
    </row>
    <row r="392" spans="20:57" x14ac:dyDescent="0.2">
      <c r="T392" s="3"/>
      <c r="U392" s="3"/>
      <c r="V392" s="3"/>
      <c r="W392" s="3"/>
      <c r="BD392" s="3"/>
      <c r="BE392" s="3"/>
    </row>
    <row r="393" spans="20:57" x14ac:dyDescent="0.2">
      <c r="T393" s="3"/>
      <c r="U393" s="3"/>
      <c r="V393" s="3"/>
      <c r="W393" s="3"/>
      <c r="BD393" s="3"/>
      <c r="BE393" s="3"/>
    </row>
    <row r="394" spans="20:57" x14ac:dyDescent="0.2">
      <c r="T394" s="3"/>
      <c r="U394" s="3"/>
      <c r="V394" s="3"/>
      <c r="W394" s="3"/>
      <c r="BD394" s="3"/>
      <c r="BE394" s="3"/>
    </row>
    <row r="395" spans="20:57" x14ac:dyDescent="0.2">
      <c r="T395" s="3"/>
      <c r="U395" s="3"/>
      <c r="V395" s="3"/>
      <c r="W395" s="3"/>
      <c r="BD395" s="3"/>
      <c r="BE395" s="3"/>
    </row>
    <row r="396" spans="20:57" x14ac:dyDescent="0.2">
      <c r="T396" s="3"/>
      <c r="U396" s="3"/>
      <c r="V396" s="3"/>
      <c r="W396" s="3"/>
      <c r="BD396" s="3"/>
      <c r="BE396" s="3"/>
    </row>
    <row r="397" spans="20:57" x14ac:dyDescent="0.2">
      <c r="T397" s="3"/>
      <c r="U397" s="3"/>
      <c r="V397" s="3"/>
      <c r="W397" s="3"/>
      <c r="BD397" s="3"/>
      <c r="BE397" s="3"/>
    </row>
    <row r="398" spans="20:57" x14ac:dyDescent="0.2">
      <c r="T398" s="3"/>
      <c r="U398" s="3"/>
      <c r="V398" s="3"/>
      <c r="W398" s="3"/>
      <c r="BD398" s="3"/>
      <c r="BE398" s="3"/>
    </row>
    <row r="399" spans="20:57" x14ac:dyDescent="0.2">
      <c r="T399" s="3"/>
      <c r="U399" s="3"/>
      <c r="V399" s="3"/>
      <c r="W399" s="3"/>
      <c r="BD399" s="3"/>
      <c r="BE399" s="3"/>
    </row>
    <row r="400" spans="20:57" x14ac:dyDescent="0.2">
      <c r="T400" s="3"/>
      <c r="U400" s="3"/>
      <c r="V400" s="3"/>
      <c r="W400" s="3"/>
      <c r="BD400" s="3"/>
      <c r="BE400" s="3"/>
    </row>
    <row r="401" spans="20:57" x14ac:dyDescent="0.2">
      <c r="T401" s="3"/>
      <c r="U401" s="3"/>
      <c r="V401" s="3"/>
      <c r="W401" s="3"/>
      <c r="BD401" s="3"/>
      <c r="BE401" s="3"/>
    </row>
    <row r="402" spans="20:57" x14ac:dyDescent="0.2">
      <c r="T402" s="3"/>
      <c r="U402" s="3"/>
      <c r="V402" s="3"/>
      <c r="W402" s="3"/>
      <c r="BD402" s="3"/>
      <c r="BE402" s="3"/>
    </row>
    <row r="403" spans="20:57" x14ac:dyDescent="0.2">
      <c r="T403" s="3"/>
      <c r="U403" s="3"/>
      <c r="V403" s="3"/>
      <c r="W403" s="3"/>
      <c r="BD403" s="3"/>
      <c r="BE403" s="3"/>
    </row>
    <row r="404" spans="20:57" x14ac:dyDescent="0.2">
      <c r="T404" s="3"/>
      <c r="U404" s="3"/>
      <c r="V404" s="3"/>
      <c r="W404" s="3"/>
      <c r="BD404" s="3"/>
      <c r="BE404" s="3"/>
    </row>
    <row r="405" spans="20:57" x14ac:dyDescent="0.2">
      <c r="T405" s="3"/>
      <c r="U405" s="3"/>
      <c r="V405" s="3"/>
      <c r="W405" s="3"/>
      <c r="BD405" s="3"/>
      <c r="BE405" s="3"/>
    </row>
    <row r="406" spans="20:57" x14ac:dyDescent="0.2">
      <c r="T406" s="3"/>
      <c r="U406" s="3"/>
      <c r="V406" s="3"/>
      <c r="W406" s="3"/>
      <c r="BD406" s="3"/>
      <c r="BE406" s="3"/>
    </row>
    <row r="407" spans="20:57" x14ac:dyDescent="0.2">
      <c r="T407" s="3"/>
      <c r="U407" s="3"/>
      <c r="V407" s="3"/>
      <c r="W407" s="3"/>
      <c r="BD407" s="3"/>
      <c r="BE407" s="3"/>
    </row>
    <row r="408" spans="20:57" x14ac:dyDescent="0.2">
      <c r="T408" s="3"/>
      <c r="U408" s="3"/>
      <c r="V408" s="3"/>
      <c r="W408" s="3"/>
      <c r="BD408" s="3"/>
      <c r="BE408" s="3"/>
    </row>
    <row r="409" spans="20:57" x14ac:dyDescent="0.2">
      <c r="T409" s="3"/>
      <c r="U409" s="3"/>
      <c r="V409" s="3"/>
      <c r="W409" s="3"/>
      <c r="BD409" s="3"/>
      <c r="BE409" s="3"/>
    </row>
    <row r="410" spans="20:57" x14ac:dyDescent="0.2">
      <c r="T410" s="3"/>
      <c r="U410" s="3"/>
      <c r="V410" s="3"/>
      <c r="W410" s="3"/>
      <c r="BD410" s="3"/>
      <c r="BE410" s="3"/>
    </row>
    <row r="411" spans="20:57" x14ac:dyDescent="0.2">
      <c r="T411" s="3"/>
      <c r="U411" s="3"/>
      <c r="V411" s="3"/>
      <c r="W411" s="3"/>
      <c r="BD411" s="3"/>
      <c r="BE411" s="3"/>
    </row>
    <row r="412" spans="20:57" x14ac:dyDescent="0.2">
      <c r="T412" s="3"/>
      <c r="U412" s="3"/>
      <c r="V412" s="3"/>
      <c r="W412" s="3"/>
      <c r="BD412" s="3"/>
      <c r="BE412" s="3"/>
    </row>
    <row r="413" spans="20:57" x14ac:dyDescent="0.2">
      <c r="T413" s="3"/>
      <c r="U413" s="3"/>
      <c r="V413" s="3"/>
      <c r="W413" s="3"/>
      <c r="BD413" s="3"/>
      <c r="BE413" s="3"/>
    </row>
    <row r="414" spans="20:57" x14ac:dyDescent="0.2">
      <c r="T414" s="3"/>
      <c r="U414" s="3"/>
      <c r="V414" s="3"/>
      <c r="W414" s="3"/>
      <c r="BD414" s="3"/>
      <c r="BE414" s="3"/>
    </row>
    <row r="415" spans="20:57" x14ac:dyDescent="0.2">
      <c r="T415" s="3"/>
      <c r="U415" s="3"/>
      <c r="V415" s="3"/>
      <c r="W415" s="3"/>
      <c r="BD415" s="3"/>
      <c r="BE415" s="3"/>
    </row>
    <row r="416" spans="20:57" x14ac:dyDescent="0.2">
      <c r="T416" s="3"/>
      <c r="U416" s="3"/>
      <c r="V416" s="3"/>
      <c r="W416" s="3"/>
      <c r="BD416" s="3"/>
      <c r="BE416" s="3"/>
    </row>
    <row r="417" spans="20:57" x14ac:dyDescent="0.2">
      <c r="T417" s="3"/>
      <c r="U417" s="3"/>
      <c r="V417" s="3"/>
      <c r="W417" s="3"/>
      <c r="BD417" s="3"/>
      <c r="BE417" s="3"/>
    </row>
    <row r="418" spans="20:57" x14ac:dyDescent="0.2">
      <c r="T418" s="3"/>
      <c r="U418" s="3"/>
      <c r="V418" s="3"/>
      <c r="W418" s="3"/>
      <c r="BD418" s="3"/>
      <c r="BE418" s="3"/>
    </row>
    <row r="419" spans="20:57" x14ac:dyDescent="0.2">
      <c r="T419" s="3"/>
      <c r="U419" s="3"/>
      <c r="V419" s="3"/>
      <c r="W419" s="3"/>
      <c r="BD419" s="3"/>
      <c r="BE419" s="3"/>
    </row>
    <row r="420" spans="20:57" x14ac:dyDescent="0.2">
      <c r="T420" s="3"/>
      <c r="U420" s="3"/>
      <c r="V420" s="3"/>
      <c r="W420" s="3"/>
      <c r="BD420" s="3"/>
      <c r="BE420" s="3"/>
    </row>
    <row r="421" spans="20:57" x14ac:dyDescent="0.2">
      <c r="T421" s="3"/>
      <c r="U421" s="3"/>
      <c r="V421" s="3"/>
      <c r="W421" s="3"/>
      <c r="BD421" s="3"/>
      <c r="BE421" s="3"/>
    </row>
    <row r="422" spans="20:57" x14ac:dyDescent="0.2">
      <c r="T422" s="3"/>
      <c r="U422" s="3"/>
      <c r="V422" s="3"/>
      <c r="W422" s="3"/>
      <c r="BD422" s="3"/>
      <c r="BE422" s="3"/>
    </row>
    <row r="423" spans="20:57" x14ac:dyDescent="0.2">
      <c r="T423" s="3"/>
      <c r="U423" s="3"/>
      <c r="V423" s="3"/>
      <c r="W423" s="3"/>
      <c r="BD423" s="3"/>
      <c r="BE423" s="3"/>
    </row>
    <row r="424" spans="20:57" x14ac:dyDescent="0.2">
      <c r="T424" s="3"/>
      <c r="U424" s="3"/>
      <c r="V424" s="3"/>
      <c r="W424" s="3"/>
      <c r="BD424" s="3"/>
      <c r="BE424" s="3"/>
    </row>
    <row r="425" spans="20:57" x14ac:dyDescent="0.2">
      <c r="T425" s="3"/>
      <c r="U425" s="3"/>
      <c r="V425" s="3"/>
      <c r="W425" s="3"/>
      <c r="BD425" s="3"/>
      <c r="BE425" s="3"/>
    </row>
    <row r="426" spans="20:57" x14ac:dyDescent="0.2">
      <c r="T426" s="3"/>
      <c r="U426" s="3"/>
      <c r="V426" s="3"/>
      <c r="W426" s="3"/>
      <c r="BD426" s="3"/>
      <c r="BE426" s="3"/>
    </row>
    <row r="427" spans="20:57" x14ac:dyDescent="0.2">
      <c r="T427" s="3"/>
      <c r="U427" s="3"/>
      <c r="V427" s="3"/>
      <c r="W427" s="3"/>
      <c r="BD427" s="3"/>
      <c r="BE427" s="3"/>
    </row>
    <row r="428" spans="20:57" x14ac:dyDescent="0.2">
      <c r="T428" s="3"/>
      <c r="U428" s="3"/>
      <c r="V428" s="3"/>
      <c r="W428" s="3"/>
      <c r="BD428" s="3"/>
      <c r="BE428" s="3"/>
    </row>
    <row r="429" spans="20:57" x14ac:dyDescent="0.2">
      <c r="T429" s="3"/>
      <c r="U429" s="3"/>
      <c r="V429" s="3"/>
      <c r="W429" s="3"/>
      <c r="BD429" s="3"/>
      <c r="BE429" s="3"/>
    </row>
    <row r="430" spans="20:57" x14ac:dyDescent="0.2">
      <c r="T430" s="3"/>
      <c r="U430" s="3"/>
      <c r="V430" s="3"/>
      <c r="W430" s="3"/>
      <c r="BD430" s="3"/>
      <c r="BE430" s="3"/>
    </row>
    <row r="431" spans="20:57" x14ac:dyDescent="0.2">
      <c r="T431" s="3"/>
      <c r="U431" s="3"/>
      <c r="V431" s="3"/>
      <c r="W431" s="3"/>
      <c r="BD431" s="3"/>
      <c r="BE431" s="3"/>
    </row>
    <row r="432" spans="20:57" x14ac:dyDescent="0.2">
      <c r="T432" s="3"/>
      <c r="U432" s="3"/>
      <c r="V432" s="3"/>
      <c r="W432" s="3"/>
      <c r="BD432" s="3"/>
      <c r="BE432" s="3"/>
    </row>
    <row r="433" spans="20:57" x14ac:dyDescent="0.2">
      <c r="T433" s="3"/>
      <c r="U433" s="3"/>
      <c r="V433" s="3"/>
      <c r="W433" s="3"/>
      <c r="BD433" s="3"/>
      <c r="BE433" s="3"/>
    </row>
    <row r="434" spans="20:57" x14ac:dyDescent="0.2">
      <c r="T434" s="3"/>
      <c r="U434" s="3"/>
      <c r="V434" s="3"/>
      <c r="W434" s="3"/>
      <c r="BD434" s="3"/>
      <c r="BE434" s="3"/>
    </row>
    <row r="435" spans="20:57" x14ac:dyDescent="0.2">
      <c r="T435" s="3"/>
      <c r="U435" s="3"/>
      <c r="V435" s="3"/>
      <c r="W435" s="3"/>
      <c r="BD435" s="3"/>
      <c r="BE435" s="3"/>
    </row>
    <row r="436" spans="20:57" x14ac:dyDescent="0.2">
      <c r="T436" s="3"/>
      <c r="U436" s="3"/>
      <c r="V436" s="3"/>
      <c r="W436" s="3"/>
      <c r="BD436" s="3"/>
      <c r="BE436" s="3"/>
    </row>
    <row r="437" spans="20:57" x14ac:dyDescent="0.2">
      <c r="T437" s="3"/>
      <c r="U437" s="3"/>
      <c r="V437" s="3"/>
      <c r="W437" s="3"/>
      <c r="BD437" s="3"/>
      <c r="BE437" s="3"/>
    </row>
    <row r="438" spans="20:57" x14ac:dyDescent="0.2">
      <c r="T438" s="3"/>
      <c r="U438" s="3"/>
      <c r="V438" s="3"/>
      <c r="W438" s="3"/>
      <c r="BD438" s="3"/>
      <c r="BE438" s="3"/>
    </row>
    <row r="439" spans="20:57" x14ac:dyDescent="0.2">
      <c r="T439" s="3"/>
      <c r="U439" s="3"/>
      <c r="V439" s="3"/>
      <c r="W439" s="3"/>
      <c r="BD439" s="3"/>
      <c r="BE439" s="3"/>
    </row>
    <row r="440" spans="20:57" x14ac:dyDescent="0.2">
      <c r="T440" s="3"/>
      <c r="U440" s="3"/>
      <c r="V440" s="3"/>
      <c r="W440" s="3"/>
      <c r="BD440" s="3"/>
      <c r="BE440" s="3"/>
    </row>
    <row r="441" spans="20:57" x14ac:dyDescent="0.2">
      <c r="T441" s="3"/>
      <c r="U441" s="3"/>
      <c r="V441" s="3"/>
      <c r="W441" s="3"/>
      <c r="BD441" s="3"/>
      <c r="BE441" s="3"/>
    </row>
    <row r="442" spans="20:57" x14ac:dyDescent="0.2">
      <c r="T442" s="3"/>
      <c r="U442" s="3"/>
      <c r="V442" s="3"/>
      <c r="W442" s="3"/>
      <c r="BD442" s="3"/>
      <c r="BE442" s="3"/>
    </row>
    <row r="443" spans="20:57" x14ac:dyDescent="0.2">
      <c r="T443" s="3"/>
      <c r="U443" s="3"/>
      <c r="V443" s="3"/>
      <c r="W443" s="3"/>
      <c r="BD443" s="3"/>
      <c r="BE443" s="3"/>
    </row>
    <row r="444" spans="20:57" x14ac:dyDescent="0.2">
      <c r="T444" s="3"/>
      <c r="U444" s="3"/>
      <c r="V444" s="3"/>
      <c r="W444" s="3"/>
      <c r="BD444" s="3"/>
      <c r="BE444" s="3"/>
    </row>
    <row r="445" spans="20:57" x14ac:dyDescent="0.2">
      <c r="T445" s="3"/>
      <c r="U445" s="3"/>
      <c r="V445" s="3"/>
      <c r="W445" s="3"/>
      <c r="BD445" s="3"/>
      <c r="BE445" s="3"/>
    </row>
    <row r="446" spans="20:57" x14ac:dyDescent="0.2">
      <c r="T446" s="3"/>
      <c r="U446" s="3"/>
      <c r="V446" s="3"/>
      <c r="W446" s="3"/>
      <c r="BD446" s="3"/>
      <c r="BE446" s="3"/>
    </row>
    <row r="447" spans="20:57" x14ac:dyDescent="0.2">
      <c r="T447" s="3"/>
      <c r="U447" s="3"/>
      <c r="V447" s="3"/>
      <c r="W447" s="3"/>
      <c r="BD447" s="3"/>
      <c r="BE447" s="3"/>
    </row>
    <row r="448" spans="20:57" x14ac:dyDescent="0.2">
      <c r="T448" s="3"/>
      <c r="U448" s="3"/>
      <c r="V448" s="3"/>
      <c r="W448" s="3"/>
      <c r="BD448" s="3"/>
      <c r="BE448" s="3"/>
    </row>
    <row r="449" spans="20:57" x14ac:dyDescent="0.2">
      <c r="T449" s="3"/>
      <c r="U449" s="3"/>
      <c r="V449" s="3"/>
      <c r="W449" s="3"/>
      <c r="BD449" s="3"/>
      <c r="BE449" s="3"/>
    </row>
    <row r="450" spans="20:57" x14ac:dyDescent="0.2">
      <c r="T450" s="3"/>
      <c r="U450" s="3"/>
      <c r="V450" s="3"/>
      <c r="W450" s="3"/>
      <c r="BD450" s="3"/>
      <c r="BE450" s="3"/>
    </row>
    <row r="451" spans="20:57" x14ac:dyDescent="0.2">
      <c r="T451" s="3"/>
      <c r="U451" s="3"/>
      <c r="V451" s="3"/>
      <c r="W451" s="3"/>
      <c r="BD451" s="3"/>
      <c r="BE451" s="3"/>
    </row>
    <row r="452" spans="20:57" x14ac:dyDescent="0.2">
      <c r="T452" s="3"/>
      <c r="U452" s="3"/>
      <c r="V452" s="3"/>
      <c r="W452" s="3"/>
      <c r="BD452" s="3"/>
      <c r="BE452" s="3"/>
    </row>
    <row r="453" spans="20:57" x14ac:dyDescent="0.2">
      <c r="T453" s="3"/>
      <c r="U453" s="3"/>
      <c r="V453" s="3"/>
      <c r="W453" s="3"/>
      <c r="BD453" s="3"/>
      <c r="BE453" s="3"/>
    </row>
    <row r="454" spans="20:57" x14ac:dyDescent="0.2">
      <c r="T454" s="3"/>
      <c r="U454" s="3"/>
      <c r="V454" s="3"/>
      <c r="W454" s="3"/>
      <c r="BD454" s="3"/>
      <c r="BE454" s="3"/>
    </row>
    <row r="455" spans="20:57" x14ac:dyDescent="0.2">
      <c r="T455" s="3"/>
      <c r="U455" s="3"/>
      <c r="V455" s="3"/>
      <c r="W455" s="3"/>
      <c r="BD455" s="3"/>
      <c r="BE455" s="3"/>
    </row>
    <row r="456" spans="20:57" x14ac:dyDescent="0.2">
      <c r="T456" s="3"/>
      <c r="U456" s="3"/>
      <c r="V456" s="3"/>
      <c r="W456" s="3"/>
      <c r="BD456" s="3"/>
      <c r="BE456" s="3"/>
    </row>
    <row r="457" spans="20:57" x14ac:dyDescent="0.2">
      <c r="T457" s="3"/>
      <c r="U457" s="3"/>
      <c r="V457" s="3"/>
      <c r="W457" s="3"/>
      <c r="BD457" s="3"/>
      <c r="BE457" s="3"/>
    </row>
    <row r="458" spans="20:57" x14ac:dyDescent="0.2">
      <c r="T458" s="3"/>
      <c r="U458" s="3"/>
      <c r="V458" s="3"/>
      <c r="W458" s="3"/>
      <c r="BD458" s="3"/>
      <c r="BE458" s="3"/>
    </row>
    <row r="459" spans="20:57" x14ac:dyDescent="0.2">
      <c r="T459" s="3"/>
      <c r="U459" s="3"/>
      <c r="V459" s="3"/>
      <c r="W459" s="3"/>
      <c r="BD459" s="3"/>
      <c r="BE459" s="3"/>
    </row>
    <row r="460" spans="20:57" x14ac:dyDescent="0.2">
      <c r="T460" s="3"/>
      <c r="U460" s="3"/>
      <c r="V460" s="3"/>
      <c r="W460" s="3"/>
      <c r="BD460" s="3"/>
      <c r="BE460" s="3"/>
    </row>
    <row r="461" spans="20:57" x14ac:dyDescent="0.2">
      <c r="T461" s="3"/>
      <c r="U461" s="3"/>
      <c r="V461" s="3"/>
      <c r="W461" s="3"/>
      <c r="BD461" s="3"/>
      <c r="BE461" s="3"/>
    </row>
    <row r="462" spans="20:57" x14ac:dyDescent="0.2">
      <c r="T462" s="3"/>
      <c r="U462" s="3"/>
      <c r="V462" s="3"/>
      <c r="W462" s="3"/>
      <c r="BD462" s="3"/>
      <c r="BE462" s="3"/>
    </row>
    <row r="463" spans="20:57" x14ac:dyDescent="0.2">
      <c r="T463" s="3"/>
      <c r="U463" s="3"/>
      <c r="V463" s="3"/>
      <c r="W463" s="3"/>
      <c r="BD463" s="3"/>
      <c r="BE463" s="3"/>
    </row>
    <row r="464" spans="20:57" x14ac:dyDescent="0.2">
      <c r="T464" s="3"/>
      <c r="U464" s="3"/>
      <c r="V464" s="3"/>
      <c r="W464" s="3"/>
      <c r="BD464" s="3"/>
      <c r="BE464" s="3"/>
    </row>
    <row r="465" spans="20:57" x14ac:dyDescent="0.2">
      <c r="T465" s="3"/>
      <c r="U465" s="3"/>
      <c r="V465" s="3"/>
      <c r="W465" s="3"/>
      <c r="BD465" s="3"/>
      <c r="BE465" s="3"/>
    </row>
    <row r="466" spans="20:57" x14ac:dyDescent="0.2">
      <c r="T466" s="3"/>
      <c r="U466" s="3"/>
      <c r="V466" s="3"/>
      <c r="W466" s="3"/>
      <c r="BD466" s="3"/>
      <c r="BE466" s="3"/>
    </row>
    <row r="467" spans="20:57" x14ac:dyDescent="0.2">
      <c r="T467" s="3"/>
      <c r="U467" s="3"/>
      <c r="V467" s="3"/>
      <c r="W467" s="3"/>
      <c r="BD467" s="3"/>
      <c r="BE467" s="3"/>
    </row>
    <row r="468" spans="20:57" x14ac:dyDescent="0.2">
      <c r="T468" s="3"/>
      <c r="U468" s="3"/>
      <c r="V468" s="3"/>
      <c r="W468" s="3"/>
      <c r="BD468" s="3"/>
      <c r="BE468" s="3"/>
    </row>
    <row r="469" spans="20:57" x14ac:dyDescent="0.2">
      <c r="T469" s="3"/>
      <c r="U469" s="3"/>
      <c r="V469" s="3"/>
      <c r="W469" s="3"/>
      <c r="BD469" s="3"/>
      <c r="BE469" s="3"/>
    </row>
    <row r="470" spans="20:57" x14ac:dyDescent="0.2">
      <c r="T470" s="3"/>
      <c r="U470" s="3"/>
      <c r="V470" s="3"/>
      <c r="W470" s="3"/>
      <c r="BD470" s="3"/>
      <c r="BE470" s="3"/>
    </row>
    <row r="471" spans="20:57" x14ac:dyDescent="0.2">
      <c r="T471" s="3"/>
      <c r="U471" s="3"/>
      <c r="V471" s="3"/>
      <c r="W471" s="3"/>
      <c r="BD471" s="3"/>
      <c r="BE471" s="3"/>
    </row>
    <row r="472" spans="20:57" x14ac:dyDescent="0.2">
      <c r="T472" s="3"/>
      <c r="U472" s="3"/>
      <c r="V472" s="3"/>
      <c r="W472" s="3"/>
      <c r="BD472" s="3"/>
      <c r="BE472" s="3"/>
    </row>
    <row r="473" spans="20:57" x14ac:dyDescent="0.2">
      <c r="T473" s="3"/>
      <c r="U473" s="3"/>
      <c r="V473" s="3"/>
      <c r="W473" s="3"/>
      <c r="BD473" s="3"/>
      <c r="BE473" s="3"/>
    </row>
    <row r="474" spans="20:57" x14ac:dyDescent="0.2">
      <c r="T474" s="3"/>
      <c r="U474" s="3"/>
      <c r="V474" s="3"/>
      <c r="W474" s="3"/>
      <c r="BD474" s="3"/>
      <c r="BE474" s="3"/>
    </row>
    <row r="475" spans="20:57" x14ac:dyDescent="0.2">
      <c r="T475" s="3"/>
      <c r="U475" s="3"/>
      <c r="V475" s="3"/>
      <c r="W475" s="3"/>
      <c r="BD475" s="3"/>
      <c r="BE475" s="3"/>
    </row>
    <row r="476" spans="20:57" x14ac:dyDescent="0.2">
      <c r="T476" s="3"/>
      <c r="U476" s="3"/>
      <c r="V476" s="3"/>
      <c r="W476" s="3"/>
      <c r="BD476" s="3"/>
      <c r="BE476" s="3"/>
    </row>
    <row r="477" spans="20:57" x14ac:dyDescent="0.2">
      <c r="T477" s="3"/>
      <c r="U477" s="3"/>
      <c r="V477" s="3"/>
      <c r="W477" s="3"/>
      <c r="BD477" s="3"/>
      <c r="BE477" s="3"/>
    </row>
    <row r="478" spans="20:57" x14ac:dyDescent="0.2">
      <c r="T478" s="3"/>
      <c r="U478" s="3"/>
      <c r="V478" s="3"/>
      <c r="W478" s="3"/>
      <c r="BD478" s="3"/>
      <c r="BE478" s="3"/>
    </row>
    <row r="479" spans="20:57" x14ac:dyDescent="0.2">
      <c r="T479" s="3"/>
      <c r="U479" s="3"/>
      <c r="V479" s="3"/>
      <c r="W479" s="3"/>
      <c r="BD479" s="3"/>
      <c r="BE479" s="3"/>
    </row>
    <row r="480" spans="20:57" x14ac:dyDescent="0.2">
      <c r="T480" s="3"/>
      <c r="U480" s="3"/>
      <c r="V480" s="3"/>
      <c r="W480" s="3"/>
      <c r="BD480" s="3"/>
      <c r="BE480" s="3"/>
    </row>
    <row r="481" spans="20:57" x14ac:dyDescent="0.2">
      <c r="T481" s="3"/>
      <c r="U481" s="3"/>
      <c r="V481" s="3"/>
      <c r="W481" s="3"/>
      <c r="BD481" s="3"/>
      <c r="BE481" s="3"/>
    </row>
    <row r="482" spans="20:57" x14ac:dyDescent="0.2">
      <c r="T482" s="3"/>
      <c r="U482" s="3"/>
      <c r="V482" s="3"/>
      <c r="W482" s="3"/>
      <c r="BD482" s="3"/>
      <c r="BE482" s="3"/>
    </row>
    <row r="483" spans="20:57" x14ac:dyDescent="0.2">
      <c r="T483" s="3"/>
      <c r="U483" s="3"/>
      <c r="V483" s="3"/>
      <c r="W483" s="3"/>
      <c r="BD483" s="3"/>
      <c r="BE483" s="3"/>
    </row>
    <row r="484" spans="20:57" x14ac:dyDescent="0.2">
      <c r="T484" s="3"/>
      <c r="U484" s="3"/>
      <c r="V484" s="3"/>
      <c r="W484" s="3"/>
      <c r="BD484" s="3"/>
      <c r="BE484" s="3"/>
    </row>
    <row r="485" spans="20:57" x14ac:dyDescent="0.2">
      <c r="T485" s="3"/>
      <c r="U485" s="3"/>
      <c r="V485" s="3"/>
      <c r="W485" s="3"/>
      <c r="BD485" s="3"/>
      <c r="BE485" s="3"/>
    </row>
    <row r="486" spans="20:57" x14ac:dyDescent="0.2">
      <c r="T486" s="3"/>
      <c r="U486" s="3"/>
      <c r="V486" s="3"/>
      <c r="W486" s="3"/>
      <c r="BD486" s="3"/>
      <c r="BE486" s="3"/>
    </row>
    <row r="487" spans="20:57" x14ac:dyDescent="0.2">
      <c r="T487" s="3"/>
      <c r="U487" s="3"/>
      <c r="V487" s="3"/>
      <c r="W487" s="3"/>
      <c r="BD487" s="3"/>
      <c r="BE487" s="3"/>
    </row>
    <row r="488" spans="20:57" x14ac:dyDescent="0.2">
      <c r="T488" s="3"/>
      <c r="U488" s="3"/>
      <c r="V488" s="3"/>
      <c r="W488" s="3"/>
      <c r="BD488" s="3"/>
      <c r="BE488" s="3"/>
    </row>
    <row r="489" spans="20:57" x14ac:dyDescent="0.2">
      <c r="T489" s="3"/>
      <c r="U489" s="3"/>
      <c r="V489" s="3"/>
      <c r="W489" s="3"/>
      <c r="BD489" s="3"/>
      <c r="BE489" s="3"/>
    </row>
    <row r="490" spans="20:57" x14ac:dyDescent="0.2">
      <c r="T490" s="3"/>
      <c r="U490" s="3"/>
      <c r="V490" s="3"/>
      <c r="W490" s="3"/>
      <c r="BD490" s="3"/>
      <c r="BE490" s="3"/>
    </row>
    <row r="491" spans="20:57" x14ac:dyDescent="0.2">
      <c r="T491" s="3"/>
      <c r="U491" s="3"/>
      <c r="V491" s="3"/>
      <c r="W491" s="3"/>
      <c r="BD491" s="3"/>
      <c r="BE491" s="3"/>
    </row>
    <row r="492" spans="20:57" x14ac:dyDescent="0.2">
      <c r="T492" s="3"/>
      <c r="U492" s="3"/>
      <c r="V492" s="3"/>
      <c r="W492" s="3"/>
      <c r="BD492" s="3"/>
      <c r="BE492" s="3"/>
    </row>
    <row r="493" spans="20:57" x14ac:dyDescent="0.2">
      <c r="T493" s="3"/>
      <c r="U493" s="3"/>
      <c r="V493" s="3"/>
      <c r="W493" s="3"/>
      <c r="BD493" s="3"/>
      <c r="BE493" s="3"/>
    </row>
    <row r="494" spans="20:57" x14ac:dyDescent="0.2">
      <c r="T494" s="3"/>
      <c r="U494" s="3"/>
      <c r="V494" s="3"/>
      <c r="W494" s="3"/>
      <c r="BD494" s="3"/>
      <c r="BE494" s="3"/>
    </row>
    <row r="495" spans="20:57" x14ac:dyDescent="0.2">
      <c r="T495" s="3"/>
      <c r="U495" s="3"/>
      <c r="V495" s="3"/>
      <c r="W495" s="3"/>
      <c r="BD495" s="3"/>
      <c r="BE495" s="3"/>
    </row>
    <row r="496" spans="20:57" x14ac:dyDescent="0.2">
      <c r="T496" s="3"/>
      <c r="U496" s="3"/>
      <c r="V496" s="3"/>
      <c r="W496" s="3"/>
      <c r="BD496" s="3"/>
      <c r="BE496" s="3"/>
    </row>
    <row r="497" spans="20:57" x14ac:dyDescent="0.2">
      <c r="T497" s="3"/>
      <c r="U497" s="3"/>
      <c r="V497" s="3"/>
      <c r="W497" s="3"/>
      <c r="BD497" s="3"/>
      <c r="BE497" s="3"/>
    </row>
    <row r="498" spans="20:57" x14ac:dyDescent="0.2">
      <c r="T498" s="3"/>
      <c r="U498" s="3"/>
      <c r="V498" s="3"/>
      <c r="W498" s="3"/>
      <c r="BD498" s="3"/>
      <c r="BE498" s="3"/>
    </row>
    <row r="499" spans="20:57" x14ac:dyDescent="0.2">
      <c r="T499" s="3"/>
      <c r="U499" s="3"/>
      <c r="V499" s="3"/>
      <c r="W499" s="3"/>
      <c r="BD499" s="3"/>
      <c r="BE499" s="3"/>
    </row>
    <row r="500" spans="20:57" x14ac:dyDescent="0.2">
      <c r="T500" s="3"/>
      <c r="U500" s="3"/>
      <c r="V500" s="3"/>
      <c r="W500" s="3"/>
      <c r="BD500" s="3"/>
      <c r="BE500" s="3"/>
    </row>
    <row r="501" spans="20:57" x14ac:dyDescent="0.2">
      <c r="T501" s="3"/>
      <c r="U501" s="3"/>
      <c r="V501" s="3"/>
      <c r="W501" s="3"/>
      <c r="BD501" s="3"/>
      <c r="BE501" s="3"/>
    </row>
    <row r="502" spans="20:57" x14ac:dyDescent="0.2">
      <c r="T502" s="3"/>
      <c r="U502" s="3"/>
      <c r="V502" s="3"/>
      <c r="W502" s="3"/>
      <c r="BD502" s="3"/>
      <c r="BE502" s="3"/>
    </row>
    <row r="503" spans="20:57" x14ac:dyDescent="0.2">
      <c r="T503" s="3"/>
      <c r="U503" s="3"/>
      <c r="V503" s="3"/>
      <c r="W503" s="3"/>
      <c r="BD503" s="3"/>
      <c r="BE503" s="3"/>
    </row>
    <row r="504" spans="20:57" x14ac:dyDescent="0.2">
      <c r="T504" s="3"/>
      <c r="U504" s="3"/>
      <c r="V504" s="3"/>
      <c r="W504" s="3"/>
      <c r="BD504" s="3"/>
      <c r="BE504" s="3"/>
    </row>
    <row r="505" spans="20:57" x14ac:dyDescent="0.2">
      <c r="T505" s="3"/>
      <c r="U505" s="3"/>
      <c r="V505" s="3"/>
      <c r="W505" s="3"/>
      <c r="BD505" s="3"/>
      <c r="BE505" s="3"/>
    </row>
    <row r="506" spans="20:57" x14ac:dyDescent="0.2">
      <c r="T506" s="3"/>
      <c r="U506" s="3"/>
      <c r="V506" s="3"/>
      <c r="W506" s="3"/>
      <c r="BD506" s="3"/>
      <c r="BE506" s="3"/>
    </row>
    <row r="507" spans="20:57" x14ac:dyDescent="0.2">
      <c r="T507" s="3"/>
      <c r="U507" s="3"/>
      <c r="V507" s="3"/>
      <c r="W507" s="3"/>
      <c r="BD507" s="3"/>
      <c r="BE507" s="3"/>
    </row>
    <row r="508" spans="20:57" x14ac:dyDescent="0.2">
      <c r="T508" s="3"/>
      <c r="U508" s="3"/>
      <c r="V508" s="3"/>
      <c r="W508" s="3"/>
      <c r="BD508" s="3"/>
      <c r="BE508" s="3"/>
    </row>
    <row r="509" spans="20:57" x14ac:dyDescent="0.2">
      <c r="T509" s="3"/>
      <c r="U509" s="3"/>
      <c r="V509" s="3"/>
      <c r="W509" s="3"/>
      <c r="BD509" s="3"/>
      <c r="BE509" s="3"/>
    </row>
    <row r="510" spans="20:57" x14ac:dyDescent="0.2">
      <c r="T510" s="3"/>
      <c r="U510" s="3"/>
      <c r="V510" s="3"/>
      <c r="W510" s="3"/>
      <c r="BD510" s="3"/>
      <c r="BE510" s="3"/>
    </row>
    <row r="511" spans="20:57" x14ac:dyDescent="0.2">
      <c r="T511" s="3"/>
      <c r="U511" s="3"/>
      <c r="V511" s="3"/>
      <c r="W511" s="3"/>
      <c r="BD511" s="3"/>
      <c r="BE511" s="3"/>
    </row>
    <row r="512" spans="20:57" x14ac:dyDescent="0.2">
      <c r="T512" s="3"/>
      <c r="U512" s="3"/>
      <c r="V512" s="3"/>
      <c r="W512" s="3"/>
      <c r="BD512" s="3"/>
      <c r="BE512" s="3"/>
    </row>
    <row r="513" spans="20:57" x14ac:dyDescent="0.2">
      <c r="T513" s="3"/>
      <c r="U513" s="3"/>
      <c r="V513" s="3"/>
      <c r="W513" s="3"/>
      <c r="BD513" s="3"/>
      <c r="BE513" s="3"/>
    </row>
    <row r="514" spans="20:57" x14ac:dyDescent="0.2">
      <c r="T514" s="3"/>
      <c r="U514" s="3"/>
      <c r="V514" s="3"/>
      <c r="W514" s="3"/>
      <c r="BD514" s="3"/>
      <c r="BE514" s="3"/>
    </row>
    <row r="515" spans="20:57" x14ac:dyDescent="0.2">
      <c r="T515" s="3"/>
      <c r="U515" s="3"/>
      <c r="V515" s="3"/>
      <c r="W515" s="3"/>
      <c r="BD515" s="3"/>
      <c r="BE515" s="3"/>
    </row>
    <row r="516" spans="20:57" x14ac:dyDescent="0.2">
      <c r="T516" s="3"/>
      <c r="U516" s="3"/>
      <c r="V516" s="3"/>
      <c r="W516" s="3"/>
      <c r="BD516" s="3"/>
      <c r="BE516" s="3"/>
    </row>
    <row r="517" spans="20:57" x14ac:dyDescent="0.2">
      <c r="T517" s="3"/>
      <c r="U517" s="3"/>
      <c r="V517" s="3"/>
      <c r="W517" s="3"/>
      <c r="BD517" s="3"/>
      <c r="BE517" s="3"/>
    </row>
    <row r="518" spans="20:57" x14ac:dyDescent="0.2">
      <c r="T518" s="3"/>
      <c r="U518" s="3"/>
      <c r="V518" s="3"/>
      <c r="W518" s="3"/>
      <c r="BD518" s="3"/>
      <c r="BE518" s="3"/>
    </row>
    <row r="519" spans="20:57" x14ac:dyDescent="0.2">
      <c r="T519" s="3"/>
      <c r="U519" s="3"/>
      <c r="V519" s="3"/>
      <c r="W519" s="3"/>
      <c r="BD519" s="3"/>
      <c r="BE519" s="3"/>
    </row>
    <row r="520" spans="20:57" x14ac:dyDescent="0.2">
      <c r="T520" s="3"/>
      <c r="U520" s="3"/>
      <c r="V520" s="3"/>
      <c r="W520" s="3"/>
      <c r="BD520" s="3"/>
      <c r="BE520" s="3"/>
    </row>
    <row r="521" spans="20:57" x14ac:dyDescent="0.2">
      <c r="T521" s="3"/>
      <c r="U521" s="3"/>
      <c r="V521" s="3"/>
      <c r="W521" s="3"/>
      <c r="BD521" s="3"/>
      <c r="BE521" s="3"/>
    </row>
    <row r="522" spans="20:57" x14ac:dyDescent="0.2">
      <c r="T522" s="3"/>
      <c r="U522" s="3"/>
      <c r="V522" s="3"/>
      <c r="W522" s="3"/>
      <c r="BD522" s="3"/>
      <c r="BE522" s="3"/>
    </row>
    <row r="523" spans="20:57" x14ac:dyDescent="0.2">
      <c r="T523" s="3"/>
      <c r="U523" s="3"/>
      <c r="V523" s="3"/>
      <c r="W523" s="3"/>
      <c r="BD523" s="3"/>
      <c r="BE523" s="3"/>
    </row>
    <row r="524" spans="20:57" x14ac:dyDescent="0.2">
      <c r="T524" s="3"/>
      <c r="U524" s="3"/>
      <c r="V524" s="3"/>
      <c r="W524" s="3"/>
      <c r="BD524" s="3"/>
      <c r="BE524" s="3"/>
    </row>
    <row r="525" spans="20:57" x14ac:dyDescent="0.2">
      <c r="T525" s="3"/>
      <c r="U525" s="3"/>
      <c r="V525" s="3"/>
      <c r="W525" s="3"/>
      <c r="BD525" s="3"/>
      <c r="BE525" s="3"/>
    </row>
    <row r="526" spans="20:57" x14ac:dyDescent="0.2">
      <c r="T526" s="3"/>
      <c r="U526" s="3"/>
      <c r="V526" s="3"/>
      <c r="W526" s="3"/>
      <c r="BD526" s="3"/>
      <c r="BE526" s="3"/>
    </row>
    <row r="527" spans="20:57" x14ac:dyDescent="0.2">
      <c r="T527" s="3"/>
      <c r="U527" s="3"/>
      <c r="V527" s="3"/>
      <c r="W527" s="3"/>
      <c r="BD527" s="3"/>
      <c r="BE527" s="3"/>
    </row>
    <row r="528" spans="20:57" x14ac:dyDescent="0.2">
      <c r="T528" s="3"/>
      <c r="U528" s="3"/>
      <c r="V528" s="3"/>
      <c r="W528" s="3"/>
      <c r="BD528" s="3"/>
      <c r="BE528" s="3"/>
    </row>
    <row r="529" spans="20:57" x14ac:dyDescent="0.2">
      <c r="T529" s="3"/>
      <c r="U529" s="3"/>
      <c r="V529" s="3"/>
      <c r="W529" s="3"/>
      <c r="BD529" s="3"/>
      <c r="BE529" s="3"/>
    </row>
    <row r="530" spans="20:57" x14ac:dyDescent="0.2">
      <c r="T530" s="3"/>
      <c r="U530" s="3"/>
      <c r="V530" s="3"/>
      <c r="W530" s="3"/>
      <c r="BD530" s="3"/>
      <c r="BE530" s="3"/>
    </row>
    <row r="531" spans="20:57" x14ac:dyDescent="0.2">
      <c r="T531" s="3"/>
      <c r="U531" s="3"/>
      <c r="V531" s="3"/>
      <c r="W531" s="3"/>
      <c r="BD531" s="3"/>
      <c r="BE531" s="3"/>
    </row>
    <row r="532" spans="20:57" x14ac:dyDescent="0.2">
      <c r="T532" s="3"/>
      <c r="U532" s="3"/>
      <c r="V532" s="3"/>
      <c r="W532" s="3"/>
      <c r="BD532" s="3"/>
      <c r="BE532" s="3"/>
    </row>
    <row r="533" spans="20:57" x14ac:dyDescent="0.2">
      <c r="T533" s="3"/>
      <c r="U533" s="3"/>
      <c r="V533" s="3"/>
      <c r="W533" s="3"/>
      <c r="BD533" s="3"/>
      <c r="BE533" s="3"/>
    </row>
    <row r="534" spans="20:57" x14ac:dyDescent="0.2">
      <c r="T534" s="3"/>
      <c r="U534" s="3"/>
      <c r="V534" s="3"/>
      <c r="W534" s="3"/>
      <c r="BD534" s="3"/>
      <c r="BE534" s="3"/>
    </row>
    <row r="535" spans="20:57" x14ac:dyDescent="0.2">
      <c r="T535" s="3"/>
      <c r="U535" s="3"/>
      <c r="V535" s="3"/>
      <c r="W535" s="3"/>
      <c r="BD535" s="3"/>
      <c r="BE535" s="3"/>
    </row>
    <row r="536" spans="20:57" x14ac:dyDescent="0.2">
      <c r="T536" s="3"/>
      <c r="U536" s="3"/>
      <c r="V536" s="3"/>
      <c r="W536" s="3"/>
      <c r="BD536" s="3"/>
      <c r="BE536" s="3"/>
    </row>
    <row r="537" spans="20:57" x14ac:dyDescent="0.2">
      <c r="T537" s="3"/>
      <c r="U537" s="3"/>
      <c r="V537" s="3"/>
      <c r="W537" s="3"/>
      <c r="BD537" s="3"/>
      <c r="BE537" s="3"/>
    </row>
    <row r="538" spans="20:57" x14ac:dyDescent="0.2">
      <c r="T538" s="3"/>
      <c r="U538" s="3"/>
      <c r="V538" s="3"/>
      <c r="W538" s="3"/>
      <c r="BD538" s="3"/>
      <c r="BE538" s="3"/>
    </row>
    <row r="539" spans="20:57" x14ac:dyDescent="0.2">
      <c r="T539" s="3"/>
      <c r="U539" s="3"/>
      <c r="V539" s="3"/>
      <c r="W539" s="3"/>
      <c r="BD539" s="3"/>
      <c r="BE539" s="3"/>
    </row>
    <row r="540" spans="20:57" x14ac:dyDescent="0.2">
      <c r="T540" s="3"/>
      <c r="U540" s="3"/>
      <c r="V540" s="3"/>
      <c r="W540" s="3"/>
      <c r="BD540" s="3"/>
      <c r="BE540" s="3"/>
    </row>
    <row r="541" spans="20:57" x14ac:dyDescent="0.2">
      <c r="T541" s="3"/>
      <c r="U541" s="3"/>
      <c r="V541" s="3"/>
      <c r="W541" s="3"/>
      <c r="BD541" s="3"/>
      <c r="BE541" s="3"/>
    </row>
    <row r="542" spans="20:57" x14ac:dyDescent="0.2">
      <c r="T542" s="3"/>
      <c r="U542" s="3"/>
      <c r="V542" s="3"/>
      <c r="W542" s="3"/>
      <c r="BD542" s="3"/>
      <c r="BE542" s="3"/>
    </row>
    <row r="543" spans="20:57" x14ac:dyDescent="0.2">
      <c r="T543" s="3"/>
      <c r="U543" s="3"/>
      <c r="V543" s="3"/>
      <c r="W543" s="3"/>
      <c r="BD543" s="3"/>
      <c r="BE543" s="3"/>
    </row>
    <row r="544" spans="20:57" x14ac:dyDescent="0.2">
      <c r="T544" s="3"/>
      <c r="U544" s="3"/>
      <c r="V544" s="3"/>
      <c r="W544" s="3"/>
      <c r="BD544" s="3"/>
      <c r="BE544" s="3"/>
    </row>
    <row r="545" spans="20:57" x14ac:dyDescent="0.2">
      <c r="T545" s="3"/>
      <c r="U545" s="3"/>
      <c r="V545" s="3"/>
      <c r="W545" s="3"/>
      <c r="BD545" s="3"/>
      <c r="BE545" s="3"/>
    </row>
    <row r="546" spans="20:57" x14ac:dyDescent="0.2">
      <c r="T546" s="3"/>
      <c r="U546" s="3"/>
      <c r="V546" s="3"/>
      <c r="W546" s="3"/>
      <c r="BD546" s="3"/>
      <c r="BE546" s="3"/>
    </row>
    <row r="547" spans="20:57" x14ac:dyDescent="0.2">
      <c r="T547" s="3"/>
      <c r="U547" s="3"/>
      <c r="V547" s="3"/>
      <c r="W547" s="3"/>
      <c r="BD547" s="3"/>
      <c r="BE547" s="3"/>
    </row>
    <row r="548" spans="20:57" x14ac:dyDescent="0.2">
      <c r="T548" s="3"/>
      <c r="U548" s="3"/>
      <c r="V548" s="3"/>
      <c r="W548" s="3"/>
      <c r="BD548" s="3"/>
      <c r="BE548" s="3"/>
    </row>
    <row r="549" spans="20:57" x14ac:dyDescent="0.2">
      <c r="T549" s="3"/>
      <c r="U549" s="3"/>
      <c r="V549" s="3"/>
      <c r="W549" s="3"/>
      <c r="BD549" s="3"/>
      <c r="BE549" s="3"/>
    </row>
    <row r="550" spans="20:57" x14ac:dyDescent="0.2">
      <c r="T550" s="3"/>
      <c r="U550" s="3"/>
      <c r="V550" s="3"/>
      <c r="W550" s="3"/>
      <c r="BD550" s="3"/>
      <c r="BE550" s="3"/>
    </row>
    <row r="551" spans="20:57" x14ac:dyDescent="0.2">
      <c r="T551" s="3"/>
      <c r="U551" s="3"/>
      <c r="V551" s="3"/>
      <c r="W551" s="3"/>
      <c r="BD551" s="3"/>
      <c r="BE551" s="3"/>
    </row>
    <row r="552" spans="20:57" x14ac:dyDescent="0.2">
      <c r="T552" s="3"/>
      <c r="U552" s="3"/>
      <c r="V552" s="3"/>
      <c r="W552" s="3"/>
      <c r="BD552" s="3"/>
      <c r="BE552" s="3"/>
    </row>
    <row r="553" spans="20:57" x14ac:dyDescent="0.2">
      <c r="T553" s="3"/>
      <c r="U553" s="3"/>
      <c r="V553" s="3"/>
      <c r="W553" s="3"/>
      <c r="BD553" s="3"/>
      <c r="BE553" s="3"/>
    </row>
    <row r="554" spans="20:57" x14ac:dyDescent="0.2">
      <c r="T554" s="3"/>
      <c r="U554" s="3"/>
      <c r="V554" s="3"/>
      <c r="W554" s="3"/>
      <c r="BD554" s="3"/>
      <c r="BE554" s="3"/>
    </row>
    <row r="555" spans="20:57" x14ac:dyDescent="0.2">
      <c r="T555" s="3"/>
      <c r="U555" s="3"/>
      <c r="V555" s="3"/>
      <c r="W555" s="3"/>
      <c r="BD555" s="3"/>
      <c r="BE555" s="3"/>
    </row>
    <row r="556" spans="20:57" x14ac:dyDescent="0.2">
      <c r="T556" s="3"/>
      <c r="U556" s="3"/>
      <c r="V556" s="3"/>
      <c r="W556" s="3"/>
      <c r="BD556" s="3"/>
      <c r="BE556" s="3"/>
    </row>
    <row r="557" spans="20:57" x14ac:dyDescent="0.2">
      <c r="T557" s="3"/>
      <c r="U557" s="3"/>
      <c r="V557" s="3"/>
      <c r="W557" s="3"/>
      <c r="BD557" s="3"/>
      <c r="BE557" s="3"/>
    </row>
    <row r="558" spans="20:57" x14ac:dyDescent="0.2">
      <c r="T558" s="3"/>
      <c r="U558" s="3"/>
      <c r="V558" s="3"/>
      <c r="W558" s="3"/>
      <c r="BD558" s="3"/>
      <c r="BE558" s="3"/>
    </row>
    <row r="559" spans="20:57" x14ac:dyDescent="0.2">
      <c r="T559" s="3"/>
      <c r="U559" s="3"/>
      <c r="V559" s="3"/>
      <c r="W559" s="3"/>
      <c r="BD559" s="3"/>
      <c r="BE559" s="3"/>
    </row>
    <row r="560" spans="20:57" x14ac:dyDescent="0.2">
      <c r="T560" s="3"/>
      <c r="U560" s="3"/>
      <c r="V560" s="3"/>
      <c r="W560" s="3"/>
      <c r="BD560" s="3"/>
      <c r="BE560" s="3"/>
    </row>
    <row r="561" spans="18:61" x14ac:dyDescent="0.2">
      <c r="T561" s="3"/>
      <c r="U561" s="3"/>
      <c r="V561" s="3"/>
      <c r="W561" s="3"/>
      <c r="BD561" s="3"/>
      <c r="BE561" s="3"/>
    </row>
    <row r="562" spans="18:61" x14ac:dyDescent="0.2">
      <c r="T562" s="3"/>
      <c r="U562" s="3"/>
      <c r="V562" s="3"/>
      <c r="W562" s="3"/>
      <c r="BD562" s="3"/>
      <c r="BE562" s="3"/>
    </row>
    <row r="563" spans="18:61" x14ac:dyDescent="0.2">
      <c r="T563" s="3"/>
      <c r="U563" s="3"/>
      <c r="V563" s="3"/>
      <c r="W563" s="3"/>
      <c r="BD563" s="3"/>
      <c r="BE563" s="3"/>
    </row>
    <row r="564" spans="18:61" x14ac:dyDescent="0.2">
      <c r="T564" s="3"/>
      <c r="U564" s="3"/>
      <c r="V564" s="3"/>
      <c r="W564" s="3"/>
      <c r="BD564" s="3"/>
      <c r="BE564" s="3"/>
    </row>
    <row r="565" spans="18:61" x14ac:dyDescent="0.2">
      <c r="T565" s="3"/>
      <c r="U565" s="3"/>
      <c r="V565" s="3"/>
      <c r="W565" s="3"/>
      <c r="BD565" s="3"/>
      <c r="BE565" s="3"/>
    </row>
    <row r="566" spans="18:61" x14ac:dyDescent="0.2">
      <c r="T566" s="3"/>
      <c r="U566" s="3"/>
      <c r="V566" s="3"/>
      <c r="W566" s="3"/>
      <c r="BD566" s="3"/>
      <c r="BE566" s="3"/>
    </row>
    <row r="567" spans="18:61" x14ac:dyDescent="0.2">
      <c r="T567" s="3"/>
      <c r="U567" s="3"/>
      <c r="V567" s="3"/>
      <c r="W567" s="3"/>
      <c r="BD567" s="3"/>
      <c r="BE567" s="3"/>
    </row>
    <row r="568" spans="18:61" x14ac:dyDescent="0.2">
      <c r="T568" s="3"/>
      <c r="U568" s="3"/>
      <c r="V568" s="3"/>
      <c r="W568" s="3"/>
      <c r="BD568" s="3"/>
      <c r="BE568" s="3"/>
    </row>
    <row r="569" spans="18:61" x14ac:dyDescent="0.2">
      <c r="T569" s="3"/>
      <c r="U569" s="3"/>
      <c r="V569" s="3"/>
      <c r="W569" s="3"/>
      <c r="BD569" s="3"/>
      <c r="BE569" s="3"/>
    </row>
    <row r="570" spans="18:61" x14ac:dyDescent="0.2">
      <c r="T570" s="3"/>
      <c r="U570" s="3"/>
      <c r="V570" s="3"/>
      <c r="W570" s="3"/>
      <c r="BD570" s="3"/>
      <c r="BE570" s="3"/>
    </row>
    <row r="571" spans="18:61" x14ac:dyDescent="0.2">
      <c r="T571" s="3"/>
      <c r="U571" s="3"/>
      <c r="V571" s="3"/>
      <c r="W571" s="3"/>
      <c r="BD571" s="3"/>
      <c r="BE571" s="3"/>
    </row>
    <row r="572" spans="18:61" x14ac:dyDescent="0.2">
      <c r="T572" s="3"/>
      <c r="U572" s="3"/>
      <c r="V572" s="3"/>
      <c r="W572" s="3"/>
      <c r="BD572" s="3"/>
      <c r="BE572" s="3"/>
    </row>
    <row r="573" spans="18:61" x14ac:dyDescent="0.2">
      <c r="T573" s="3"/>
      <c r="U573" s="3"/>
      <c r="V573" s="3"/>
      <c r="W573" s="3"/>
      <c r="BD573" s="3"/>
      <c r="BE573" s="3"/>
    </row>
    <row r="574" spans="18:61" x14ac:dyDescent="0.2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</row>
    <row r="575" spans="18:61" x14ac:dyDescent="0.2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</row>
    <row r="576" spans="18:61" x14ac:dyDescent="0.2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</row>
    <row r="577" spans="18:61" x14ac:dyDescent="0.2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</row>
    <row r="578" spans="18:61" x14ac:dyDescent="0.2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</row>
    <row r="579" spans="18:61" x14ac:dyDescent="0.2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</row>
    <row r="580" spans="18:61" x14ac:dyDescent="0.2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</row>
    <row r="581" spans="18:61" x14ac:dyDescent="0.2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</row>
    <row r="582" spans="18:61" x14ac:dyDescent="0.2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</row>
    <row r="583" spans="18:61" x14ac:dyDescent="0.2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</row>
    <row r="584" spans="18:61" x14ac:dyDescent="0.2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</row>
    <row r="585" spans="18:61" x14ac:dyDescent="0.2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</row>
    <row r="586" spans="18:61" x14ac:dyDescent="0.2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</row>
    <row r="587" spans="18:61" x14ac:dyDescent="0.2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</row>
    <row r="588" spans="18:61" x14ac:dyDescent="0.2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</row>
    <row r="589" spans="18:61" x14ac:dyDescent="0.2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</row>
    <row r="590" spans="18:61" x14ac:dyDescent="0.2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</row>
    <row r="591" spans="18:61" x14ac:dyDescent="0.2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</row>
    <row r="592" spans="18:61" x14ac:dyDescent="0.2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</row>
    <row r="593" spans="18:61" x14ac:dyDescent="0.2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</row>
    <row r="594" spans="18:61" x14ac:dyDescent="0.2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</row>
    <row r="595" spans="18:61" x14ac:dyDescent="0.2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</row>
    <row r="596" spans="18:61" x14ac:dyDescent="0.2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</row>
    <row r="597" spans="18:61" x14ac:dyDescent="0.2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</row>
    <row r="598" spans="18:61" x14ac:dyDescent="0.2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</row>
    <row r="599" spans="18:61" x14ac:dyDescent="0.2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</row>
    <row r="600" spans="18:61" x14ac:dyDescent="0.2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</row>
    <row r="601" spans="18:61" x14ac:dyDescent="0.2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</row>
    <row r="602" spans="18:61" x14ac:dyDescent="0.2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</row>
    <row r="603" spans="18:61" x14ac:dyDescent="0.2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</row>
    <row r="604" spans="18:61" x14ac:dyDescent="0.2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</row>
    <row r="605" spans="18:61" x14ac:dyDescent="0.2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</row>
    <row r="606" spans="18:61" x14ac:dyDescent="0.2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</row>
    <row r="607" spans="18:61" x14ac:dyDescent="0.2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</row>
    <row r="608" spans="18:61" x14ac:dyDescent="0.2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</row>
    <row r="609" spans="18:61" x14ac:dyDescent="0.2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</row>
    <row r="610" spans="18:61" x14ac:dyDescent="0.2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</row>
    <row r="611" spans="18:61" x14ac:dyDescent="0.2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</row>
    <row r="612" spans="18:61" x14ac:dyDescent="0.2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</row>
    <row r="613" spans="18:61" x14ac:dyDescent="0.2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</row>
    <row r="614" spans="18:61" x14ac:dyDescent="0.2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</row>
    <row r="615" spans="18:61" x14ac:dyDescent="0.2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</row>
    <row r="616" spans="18:61" x14ac:dyDescent="0.2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</row>
    <row r="617" spans="18:61" x14ac:dyDescent="0.2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</row>
    <row r="618" spans="18:61" x14ac:dyDescent="0.2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</row>
    <row r="619" spans="18:61" x14ac:dyDescent="0.2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</row>
    <row r="620" spans="18:61" x14ac:dyDescent="0.2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</row>
    <row r="621" spans="18:61" x14ac:dyDescent="0.2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</row>
    <row r="622" spans="18:61" x14ac:dyDescent="0.2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</row>
    <row r="623" spans="18:61" x14ac:dyDescent="0.2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</row>
    <row r="624" spans="18:61" x14ac:dyDescent="0.2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</row>
    <row r="625" spans="18:61" x14ac:dyDescent="0.2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</row>
    <row r="626" spans="18:61" x14ac:dyDescent="0.2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</row>
    <row r="627" spans="18:61" x14ac:dyDescent="0.2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</row>
    <row r="628" spans="18:61" x14ac:dyDescent="0.2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</row>
    <row r="629" spans="18:61" x14ac:dyDescent="0.2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</row>
    <row r="630" spans="18:61" x14ac:dyDescent="0.2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</row>
    <row r="631" spans="18:61" x14ac:dyDescent="0.2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</row>
    <row r="632" spans="18:61" x14ac:dyDescent="0.2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</row>
    <row r="633" spans="18:61" x14ac:dyDescent="0.2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</row>
    <row r="634" spans="18:61" x14ac:dyDescent="0.2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</row>
    <row r="635" spans="18:61" x14ac:dyDescent="0.2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</row>
    <row r="636" spans="18:61" x14ac:dyDescent="0.2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</row>
    <row r="637" spans="18:61" x14ac:dyDescent="0.2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</row>
    <row r="638" spans="18:61" x14ac:dyDescent="0.2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</row>
    <row r="639" spans="18:61" x14ac:dyDescent="0.2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</row>
    <row r="640" spans="18:61" x14ac:dyDescent="0.2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</row>
    <row r="641" spans="18:61" x14ac:dyDescent="0.2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</row>
    <row r="642" spans="18:61" x14ac:dyDescent="0.2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</row>
    <row r="643" spans="18:61" x14ac:dyDescent="0.2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</row>
    <row r="644" spans="18:61" x14ac:dyDescent="0.2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</row>
    <row r="645" spans="18:61" x14ac:dyDescent="0.2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</row>
    <row r="646" spans="18:61" x14ac:dyDescent="0.2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</row>
    <row r="647" spans="18:61" x14ac:dyDescent="0.2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</row>
    <row r="648" spans="18:61" x14ac:dyDescent="0.2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</row>
    <row r="649" spans="18:61" x14ac:dyDescent="0.2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</row>
    <row r="650" spans="18:61" x14ac:dyDescent="0.2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</row>
    <row r="651" spans="18:61" x14ac:dyDescent="0.2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</row>
    <row r="652" spans="18:61" x14ac:dyDescent="0.2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</row>
    <row r="653" spans="18:61" x14ac:dyDescent="0.2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</row>
    <row r="654" spans="18:61" x14ac:dyDescent="0.2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</row>
    <row r="655" spans="18:61" x14ac:dyDescent="0.2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</row>
    <row r="656" spans="18:61" x14ac:dyDescent="0.2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</row>
    <row r="657" spans="18:61" x14ac:dyDescent="0.2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</row>
    <row r="658" spans="18:61" x14ac:dyDescent="0.2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</row>
    <row r="659" spans="18:61" x14ac:dyDescent="0.2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</row>
    <row r="660" spans="18:61" x14ac:dyDescent="0.2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</row>
    <row r="661" spans="18:61" x14ac:dyDescent="0.2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</row>
    <row r="662" spans="18:61" x14ac:dyDescent="0.2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</row>
    <row r="663" spans="18:61" x14ac:dyDescent="0.2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</row>
    <row r="664" spans="18:61" x14ac:dyDescent="0.2">
      <c r="R664" s="3"/>
      <c r="S664" s="3"/>
      <c r="T664" s="3"/>
      <c r="U664" s="3"/>
      <c r="V664" s="3"/>
      <c r="W664" s="3"/>
      <c r="BF664" s="3"/>
      <c r="BG664" s="3"/>
      <c r="BH664" s="3"/>
      <c r="BI664" s="3"/>
    </row>
    <row r="665" spans="18:61" x14ac:dyDescent="0.2">
      <c r="R665" s="3"/>
      <c r="S665" s="3"/>
      <c r="T665" s="3"/>
      <c r="U665" s="3"/>
      <c r="V665" s="3"/>
      <c r="W665" s="3"/>
      <c r="BF665" s="3"/>
      <c r="BG665" s="3"/>
      <c r="BH665" s="3"/>
      <c r="BI665" s="3"/>
    </row>
    <row r="666" spans="18:61" x14ac:dyDescent="0.2">
      <c r="R666" s="3"/>
      <c r="S666" s="3"/>
      <c r="T666" s="3"/>
      <c r="U666" s="3"/>
      <c r="V666" s="3"/>
      <c r="W666" s="3"/>
      <c r="BF666" s="3"/>
      <c r="BG666" s="3"/>
      <c r="BH666" s="3"/>
      <c r="BI666" s="3"/>
    </row>
    <row r="667" spans="18:61" x14ac:dyDescent="0.2">
      <c r="R667" s="3"/>
      <c r="S667" s="3"/>
      <c r="T667" s="3"/>
      <c r="U667" s="3"/>
      <c r="V667" s="3"/>
      <c r="W667" s="3"/>
      <c r="BF667" s="3"/>
      <c r="BG667" s="3"/>
      <c r="BH667" s="3"/>
      <c r="BI667" s="3"/>
    </row>
    <row r="668" spans="18:61" x14ac:dyDescent="0.2">
      <c r="R668" s="3"/>
      <c r="S668" s="3"/>
      <c r="T668" s="3"/>
      <c r="U668" s="3"/>
      <c r="V668" s="3"/>
      <c r="W668" s="3"/>
      <c r="BF668" s="3"/>
      <c r="BG668" s="3"/>
      <c r="BH668" s="3"/>
      <c r="BI668" s="3"/>
    </row>
    <row r="669" spans="18:61" x14ac:dyDescent="0.2">
      <c r="R669" s="3"/>
      <c r="S669" s="3"/>
      <c r="T669" s="3"/>
      <c r="U669" s="3"/>
      <c r="V669" s="3"/>
      <c r="W669" s="3"/>
      <c r="BF669" s="3"/>
      <c r="BG669" s="3"/>
      <c r="BH669" s="3"/>
      <c r="BI669" s="3"/>
    </row>
    <row r="670" spans="18:61" x14ac:dyDescent="0.2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</row>
    <row r="671" spans="18:61" x14ac:dyDescent="0.2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</row>
    <row r="672" spans="18:61" x14ac:dyDescent="0.2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</row>
    <row r="673" spans="18:61" x14ac:dyDescent="0.2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</row>
    <row r="674" spans="18:61" x14ac:dyDescent="0.2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</row>
    <row r="675" spans="18:61" x14ac:dyDescent="0.2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</row>
    <row r="676" spans="18:61" x14ac:dyDescent="0.2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</row>
    <row r="677" spans="18:61" x14ac:dyDescent="0.2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</row>
    <row r="678" spans="18:61" x14ac:dyDescent="0.2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</row>
    <row r="679" spans="18:61" x14ac:dyDescent="0.2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</row>
    <row r="680" spans="18:61" x14ac:dyDescent="0.2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</row>
    <row r="681" spans="18:61" x14ac:dyDescent="0.2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</row>
    <row r="682" spans="18:61" x14ac:dyDescent="0.2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</row>
    <row r="683" spans="18:61" x14ac:dyDescent="0.2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</row>
    <row r="684" spans="18:61" x14ac:dyDescent="0.2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</row>
    <row r="685" spans="18:61" x14ac:dyDescent="0.2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</row>
    <row r="686" spans="18:61" x14ac:dyDescent="0.2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</row>
    <row r="687" spans="18:61" x14ac:dyDescent="0.2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</row>
    <row r="688" spans="18:61" x14ac:dyDescent="0.2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</row>
    <row r="689" spans="18:61" x14ac:dyDescent="0.2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</row>
    <row r="690" spans="18:61" x14ac:dyDescent="0.2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</row>
    <row r="691" spans="18:61" x14ac:dyDescent="0.2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</row>
    <row r="692" spans="18:61" x14ac:dyDescent="0.2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</row>
    <row r="693" spans="18:61" x14ac:dyDescent="0.2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</row>
    <row r="694" spans="18:61" x14ac:dyDescent="0.2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</row>
    <row r="695" spans="18:61" x14ac:dyDescent="0.2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</row>
    <row r="696" spans="18:61" x14ac:dyDescent="0.2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</row>
    <row r="697" spans="18:61" x14ac:dyDescent="0.2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</row>
    <row r="698" spans="18:61" x14ac:dyDescent="0.2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</row>
    <row r="699" spans="18:61" x14ac:dyDescent="0.2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</row>
    <row r="700" spans="18:61" x14ac:dyDescent="0.2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</row>
    <row r="701" spans="18:61" x14ac:dyDescent="0.2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</row>
    <row r="702" spans="18:61" x14ac:dyDescent="0.2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</row>
    <row r="703" spans="18:61" x14ac:dyDescent="0.2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</row>
    <row r="704" spans="18:61" x14ac:dyDescent="0.2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</row>
    <row r="705" spans="18:61" x14ac:dyDescent="0.2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</row>
    <row r="706" spans="18:61" x14ac:dyDescent="0.2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</row>
    <row r="707" spans="18:61" x14ac:dyDescent="0.2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</row>
    <row r="708" spans="18:61" x14ac:dyDescent="0.2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</row>
    <row r="709" spans="18:61" x14ac:dyDescent="0.2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</row>
    <row r="710" spans="18:61" x14ac:dyDescent="0.2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</row>
    <row r="711" spans="18:61" x14ac:dyDescent="0.2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</row>
    <row r="712" spans="18:61" x14ac:dyDescent="0.2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</row>
    <row r="713" spans="18:61" x14ac:dyDescent="0.2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</row>
    <row r="714" spans="18:61" x14ac:dyDescent="0.2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</row>
    <row r="715" spans="18:61" x14ac:dyDescent="0.2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</row>
    <row r="716" spans="18:61" x14ac:dyDescent="0.2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</row>
    <row r="717" spans="18:61" x14ac:dyDescent="0.2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</row>
    <row r="718" spans="18:61" x14ac:dyDescent="0.2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</row>
    <row r="719" spans="18:61" x14ac:dyDescent="0.2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</row>
    <row r="720" spans="18:61" x14ac:dyDescent="0.2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</row>
    <row r="721" spans="18:61" x14ac:dyDescent="0.2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</row>
    <row r="722" spans="18:61" x14ac:dyDescent="0.2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</row>
    <row r="723" spans="18:61" x14ac:dyDescent="0.2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</row>
    <row r="724" spans="18:61" x14ac:dyDescent="0.2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</row>
    <row r="725" spans="18:61" x14ac:dyDescent="0.2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</row>
    <row r="726" spans="18:61" x14ac:dyDescent="0.2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</row>
    <row r="727" spans="18:61" x14ac:dyDescent="0.2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</row>
    <row r="728" spans="18:61" x14ac:dyDescent="0.2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</row>
    <row r="729" spans="18:61" x14ac:dyDescent="0.2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</row>
    <row r="730" spans="18:61" x14ac:dyDescent="0.2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</row>
    <row r="731" spans="18:61" x14ac:dyDescent="0.2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</row>
    <row r="732" spans="18:61" x14ac:dyDescent="0.2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</row>
    <row r="733" spans="18:61" x14ac:dyDescent="0.2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</row>
    <row r="734" spans="18:61" x14ac:dyDescent="0.2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</row>
    <row r="735" spans="18:61" x14ac:dyDescent="0.2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</row>
    <row r="736" spans="18:61" x14ac:dyDescent="0.2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</row>
    <row r="737" spans="18:61" x14ac:dyDescent="0.2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</row>
    <row r="738" spans="18:61" x14ac:dyDescent="0.2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</row>
    <row r="739" spans="18:61" x14ac:dyDescent="0.2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</row>
    <row r="740" spans="18:61" x14ac:dyDescent="0.2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</row>
    <row r="741" spans="18:61" x14ac:dyDescent="0.2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</row>
    <row r="742" spans="18:61" x14ac:dyDescent="0.2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</row>
    <row r="743" spans="18:61" x14ac:dyDescent="0.2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</row>
    <row r="744" spans="18:61" x14ac:dyDescent="0.2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</row>
    <row r="745" spans="18:61" x14ac:dyDescent="0.2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</row>
    <row r="746" spans="18:61" x14ac:dyDescent="0.2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</row>
    <row r="747" spans="18:61" x14ac:dyDescent="0.2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</row>
    <row r="748" spans="18:61" x14ac:dyDescent="0.2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</row>
    <row r="749" spans="18:61" x14ac:dyDescent="0.2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</row>
    <row r="750" spans="18:61" x14ac:dyDescent="0.2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</row>
    <row r="751" spans="18:61" x14ac:dyDescent="0.2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</row>
    <row r="752" spans="18:61" x14ac:dyDescent="0.2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</row>
    <row r="753" spans="18:61" x14ac:dyDescent="0.2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</row>
    <row r="754" spans="18:61" x14ac:dyDescent="0.2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</row>
    <row r="755" spans="18:61" x14ac:dyDescent="0.2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</row>
    <row r="756" spans="18:61" x14ac:dyDescent="0.2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</row>
    <row r="757" spans="18:61" x14ac:dyDescent="0.2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</row>
    <row r="758" spans="18:61" x14ac:dyDescent="0.2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</row>
    <row r="759" spans="18:61" x14ac:dyDescent="0.2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</row>
    <row r="760" spans="18:61" x14ac:dyDescent="0.2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</row>
    <row r="761" spans="18:61" x14ac:dyDescent="0.2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</row>
    <row r="762" spans="18:61" x14ac:dyDescent="0.2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</row>
    <row r="763" spans="18:61" x14ac:dyDescent="0.2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</row>
    <row r="764" spans="18:61" x14ac:dyDescent="0.2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</row>
    <row r="765" spans="18:61" x14ac:dyDescent="0.2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</row>
    <row r="766" spans="18:61" x14ac:dyDescent="0.2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</row>
    <row r="767" spans="18:61" x14ac:dyDescent="0.2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</row>
    <row r="768" spans="18:61" x14ac:dyDescent="0.2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</row>
    <row r="769" spans="18:61" x14ac:dyDescent="0.2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</row>
    <row r="770" spans="18:61" x14ac:dyDescent="0.2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</row>
    <row r="771" spans="18:61" x14ac:dyDescent="0.2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</row>
    <row r="772" spans="18:61" x14ac:dyDescent="0.2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</row>
    <row r="773" spans="18:61" x14ac:dyDescent="0.2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</row>
    <row r="774" spans="18:61" x14ac:dyDescent="0.2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</row>
    <row r="775" spans="18:61" x14ac:dyDescent="0.2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</row>
    <row r="776" spans="18:61" x14ac:dyDescent="0.2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</row>
    <row r="777" spans="18:61" x14ac:dyDescent="0.2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</row>
    <row r="778" spans="18:61" x14ac:dyDescent="0.2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</row>
    <row r="779" spans="18:61" x14ac:dyDescent="0.2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</row>
    <row r="780" spans="18:61" x14ac:dyDescent="0.2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</row>
    <row r="781" spans="18:61" x14ac:dyDescent="0.2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</row>
    <row r="782" spans="18:61" x14ac:dyDescent="0.2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</row>
    <row r="783" spans="18:61" x14ac:dyDescent="0.2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</row>
    <row r="784" spans="18:61" x14ac:dyDescent="0.2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</row>
    <row r="785" spans="18:61" x14ac:dyDescent="0.2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</row>
    <row r="786" spans="18:61" x14ac:dyDescent="0.2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</row>
    <row r="787" spans="18:61" x14ac:dyDescent="0.2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</row>
    <row r="788" spans="18:61" x14ac:dyDescent="0.2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</row>
    <row r="789" spans="18:61" x14ac:dyDescent="0.2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</row>
    <row r="790" spans="18:61" x14ac:dyDescent="0.2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</row>
    <row r="791" spans="18:61" x14ac:dyDescent="0.2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</row>
    <row r="792" spans="18:61" x14ac:dyDescent="0.2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</row>
    <row r="793" spans="18:61" x14ac:dyDescent="0.2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</row>
    <row r="794" spans="18:61" x14ac:dyDescent="0.2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</row>
    <row r="795" spans="18:61" x14ac:dyDescent="0.2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</row>
    <row r="796" spans="18:61" x14ac:dyDescent="0.2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</row>
    <row r="797" spans="18:61" x14ac:dyDescent="0.2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</row>
    <row r="798" spans="18:61" x14ac:dyDescent="0.2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</row>
    <row r="799" spans="18:61" x14ac:dyDescent="0.2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</row>
    <row r="800" spans="18:61" x14ac:dyDescent="0.2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</row>
    <row r="801" spans="18:61" x14ac:dyDescent="0.2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</row>
    <row r="802" spans="18:61" x14ac:dyDescent="0.2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</row>
    <row r="803" spans="18:61" x14ac:dyDescent="0.2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</row>
    <row r="804" spans="18:61" x14ac:dyDescent="0.2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</row>
    <row r="805" spans="18:61" x14ac:dyDescent="0.2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</row>
    <row r="806" spans="18:61" x14ac:dyDescent="0.2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</row>
    <row r="807" spans="18:61" x14ac:dyDescent="0.2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</row>
    <row r="808" spans="18:61" x14ac:dyDescent="0.2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</row>
    <row r="809" spans="18:61" x14ac:dyDescent="0.2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</row>
    <row r="810" spans="18:61" x14ac:dyDescent="0.2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</row>
    <row r="811" spans="18:61" x14ac:dyDescent="0.2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</row>
    <row r="812" spans="18:61" x14ac:dyDescent="0.2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</row>
    <row r="813" spans="18:61" x14ac:dyDescent="0.2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</row>
    <row r="814" spans="18:61" x14ac:dyDescent="0.2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</row>
    <row r="815" spans="18:61" x14ac:dyDescent="0.2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</row>
    <row r="816" spans="18:61" x14ac:dyDescent="0.2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</row>
    <row r="817" spans="18:61" x14ac:dyDescent="0.2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</row>
    <row r="818" spans="18:61" x14ac:dyDescent="0.2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</row>
    <row r="819" spans="18:61" x14ac:dyDescent="0.2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</row>
    <row r="820" spans="18:61" x14ac:dyDescent="0.2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</row>
    <row r="821" spans="18:61" x14ac:dyDescent="0.2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</row>
    <row r="822" spans="18:61" x14ac:dyDescent="0.2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</row>
    <row r="823" spans="18:61" x14ac:dyDescent="0.2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</row>
    <row r="824" spans="18:61" x14ac:dyDescent="0.2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</row>
    <row r="825" spans="18:61" x14ac:dyDescent="0.2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</row>
    <row r="826" spans="18:61" x14ac:dyDescent="0.2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</row>
    <row r="827" spans="18:61" x14ac:dyDescent="0.2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</row>
    <row r="828" spans="18:61" x14ac:dyDescent="0.2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</row>
    <row r="829" spans="18:61" x14ac:dyDescent="0.2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</row>
    <row r="830" spans="18:61" x14ac:dyDescent="0.2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</row>
    <row r="831" spans="18:61" x14ac:dyDescent="0.2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</row>
    <row r="832" spans="18:61" x14ac:dyDescent="0.2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</row>
    <row r="833" spans="18:61" x14ac:dyDescent="0.2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</row>
    <row r="834" spans="18:61" x14ac:dyDescent="0.2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</row>
    <row r="835" spans="18:61" x14ac:dyDescent="0.2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</row>
    <row r="836" spans="18:61" x14ac:dyDescent="0.2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</row>
    <row r="837" spans="18:61" x14ac:dyDescent="0.2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</row>
    <row r="838" spans="18:61" x14ac:dyDescent="0.2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</row>
    <row r="839" spans="18:61" x14ac:dyDescent="0.2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</row>
    <row r="840" spans="18:61" x14ac:dyDescent="0.2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</row>
    <row r="841" spans="18:61" x14ac:dyDescent="0.2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</row>
    <row r="842" spans="18:61" x14ac:dyDescent="0.2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</row>
    <row r="843" spans="18:61" x14ac:dyDescent="0.2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</row>
    <row r="844" spans="18:61" x14ac:dyDescent="0.2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</row>
    <row r="845" spans="18:61" x14ac:dyDescent="0.2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</row>
    <row r="846" spans="18:61" x14ac:dyDescent="0.2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</row>
    <row r="847" spans="18:61" x14ac:dyDescent="0.2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</row>
    <row r="848" spans="18:61" x14ac:dyDescent="0.2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</row>
    <row r="849" spans="18:61" x14ac:dyDescent="0.2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</row>
    <row r="850" spans="18:61" x14ac:dyDescent="0.2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</row>
    <row r="851" spans="18:61" x14ac:dyDescent="0.2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</row>
    <row r="852" spans="18:61" x14ac:dyDescent="0.2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</row>
    <row r="853" spans="18:61" x14ac:dyDescent="0.2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</row>
    <row r="854" spans="18:61" x14ac:dyDescent="0.2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</row>
    <row r="855" spans="18:61" x14ac:dyDescent="0.2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</row>
    <row r="856" spans="18:61" x14ac:dyDescent="0.2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</row>
    <row r="857" spans="18:61" x14ac:dyDescent="0.2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</row>
    <row r="858" spans="18:61" x14ac:dyDescent="0.2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</row>
    <row r="859" spans="18:61" x14ac:dyDescent="0.2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</row>
    <row r="860" spans="18:61" x14ac:dyDescent="0.2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</row>
    <row r="861" spans="18:61" x14ac:dyDescent="0.2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</row>
    <row r="862" spans="18:61" x14ac:dyDescent="0.2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</row>
    <row r="863" spans="18:61" x14ac:dyDescent="0.2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</row>
    <row r="864" spans="18:61" x14ac:dyDescent="0.2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</row>
    <row r="865" spans="18:61" x14ac:dyDescent="0.2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</row>
    <row r="866" spans="18:61" x14ac:dyDescent="0.2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</row>
    <row r="867" spans="18:61" x14ac:dyDescent="0.2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</row>
    <row r="868" spans="18:61" x14ac:dyDescent="0.2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</row>
    <row r="869" spans="18:61" x14ac:dyDescent="0.2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</row>
    <row r="870" spans="18:61" x14ac:dyDescent="0.2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</row>
    <row r="871" spans="18:61" x14ac:dyDescent="0.2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</row>
    <row r="872" spans="18:61" x14ac:dyDescent="0.2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</row>
    <row r="873" spans="18:61" x14ac:dyDescent="0.2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</row>
    <row r="874" spans="18:61" x14ac:dyDescent="0.2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</row>
    <row r="875" spans="18:61" x14ac:dyDescent="0.2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</row>
    <row r="876" spans="18:61" x14ac:dyDescent="0.2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</row>
    <row r="877" spans="18:61" x14ac:dyDescent="0.2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</row>
    <row r="878" spans="18:61" x14ac:dyDescent="0.2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</row>
    <row r="879" spans="18:61" x14ac:dyDescent="0.2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</row>
    <row r="880" spans="18:61" x14ac:dyDescent="0.2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</row>
    <row r="881" spans="18:61" x14ac:dyDescent="0.2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</row>
    <row r="882" spans="18:61" x14ac:dyDescent="0.2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</row>
    <row r="883" spans="18:61" x14ac:dyDescent="0.2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</row>
    <row r="884" spans="18:61" x14ac:dyDescent="0.2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</row>
    <row r="885" spans="18:61" x14ac:dyDescent="0.2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</row>
    <row r="886" spans="18:61" x14ac:dyDescent="0.2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</row>
    <row r="887" spans="18:61" x14ac:dyDescent="0.2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</row>
    <row r="888" spans="18:61" x14ac:dyDescent="0.2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</row>
    <row r="889" spans="18:61" x14ac:dyDescent="0.2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</row>
    <row r="890" spans="18:61" x14ac:dyDescent="0.2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</row>
    <row r="891" spans="18:61" x14ac:dyDescent="0.2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</row>
    <row r="892" spans="18:61" x14ac:dyDescent="0.2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</row>
    <row r="893" spans="18:61" x14ac:dyDescent="0.2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</row>
    <row r="894" spans="18:61" x14ac:dyDescent="0.2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</row>
    <row r="895" spans="18:61" x14ac:dyDescent="0.2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</row>
    <row r="896" spans="18:61" x14ac:dyDescent="0.2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</row>
    <row r="897" spans="18:61" x14ac:dyDescent="0.2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</row>
    <row r="898" spans="18:61" x14ac:dyDescent="0.2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</row>
    <row r="899" spans="18:61" x14ac:dyDescent="0.2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</row>
    <row r="900" spans="18:61" x14ac:dyDescent="0.2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</row>
    <row r="901" spans="18:61" x14ac:dyDescent="0.2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</row>
    <row r="902" spans="18:61" x14ac:dyDescent="0.2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</row>
    <row r="903" spans="18:61" x14ac:dyDescent="0.2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</row>
    <row r="904" spans="18:61" x14ac:dyDescent="0.2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</row>
    <row r="905" spans="18:61" x14ac:dyDescent="0.2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</row>
    <row r="906" spans="18:61" x14ac:dyDescent="0.2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</row>
    <row r="907" spans="18:61" x14ac:dyDescent="0.2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</row>
    <row r="908" spans="18:61" x14ac:dyDescent="0.2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</row>
    <row r="909" spans="18:61" x14ac:dyDescent="0.2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</row>
    <row r="910" spans="18:61" x14ac:dyDescent="0.2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</row>
    <row r="911" spans="18:61" x14ac:dyDescent="0.2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</row>
    <row r="912" spans="18:61" x14ac:dyDescent="0.2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</row>
    <row r="913" spans="18:61" x14ac:dyDescent="0.2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</row>
    <row r="914" spans="18:61" x14ac:dyDescent="0.2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</row>
    <row r="915" spans="18:61" x14ac:dyDescent="0.2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</row>
    <row r="916" spans="18:61" x14ac:dyDescent="0.2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</row>
    <row r="917" spans="18:61" x14ac:dyDescent="0.2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</row>
    <row r="918" spans="18:61" x14ac:dyDescent="0.2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</row>
    <row r="919" spans="18:61" x14ac:dyDescent="0.2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</row>
    <row r="920" spans="18:61" x14ac:dyDescent="0.2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</row>
    <row r="921" spans="18:61" x14ac:dyDescent="0.2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</row>
    <row r="922" spans="18:61" x14ac:dyDescent="0.2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</row>
    <row r="923" spans="18:61" x14ac:dyDescent="0.2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</row>
    <row r="924" spans="18:61" x14ac:dyDescent="0.2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</row>
    <row r="925" spans="18:61" x14ac:dyDescent="0.2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</row>
    <row r="926" spans="18:61" x14ac:dyDescent="0.2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</row>
    <row r="927" spans="18:61" x14ac:dyDescent="0.2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</row>
    <row r="928" spans="18:61" x14ac:dyDescent="0.2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</row>
    <row r="929" spans="18:61" x14ac:dyDescent="0.2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</row>
    <row r="930" spans="18:61" x14ac:dyDescent="0.2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</row>
    <row r="931" spans="18:61" x14ac:dyDescent="0.2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</row>
    <row r="932" spans="18:61" x14ac:dyDescent="0.2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</row>
    <row r="933" spans="18:61" x14ac:dyDescent="0.2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</row>
    <row r="934" spans="18:61" x14ac:dyDescent="0.2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</row>
    <row r="935" spans="18:61" x14ac:dyDescent="0.2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</row>
    <row r="936" spans="18:61" x14ac:dyDescent="0.2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</row>
    <row r="937" spans="18:61" x14ac:dyDescent="0.2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</row>
    <row r="938" spans="18:61" x14ac:dyDescent="0.2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</row>
    <row r="939" spans="18:61" x14ac:dyDescent="0.2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</row>
    <row r="940" spans="18:61" x14ac:dyDescent="0.2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</row>
    <row r="941" spans="18:61" x14ac:dyDescent="0.2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</row>
    <row r="942" spans="18:61" x14ac:dyDescent="0.2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</row>
    <row r="943" spans="18:61" x14ac:dyDescent="0.2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</row>
    <row r="944" spans="18:61" x14ac:dyDescent="0.2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</row>
    <row r="945" spans="18:61" x14ac:dyDescent="0.2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</row>
    <row r="946" spans="18:61" x14ac:dyDescent="0.2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</row>
    <row r="947" spans="18:61" x14ac:dyDescent="0.2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</row>
    <row r="948" spans="18:61" x14ac:dyDescent="0.2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</row>
    <row r="949" spans="18:61" x14ac:dyDescent="0.2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</row>
    <row r="950" spans="18:61" x14ac:dyDescent="0.2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</row>
    <row r="951" spans="18:61" x14ac:dyDescent="0.2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</row>
    <row r="952" spans="18:61" x14ac:dyDescent="0.2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</row>
    <row r="953" spans="18:61" x14ac:dyDescent="0.2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</row>
    <row r="954" spans="18:61" x14ac:dyDescent="0.2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</row>
    <row r="955" spans="18:61" x14ac:dyDescent="0.2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</row>
    <row r="956" spans="18:61" x14ac:dyDescent="0.2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</row>
    <row r="957" spans="18:61" x14ac:dyDescent="0.2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</row>
    <row r="958" spans="18:61" x14ac:dyDescent="0.2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</row>
    <row r="959" spans="18:61" x14ac:dyDescent="0.2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</row>
    <row r="960" spans="18:61" x14ac:dyDescent="0.2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</row>
    <row r="961" spans="18:61" x14ac:dyDescent="0.2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</row>
    <row r="962" spans="18:61" x14ac:dyDescent="0.2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</row>
    <row r="963" spans="18:61" x14ac:dyDescent="0.2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</row>
    <row r="964" spans="18:61" x14ac:dyDescent="0.2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</row>
    <row r="965" spans="18:61" x14ac:dyDescent="0.2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</row>
    <row r="966" spans="18:61" x14ac:dyDescent="0.2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</row>
    <row r="967" spans="18:61" x14ac:dyDescent="0.2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</row>
    <row r="968" spans="18:61" x14ac:dyDescent="0.2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</row>
    <row r="969" spans="18:61" x14ac:dyDescent="0.2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</row>
    <row r="970" spans="18:61" x14ac:dyDescent="0.2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</row>
    <row r="971" spans="18:61" x14ac:dyDescent="0.2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</row>
    <row r="972" spans="18:61" x14ac:dyDescent="0.2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</row>
    <row r="973" spans="18:61" x14ac:dyDescent="0.2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</row>
    <row r="974" spans="18:61" x14ac:dyDescent="0.2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</row>
    <row r="975" spans="18:61" x14ac:dyDescent="0.2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</row>
    <row r="976" spans="18:61" x14ac:dyDescent="0.2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</row>
    <row r="977" spans="18:61" x14ac:dyDescent="0.2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</row>
    <row r="978" spans="18:61" x14ac:dyDescent="0.2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</row>
    <row r="979" spans="18:61" x14ac:dyDescent="0.2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</row>
    <row r="980" spans="18:61" x14ac:dyDescent="0.2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</row>
    <row r="981" spans="18:61" x14ac:dyDescent="0.2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</row>
    <row r="982" spans="18:61" x14ac:dyDescent="0.2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</row>
    <row r="983" spans="18:61" x14ac:dyDescent="0.2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</row>
    <row r="984" spans="18:61" x14ac:dyDescent="0.2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</row>
    <row r="985" spans="18:61" x14ac:dyDescent="0.2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</row>
    <row r="986" spans="18:61" x14ac:dyDescent="0.2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</row>
    <row r="987" spans="18:61" x14ac:dyDescent="0.2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</row>
    <row r="988" spans="18:61" x14ac:dyDescent="0.2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</row>
    <row r="989" spans="18:61" x14ac:dyDescent="0.2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</row>
    <row r="990" spans="18:61" x14ac:dyDescent="0.2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</row>
    <row r="991" spans="18:61" x14ac:dyDescent="0.2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</row>
    <row r="992" spans="18:61" x14ac:dyDescent="0.2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</row>
    <row r="993" spans="18:61" x14ac:dyDescent="0.2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</row>
    <row r="994" spans="18:61" x14ac:dyDescent="0.2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</row>
    <row r="995" spans="18:61" x14ac:dyDescent="0.2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</row>
    <row r="996" spans="18:61" x14ac:dyDescent="0.2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</row>
    <row r="997" spans="18:61" x14ac:dyDescent="0.2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</row>
    <row r="998" spans="18:61" x14ac:dyDescent="0.2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</row>
    <row r="999" spans="18:61" x14ac:dyDescent="0.2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</row>
    <row r="1000" spans="18:61" x14ac:dyDescent="0.2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</row>
    <row r="1001" spans="18:61" x14ac:dyDescent="0.2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</row>
    <row r="1002" spans="18:61" x14ac:dyDescent="0.2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</row>
    <row r="1003" spans="18:61" x14ac:dyDescent="0.2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</row>
    <row r="1004" spans="18:61" x14ac:dyDescent="0.2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</row>
    <row r="1005" spans="18:61" x14ac:dyDescent="0.2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</row>
    <row r="1006" spans="18:61" x14ac:dyDescent="0.2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</row>
    <row r="1007" spans="18:61" x14ac:dyDescent="0.2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</row>
    <row r="1008" spans="18:61" x14ac:dyDescent="0.2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</row>
    <row r="1009" spans="18:61" x14ac:dyDescent="0.2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</row>
    <row r="1010" spans="18:61" x14ac:dyDescent="0.2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</row>
    <row r="1011" spans="18:61" x14ac:dyDescent="0.2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</row>
    <row r="1012" spans="18:61" x14ac:dyDescent="0.2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</row>
    <row r="1013" spans="18:61" x14ac:dyDescent="0.2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</row>
    <row r="1014" spans="18:61" x14ac:dyDescent="0.2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</row>
    <row r="1015" spans="18:61" x14ac:dyDescent="0.2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</row>
    <row r="1016" spans="18:61" x14ac:dyDescent="0.2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</row>
    <row r="1017" spans="18:61" x14ac:dyDescent="0.2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</row>
    <row r="1018" spans="18:61" x14ac:dyDescent="0.2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</row>
    <row r="1019" spans="18:61" x14ac:dyDescent="0.2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</row>
    <row r="1020" spans="18:61" x14ac:dyDescent="0.2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</row>
    <row r="1021" spans="18:61" x14ac:dyDescent="0.2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</row>
    <row r="1022" spans="18:61" x14ac:dyDescent="0.2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</row>
    <row r="1023" spans="18:61" x14ac:dyDescent="0.2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</row>
    <row r="1024" spans="18:61" x14ac:dyDescent="0.2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</row>
    <row r="1025" spans="18:61" x14ac:dyDescent="0.2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</row>
    <row r="1026" spans="18:61" x14ac:dyDescent="0.2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</row>
    <row r="1027" spans="18:61" x14ac:dyDescent="0.2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</row>
    <row r="1028" spans="18:61" x14ac:dyDescent="0.2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</row>
    <row r="1029" spans="18:61" x14ac:dyDescent="0.2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</row>
    <row r="1030" spans="18:61" x14ac:dyDescent="0.2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</row>
    <row r="1031" spans="18:61" x14ac:dyDescent="0.2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</row>
    <row r="1032" spans="18:61" x14ac:dyDescent="0.2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</row>
    <row r="1033" spans="18:61" x14ac:dyDescent="0.2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</row>
    <row r="1034" spans="18:61" x14ac:dyDescent="0.2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</row>
    <row r="1035" spans="18:61" x14ac:dyDescent="0.2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</row>
    <row r="1036" spans="18:61" x14ac:dyDescent="0.2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</row>
    <row r="1037" spans="18:61" x14ac:dyDescent="0.2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</row>
    <row r="1038" spans="18:61" x14ac:dyDescent="0.2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</row>
    <row r="1039" spans="18:61" x14ac:dyDescent="0.2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</row>
    <row r="1040" spans="18:61" x14ac:dyDescent="0.2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</row>
    <row r="1041" spans="18:61" x14ac:dyDescent="0.2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</row>
    <row r="1042" spans="18:61" x14ac:dyDescent="0.2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</row>
    <row r="1043" spans="18:61" x14ac:dyDescent="0.2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</row>
    <row r="1044" spans="18:61" x14ac:dyDescent="0.2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</row>
    <row r="1045" spans="18:61" x14ac:dyDescent="0.2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</row>
    <row r="1046" spans="18:61" x14ac:dyDescent="0.2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</row>
    <row r="1047" spans="18:61" x14ac:dyDescent="0.2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</row>
    <row r="1048" spans="18:61" x14ac:dyDescent="0.2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</row>
    <row r="1049" spans="18:61" x14ac:dyDescent="0.2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</row>
    <row r="1050" spans="18:61" x14ac:dyDescent="0.2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</row>
    <row r="1051" spans="18:61" x14ac:dyDescent="0.2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</row>
    <row r="1052" spans="18:61" x14ac:dyDescent="0.2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</row>
    <row r="1053" spans="18:61" x14ac:dyDescent="0.2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</row>
    <row r="1054" spans="18:61" x14ac:dyDescent="0.2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</row>
    <row r="1055" spans="18:61" x14ac:dyDescent="0.2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</row>
    <row r="1056" spans="18:61" x14ac:dyDescent="0.2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</row>
    <row r="1057" spans="18:61" x14ac:dyDescent="0.2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</row>
    <row r="1058" spans="18:61" x14ac:dyDescent="0.2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</row>
    <row r="1059" spans="18:61" x14ac:dyDescent="0.2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</row>
    <row r="1060" spans="18:61" x14ac:dyDescent="0.2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</row>
    <row r="1061" spans="18:61" x14ac:dyDescent="0.2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</row>
    <row r="1062" spans="18:61" x14ac:dyDescent="0.2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</row>
    <row r="1063" spans="18:61" x14ac:dyDescent="0.2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</row>
    <row r="1064" spans="18:61" x14ac:dyDescent="0.2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</row>
    <row r="1065" spans="18:61" x14ac:dyDescent="0.2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</row>
    <row r="1066" spans="18:61" x14ac:dyDescent="0.2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</row>
    <row r="1067" spans="18:61" x14ac:dyDescent="0.2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</row>
    <row r="1068" spans="18:61" x14ac:dyDescent="0.2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</row>
    <row r="1069" spans="18:61" x14ac:dyDescent="0.2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</row>
    <row r="1070" spans="18:61" x14ac:dyDescent="0.2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</row>
    <row r="1071" spans="18:61" x14ac:dyDescent="0.2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</row>
    <row r="1072" spans="18:61" x14ac:dyDescent="0.2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</row>
    <row r="1073" spans="18:61" x14ac:dyDescent="0.2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</row>
    <row r="1074" spans="18:61" x14ac:dyDescent="0.2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</row>
    <row r="1075" spans="18:61" x14ac:dyDescent="0.2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</row>
    <row r="1076" spans="18:61" x14ac:dyDescent="0.2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</row>
    <row r="1077" spans="18:61" x14ac:dyDescent="0.2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</row>
    <row r="1078" spans="18:61" x14ac:dyDescent="0.2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</row>
    <row r="1079" spans="18:61" x14ac:dyDescent="0.2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</row>
    <row r="1080" spans="18:61" x14ac:dyDescent="0.2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</row>
    <row r="1081" spans="18:61" x14ac:dyDescent="0.2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</row>
    <row r="1082" spans="18:61" x14ac:dyDescent="0.2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</row>
    <row r="1083" spans="18:61" x14ac:dyDescent="0.2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</row>
    <row r="1084" spans="18:61" x14ac:dyDescent="0.2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</row>
    <row r="1085" spans="18:61" x14ac:dyDescent="0.2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</row>
    <row r="1086" spans="18:61" x14ac:dyDescent="0.2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</row>
    <row r="1087" spans="18:61" x14ac:dyDescent="0.2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</row>
    <row r="1088" spans="18:61" x14ac:dyDescent="0.2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</row>
    <row r="1089" spans="18:61" x14ac:dyDescent="0.2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</row>
    <row r="1090" spans="18:61" x14ac:dyDescent="0.2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</row>
    <row r="1091" spans="18:61" x14ac:dyDescent="0.2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</row>
    <row r="1092" spans="18:61" x14ac:dyDescent="0.2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</row>
    <row r="1093" spans="18:61" x14ac:dyDescent="0.2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</row>
    <row r="1094" spans="18:61" x14ac:dyDescent="0.2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</row>
    <row r="1095" spans="18:61" x14ac:dyDescent="0.2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</row>
    <row r="1096" spans="18:61" x14ac:dyDescent="0.2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</row>
    <row r="1097" spans="18:61" x14ac:dyDescent="0.2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</row>
    <row r="1098" spans="18:61" x14ac:dyDescent="0.2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</row>
    <row r="1099" spans="18:61" x14ac:dyDescent="0.2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</row>
    <row r="1100" spans="18:61" x14ac:dyDescent="0.2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</row>
    <row r="1101" spans="18:61" x14ac:dyDescent="0.2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</row>
    <row r="1102" spans="18:61" x14ac:dyDescent="0.2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</row>
    <row r="1103" spans="18:61" x14ac:dyDescent="0.2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</row>
    <row r="1104" spans="18:61" x14ac:dyDescent="0.2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</row>
    <row r="1105" spans="18:61" x14ac:dyDescent="0.2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</row>
    <row r="1106" spans="18:61" x14ac:dyDescent="0.2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</row>
    <row r="1107" spans="18:61" x14ac:dyDescent="0.2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</row>
    <row r="1108" spans="18:61" x14ac:dyDescent="0.2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</row>
    <row r="1109" spans="18:61" x14ac:dyDescent="0.2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</row>
    <row r="1110" spans="18:61" x14ac:dyDescent="0.2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</row>
    <row r="1111" spans="18:61" x14ac:dyDescent="0.2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</row>
    <row r="1112" spans="18:61" x14ac:dyDescent="0.2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</row>
    <row r="1113" spans="18:61" x14ac:dyDescent="0.2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</row>
    <row r="1114" spans="18:61" x14ac:dyDescent="0.2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</row>
    <row r="1115" spans="18:61" x14ac:dyDescent="0.2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</row>
    <row r="1116" spans="18:61" x14ac:dyDescent="0.2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</row>
    <row r="1117" spans="18:61" x14ac:dyDescent="0.2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</row>
    <row r="1118" spans="18:61" x14ac:dyDescent="0.2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</row>
    <row r="1119" spans="18:61" x14ac:dyDescent="0.2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</row>
    <row r="1120" spans="18:61" x14ac:dyDescent="0.2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</row>
    <row r="1121" spans="18:61" x14ac:dyDescent="0.2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</row>
    <row r="1122" spans="18:61" x14ac:dyDescent="0.2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</row>
    <row r="1123" spans="18:61" x14ac:dyDescent="0.2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</row>
    <row r="1124" spans="18:61" x14ac:dyDescent="0.2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</row>
    <row r="1125" spans="18:61" x14ac:dyDescent="0.2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</row>
    <row r="1126" spans="18:61" x14ac:dyDescent="0.2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</row>
    <row r="1127" spans="18:61" x14ac:dyDescent="0.2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</row>
    <row r="1128" spans="18:61" x14ac:dyDescent="0.2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</row>
    <row r="1129" spans="18:61" x14ac:dyDescent="0.2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</row>
    <row r="1130" spans="18:61" x14ac:dyDescent="0.2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</row>
    <row r="1131" spans="18:61" x14ac:dyDescent="0.2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</row>
    <row r="1132" spans="18:61" x14ac:dyDescent="0.2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</row>
    <row r="1133" spans="18:61" x14ac:dyDescent="0.2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</row>
    <row r="1134" spans="18:61" x14ac:dyDescent="0.2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</row>
    <row r="1135" spans="18:61" x14ac:dyDescent="0.2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</row>
    <row r="1136" spans="18:61" x14ac:dyDescent="0.2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</row>
    <row r="1137" spans="18:61" x14ac:dyDescent="0.2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</row>
    <row r="1138" spans="18:61" x14ac:dyDescent="0.2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</row>
    <row r="1139" spans="18:61" x14ac:dyDescent="0.2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</row>
    <row r="1140" spans="18:61" x14ac:dyDescent="0.2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</row>
    <row r="1141" spans="18:61" x14ac:dyDescent="0.2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</row>
    <row r="1142" spans="18:61" x14ac:dyDescent="0.2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</row>
    <row r="1143" spans="18:61" x14ac:dyDescent="0.2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</row>
    <row r="1144" spans="18:61" x14ac:dyDescent="0.2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</row>
    <row r="1145" spans="18:61" x14ac:dyDescent="0.2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</row>
    <row r="1146" spans="18:61" x14ac:dyDescent="0.2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</row>
    <row r="1147" spans="18:61" x14ac:dyDescent="0.2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</row>
    <row r="1148" spans="18:61" x14ac:dyDescent="0.2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</row>
    <row r="1149" spans="18:61" x14ac:dyDescent="0.2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</row>
    <row r="1150" spans="18:61" x14ac:dyDescent="0.2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</row>
    <row r="1151" spans="18:61" x14ac:dyDescent="0.2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</row>
    <row r="1152" spans="18:61" x14ac:dyDescent="0.2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</row>
    <row r="1153" spans="18:61" x14ac:dyDescent="0.2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</row>
    <row r="1154" spans="18:61" x14ac:dyDescent="0.2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</row>
    <row r="1155" spans="18:61" x14ac:dyDescent="0.2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</row>
    <row r="1156" spans="18:61" x14ac:dyDescent="0.2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</row>
    <row r="1157" spans="18:61" x14ac:dyDescent="0.2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</row>
    <row r="1158" spans="18:61" x14ac:dyDescent="0.2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</row>
    <row r="1159" spans="18:61" x14ac:dyDescent="0.2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</row>
    <row r="1160" spans="18:61" x14ac:dyDescent="0.2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</row>
    <row r="1161" spans="18:61" x14ac:dyDescent="0.2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</row>
    <row r="1162" spans="18:61" x14ac:dyDescent="0.2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</row>
    <row r="1163" spans="18:61" x14ac:dyDescent="0.2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</row>
    <row r="1164" spans="18:61" x14ac:dyDescent="0.2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</row>
    <row r="1165" spans="18:61" x14ac:dyDescent="0.2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</row>
    <row r="1166" spans="18:61" x14ac:dyDescent="0.2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</row>
    <row r="1167" spans="18:61" x14ac:dyDescent="0.2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</row>
    <row r="1168" spans="18:61" x14ac:dyDescent="0.2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</row>
    <row r="1169" spans="18:61" x14ac:dyDescent="0.2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</row>
    <row r="1170" spans="18:61" x14ac:dyDescent="0.2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</row>
    <row r="1171" spans="18:61" x14ac:dyDescent="0.2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</row>
    <row r="1172" spans="18:61" x14ac:dyDescent="0.2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</row>
    <row r="1173" spans="18:61" x14ac:dyDescent="0.2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</row>
    <row r="1174" spans="18:61" x14ac:dyDescent="0.2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</row>
    <row r="1175" spans="18:61" x14ac:dyDescent="0.2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</row>
    <row r="1176" spans="18:61" x14ac:dyDescent="0.2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</row>
    <row r="1177" spans="18:61" x14ac:dyDescent="0.2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</row>
    <row r="1178" spans="18:61" x14ac:dyDescent="0.2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</row>
    <row r="1179" spans="18:61" x14ac:dyDescent="0.2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</row>
    <row r="1180" spans="18:61" x14ac:dyDescent="0.2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</row>
    <row r="1181" spans="18:61" x14ac:dyDescent="0.2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</row>
    <row r="1182" spans="18:61" x14ac:dyDescent="0.2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</row>
    <row r="1183" spans="18:61" x14ac:dyDescent="0.2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</row>
    <row r="1184" spans="18:61" x14ac:dyDescent="0.2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</row>
    <row r="1185" spans="18:61" x14ac:dyDescent="0.2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</row>
    <row r="1186" spans="18:61" x14ac:dyDescent="0.2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</row>
    <row r="1187" spans="18:61" x14ac:dyDescent="0.2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</row>
    <row r="1188" spans="18:61" x14ac:dyDescent="0.2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</row>
    <row r="1189" spans="18:61" x14ac:dyDescent="0.2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</row>
    <row r="1190" spans="18:61" x14ac:dyDescent="0.2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</row>
    <row r="1191" spans="18:61" x14ac:dyDescent="0.2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</row>
    <row r="1192" spans="18:61" x14ac:dyDescent="0.2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</row>
    <row r="1193" spans="18:61" x14ac:dyDescent="0.2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</row>
    <row r="1194" spans="18:61" x14ac:dyDescent="0.2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</row>
    <row r="1195" spans="18:61" x14ac:dyDescent="0.2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</row>
    <row r="1196" spans="18:61" x14ac:dyDescent="0.2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</row>
    <row r="1197" spans="18:61" x14ac:dyDescent="0.2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</row>
    <row r="1198" spans="18:61" x14ac:dyDescent="0.2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</row>
    <row r="1199" spans="18:61" x14ac:dyDescent="0.2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</row>
    <row r="1200" spans="18:61" x14ac:dyDescent="0.2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</row>
    <row r="1201" spans="18:61" x14ac:dyDescent="0.2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</row>
    <row r="1202" spans="18:61" x14ac:dyDescent="0.2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</row>
    <row r="1203" spans="18:61" x14ac:dyDescent="0.2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</row>
    <row r="1204" spans="18:61" x14ac:dyDescent="0.2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</row>
    <row r="1205" spans="18:61" x14ac:dyDescent="0.2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</row>
    <row r="1206" spans="18:61" x14ac:dyDescent="0.2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</row>
    <row r="1207" spans="18:61" x14ac:dyDescent="0.2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</row>
    <row r="1208" spans="18:61" x14ac:dyDescent="0.2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</row>
    <row r="1209" spans="18:61" x14ac:dyDescent="0.2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</row>
    <row r="1210" spans="18:61" x14ac:dyDescent="0.2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</row>
    <row r="1211" spans="18:61" x14ac:dyDescent="0.2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</row>
    <row r="1212" spans="18:61" x14ac:dyDescent="0.2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</row>
    <row r="1213" spans="18:61" x14ac:dyDescent="0.2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</row>
    <row r="1214" spans="18:61" x14ac:dyDescent="0.2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</row>
    <row r="1215" spans="18:61" x14ac:dyDescent="0.2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</row>
    <row r="1216" spans="18:61" x14ac:dyDescent="0.2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</row>
    <row r="1217" spans="18:61" x14ac:dyDescent="0.2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</row>
    <row r="1218" spans="18:61" x14ac:dyDescent="0.2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</row>
    <row r="1219" spans="18:61" x14ac:dyDescent="0.2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</row>
    <row r="1220" spans="18:61" x14ac:dyDescent="0.2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</row>
    <row r="1221" spans="18:61" x14ac:dyDescent="0.2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</row>
    <row r="1222" spans="18:61" x14ac:dyDescent="0.2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</row>
    <row r="1223" spans="18:61" x14ac:dyDescent="0.2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</row>
    <row r="1224" spans="18:61" x14ac:dyDescent="0.2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</row>
    <row r="1225" spans="18:61" x14ac:dyDescent="0.2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</row>
    <row r="1226" spans="18:61" x14ac:dyDescent="0.2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</row>
    <row r="1227" spans="18:61" x14ac:dyDescent="0.2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</row>
    <row r="1228" spans="18:61" x14ac:dyDescent="0.2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</row>
    <row r="1229" spans="18:61" x14ac:dyDescent="0.2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</row>
    <row r="1230" spans="18:61" x14ac:dyDescent="0.2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</row>
    <row r="1231" spans="18:61" x14ac:dyDescent="0.2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</row>
    <row r="1232" spans="18:61" x14ac:dyDescent="0.2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</row>
    <row r="1233" spans="18:61" x14ac:dyDescent="0.2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</row>
    <row r="1234" spans="18:61" x14ac:dyDescent="0.2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</row>
    <row r="1235" spans="18:61" x14ac:dyDescent="0.2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</row>
    <row r="1236" spans="18:61" x14ac:dyDescent="0.2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</row>
    <row r="1237" spans="18:61" x14ac:dyDescent="0.2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</row>
    <row r="1238" spans="18:61" x14ac:dyDescent="0.2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</row>
    <row r="1239" spans="18:61" x14ac:dyDescent="0.2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</row>
    <row r="1240" spans="18:61" x14ac:dyDescent="0.2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</row>
    <row r="1241" spans="18:61" x14ac:dyDescent="0.2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</row>
    <row r="1242" spans="18:61" x14ac:dyDescent="0.2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</row>
    <row r="1243" spans="18:61" x14ac:dyDescent="0.2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</row>
    <row r="1244" spans="18:61" x14ac:dyDescent="0.2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</row>
    <row r="1245" spans="18:61" x14ac:dyDescent="0.2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</row>
    <row r="1246" spans="18:61" x14ac:dyDescent="0.2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</row>
    <row r="1247" spans="18:61" x14ac:dyDescent="0.2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</row>
    <row r="1248" spans="18:61" x14ac:dyDescent="0.2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</row>
    <row r="1249" spans="18:61" x14ac:dyDescent="0.2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</row>
    <row r="1250" spans="18:61" x14ac:dyDescent="0.2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</row>
    <row r="1251" spans="18:61" x14ac:dyDescent="0.2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</row>
    <row r="1252" spans="18:61" x14ac:dyDescent="0.2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</row>
    <row r="1253" spans="18:61" x14ac:dyDescent="0.2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</row>
    <row r="1254" spans="18:61" x14ac:dyDescent="0.2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</row>
    <row r="1255" spans="18:61" x14ac:dyDescent="0.2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</row>
    <row r="1256" spans="18:61" x14ac:dyDescent="0.2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</row>
    <row r="1257" spans="18:61" x14ac:dyDescent="0.2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</row>
    <row r="1258" spans="18:61" x14ac:dyDescent="0.2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</row>
    <row r="1259" spans="18:61" x14ac:dyDescent="0.2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</row>
    <row r="1260" spans="18:61" x14ac:dyDescent="0.2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</row>
    <row r="1261" spans="18:61" x14ac:dyDescent="0.2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</row>
    <row r="1262" spans="18:61" x14ac:dyDescent="0.2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</row>
    <row r="1263" spans="18:61" x14ac:dyDescent="0.2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</row>
    <row r="1264" spans="18:61" x14ac:dyDescent="0.2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</row>
    <row r="1265" spans="18:61" x14ac:dyDescent="0.2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</row>
    <row r="1266" spans="18:61" x14ac:dyDescent="0.2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</row>
    <row r="1267" spans="18:61" x14ac:dyDescent="0.2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</row>
    <row r="1268" spans="18:61" x14ac:dyDescent="0.2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</row>
    <row r="1269" spans="18:61" x14ac:dyDescent="0.2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</row>
    <row r="1270" spans="18:61" x14ac:dyDescent="0.2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</row>
    <row r="1271" spans="18:61" x14ac:dyDescent="0.2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</row>
    <row r="1272" spans="18:61" x14ac:dyDescent="0.2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</row>
    <row r="1273" spans="18:61" x14ac:dyDescent="0.2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</row>
    <row r="1274" spans="18:61" x14ac:dyDescent="0.2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</row>
    <row r="1275" spans="18:61" x14ac:dyDescent="0.2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</row>
    <row r="1276" spans="18:61" x14ac:dyDescent="0.2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</row>
    <row r="1277" spans="18:61" x14ac:dyDescent="0.2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</row>
    <row r="1278" spans="18:61" x14ac:dyDescent="0.2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</row>
    <row r="1279" spans="18:61" x14ac:dyDescent="0.2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</row>
    <row r="1280" spans="18:61" x14ac:dyDescent="0.2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</row>
    <row r="1281" spans="18:61" x14ac:dyDescent="0.2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</row>
    <row r="1282" spans="18:61" x14ac:dyDescent="0.2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</row>
    <row r="1283" spans="18:61" x14ac:dyDescent="0.2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</row>
    <row r="1284" spans="18:61" x14ac:dyDescent="0.2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</row>
    <row r="1285" spans="18:61" x14ac:dyDescent="0.2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</row>
    <row r="1286" spans="18:61" x14ac:dyDescent="0.2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</row>
    <row r="1287" spans="18:61" x14ac:dyDescent="0.2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</row>
    <row r="1288" spans="18:61" x14ac:dyDescent="0.2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</row>
    <row r="1289" spans="18:61" x14ac:dyDescent="0.2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</row>
    <row r="1290" spans="18:61" x14ac:dyDescent="0.2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</row>
    <row r="1291" spans="18:61" x14ac:dyDescent="0.2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</row>
    <row r="1292" spans="18:61" x14ac:dyDescent="0.2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</row>
    <row r="1293" spans="18:61" x14ac:dyDescent="0.2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</row>
    <row r="1294" spans="18:61" x14ac:dyDescent="0.2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</row>
    <row r="1295" spans="18:61" x14ac:dyDescent="0.2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</row>
    <row r="1296" spans="18:61" x14ac:dyDescent="0.2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</row>
    <row r="1297" spans="18:61" x14ac:dyDescent="0.2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</row>
    <row r="1298" spans="18:61" x14ac:dyDescent="0.2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</row>
    <row r="1299" spans="18:61" x14ac:dyDescent="0.2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</row>
    <row r="1300" spans="18:61" x14ac:dyDescent="0.2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</row>
    <row r="1301" spans="18:61" x14ac:dyDescent="0.2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</row>
    <row r="1302" spans="18:61" x14ac:dyDescent="0.2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</row>
    <row r="1303" spans="18:61" x14ac:dyDescent="0.2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</row>
    <row r="1304" spans="18:61" x14ac:dyDescent="0.2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</row>
    <row r="1305" spans="18:61" x14ac:dyDescent="0.2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</row>
    <row r="1306" spans="18:61" x14ac:dyDescent="0.2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</row>
    <row r="1307" spans="18:61" x14ac:dyDescent="0.2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</row>
    <row r="1308" spans="18:61" x14ac:dyDescent="0.2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</row>
    <row r="1309" spans="18:61" x14ac:dyDescent="0.2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</row>
    <row r="1310" spans="18:61" x14ac:dyDescent="0.2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</row>
    <row r="1311" spans="18:61" x14ac:dyDescent="0.2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</row>
    <row r="1312" spans="18:61" x14ac:dyDescent="0.2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</row>
    <row r="1313" spans="18:61" x14ac:dyDescent="0.2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</row>
    <row r="1314" spans="18:61" x14ac:dyDescent="0.2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</row>
    <row r="1315" spans="18:61" x14ac:dyDescent="0.2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</row>
    <row r="1316" spans="18:61" x14ac:dyDescent="0.2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</row>
    <row r="1317" spans="18:61" x14ac:dyDescent="0.2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</row>
    <row r="1318" spans="18:61" x14ac:dyDescent="0.2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</row>
    <row r="1319" spans="18:61" x14ac:dyDescent="0.2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</row>
    <row r="1320" spans="18:61" x14ac:dyDescent="0.2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</row>
    <row r="1321" spans="18:61" x14ac:dyDescent="0.2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</row>
    <row r="1322" spans="18:61" x14ac:dyDescent="0.2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</row>
    <row r="1323" spans="18:61" x14ac:dyDescent="0.2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</row>
    <row r="1324" spans="18:61" x14ac:dyDescent="0.2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</row>
    <row r="1325" spans="18:61" x14ac:dyDescent="0.2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</row>
    <row r="1326" spans="18:61" x14ac:dyDescent="0.2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</row>
    <row r="1327" spans="18:61" x14ac:dyDescent="0.2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</row>
    <row r="1328" spans="18:61" x14ac:dyDescent="0.2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</row>
    <row r="1329" spans="18:61" x14ac:dyDescent="0.2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</row>
    <row r="1330" spans="18:61" x14ac:dyDescent="0.2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</row>
    <row r="1331" spans="18:61" x14ac:dyDescent="0.2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</row>
    <row r="1332" spans="18:61" x14ac:dyDescent="0.2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</row>
    <row r="1333" spans="18:61" x14ac:dyDescent="0.2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</row>
    <row r="1334" spans="18:61" x14ac:dyDescent="0.2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</row>
    <row r="1335" spans="18:61" x14ac:dyDescent="0.2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</row>
    <row r="1336" spans="18:61" x14ac:dyDescent="0.2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</row>
    <row r="1337" spans="18:61" x14ac:dyDescent="0.2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</row>
    <row r="1338" spans="18:61" x14ac:dyDescent="0.2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</row>
    <row r="1339" spans="18:61" x14ac:dyDescent="0.2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</row>
    <row r="1340" spans="18:61" x14ac:dyDescent="0.2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</row>
    <row r="1341" spans="18:61" x14ac:dyDescent="0.2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</row>
    <row r="1342" spans="18:61" x14ac:dyDescent="0.2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</row>
    <row r="1343" spans="18:61" x14ac:dyDescent="0.2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</row>
    <row r="1344" spans="18:61" x14ac:dyDescent="0.2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</row>
    <row r="1345" spans="18:61" x14ac:dyDescent="0.2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</row>
    <row r="1346" spans="18:61" x14ac:dyDescent="0.2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</row>
    <row r="1347" spans="18:61" x14ac:dyDescent="0.2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</row>
    <row r="1348" spans="18:61" x14ac:dyDescent="0.2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</row>
    <row r="1349" spans="18:61" x14ac:dyDescent="0.2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</row>
    <row r="1350" spans="18:61" x14ac:dyDescent="0.2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</row>
    <row r="1351" spans="18:61" x14ac:dyDescent="0.2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</row>
    <row r="1352" spans="18:61" x14ac:dyDescent="0.2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</row>
    <row r="1353" spans="18:61" x14ac:dyDescent="0.2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</row>
    <row r="1354" spans="18:61" x14ac:dyDescent="0.2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</row>
    <row r="1355" spans="18:61" x14ac:dyDescent="0.2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</row>
    <row r="1356" spans="18:61" x14ac:dyDescent="0.2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</row>
    <row r="1357" spans="18:61" x14ac:dyDescent="0.2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</row>
    <row r="1358" spans="18:61" x14ac:dyDescent="0.2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</row>
    <row r="1359" spans="18:61" x14ac:dyDescent="0.2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</row>
    <row r="1360" spans="18:61" x14ac:dyDescent="0.2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</row>
    <row r="1361" spans="18:61" x14ac:dyDescent="0.2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</row>
    <row r="1362" spans="18:61" x14ac:dyDescent="0.2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</row>
    <row r="1363" spans="18:61" x14ac:dyDescent="0.2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</row>
    <row r="1364" spans="18:61" x14ac:dyDescent="0.2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</row>
    <row r="1365" spans="18:61" x14ac:dyDescent="0.2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</row>
    <row r="1366" spans="18:61" x14ac:dyDescent="0.2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</row>
    <row r="1367" spans="18:61" x14ac:dyDescent="0.2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</row>
    <row r="1368" spans="18:61" x14ac:dyDescent="0.2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</row>
    <row r="1369" spans="18:61" x14ac:dyDescent="0.2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</row>
    <row r="1370" spans="18:61" x14ac:dyDescent="0.2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</row>
    <row r="1371" spans="18:61" x14ac:dyDescent="0.2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</row>
    <row r="1372" spans="18:61" x14ac:dyDescent="0.2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</row>
    <row r="1373" spans="18:61" x14ac:dyDescent="0.2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</row>
    <row r="1374" spans="18:61" x14ac:dyDescent="0.2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</row>
    <row r="1375" spans="18:61" x14ac:dyDescent="0.2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</row>
    <row r="1376" spans="18:61" x14ac:dyDescent="0.2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</row>
    <row r="1377" spans="18:61" x14ac:dyDescent="0.2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</row>
    <row r="1378" spans="18:61" x14ac:dyDescent="0.2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</row>
    <row r="1379" spans="18:61" x14ac:dyDescent="0.2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</row>
    <row r="1380" spans="18:61" x14ac:dyDescent="0.2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</row>
    <row r="1381" spans="18:61" x14ac:dyDescent="0.2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</row>
    <row r="1382" spans="18:61" x14ac:dyDescent="0.2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</row>
    <row r="1383" spans="18:61" x14ac:dyDescent="0.2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</row>
    <row r="1384" spans="18:61" x14ac:dyDescent="0.2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</row>
    <row r="1385" spans="18:61" x14ac:dyDescent="0.2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</row>
    <row r="1386" spans="18:61" x14ac:dyDescent="0.2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</row>
    <row r="1387" spans="18:61" x14ac:dyDescent="0.2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</row>
    <row r="1388" spans="18:61" x14ac:dyDescent="0.2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</row>
    <row r="1389" spans="18:61" x14ac:dyDescent="0.2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</row>
    <row r="1390" spans="18:61" x14ac:dyDescent="0.2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</row>
    <row r="1391" spans="18:61" x14ac:dyDescent="0.2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</row>
    <row r="1392" spans="18:61" x14ac:dyDescent="0.2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</row>
    <row r="1393" spans="18:61" x14ac:dyDescent="0.2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</row>
    <row r="1394" spans="18:61" x14ac:dyDescent="0.2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</row>
    <row r="1395" spans="18:61" x14ac:dyDescent="0.2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</row>
    <row r="1396" spans="18:61" x14ac:dyDescent="0.2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</row>
    <row r="1397" spans="18:61" x14ac:dyDescent="0.2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</row>
    <row r="1398" spans="18:61" x14ac:dyDescent="0.2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</row>
    <row r="1399" spans="18:61" x14ac:dyDescent="0.2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</row>
    <row r="1400" spans="18:61" x14ac:dyDescent="0.2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</row>
    <row r="1401" spans="18:61" x14ac:dyDescent="0.2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</row>
    <row r="1402" spans="18:61" x14ac:dyDescent="0.2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</row>
    <row r="1403" spans="18:61" x14ac:dyDescent="0.2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</row>
    <row r="1404" spans="18:61" x14ac:dyDescent="0.2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</row>
    <row r="1405" spans="18:61" x14ac:dyDescent="0.2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</row>
    <row r="1406" spans="18:61" x14ac:dyDescent="0.2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</row>
    <row r="1407" spans="18:61" x14ac:dyDescent="0.2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</row>
    <row r="1408" spans="18:61" x14ac:dyDescent="0.2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</row>
    <row r="1409" spans="18:61" x14ac:dyDescent="0.2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</row>
    <row r="1410" spans="18:61" x14ac:dyDescent="0.2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</row>
    <row r="1411" spans="18:61" x14ac:dyDescent="0.2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</row>
    <row r="1412" spans="18:61" x14ac:dyDescent="0.2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</row>
    <row r="1413" spans="18:61" x14ac:dyDescent="0.2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</row>
    <row r="1414" spans="18:61" x14ac:dyDescent="0.2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</row>
    <row r="1415" spans="18:61" x14ac:dyDescent="0.2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</row>
    <row r="1416" spans="18:61" x14ac:dyDescent="0.2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</row>
    <row r="1417" spans="18:61" x14ac:dyDescent="0.2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</row>
    <row r="1418" spans="18:61" x14ac:dyDescent="0.2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</row>
    <row r="1419" spans="18:61" x14ac:dyDescent="0.2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</row>
    <row r="1420" spans="18:61" x14ac:dyDescent="0.2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</row>
    <row r="1421" spans="18:61" x14ac:dyDescent="0.2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</row>
    <row r="1422" spans="18:61" x14ac:dyDescent="0.2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</row>
    <row r="1423" spans="18:61" x14ac:dyDescent="0.2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</row>
    <row r="1424" spans="18:61" x14ac:dyDescent="0.2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</row>
    <row r="1425" spans="18:61" x14ac:dyDescent="0.2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</row>
    <row r="1426" spans="18:61" x14ac:dyDescent="0.2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</row>
    <row r="1427" spans="18:61" x14ac:dyDescent="0.2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</row>
    <row r="1428" spans="18:61" x14ac:dyDescent="0.2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</row>
    <row r="1429" spans="18:61" x14ac:dyDescent="0.2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</row>
    <row r="1430" spans="18:61" x14ac:dyDescent="0.2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</row>
    <row r="1431" spans="18:61" x14ac:dyDescent="0.2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</row>
    <row r="1432" spans="18:61" x14ac:dyDescent="0.2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</row>
    <row r="1433" spans="18:61" x14ac:dyDescent="0.2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</row>
    <row r="1434" spans="18:61" x14ac:dyDescent="0.2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</row>
    <row r="1435" spans="18:61" x14ac:dyDescent="0.2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</row>
    <row r="1436" spans="18:61" x14ac:dyDescent="0.2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</row>
    <row r="1437" spans="18:61" x14ac:dyDescent="0.2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</row>
    <row r="1438" spans="18:61" x14ac:dyDescent="0.2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</row>
    <row r="1439" spans="18:61" x14ac:dyDescent="0.2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</row>
    <row r="1440" spans="18:61" x14ac:dyDescent="0.2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</row>
    <row r="1441" spans="18:61" x14ac:dyDescent="0.2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</row>
    <row r="1442" spans="18:61" x14ac:dyDescent="0.2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</row>
    <row r="1443" spans="18:61" x14ac:dyDescent="0.2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</row>
    <row r="1444" spans="18:61" x14ac:dyDescent="0.2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</row>
    <row r="1445" spans="18:61" x14ac:dyDescent="0.2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</row>
    <row r="1446" spans="18:61" x14ac:dyDescent="0.2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</row>
    <row r="1447" spans="18:61" x14ac:dyDescent="0.2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</row>
    <row r="1448" spans="18:61" x14ac:dyDescent="0.2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</row>
    <row r="1449" spans="18:61" x14ac:dyDescent="0.2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</row>
    <row r="1450" spans="18:61" x14ac:dyDescent="0.2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</row>
    <row r="1451" spans="18:61" x14ac:dyDescent="0.2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</row>
    <row r="1452" spans="18:61" x14ac:dyDescent="0.2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</row>
    <row r="1453" spans="18:61" x14ac:dyDescent="0.2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</row>
    <row r="1454" spans="18:61" x14ac:dyDescent="0.2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</row>
    <row r="1455" spans="18:61" x14ac:dyDescent="0.2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</row>
    <row r="1456" spans="18:61" x14ac:dyDescent="0.2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</row>
    <row r="1457" spans="18:61" x14ac:dyDescent="0.2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</row>
    <row r="1458" spans="18:61" x14ac:dyDescent="0.2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</row>
    <row r="1459" spans="18:61" x14ac:dyDescent="0.2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</row>
    <row r="1460" spans="18:61" x14ac:dyDescent="0.2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</row>
    <row r="1461" spans="18:61" x14ac:dyDescent="0.2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</row>
    <row r="1462" spans="18:61" x14ac:dyDescent="0.2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</row>
    <row r="1463" spans="18:61" x14ac:dyDescent="0.2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</row>
    <row r="1464" spans="18:61" x14ac:dyDescent="0.2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</row>
    <row r="1465" spans="18:61" x14ac:dyDescent="0.2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</row>
    <row r="1466" spans="18:61" x14ac:dyDescent="0.2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</row>
    <row r="1467" spans="18:61" x14ac:dyDescent="0.2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</row>
    <row r="1468" spans="18:61" x14ac:dyDescent="0.2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</row>
    <row r="1469" spans="18:61" x14ac:dyDescent="0.2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</row>
    <row r="1470" spans="18:61" x14ac:dyDescent="0.2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</row>
    <row r="1471" spans="18:61" x14ac:dyDescent="0.2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</row>
    <row r="1472" spans="18:61" x14ac:dyDescent="0.2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</row>
    <row r="1473" spans="18:61" x14ac:dyDescent="0.2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</row>
    <row r="1474" spans="18:61" x14ac:dyDescent="0.2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</row>
    <row r="1475" spans="18:61" x14ac:dyDescent="0.2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</row>
    <row r="1476" spans="18:61" x14ac:dyDescent="0.2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</row>
    <row r="1477" spans="18:61" x14ac:dyDescent="0.2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</row>
    <row r="1478" spans="18:61" x14ac:dyDescent="0.2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</row>
    <row r="1479" spans="18:61" x14ac:dyDescent="0.2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</row>
    <row r="1480" spans="18:61" x14ac:dyDescent="0.2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</row>
    <row r="1481" spans="18:61" x14ac:dyDescent="0.2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</row>
    <row r="1482" spans="18:61" x14ac:dyDescent="0.2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</row>
    <row r="1483" spans="18:61" x14ac:dyDescent="0.2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</row>
    <row r="1484" spans="18:61" x14ac:dyDescent="0.2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</row>
    <row r="1485" spans="18:61" x14ac:dyDescent="0.2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</row>
    <row r="1486" spans="18:61" x14ac:dyDescent="0.2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</row>
    <row r="1487" spans="18:61" x14ac:dyDescent="0.2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</row>
    <row r="1488" spans="18:61" x14ac:dyDescent="0.2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</row>
    <row r="1489" spans="18:61" x14ac:dyDescent="0.2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</row>
    <row r="1490" spans="18:61" x14ac:dyDescent="0.2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</row>
    <row r="1491" spans="18:61" x14ac:dyDescent="0.2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</row>
    <row r="1492" spans="18:61" x14ac:dyDescent="0.2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</row>
    <row r="1493" spans="18:61" x14ac:dyDescent="0.2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</row>
    <row r="1494" spans="18:61" x14ac:dyDescent="0.2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</row>
    <row r="1495" spans="18:61" x14ac:dyDescent="0.2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</row>
    <row r="1496" spans="18:61" x14ac:dyDescent="0.2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</row>
    <row r="1497" spans="18:61" x14ac:dyDescent="0.2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</row>
    <row r="1498" spans="18:61" x14ac:dyDescent="0.2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</row>
    <row r="1499" spans="18:61" x14ac:dyDescent="0.2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</row>
    <row r="1500" spans="18:61" x14ac:dyDescent="0.2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</row>
    <row r="1501" spans="18:61" x14ac:dyDescent="0.2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</row>
    <row r="1502" spans="18:61" x14ac:dyDescent="0.2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</row>
    <row r="1503" spans="18:61" x14ac:dyDescent="0.2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</row>
    <row r="1504" spans="18:61" x14ac:dyDescent="0.2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</row>
    <row r="1505" spans="18:61" x14ac:dyDescent="0.2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</row>
    <row r="1506" spans="18:61" x14ac:dyDescent="0.2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</row>
    <row r="1507" spans="18:61" x14ac:dyDescent="0.2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</row>
    <row r="1508" spans="18:61" x14ac:dyDescent="0.2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</row>
    <row r="1509" spans="18:61" x14ac:dyDescent="0.2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</row>
    <row r="1510" spans="18:61" x14ac:dyDescent="0.2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</row>
    <row r="1511" spans="18:61" x14ac:dyDescent="0.2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</row>
    <row r="1512" spans="18:61" x14ac:dyDescent="0.2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</row>
    <row r="1513" spans="18:61" x14ac:dyDescent="0.2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</row>
    <row r="1514" spans="18:61" x14ac:dyDescent="0.2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</row>
    <row r="1515" spans="18:61" x14ac:dyDescent="0.2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</row>
    <row r="1516" spans="18:61" x14ac:dyDescent="0.2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</row>
    <row r="1517" spans="18:61" x14ac:dyDescent="0.2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</row>
    <row r="1518" spans="18:61" x14ac:dyDescent="0.2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</row>
    <row r="1519" spans="18:61" x14ac:dyDescent="0.2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</row>
    <row r="1520" spans="18:61" x14ac:dyDescent="0.2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</row>
    <row r="1521" spans="18:61" x14ac:dyDescent="0.2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</row>
    <row r="1522" spans="18:61" x14ac:dyDescent="0.2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</row>
    <row r="1523" spans="18:61" x14ac:dyDescent="0.2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</row>
    <row r="1524" spans="18:61" x14ac:dyDescent="0.2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</row>
    <row r="1525" spans="18:61" x14ac:dyDescent="0.2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</row>
    <row r="1526" spans="18:61" x14ac:dyDescent="0.2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</row>
    <row r="1527" spans="18:61" x14ac:dyDescent="0.2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</row>
    <row r="1528" spans="18:61" x14ac:dyDescent="0.2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</row>
    <row r="1529" spans="18:61" x14ac:dyDescent="0.2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</row>
    <row r="1530" spans="18:61" x14ac:dyDescent="0.2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</row>
    <row r="1531" spans="18:61" x14ac:dyDescent="0.2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</row>
    <row r="1532" spans="18:61" x14ac:dyDescent="0.2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</row>
    <row r="1533" spans="18:61" x14ac:dyDescent="0.2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</row>
    <row r="1534" spans="18:61" x14ac:dyDescent="0.2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</row>
    <row r="1535" spans="18:61" x14ac:dyDescent="0.2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</row>
    <row r="1536" spans="18:61" x14ac:dyDescent="0.2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</row>
    <row r="1537" spans="18:61" x14ac:dyDescent="0.2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</row>
    <row r="1538" spans="18:61" x14ac:dyDescent="0.2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</row>
    <row r="1539" spans="18:61" x14ac:dyDescent="0.2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</row>
    <row r="1540" spans="18:61" x14ac:dyDescent="0.2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</row>
    <row r="1541" spans="18:61" x14ac:dyDescent="0.2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</row>
    <row r="1542" spans="18:61" x14ac:dyDescent="0.2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</row>
    <row r="1543" spans="18:61" x14ac:dyDescent="0.2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</row>
    <row r="1544" spans="18:61" x14ac:dyDescent="0.2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</row>
    <row r="1545" spans="18:61" x14ac:dyDescent="0.2">
      <c r="R1545" s="3"/>
      <c r="S1545" s="3"/>
      <c r="T1545" s="3"/>
      <c r="U1545" s="3"/>
      <c r="V1545" s="3"/>
      <c r="W1545" s="3"/>
      <c r="BD1545" s="3"/>
      <c r="BE1545" s="3"/>
      <c r="BF1545" s="3"/>
      <c r="BG1545" s="3"/>
      <c r="BH1545" s="3"/>
      <c r="BI1545" s="3"/>
    </row>
    <row r="1546" spans="18:61" x14ac:dyDescent="0.2">
      <c r="R1546" s="3"/>
      <c r="S1546" s="3"/>
      <c r="T1546" s="3"/>
      <c r="U1546" s="3"/>
      <c r="V1546" s="3"/>
      <c r="W1546" s="3"/>
      <c r="BD1546" s="3"/>
      <c r="BE1546" s="3"/>
      <c r="BF1546" s="3"/>
      <c r="BG1546" s="3"/>
      <c r="BH1546" s="3"/>
      <c r="BI1546" s="3"/>
    </row>
    <row r="1547" spans="18:61" x14ac:dyDescent="0.2">
      <c r="R1547" s="3"/>
      <c r="S1547" s="3"/>
      <c r="T1547" s="3"/>
      <c r="U1547" s="3"/>
      <c r="V1547" s="3"/>
      <c r="W1547" s="3"/>
      <c r="BD1547" s="3"/>
      <c r="BE1547" s="3"/>
      <c r="BF1547" s="3"/>
      <c r="BG1547" s="3"/>
      <c r="BH1547" s="3"/>
      <c r="BI1547" s="3"/>
    </row>
    <row r="1548" spans="18:61" x14ac:dyDescent="0.2">
      <c r="R1548" s="3"/>
      <c r="S1548" s="3"/>
      <c r="T1548" s="3"/>
      <c r="U1548" s="3"/>
      <c r="V1548" s="3"/>
      <c r="W1548" s="3"/>
      <c r="BD1548" s="3"/>
      <c r="BE1548" s="3"/>
      <c r="BF1548" s="3"/>
      <c r="BG1548" s="3"/>
      <c r="BH1548" s="3"/>
      <c r="BI1548" s="3"/>
    </row>
    <row r="1549" spans="18:61" x14ac:dyDescent="0.2">
      <c r="R1549" s="3"/>
      <c r="S1549" s="3"/>
      <c r="T1549" s="3"/>
      <c r="U1549" s="3"/>
      <c r="V1549" s="3"/>
      <c r="W1549" s="3"/>
      <c r="BD1549" s="3"/>
      <c r="BE1549" s="3"/>
      <c r="BF1549" s="3"/>
      <c r="BG1549" s="3"/>
      <c r="BH1549" s="3"/>
      <c r="BI1549" s="3"/>
    </row>
    <row r="1550" spans="18:61" x14ac:dyDescent="0.2">
      <c r="R1550" s="3"/>
      <c r="S1550" s="3"/>
      <c r="T1550" s="3"/>
      <c r="U1550" s="3"/>
      <c r="V1550" s="3"/>
      <c r="W1550" s="3"/>
      <c r="BD1550" s="3"/>
      <c r="BE1550" s="3"/>
      <c r="BF1550" s="3"/>
      <c r="BG1550" s="3"/>
      <c r="BH1550" s="3"/>
      <c r="BI1550" s="3"/>
    </row>
    <row r="1551" spans="18:61" x14ac:dyDescent="0.2">
      <c r="R1551" s="3"/>
      <c r="S1551" s="3"/>
      <c r="T1551" s="3"/>
      <c r="U1551" s="3"/>
      <c r="V1551" s="3"/>
      <c r="W1551" s="3"/>
      <c r="BD1551" s="3"/>
      <c r="BE1551" s="3"/>
      <c r="BF1551" s="3"/>
      <c r="BG1551" s="3"/>
      <c r="BH1551" s="3"/>
      <c r="BI1551" s="3"/>
    </row>
    <row r="1552" spans="18:61" x14ac:dyDescent="0.2">
      <c r="R1552" s="3"/>
      <c r="S1552" s="3"/>
      <c r="T1552" s="3"/>
      <c r="U1552" s="3"/>
      <c r="V1552" s="3"/>
      <c r="W1552" s="3"/>
      <c r="BD1552" s="3"/>
      <c r="BE1552" s="3"/>
      <c r="BF1552" s="3"/>
      <c r="BG1552" s="3"/>
      <c r="BH1552" s="3"/>
      <c r="BI1552" s="3"/>
    </row>
    <row r="1553" spans="18:61" x14ac:dyDescent="0.2">
      <c r="R1553" s="3"/>
      <c r="S1553" s="3"/>
      <c r="T1553" s="3"/>
      <c r="U1553" s="3"/>
      <c r="V1553" s="3"/>
      <c r="W1553" s="3"/>
      <c r="BD1553" s="3"/>
      <c r="BE1553" s="3"/>
      <c r="BF1553" s="3"/>
      <c r="BG1553" s="3"/>
      <c r="BH1553" s="3"/>
      <c r="BI1553" s="3"/>
    </row>
    <row r="1554" spans="18:61" x14ac:dyDescent="0.2">
      <c r="R1554" s="3"/>
      <c r="S1554" s="3"/>
      <c r="T1554" s="3"/>
      <c r="U1554" s="3"/>
      <c r="V1554" s="3"/>
      <c r="W1554" s="3"/>
      <c r="BD1554" s="3"/>
      <c r="BE1554" s="3"/>
      <c r="BF1554" s="3"/>
      <c r="BG1554" s="3"/>
      <c r="BH1554" s="3"/>
      <c r="BI1554" s="3"/>
    </row>
    <row r="1555" spans="18:61" x14ac:dyDescent="0.2">
      <c r="R1555" s="3"/>
      <c r="S1555" s="3"/>
      <c r="T1555" s="3"/>
      <c r="U1555" s="3"/>
      <c r="V1555" s="3"/>
      <c r="W1555" s="3"/>
      <c r="BD1555" s="3"/>
      <c r="BE1555" s="3"/>
      <c r="BF1555" s="3"/>
      <c r="BG1555" s="3"/>
      <c r="BH1555" s="3"/>
      <c r="BI1555" s="3"/>
    </row>
    <row r="1556" spans="18:61" x14ac:dyDescent="0.2">
      <c r="R1556" s="3"/>
      <c r="S1556" s="3"/>
      <c r="T1556" s="3"/>
      <c r="U1556" s="3"/>
      <c r="V1556" s="3"/>
      <c r="W1556" s="3"/>
      <c r="BD1556" s="3"/>
      <c r="BE1556" s="3"/>
      <c r="BF1556" s="3"/>
      <c r="BG1556" s="3"/>
      <c r="BH1556" s="3"/>
      <c r="BI1556" s="3"/>
    </row>
    <row r="1557" spans="18:61" x14ac:dyDescent="0.2">
      <c r="R1557" s="3"/>
      <c r="S1557" s="3"/>
      <c r="T1557" s="3"/>
      <c r="U1557" s="3"/>
      <c r="V1557" s="3"/>
      <c r="W1557" s="3"/>
      <c r="BD1557" s="3"/>
      <c r="BE1557" s="3"/>
      <c r="BF1557" s="3"/>
      <c r="BG1557" s="3"/>
      <c r="BH1557" s="3"/>
      <c r="BI1557" s="3"/>
    </row>
    <row r="1558" spans="18:61" x14ac:dyDescent="0.2">
      <c r="R1558" s="3"/>
      <c r="S1558" s="3"/>
      <c r="T1558" s="3"/>
      <c r="U1558" s="3"/>
      <c r="V1558" s="3"/>
      <c r="W1558" s="3"/>
      <c r="BD1558" s="3"/>
      <c r="BE1558" s="3"/>
      <c r="BF1558" s="3"/>
      <c r="BG1558" s="3"/>
      <c r="BH1558" s="3"/>
      <c r="BI1558" s="3"/>
    </row>
    <row r="1559" spans="18:61" x14ac:dyDescent="0.2">
      <c r="R1559" s="3"/>
      <c r="S1559" s="3"/>
      <c r="T1559" s="3"/>
      <c r="U1559" s="3"/>
      <c r="V1559" s="3"/>
      <c r="W1559" s="3"/>
      <c r="BD1559" s="3"/>
      <c r="BE1559" s="3"/>
      <c r="BF1559" s="3"/>
      <c r="BG1559" s="3"/>
      <c r="BH1559" s="3"/>
      <c r="BI1559" s="3"/>
    </row>
    <row r="1560" spans="18:61" x14ac:dyDescent="0.2">
      <c r="R1560" s="3"/>
      <c r="S1560" s="3"/>
      <c r="T1560" s="3"/>
      <c r="U1560" s="3"/>
      <c r="V1560" s="3"/>
      <c r="W1560" s="3"/>
      <c r="BD1560" s="3"/>
      <c r="BE1560" s="3"/>
      <c r="BF1560" s="3"/>
      <c r="BG1560" s="3"/>
      <c r="BH1560" s="3"/>
      <c r="BI1560" s="3"/>
    </row>
    <row r="1561" spans="18:61" x14ac:dyDescent="0.2">
      <c r="R1561" s="3"/>
      <c r="S1561" s="3"/>
      <c r="T1561" s="3"/>
      <c r="U1561" s="3"/>
      <c r="V1561" s="3"/>
      <c r="W1561" s="3"/>
      <c r="BD1561" s="3"/>
      <c r="BE1561" s="3"/>
      <c r="BF1561" s="3"/>
      <c r="BG1561" s="3"/>
      <c r="BH1561" s="3"/>
      <c r="BI1561" s="3"/>
    </row>
    <row r="1562" spans="18:61" x14ac:dyDescent="0.2">
      <c r="R1562" s="3"/>
      <c r="S1562" s="3"/>
      <c r="T1562" s="3"/>
      <c r="U1562" s="3"/>
      <c r="V1562" s="3"/>
      <c r="W1562" s="3"/>
      <c r="BD1562" s="3"/>
      <c r="BE1562" s="3"/>
      <c r="BF1562" s="3"/>
      <c r="BG1562" s="3"/>
      <c r="BH1562" s="3"/>
      <c r="BI1562" s="3"/>
    </row>
    <row r="1563" spans="18:61" x14ac:dyDescent="0.2">
      <c r="R1563" s="3"/>
      <c r="S1563" s="3"/>
      <c r="T1563" s="3"/>
      <c r="U1563" s="3"/>
      <c r="V1563" s="3"/>
      <c r="W1563" s="3"/>
      <c r="BD1563" s="3"/>
      <c r="BE1563" s="3"/>
      <c r="BF1563" s="3"/>
      <c r="BG1563" s="3"/>
      <c r="BH1563" s="3"/>
      <c r="BI1563" s="3"/>
    </row>
    <row r="1564" spans="18:61" x14ac:dyDescent="0.2">
      <c r="R1564" s="3"/>
      <c r="S1564" s="3"/>
      <c r="T1564" s="3"/>
      <c r="U1564" s="3"/>
      <c r="V1564" s="3"/>
      <c r="W1564" s="3"/>
      <c r="BD1564" s="3"/>
      <c r="BE1564" s="3"/>
      <c r="BF1564" s="3"/>
      <c r="BG1564" s="3"/>
      <c r="BH1564" s="3"/>
      <c r="BI1564" s="3"/>
    </row>
    <row r="1565" spans="18:61" x14ac:dyDescent="0.2">
      <c r="R1565" s="3"/>
      <c r="S1565" s="3"/>
      <c r="T1565" s="3"/>
      <c r="U1565" s="3"/>
      <c r="V1565" s="3"/>
      <c r="W1565" s="3"/>
      <c r="BD1565" s="3"/>
      <c r="BE1565" s="3"/>
      <c r="BF1565" s="3"/>
      <c r="BG1565" s="3"/>
      <c r="BH1565" s="3"/>
      <c r="BI1565" s="3"/>
    </row>
    <row r="1566" spans="18:61" x14ac:dyDescent="0.2">
      <c r="R1566" s="3"/>
      <c r="S1566" s="3"/>
      <c r="T1566" s="3"/>
      <c r="U1566" s="3"/>
      <c r="V1566" s="3"/>
      <c r="W1566" s="3"/>
      <c r="BD1566" s="3"/>
      <c r="BE1566" s="3"/>
      <c r="BF1566" s="3"/>
      <c r="BG1566" s="3"/>
      <c r="BH1566" s="3"/>
      <c r="BI1566" s="3"/>
    </row>
    <row r="1567" spans="18:61" x14ac:dyDescent="0.2">
      <c r="R1567" s="3"/>
      <c r="S1567" s="3"/>
      <c r="T1567" s="3"/>
      <c r="U1567" s="3"/>
      <c r="V1567" s="3"/>
      <c r="W1567" s="3"/>
      <c r="BD1567" s="3"/>
      <c r="BE1567" s="3"/>
      <c r="BF1567" s="3"/>
      <c r="BG1567" s="3"/>
      <c r="BH1567" s="3"/>
      <c r="BI1567" s="3"/>
    </row>
    <row r="1568" spans="18:61" x14ac:dyDescent="0.2">
      <c r="R1568" s="3"/>
      <c r="S1568" s="3"/>
      <c r="T1568" s="3"/>
      <c r="U1568" s="3"/>
      <c r="V1568" s="3"/>
      <c r="W1568" s="3"/>
      <c r="BD1568" s="3"/>
      <c r="BE1568" s="3"/>
      <c r="BF1568" s="3"/>
      <c r="BG1568" s="3"/>
      <c r="BH1568" s="3"/>
      <c r="BI1568" s="3"/>
    </row>
    <row r="1569" spans="18:61" x14ac:dyDescent="0.2">
      <c r="R1569" s="3"/>
      <c r="S1569" s="3"/>
      <c r="T1569" s="3"/>
      <c r="U1569" s="3"/>
      <c r="V1569" s="3"/>
      <c r="W1569" s="3"/>
      <c r="BD1569" s="3"/>
      <c r="BE1569" s="3"/>
      <c r="BF1569" s="3"/>
      <c r="BG1569" s="3"/>
      <c r="BH1569" s="3"/>
      <c r="BI1569" s="3"/>
    </row>
    <row r="1570" spans="18:61" x14ac:dyDescent="0.2">
      <c r="R1570" s="3"/>
      <c r="S1570" s="3"/>
      <c r="T1570" s="3"/>
      <c r="U1570" s="3"/>
      <c r="V1570" s="3"/>
      <c r="W1570" s="3"/>
      <c r="BD1570" s="3"/>
      <c r="BE1570" s="3"/>
      <c r="BF1570" s="3"/>
      <c r="BG1570" s="3"/>
      <c r="BH1570" s="3"/>
      <c r="BI1570" s="3"/>
    </row>
    <row r="1571" spans="18:61" x14ac:dyDescent="0.2">
      <c r="R1571" s="3"/>
      <c r="S1571" s="3"/>
      <c r="T1571" s="3"/>
      <c r="U1571" s="3"/>
      <c r="V1571" s="3"/>
      <c r="W1571" s="3"/>
      <c r="BD1571" s="3"/>
      <c r="BE1571" s="3"/>
      <c r="BF1571" s="3"/>
      <c r="BG1571" s="3"/>
      <c r="BH1571" s="3"/>
      <c r="BI1571" s="3"/>
    </row>
    <row r="1572" spans="18:61" x14ac:dyDescent="0.2">
      <c r="R1572" s="3"/>
      <c r="S1572" s="3"/>
      <c r="T1572" s="3"/>
      <c r="U1572" s="3"/>
      <c r="V1572" s="3"/>
      <c r="W1572" s="3"/>
      <c r="BD1572" s="3"/>
      <c r="BE1572" s="3"/>
      <c r="BF1572" s="3"/>
      <c r="BG1572" s="3"/>
      <c r="BH1572" s="3"/>
      <c r="BI1572" s="3"/>
    </row>
    <row r="1573" spans="18:61" x14ac:dyDescent="0.2">
      <c r="R1573" s="3"/>
      <c r="S1573" s="3"/>
      <c r="T1573" s="3"/>
      <c r="U1573" s="3"/>
      <c r="V1573" s="3"/>
      <c r="W1573" s="3"/>
      <c r="BD1573" s="3"/>
      <c r="BE1573" s="3"/>
      <c r="BF1573" s="3"/>
      <c r="BG1573" s="3"/>
      <c r="BH1573" s="3"/>
      <c r="BI1573" s="3"/>
    </row>
    <row r="1574" spans="18:61" x14ac:dyDescent="0.2">
      <c r="R1574" s="3"/>
      <c r="S1574" s="3"/>
      <c r="T1574" s="3"/>
      <c r="U1574" s="3"/>
      <c r="V1574" s="3"/>
      <c r="W1574" s="3"/>
      <c r="BD1574" s="3"/>
      <c r="BE1574" s="3"/>
      <c r="BF1574" s="3"/>
      <c r="BG1574" s="3"/>
      <c r="BH1574" s="3"/>
      <c r="BI1574" s="3"/>
    </row>
    <row r="1575" spans="18:61" x14ac:dyDescent="0.2">
      <c r="R1575" s="3"/>
      <c r="S1575" s="3"/>
      <c r="T1575" s="3"/>
      <c r="U1575" s="3"/>
      <c r="V1575" s="3"/>
      <c r="W1575" s="3"/>
      <c r="BD1575" s="3"/>
      <c r="BE1575" s="3"/>
      <c r="BF1575" s="3"/>
      <c r="BG1575" s="3"/>
      <c r="BH1575" s="3"/>
      <c r="BI1575" s="3"/>
    </row>
    <row r="1576" spans="18:61" x14ac:dyDescent="0.2">
      <c r="R1576" s="3"/>
      <c r="S1576" s="3"/>
      <c r="T1576" s="3"/>
      <c r="U1576" s="3"/>
      <c r="V1576" s="3"/>
      <c r="W1576" s="3"/>
      <c r="BD1576" s="3"/>
      <c r="BE1576" s="3"/>
      <c r="BF1576" s="3"/>
      <c r="BG1576" s="3"/>
      <c r="BH1576" s="3"/>
      <c r="BI1576" s="3"/>
    </row>
    <row r="1577" spans="18:61" x14ac:dyDescent="0.2">
      <c r="R1577" s="3"/>
      <c r="S1577" s="3"/>
      <c r="T1577" s="3"/>
      <c r="U1577" s="3"/>
      <c r="V1577" s="3"/>
      <c r="W1577" s="3"/>
      <c r="BD1577" s="3"/>
      <c r="BE1577" s="3"/>
      <c r="BF1577" s="3"/>
      <c r="BG1577" s="3"/>
      <c r="BH1577" s="3"/>
      <c r="BI1577" s="3"/>
    </row>
    <row r="1578" spans="18:61" x14ac:dyDescent="0.2">
      <c r="R1578" s="3"/>
      <c r="S1578" s="3"/>
      <c r="T1578" s="3"/>
      <c r="U1578" s="3"/>
      <c r="V1578" s="3"/>
      <c r="W1578" s="3"/>
      <c r="BD1578" s="3"/>
      <c r="BE1578" s="3"/>
      <c r="BF1578" s="3"/>
      <c r="BG1578" s="3"/>
      <c r="BH1578" s="3"/>
      <c r="BI1578" s="3"/>
    </row>
    <row r="1579" spans="18:61" x14ac:dyDescent="0.2">
      <c r="R1579" s="3"/>
      <c r="S1579" s="3"/>
      <c r="T1579" s="3"/>
      <c r="U1579" s="3"/>
      <c r="V1579" s="3"/>
      <c r="W1579" s="3"/>
      <c r="BD1579" s="3"/>
      <c r="BE1579" s="3"/>
      <c r="BF1579" s="3"/>
      <c r="BG1579" s="3"/>
      <c r="BH1579" s="3"/>
      <c r="BI1579" s="3"/>
    </row>
    <row r="1580" spans="18:61" x14ac:dyDescent="0.2">
      <c r="R1580" s="3"/>
      <c r="S1580" s="3"/>
      <c r="T1580" s="3"/>
      <c r="U1580" s="3"/>
      <c r="V1580" s="3"/>
      <c r="W1580" s="3"/>
      <c r="BD1580" s="3"/>
      <c r="BE1580" s="3"/>
      <c r="BF1580" s="3"/>
      <c r="BG1580" s="3"/>
      <c r="BH1580" s="3"/>
      <c r="BI1580" s="3"/>
    </row>
    <row r="1581" spans="18:61" x14ac:dyDescent="0.2">
      <c r="R1581" s="3"/>
      <c r="S1581" s="3"/>
      <c r="T1581" s="3"/>
      <c r="U1581" s="3"/>
      <c r="V1581" s="3"/>
      <c r="W1581" s="3"/>
      <c r="BD1581" s="3"/>
      <c r="BE1581" s="3"/>
      <c r="BF1581" s="3"/>
      <c r="BG1581" s="3"/>
      <c r="BH1581" s="3"/>
      <c r="BI1581" s="3"/>
    </row>
    <row r="1582" spans="18:61" x14ac:dyDescent="0.2">
      <c r="R1582" s="3"/>
      <c r="S1582" s="3"/>
      <c r="T1582" s="3"/>
      <c r="U1582" s="3"/>
      <c r="V1582" s="3"/>
      <c r="W1582" s="3"/>
      <c r="BD1582" s="3"/>
      <c r="BE1582" s="3"/>
      <c r="BF1582" s="3"/>
      <c r="BG1582" s="3"/>
      <c r="BH1582" s="3"/>
      <c r="BI1582" s="3"/>
    </row>
    <row r="1583" spans="18:61" x14ac:dyDescent="0.2">
      <c r="R1583" s="3"/>
      <c r="S1583" s="3"/>
      <c r="T1583" s="3"/>
      <c r="U1583" s="3"/>
      <c r="V1583" s="3"/>
      <c r="W1583" s="3"/>
      <c r="BD1583" s="3"/>
      <c r="BE1583" s="3"/>
      <c r="BF1583" s="3"/>
      <c r="BG1583" s="3"/>
      <c r="BH1583" s="3"/>
      <c r="BI1583" s="3"/>
    </row>
    <row r="1584" spans="18:61" x14ac:dyDescent="0.2">
      <c r="R1584" s="3"/>
      <c r="S1584" s="3"/>
      <c r="T1584" s="3"/>
      <c r="U1584" s="3"/>
      <c r="V1584" s="3"/>
      <c r="W1584" s="3"/>
      <c r="BD1584" s="3"/>
      <c r="BE1584" s="3"/>
      <c r="BF1584" s="3"/>
      <c r="BG1584" s="3"/>
      <c r="BH1584" s="3"/>
      <c r="BI1584" s="3"/>
    </row>
    <row r="1585" spans="18:61" x14ac:dyDescent="0.2">
      <c r="R1585" s="3"/>
      <c r="S1585" s="3"/>
      <c r="T1585" s="3"/>
      <c r="U1585" s="3"/>
      <c r="V1585" s="3"/>
      <c r="W1585" s="3"/>
      <c r="BD1585" s="3"/>
      <c r="BE1585" s="3"/>
      <c r="BF1585" s="3"/>
      <c r="BG1585" s="3"/>
      <c r="BH1585" s="3"/>
      <c r="BI1585" s="3"/>
    </row>
    <row r="1586" spans="18:61" x14ac:dyDescent="0.2">
      <c r="R1586" s="3"/>
      <c r="S1586" s="3"/>
      <c r="T1586" s="3"/>
      <c r="U1586" s="3"/>
      <c r="V1586" s="3"/>
      <c r="W1586" s="3"/>
      <c r="BD1586" s="3"/>
      <c r="BE1586" s="3"/>
      <c r="BF1586" s="3"/>
      <c r="BG1586" s="3"/>
      <c r="BH1586" s="3"/>
      <c r="BI1586" s="3"/>
    </row>
    <row r="1587" spans="18:61" x14ac:dyDescent="0.2">
      <c r="R1587" s="3"/>
      <c r="S1587" s="3"/>
      <c r="T1587" s="3"/>
      <c r="U1587" s="3"/>
      <c r="V1587" s="3"/>
      <c r="W1587" s="3"/>
      <c r="BD1587" s="3"/>
      <c r="BE1587" s="3"/>
      <c r="BF1587" s="3"/>
      <c r="BG1587" s="3"/>
      <c r="BH1587" s="3"/>
      <c r="BI1587" s="3"/>
    </row>
    <row r="1588" spans="18:61" x14ac:dyDescent="0.2">
      <c r="R1588" s="3"/>
      <c r="S1588" s="3"/>
      <c r="T1588" s="3"/>
      <c r="U1588" s="3"/>
      <c r="V1588" s="3"/>
      <c r="W1588" s="3"/>
      <c r="BD1588" s="3"/>
      <c r="BE1588" s="3"/>
      <c r="BF1588" s="3"/>
      <c r="BG1588" s="3"/>
      <c r="BH1588" s="3"/>
      <c r="BI1588" s="3"/>
    </row>
    <row r="1589" spans="18:61" x14ac:dyDescent="0.2">
      <c r="R1589" s="3"/>
      <c r="S1589" s="3"/>
      <c r="T1589" s="3"/>
      <c r="U1589" s="3"/>
      <c r="V1589" s="3"/>
      <c r="W1589" s="3"/>
      <c r="BD1589" s="3"/>
      <c r="BE1589" s="3"/>
      <c r="BF1589" s="3"/>
      <c r="BG1589" s="3"/>
      <c r="BH1589" s="3"/>
      <c r="BI1589" s="3"/>
    </row>
    <row r="1590" spans="18:61" x14ac:dyDescent="0.2">
      <c r="R1590" s="3"/>
      <c r="S1590" s="3"/>
      <c r="T1590" s="3"/>
      <c r="U1590" s="3"/>
      <c r="V1590" s="3"/>
      <c r="W1590" s="3"/>
      <c r="BD1590" s="3"/>
      <c r="BE1590" s="3"/>
      <c r="BF1590" s="3"/>
      <c r="BG1590" s="3"/>
      <c r="BH1590" s="3"/>
      <c r="BI1590" s="3"/>
    </row>
    <row r="1591" spans="18:61" x14ac:dyDescent="0.2">
      <c r="R1591" s="3"/>
      <c r="S1591" s="3"/>
      <c r="T1591" s="3"/>
      <c r="U1591" s="3"/>
      <c r="V1591" s="3"/>
      <c r="W1591" s="3"/>
      <c r="BD1591" s="3"/>
      <c r="BE1591" s="3"/>
      <c r="BF1591" s="3"/>
      <c r="BG1591" s="3"/>
      <c r="BH1591" s="3"/>
      <c r="BI1591" s="3"/>
    </row>
    <row r="1592" spans="18:61" x14ac:dyDescent="0.2">
      <c r="R1592" s="3"/>
      <c r="S1592" s="3"/>
      <c r="T1592" s="3"/>
      <c r="U1592" s="3"/>
      <c r="V1592" s="3"/>
      <c r="W1592" s="3"/>
      <c r="BD1592" s="3"/>
      <c r="BE1592" s="3"/>
      <c r="BF1592" s="3"/>
      <c r="BG1592" s="3"/>
      <c r="BH1592" s="3"/>
      <c r="BI1592" s="3"/>
    </row>
    <row r="1593" spans="18:61" x14ac:dyDescent="0.2">
      <c r="R1593" s="3"/>
      <c r="S1593" s="3"/>
      <c r="T1593" s="3"/>
      <c r="U1593" s="3"/>
      <c r="V1593" s="3"/>
      <c r="W1593" s="3"/>
      <c r="BD1593" s="3"/>
      <c r="BE1593" s="3"/>
      <c r="BF1593" s="3"/>
      <c r="BG1593" s="3"/>
      <c r="BH1593" s="3"/>
      <c r="BI1593" s="3"/>
    </row>
    <row r="1594" spans="18:61" x14ac:dyDescent="0.2">
      <c r="R1594" s="3"/>
      <c r="S1594" s="3"/>
      <c r="T1594" s="3"/>
      <c r="U1594" s="3"/>
      <c r="V1594" s="3"/>
      <c r="W1594" s="3"/>
      <c r="BD1594" s="3"/>
      <c r="BE1594" s="3"/>
      <c r="BF1594" s="3"/>
      <c r="BG1594" s="3"/>
      <c r="BH1594" s="3"/>
      <c r="BI1594" s="3"/>
    </row>
    <row r="1595" spans="18:61" x14ac:dyDescent="0.2">
      <c r="R1595" s="3"/>
      <c r="S1595" s="3"/>
      <c r="T1595" s="3"/>
      <c r="U1595" s="3"/>
      <c r="V1595" s="3"/>
      <c r="W1595" s="3"/>
      <c r="BD1595" s="3"/>
      <c r="BE1595" s="3"/>
      <c r="BF1595" s="3"/>
      <c r="BG1595" s="3"/>
      <c r="BH1595" s="3"/>
      <c r="BI1595" s="3"/>
    </row>
    <row r="1596" spans="18:61" x14ac:dyDescent="0.2">
      <c r="R1596" s="3"/>
      <c r="S1596" s="3"/>
      <c r="T1596" s="3"/>
      <c r="U1596" s="3"/>
      <c r="V1596" s="3"/>
      <c r="W1596" s="3"/>
      <c r="BD1596" s="3"/>
      <c r="BE1596" s="3"/>
      <c r="BF1596" s="3"/>
      <c r="BG1596" s="3"/>
      <c r="BH1596" s="3"/>
      <c r="BI1596" s="3"/>
    </row>
    <row r="1597" spans="18:61" x14ac:dyDescent="0.2">
      <c r="R1597" s="3"/>
      <c r="S1597" s="3"/>
      <c r="T1597" s="3"/>
      <c r="U1597" s="3"/>
      <c r="V1597" s="3"/>
      <c r="W1597" s="3"/>
      <c r="BD1597" s="3"/>
      <c r="BE1597" s="3"/>
      <c r="BF1597" s="3"/>
      <c r="BG1597" s="3"/>
      <c r="BH1597" s="3"/>
      <c r="BI1597" s="3"/>
    </row>
    <row r="1598" spans="18:61" x14ac:dyDescent="0.2">
      <c r="R1598" s="3"/>
      <c r="S1598" s="3"/>
      <c r="T1598" s="3"/>
      <c r="U1598" s="3"/>
      <c r="V1598" s="3"/>
      <c r="W1598" s="3"/>
      <c r="BD1598" s="3"/>
      <c r="BE1598" s="3"/>
      <c r="BF1598" s="3"/>
      <c r="BG1598" s="3"/>
      <c r="BH1598" s="3"/>
      <c r="BI1598" s="3"/>
    </row>
    <row r="1599" spans="18:61" x14ac:dyDescent="0.2">
      <c r="R1599" s="3"/>
      <c r="S1599" s="3"/>
      <c r="T1599" s="3"/>
      <c r="U1599" s="3"/>
      <c r="V1599" s="3"/>
      <c r="W1599" s="3"/>
      <c r="BD1599" s="3"/>
      <c r="BE1599" s="3"/>
      <c r="BF1599" s="3"/>
      <c r="BG1599" s="3"/>
      <c r="BH1599" s="3"/>
      <c r="BI1599" s="3"/>
    </row>
    <row r="1600" spans="18:61" x14ac:dyDescent="0.2">
      <c r="R1600" s="3"/>
      <c r="S1600" s="3"/>
      <c r="T1600" s="3"/>
      <c r="U1600" s="3"/>
      <c r="V1600" s="3"/>
      <c r="W1600" s="3"/>
      <c r="BD1600" s="3"/>
      <c r="BE1600" s="3"/>
      <c r="BF1600" s="3"/>
      <c r="BG1600" s="3"/>
      <c r="BH1600" s="3"/>
      <c r="BI1600" s="3"/>
    </row>
    <row r="1601" spans="18:61" x14ac:dyDescent="0.2">
      <c r="R1601" s="3"/>
      <c r="S1601" s="3"/>
      <c r="T1601" s="3"/>
      <c r="U1601" s="3"/>
      <c r="V1601" s="3"/>
      <c r="W1601" s="3"/>
      <c r="BD1601" s="3"/>
      <c r="BE1601" s="3"/>
      <c r="BF1601" s="3"/>
      <c r="BG1601" s="3"/>
      <c r="BH1601" s="3"/>
      <c r="BI1601" s="3"/>
    </row>
    <row r="1602" spans="18:61" x14ac:dyDescent="0.2">
      <c r="R1602" s="3"/>
      <c r="S1602" s="3"/>
      <c r="T1602" s="3"/>
      <c r="U1602" s="3"/>
      <c r="V1602" s="3"/>
      <c r="W1602" s="3"/>
      <c r="BD1602" s="3"/>
      <c r="BE1602" s="3"/>
      <c r="BF1602" s="3"/>
      <c r="BG1602" s="3"/>
      <c r="BH1602" s="3"/>
      <c r="BI1602" s="3"/>
    </row>
    <row r="1603" spans="18:61" x14ac:dyDescent="0.2">
      <c r="R1603" s="3"/>
      <c r="S1603" s="3"/>
      <c r="T1603" s="3"/>
      <c r="U1603" s="3"/>
      <c r="V1603" s="3"/>
      <c r="W1603" s="3"/>
      <c r="BD1603" s="3"/>
      <c r="BE1603" s="3"/>
      <c r="BF1603" s="3"/>
      <c r="BG1603" s="3"/>
      <c r="BH1603" s="3"/>
      <c r="BI1603" s="3"/>
    </row>
    <row r="1604" spans="18:61" x14ac:dyDescent="0.2">
      <c r="R1604" s="3"/>
      <c r="S1604" s="3"/>
      <c r="T1604" s="3"/>
      <c r="U1604" s="3"/>
      <c r="V1604" s="3"/>
      <c r="W1604" s="3"/>
      <c r="BD1604" s="3"/>
      <c r="BE1604" s="3"/>
      <c r="BF1604" s="3"/>
      <c r="BG1604" s="3"/>
      <c r="BH1604" s="3"/>
      <c r="BI1604" s="3"/>
    </row>
    <row r="1605" spans="18:61" x14ac:dyDescent="0.2">
      <c r="R1605" s="3"/>
      <c r="S1605" s="3"/>
      <c r="T1605" s="3"/>
      <c r="U1605" s="3"/>
      <c r="V1605" s="3"/>
      <c r="W1605" s="3"/>
      <c r="BD1605" s="3"/>
      <c r="BE1605" s="3"/>
      <c r="BF1605" s="3"/>
      <c r="BG1605" s="3"/>
      <c r="BH1605" s="3"/>
      <c r="BI1605" s="3"/>
    </row>
    <row r="1606" spans="18:61" x14ac:dyDescent="0.2">
      <c r="R1606" s="3"/>
      <c r="S1606" s="3"/>
      <c r="T1606" s="3"/>
      <c r="U1606" s="3"/>
      <c r="V1606" s="3"/>
      <c r="W1606" s="3"/>
      <c r="BD1606" s="3"/>
      <c r="BE1606" s="3"/>
      <c r="BF1606" s="3"/>
      <c r="BG1606" s="3"/>
      <c r="BH1606" s="3"/>
      <c r="BI1606" s="3"/>
    </row>
    <row r="1607" spans="18:61" x14ac:dyDescent="0.2">
      <c r="R1607" s="3"/>
      <c r="S1607" s="3"/>
      <c r="T1607" s="3"/>
      <c r="U1607" s="3"/>
      <c r="V1607" s="3"/>
      <c r="W1607" s="3"/>
      <c r="BD1607" s="3"/>
      <c r="BE1607" s="3"/>
      <c r="BF1607" s="3"/>
      <c r="BG1607" s="3"/>
      <c r="BH1607" s="3"/>
      <c r="BI1607" s="3"/>
    </row>
    <row r="1608" spans="18:61" x14ac:dyDescent="0.2">
      <c r="R1608" s="3"/>
      <c r="S1608" s="3"/>
      <c r="T1608" s="3"/>
      <c r="U1608" s="3"/>
      <c r="V1608" s="3"/>
      <c r="W1608" s="3"/>
      <c r="BD1608" s="3"/>
      <c r="BE1608" s="3"/>
      <c r="BF1608" s="3"/>
      <c r="BG1608" s="3"/>
      <c r="BH1608" s="3"/>
      <c r="BI1608" s="3"/>
    </row>
    <row r="1609" spans="18:61" x14ac:dyDescent="0.2">
      <c r="R1609" s="3"/>
      <c r="S1609" s="3"/>
      <c r="T1609" s="3"/>
      <c r="U1609" s="3"/>
      <c r="V1609" s="3"/>
      <c r="W1609" s="3"/>
      <c r="BD1609" s="3"/>
      <c r="BE1609" s="3"/>
      <c r="BF1609" s="3"/>
      <c r="BG1609" s="3"/>
      <c r="BH1609" s="3"/>
      <c r="BI1609" s="3"/>
    </row>
    <row r="1610" spans="18:61" x14ac:dyDescent="0.2">
      <c r="R1610" s="3"/>
      <c r="S1610" s="3"/>
      <c r="T1610" s="3"/>
      <c r="U1610" s="3"/>
      <c r="V1610" s="3"/>
      <c r="W1610" s="3"/>
      <c r="BD1610" s="3"/>
      <c r="BE1610" s="3"/>
      <c r="BF1610" s="3"/>
      <c r="BG1610" s="3"/>
      <c r="BH1610" s="3"/>
      <c r="BI1610" s="3"/>
    </row>
    <row r="1611" spans="18:61" x14ac:dyDescent="0.2">
      <c r="R1611" s="3"/>
      <c r="S1611" s="3"/>
      <c r="T1611" s="3"/>
      <c r="U1611" s="3"/>
      <c r="V1611" s="3"/>
      <c r="W1611" s="3"/>
      <c r="BD1611" s="3"/>
      <c r="BE1611" s="3"/>
      <c r="BF1611" s="3"/>
      <c r="BG1611" s="3"/>
      <c r="BH1611" s="3"/>
      <c r="BI1611" s="3"/>
    </row>
    <row r="1612" spans="18:61" x14ac:dyDescent="0.2">
      <c r="R1612" s="3"/>
      <c r="S1612" s="3"/>
      <c r="T1612" s="3"/>
      <c r="U1612" s="3"/>
      <c r="V1612" s="3"/>
      <c r="W1612" s="3"/>
      <c r="BD1612" s="3"/>
      <c r="BE1612" s="3"/>
      <c r="BF1612" s="3"/>
      <c r="BG1612" s="3"/>
      <c r="BH1612" s="3"/>
      <c r="BI1612" s="3"/>
    </row>
    <row r="1613" spans="18:61" x14ac:dyDescent="0.2">
      <c r="R1613" s="3"/>
      <c r="S1613" s="3"/>
      <c r="T1613" s="3"/>
      <c r="U1613" s="3"/>
      <c r="V1613" s="3"/>
      <c r="W1613" s="3"/>
      <c r="BD1613" s="3"/>
      <c r="BE1613" s="3"/>
      <c r="BF1613" s="3"/>
      <c r="BG1613" s="3"/>
      <c r="BH1613" s="3"/>
      <c r="BI1613" s="3"/>
    </row>
    <row r="1614" spans="18:61" x14ac:dyDescent="0.2">
      <c r="R1614" s="3"/>
      <c r="S1614" s="3"/>
      <c r="T1614" s="3"/>
      <c r="U1614" s="3"/>
      <c r="V1614" s="3"/>
      <c r="W1614" s="3"/>
      <c r="BD1614" s="3"/>
      <c r="BE1614" s="3"/>
      <c r="BF1614" s="3"/>
      <c r="BG1614" s="3"/>
      <c r="BH1614" s="3"/>
      <c r="BI1614" s="3"/>
    </row>
    <row r="1615" spans="18:61" x14ac:dyDescent="0.2">
      <c r="R1615" s="3"/>
      <c r="S1615" s="3"/>
      <c r="T1615" s="3"/>
      <c r="U1615" s="3"/>
      <c r="V1615" s="3"/>
      <c r="W1615" s="3"/>
      <c r="BD1615" s="3"/>
      <c r="BE1615" s="3"/>
      <c r="BF1615" s="3"/>
      <c r="BG1615" s="3"/>
      <c r="BH1615" s="3"/>
      <c r="BI1615" s="3"/>
    </row>
    <row r="1616" spans="18:61" x14ac:dyDescent="0.2">
      <c r="R1616" s="3"/>
      <c r="S1616" s="3"/>
      <c r="T1616" s="3"/>
      <c r="U1616" s="3"/>
      <c r="V1616" s="3"/>
      <c r="W1616" s="3"/>
      <c r="BD1616" s="3"/>
      <c r="BE1616" s="3"/>
      <c r="BF1616" s="3"/>
      <c r="BG1616" s="3"/>
      <c r="BH1616" s="3"/>
      <c r="BI1616" s="3"/>
    </row>
    <row r="1617" spans="18:61" x14ac:dyDescent="0.2">
      <c r="R1617" s="3"/>
      <c r="S1617" s="3"/>
      <c r="T1617" s="3"/>
      <c r="U1617" s="3"/>
      <c r="V1617" s="3"/>
      <c r="W1617" s="3"/>
      <c r="BD1617" s="3"/>
      <c r="BE1617" s="3"/>
      <c r="BF1617" s="3"/>
      <c r="BG1617" s="3"/>
      <c r="BH1617" s="3"/>
      <c r="BI1617" s="3"/>
    </row>
    <row r="1618" spans="18:61" x14ac:dyDescent="0.2">
      <c r="R1618" s="3"/>
      <c r="S1618" s="3"/>
      <c r="T1618" s="3"/>
      <c r="U1618" s="3"/>
      <c r="V1618" s="3"/>
      <c r="W1618" s="3"/>
      <c r="BD1618" s="3"/>
      <c r="BE1618" s="3"/>
      <c r="BF1618" s="3"/>
      <c r="BG1618" s="3"/>
      <c r="BH1618" s="3"/>
      <c r="BI1618" s="3"/>
    </row>
  </sheetData>
  <mergeCells count="1426">
    <mergeCell ref="AX121:AZ121"/>
    <mergeCell ref="AF119:BC119"/>
    <mergeCell ref="AO144:AQ144"/>
    <mergeCell ref="AD121:AE122"/>
    <mergeCell ref="R119:S122"/>
    <mergeCell ref="X128:Y128"/>
    <mergeCell ref="Z128:AA128"/>
    <mergeCell ref="AB128:AC128"/>
    <mergeCell ref="Z138:AA138"/>
    <mergeCell ref="P123:Q123"/>
    <mergeCell ref="R123:S123"/>
    <mergeCell ref="P91:Q91"/>
    <mergeCell ref="AD116:AE116"/>
    <mergeCell ref="R107:S107"/>
    <mergeCell ref="P92:Q92"/>
    <mergeCell ref="V91:W91"/>
    <mergeCell ref="V99:W99"/>
    <mergeCell ref="R93:S93"/>
    <mergeCell ref="X91:Y91"/>
    <mergeCell ref="AB110:AC110"/>
    <mergeCell ref="AD110:AE110"/>
    <mergeCell ref="AB112:AC112"/>
    <mergeCell ref="AB116:AC116"/>
    <mergeCell ref="Z112:AA112"/>
    <mergeCell ref="T105:U105"/>
    <mergeCell ref="X110:Y110"/>
    <mergeCell ref="AU144:AW144"/>
    <mergeCell ref="Z126:AA126"/>
    <mergeCell ref="X115:Y115"/>
    <mergeCell ref="AR121:AT121"/>
    <mergeCell ref="AB136:AC136"/>
    <mergeCell ref="T133:U133"/>
    <mergeCell ref="A119:A122"/>
    <mergeCell ref="R139:S139"/>
    <mergeCell ref="AB139:AC139"/>
    <mergeCell ref="AB134:AC134"/>
    <mergeCell ref="Z135:AA135"/>
    <mergeCell ref="AB135:AC135"/>
    <mergeCell ref="AB133:AC133"/>
    <mergeCell ref="AD138:AE138"/>
    <mergeCell ref="B117:O117"/>
    <mergeCell ref="R136:S136"/>
    <mergeCell ref="T134:U134"/>
    <mergeCell ref="B133:O133"/>
    <mergeCell ref="P133:Q133"/>
    <mergeCell ref="P126:Q126"/>
    <mergeCell ref="P119:Q122"/>
    <mergeCell ref="V117:W117"/>
    <mergeCell ref="B128:O128"/>
    <mergeCell ref="P128:Q128"/>
    <mergeCell ref="T128:U128"/>
    <mergeCell ref="V128:W128"/>
    <mergeCell ref="R131:S131"/>
    <mergeCell ref="B139:O139"/>
    <mergeCell ref="P136:Q136"/>
    <mergeCell ref="B129:O129"/>
    <mergeCell ref="P129:Q129"/>
    <mergeCell ref="R129:S129"/>
    <mergeCell ref="T129:U129"/>
    <mergeCell ref="V129:W129"/>
    <mergeCell ref="X129:Y129"/>
    <mergeCell ref="T127:U127"/>
    <mergeCell ref="T136:U136"/>
    <mergeCell ref="V137:W137"/>
    <mergeCell ref="BD98:BI98"/>
    <mergeCell ref="BD108:BI108"/>
    <mergeCell ref="BD130:BI130"/>
    <mergeCell ref="BA121:BC121"/>
    <mergeCell ref="V113:W113"/>
    <mergeCell ref="A85:A88"/>
    <mergeCell ref="B85:O88"/>
    <mergeCell ref="P85:Q88"/>
    <mergeCell ref="X116:Y116"/>
    <mergeCell ref="Z116:AA116"/>
    <mergeCell ref="T131:U131"/>
    <mergeCell ref="V131:W131"/>
    <mergeCell ref="T100:U100"/>
    <mergeCell ref="V95:W95"/>
    <mergeCell ref="X95:Y95"/>
    <mergeCell ref="Z95:AA95"/>
    <mergeCell ref="AB95:AC95"/>
    <mergeCell ref="AB104:AC104"/>
    <mergeCell ref="B94:O94"/>
    <mergeCell ref="P96:Q96"/>
    <mergeCell ref="B96:O96"/>
    <mergeCell ref="AB131:AC131"/>
    <mergeCell ref="B130:O130"/>
    <mergeCell ref="P130:Q130"/>
    <mergeCell ref="R130:S130"/>
    <mergeCell ref="Z109:AA109"/>
    <mergeCell ref="V105:W105"/>
    <mergeCell ref="AF87:AH87"/>
    <mergeCell ref="B98:O98"/>
    <mergeCell ref="P98:Q98"/>
    <mergeCell ref="R98:S98"/>
    <mergeCell ref="T98:U98"/>
    <mergeCell ref="A45:A48"/>
    <mergeCell ref="AU121:AW121"/>
    <mergeCell ref="T117:U117"/>
    <mergeCell ref="AF121:AH121"/>
    <mergeCell ref="V100:W100"/>
    <mergeCell ref="X99:Y99"/>
    <mergeCell ref="AL46:AQ46"/>
    <mergeCell ref="AB121:AC122"/>
    <mergeCell ref="AR46:AW46"/>
    <mergeCell ref="X47:Y48"/>
    <mergeCell ref="Z47:AA48"/>
    <mergeCell ref="AB47:AC48"/>
    <mergeCell ref="AD47:AE48"/>
    <mergeCell ref="AD112:AE112"/>
    <mergeCell ref="Z114:AA114"/>
    <mergeCell ref="Z104:AA104"/>
    <mergeCell ref="T119:AE119"/>
    <mergeCell ref="B119:O122"/>
    <mergeCell ref="P109:Q109"/>
    <mergeCell ref="R90:S90"/>
    <mergeCell ref="T99:U99"/>
    <mergeCell ref="P93:Q93"/>
    <mergeCell ref="X104:Y104"/>
    <mergeCell ref="X114:Y114"/>
    <mergeCell ref="X111:Y111"/>
    <mergeCell ref="T111:U111"/>
    <mergeCell ref="V116:W116"/>
    <mergeCell ref="T107:U107"/>
    <mergeCell ref="V98:W98"/>
    <mergeCell ref="X98:Y98"/>
    <mergeCell ref="B110:O110"/>
    <mergeCell ref="P110:Q110"/>
    <mergeCell ref="AD114:AE114"/>
    <mergeCell ref="T104:U104"/>
    <mergeCell ref="V104:W104"/>
    <mergeCell ref="B109:O109"/>
    <mergeCell ref="R114:S114"/>
    <mergeCell ref="Z111:AA111"/>
    <mergeCell ref="B70:O70"/>
    <mergeCell ref="R72:S72"/>
    <mergeCell ref="B93:O93"/>
    <mergeCell ref="AD109:AE109"/>
    <mergeCell ref="Z105:AA105"/>
    <mergeCell ref="AB105:AC105"/>
    <mergeCell ref="Z65:AA65"/>
    <mergeCell ref="R71:S71"/>
    <mergeCell ref="P70:Q70"/>
    <mergeCell ref="P61:Q61"/>
    <mergeCell ref="P71:Q71"/>
    <mergeCell ref="B107:O107"/>
    <mergeCell ref="B100:O100"/>
    <mergeCell ref="P100:Q100"/>
    <mergeCell ref="AB99:AC99"/>
    <mergeCell ref="AB67:AC67"/>
    <mergeCell ref="AB68:AC68"/>
    <mergeCell ref="P63:Q63"/>
    <mergeCell ref="T64:U64"/>
    <mergeCell ref="X67:Y67"/>
    <mergeCell ref="V73:W73"/>
    <mergeCell ref="V90:W90"/>
    <mergeCell ref="Z73:AA73"/>
    <mergeCell ref="V94:W94"/>
    <mergeCell ref="Z100:AA100"/>
    <mergeCell ref="B91:O91"/>
    <mergeCell ref="B90:O90"/>
    <mergeCell ref="AB100:AC100"/>
    <mergeCell ref="AB66:AC66"/>
    <mergeCell ref="P72:Q72"/>
    <mergeCell ref="P73:Q73"/>
    <mergeCell ref="T75:U75"/>
    <mergeCell ref="AB75:AC75"/>
    <mergeCell ref="R74:S74"/>
    <mergeCell ref="Z72:AA72"/>
    <mergeCell ref="V110:W110"/>
    <mergeCell ref="R95:S95"/>
    <mergeCell ref="B104:O104"/>
    <mergeCell ref="R115:S115"/>
    <mergeCell ref="T115:U115"/>
    <mergeCell ref="R73:S73"/>
    <mergeCell ref="AB96:AC96"/>
    <mergeCell ref="V96:W96"/>
    <mergeCell ref="T93:U93"/>
    <mergeCell ref="V72:W72"/>
    <mergeCell ref="T85:AE85"/>
    <mergeCell ref="V74:W74"/>
    <mergeCell ref="AD134:AE134"/>
    <mergeCell ref="Z134:AA134"/>
    <mergeCell ref="X126:Y126"/>
    <mergeCell ref="B127:O127"/>
    <mergeCell ref="AD92:AE92"/>
    <mergeCell ref="AD123:AE123"/>
    <mergeCell ref="T114:U114"/>
    <mergeCell ref="B112:O112"/>
    <mergeCell ref="P112:Q112"/>
    <mergeCell ref="P105:Q105"/>
    <mergeCell ref="R105:S105"/>
    <mergeCell ref="AD128:AE128"/>
    <mergeCell ref="Z117:AA117"/>
    <mergeCell ref="AB117:AC117"/>
    <mergeCell ref="AB124:AC124"/>
    <mergeCell ref="AD124:AE124"/>
    <mergeCell ref="B126:O126"/>
    <mergeCell ref="B105:O105"/>
    <mergeCell ref="AB107:AC107"/>
    <mergeCell ref="AB123:AC123"/>
    <mergeCell ref="Z113:AA113"/>
    <mergeCell ref="X96:Y96"/>
    <mergeCell ref="R110:S110"/>
    <mergeCell ref="T110:U110"/>
    <mergeCell ref="B124:O124"/>
    <mergeCell ref="P124:Q124"/>
    <mergeCell ref="R124:S124"/>
    <mergeCell ref="T124:U124"/>
    <mergeCell ref="V124:W124"/>
    <mergeCell ref="X124:Y124"/>
    <mergeCell ref="R116:S116"/>
    <mergeCell ref="V123:W123"/>
    <mergeCell ref="P104:Q104"/>
    <mergeCell ref="R104:S104"/>
    <mergeCell ref="V114:W114"/>
    <mergeCell ref="AB109:AC109"/>
    <mergeCell ref="R108:S108"/>
    <mergeCell ref="T108:U108"/>
    <mergeCell ref="V108:W108"/>
    <mergeCell ref="X108:Y108"/>
    <mergeCell ref="Z108:AA108"/>
    <mergeCell ref="AB108:AC108"/>
    <mergeCell ref="R128:S128"/>
    <mergeCell ref="P113:Q113"/>
    <mergeCell ref="V115:W115"/>
    <mergeCell ref="R126:S126"/>
    <mergeCell ref="B135:O135"/>
    <mergeCell ref="P135:Q135"/>
    <mergeCell ref="V134:W134"/>
    <mergeCell ref="X134:Y134"/>
    <mergeCell ref="V126:W126"/>
    <mergeCell ref="X123:Y123"/>
    <mergeCell ref="Z123:AA123"/>
    <mergeCell ref="Z121:AA122"/>
    <mergeCell ref="T126:U126"/>
    <mergeCell ref="AB127:AC127"/>
    <mergeCell ref="V69:W69"/>
    <mergeCell ref="X69:Y69"/>
    <mergeCell ref="Z69:AA69"/>
    <mergeCell ref="AB69:AC69"/>
    <mergeCell ref="P67:Q67"/>
    <mergeCell ref="AD66:AE66"/>
    <mergeCell ref="R68:S68"/>
    <mergeCell ref="X65:Y65"/>
    <mergeCell ref="R63:S63"/>
    <mergeCell ref="R66:S66"/>
    <mergeCell ref="AD62:AE62"/>
    <mergeCell ref="AB65:AC65"/>
    <mergeCell ref="AB72:AC72"/>
    <mergeCell ref="R60:S60"/>
    <mergeCell ref="E162:BE162"/>
    <mergeCell ref="AO146:AQ146"/>
    <mergeCell ref="A205:D205"/>
    <mergeCell ref="A145:S145"/>
    <mergeCell ref="E198:BE198"/>
    <mergeCell ref="X145:Y145"/>
    <mergeCell ref="P132:Q132"/>
    <mergeCell ref="R132:S132"/>
    <mergeCell ref="T144:U144"/>
    <mergeCell ref="T135:U135"/>
    <mergeCell ref="R138:S138"/>
    <mergeCell ref="V132:W132"/>
    <mergeCell ref="V138:W138"/>
    <mergeCell ref="X138:Y138"/>
    <mergeCell ref="P131:Q131"/>
    <mergeCell ref="AI144:AK144"/>
    <mergeCell ref="B95:O95"/>
    <mergeCell ref="R96:S96"/>
    <mergeCell ref="B56:O56"/>
    <mergeCell ref="B53:O53"/>
    <mergeCell ref="Z52:AA52"/>
    <mergeCell ref="P56:Q56"/>
    <mergeCell ref="T109:U109"/>
    <mergeCell ref="Z92:AA92"/>
    <mergeCell ref="X89:Y89"/>
    <mergeCell ref="T89:U89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AD29:AE30"/>
    <mergeCell ref="B27:O30"/>
    <mergeCell ref="AU29:AW29"/>
    <mergeCell ref="AK13:AN13"/>
    <mergeCell ref="AF29:AH29"/>
    <mergeCell ref="AW13:AW14"/>
    <mergeCell ref="Z66:AA66"/>
    <mergeCell ref="R75:S75"/>
    <mergeCell ref="T27:AE27"/>
    <mergeCell ref="B13:E13"/>
    <mergeCell ref="G13:I13"/>
    <mergeCell ref="K13:N13"/>
    <mergeCell ref="O13:R13"/>
    <mergeCell ref="S13:S14"/>
    <mergeCell ref="J13:J14"/>
    <mergeCell ref="X28:AE28"/>
    <mergeCell ref="F13:F14"/>
    <mergeCell ref="R27:S30"/>
    <mergeCell ref="AB59:AC59"/>
    <mergeCell ref="V50:W50"/>
    <mergeCell ref="X50:Y50"/>
    <mergeCell ref="Z50:AA50"/>
    <mergeCell ref="AB50:AC50"/>
    <mergeCell ref="AD50:AE50"/>
    <mergeCell ref="V59:W59"/>
    <mergeCell ref="X59:Y59"/>
    <mergeCell ref="T45:AE45"/>
    <mergeCell ref="P50:Q50"/>
    <mergeCell ref="R50:S50"/>
    <mergeCell ref="B54:O54"/>
    <mergeCell ref="AB53:AC53"/>
    <mergeCell ref="AD53:AE53"/>
    <mergeCell ref="Z54:AA54"/>
    <mergeCell ref="AB55:AC55"/>
    <mergeCell ref="AD51:AE51"/>
    <mergeCell ref="V51:W51"/>
    <mergeCell ref="B31:O31"/>
    <mergeCell ref="P31:Q31"/>
    <mergeCell ref="R31:S31"/>
    <mergeCell ref="P55:Q55"/>
    <mergeCell ref="V71:W71"/>
    <mergeCell ref="V89:W89"/>
    <mergeCell ref="BD60:BI60"/>
    <mergeCell ref="AX86:BC86"/>
    <mergeCell ref="AO87:AQ87"/>
    <mergeCell ref="AR87:AT87"/>
    <mergeCell ref="AU87:AW87"/>
    <mergeCell ref="BA87:BC87"/>
    <mergeCell ref="B67:O67"/>
    <mergeCell ref="R67:S67"/>
    <mergeCell ref="Z67:AA67"/>
    <mergeCell ref="B74:O74"/>
    <mergeCell ref="B69:O69"/>
    <mergeCell ref="X71:Y71"/>
    <mergeCell ref="P75:Q75"/>
    <mergeCell ref="AI77:AQ77"/>
    <mergeCell ref="AF85:BC85"/>
    <mergeCell ref="AD63:AE63"/>
    <mergeCell ref="AD72:AE72"/>
    <mergeCell ref="V75:W75"/>
    <mergeCell ref="A78:X79"/>
    <mergeCell ref="B61:O61"/>
    <mergeCell ref="V66:W66"/>
    <mergeCell ref="AB71:AC71"/>
    <mergeCell ref="AD75:AE75"/>
    <mergeCell ref="AB60:AC60"/>
    <mergeCell ref="X70:Y70"/>
    <mergeCell ref="Z70:AA70"/>
    <mergeCell ref="AB70:AC70"/>
    <mergeCell ref="P69:Q69"/>
    <mergeCell ref="R69:S69"/>
    <mergeCell ref="T69:U69"/>
    <mergeCell ref="BD64:BI64"/>
    <mergeCell ref="BD65:BI65"/>
    <mergeCell ref="BD66:BI66"/>
    <mergeCell ref="BD31:BI31"/>
    <mergeCell ref="BD32:BI32"/>
    <mergeCell ref="A56:A57"/>
    <mergeCell ref="AD132:AE132"/>
    <mergeCell ref="V65:W65"/>
    <mergeCell ref="AD71:AE71"/>
    <mergeCell ref="X66:Y66"/>
    <mergeCell ref="P114:Q114"/>
    <mergeCell ref="V127:W127"/>
    <mergeCell ref="X127:Y127"/>
    <mergeCell ref="Z127:AA127"/>
    <mergeCell ref="T125:U125"/>
    <mergeCell ref="B132:O132"/>
    <mergeCell ref="T70:U70"/>
    <mergeCell ref="AD117:AE117"/>
    <mergeCell ref="R59:S59"/>
    <mergeCell ref="B114:O114"/>
    <mergeCell ref="R127:S127"/>
    <mergeCell ref="V112:W112"/>
    <mergeCell ref="X112:Y112"/>
    <mergeCell ref="V103:W103"/>
    <mergeCell ref="X103:Y103"/>
    <mergeCell ref="Z103:AA103"/>
    <mergeCell ref="AB103:AC103"/>
    <mergeCell ref="AD69:AE69"/>
    <mergeCell ref="Z87:AA88"/>
    <mergeCell ref="AB87:AC88"/>
    <mergeCell ref="AB89:AC89"/>
    <mergeCell ref="Z90:AA90"/>
    <mergeCell ref="AX28:BC28"/>
    <mergeCell ref="Z59:AA59"/>
    <mergeCell ref="X56:Y56"/>
    <mergeCell ref="AX47:AZ47"/>
    <mergeCell ref="AI47:AK47"/>
    <mergeCell ref="AL47:AN47"/>
    <mergeCell ref="AO47:AQ47"/>
    <mergeCell ref="AR47:AT47"/>
    <mergeCell ref="AU47:AW47"/>
    <mergeCell ref="T31:U31"/>
    <mergeCell ref="V31:W31"/>
    <mergeCell ref="X31:Y31"/>
    <mergeCell ref="Z31:AA31"/>
    <mergeCell ref="AD55:AE55"/>
    <mergeCell ref="Z55:AA55"/>
    <mergeCell ref="BD33:BI33"/>
    <mergeCell ref="BD34:BI34"/>
    <mergeCell ref="AF47:AH47"/>
    <mergeCell ref="AD60:AE60"/>
    <mergeCell ref="BD42:BI42"/>
    <mergeCell ref="BD43:BI43"/>
    <mergeCell ref="AO13:AR13"/>
    <mergeCell ref="BF13:BF14"/>
    <mergeCell ref="V56:W56"/>
    <mergeCell ref="BG13:BG14"/>
    <mergeCell ref="AX13:BA13"/>
    <mergeCell ref="AR29:AT29"/>
    <mergeCell ref="AB40:AC40"/>
    <mergeCell ref="AD40:AE40"/>
    <mergeCell ref="AB42:AC42"/>
    <mergeCell ref="BB13:BB14"/>
    <mergeCell ref="T13:V13"/>
    <mergeCell ref="BH13:BH14"/>
    <mergeCell ref="BI13:BI14"/>
    <mergeCell ref="AL28:AQ28"/>
    <mergeCell ref="AO29:AQ29"/>
    <mergeCell ref="AL29:AN29"/>
    <mergeCell ref="BC13:BC14"/>
    <mergeCell ref="AI29:AK29"/>
    <mergeCell ref="T51:U51"/>
    <mergeCell ref="AF45:BC45"/>
    <mergeCell ref="T46:U48"/>
    <mergeCell ref="V46:W48"/>
    <mergeCell ref="X46:AE46"/>
    <mergeCell ref="AD38:AE38"/>
    <mergeCell ref="BD50:BI50"/>
    <mergeCell ref="T52:U52"/>
    <mergeCell ref="V52:W52"/>
    <mergeCell ref="X52:Y52"/>
    <mergeCell ref="AF28:AK28"/>
    <mergeCell ref="BC1:BI1"/>
    <mergeCell ref="AB74:AC74"/>
    <mergeCell ref="AD74:AE74"/>
    <mergeCell ref="V63:W63"/>
    <mergeCell ref="T59:U59"/>
    <mergeCell ref="T71:U71"/>
    <mergeCell ref="X61:Y61"/>
    <mergeCell ref="Z61:AA61"/>
    <mergeCell ref="AR28:AW28"/>
    <mergeCell ref="BA29:BC29"/>
    <mergeCell ref="AX29:AZ29"/>
    <mergeCell ref="BD13:BD14"/>
    <mergeCell ref="BE13:BE14"/>
    <mergeCell ref="T61:U61"/>
    <mergeCell ref="V61:W61"/>
    <mergeCell ref="V41:W41"/>
    <mergeCell ref="X41:Y41"/>
    <mergeCell ref="Z41:AA41"/>
    <mergeCell ref="X5:AP6"/>
    <mergeCell ref="R5:W6"/>
    <mergeCell ref="X8:AP9"/>
    <mergeCell ref="R8:W9"/>
    <mergeCell ref="BD27:BI30"/>
    <mergeCell ref="BA47:BC47"/>
    <mergeCell ref="BD41:BI41"/>
    <mergeCell ref="BD45:BI48"/>
    <mergeCell ref="V34:W34"/>
    <mergeCell ref="AT13:AV13"/>
    <mergeCell ref="AS13:AS14"/>
    <mergeCell ref="AB62:AC62"/>
    <mergeCell ref="AB64:AC64"/>
    <mergeCell ref="Z34:AA34"/>
    <mergeCell ref="B134:O134"/>
    <mergeCell ref="P134:Q134"/>
    <mergeCell ref="AD133:AE133"/>
    <mergeCell ref="P54:Q54"/>
    <mergeCell ref="R54:S54"/>
    <mergeCell ref="B51:O51"/>
    <mergeCell ref="P51:Q51"/>
    <mergeCell ref="R51:S51"/>
    <mergeCell ref="T86:U88"/>
    <mergeCell ref="AB90:AC90"/>
    <mergeCell ref="AB41:AC41"/>
    <mergeCell ref="AD41:AE41"/>
    <mergeCell ref="Z58:AA58"/>
    <mergeCell ref="AD56:AE56"/>
    <mergeCell ref="AD58:AE58"/>
    <mergeCell ref="X62:Y62"/>
    <mergeCell ref="Z62:AA62"/>
    <mergeCell ref="AD73:AE73"/>
    <mergeCell ref="T72:U72"/>
    <mergeCell ref="X63:Y63"/>
    <mergeCell ref="T65:U65"/>
    <mergeCell ref="Z63:AA63"/>
    <mergeCell ref="V70:W70"/>
    <mergeCell ref="Z53:AA53"/>
    <mergeCell ref="AB98:AC98"/>
    <mergeCell ref="AD98:AE98"/>
    <mergeCell ref="AD95:AE95"/>
    <mergeCell ref="T92:U92"/>
    <mergeCell ref="R91:S91"/>
    <mergeCell ref="T90:U90"/>
    <mergeCell ref="T91:U91"/>
    <mergeCell ref="AD96:AE96"/>
    <mergeCell ref="X132:Y132"/>
    <mergeCell ref="BD128:BI128"/>
    <mergeCell ref="Z129:AA129"/>
    <mergeCell ref="AB129:AC129"/>
    <mergeCell ref="X75:Y75"/>
    <mergeCell ref="X74:Y74"/>
    <mergeCell ref="Z74:AA74"/>
    <mergeCell ref="AB91:AC91"/>
    <mergeCell ref="AD90:AE90"/>
    <mergeCell ref="X117:Y117"/>
    <mergeCell ref="AB92:AC92"/>
    <mergeCell ref="AD108:AE108"/>
    <mergeCell ref="P95:Q95"/>
    <mergeCell ref="B103:O103"/>
    <mergeCell ref="AB126:AC126"/>
    <mergeCell ref="AB113:AC113"/>
    <mergeCell ref="Z75:AA75"/>
    <mergeCell ref="AD93:AE93"/>
    <mergeCell ref="X131:Y131"/>
    <mergeCell ref="Z131:AA131"/>
    <mergeCell ref="Z99:AA99"/>
    <mergeCell ref="AD89:AE89"/>
    <mergeCell ref="AD94:AE94"/>
    <mergeCell ref="B125:O125"/>
    <mergeCell ref="Z91:AA91"/>
    <mergeCell ref="R94:S94"/>
    <mergeCell ref="AD100:AE100"/>
    <mergeCell ref="AB94:AC94"/>
    <mergeCell ref="T94:U94"/>
    <mergeCell ref="AD91:AE91"/>
    <mergeCell ref="R92:S92"/>
    <mergeCell ref="P90:Q90"/>
    <mergeCell ref="X141:Y141"/>
    <mergeCell ref="Z141:AA141"/>
    <mergeCell ref="R133:S133"/>
    <mergeCell ref="R140:S140"/>
    <mergeCell ref="T138:U138"/>
    <mergeCell ref="X140:Y140"/>
    <mergeCell ref="V140:W140"/>
    <mergeCell ref="B131:O131"/>
    <mergeCell ref="AD135:AE135"/>
    <mergeCell ref="V135:W135"/>
    <mergeCell ref="AB146:AC146"/>
    <mergeCell ref="AI146:AK146"/>
    <mergeCell ref="Z145:AA145"/>
    <mergeCell ref="AL145:AN145"/>
    <mergeCell ref="AR145:AT145"/>
    <mergeCell ref="T142:U142"/>
    <mergeCell ref="Z144:AA144"/>
    <mergeCell ref="X135:Y135"/>
    <mergeCell ref="AB145:AC145"/>
    <mergeCell ref="AB143:AC143"/>
    <mergeCell ref="AD145:AE145"/>
    <mergeCell ref="V141:W141"/>
    <mergeCell ref="AD140:AE140"/>
    <mergeCell ref="AF142:AH142"/>
    <mergeCell ref="P140:Q140"/>
    <mergeCell ref="B137:O137"/>
    <mergeCell ref="P137:Q137"/>
    <mergeCell ref="R137:S137"/>
    <mergeCell ref="T137:U137"/>
    <mergeCell ref="V142:W142"/>
    <mergeCell ref="Z132:AA132"/>
    <mergeCell ref="T132:U132"/>
    <mergeCell ref="A271:AB271"/>
    <mergeCell ref="A258:AE259"/>
    <mergeCell ref="Q149:V149"/>
    <mergeCell ref="AU145:AW145"/>
    <mergeCell ref="AO145:AQ145"/>
    <mergeCell ref="AF144:AH144"/>
    <mergeCell ref="AL143:AN143"/>
    <mergeCell ref="J255:R255"/>
    <mergeCell ref="A255:I255"/>
    <mergeCell ref="A162:D162"/>
    <mergeCell ref="J265:R265"/>
    <mergeCell ref="AU148:BI148"/>
    <mergeCell ref="A268:AC269"/>
    <mergeCell ref="A207:D207"/>
    <mergeCell ref="E207:BE207"/>
    <mergeCell ref="BF207:BI207"/>
    <mergeCell ref="A265:I265"/>
    <mergeCell ref="A266:I266"/>
    <mergeCell ref="A253:AE254"/>
    <mergeCell ref="J261:L261"/>
    <mergeCell ref="J266:L266"/>
    <mergeCell ref="AD143:AE143"/>
    <mergeCell ref="A187:D187"/>
    <mergeCell ref="BA144:BC144"/>
    <mergeCell ref="AL144:AN144"/>
    <mergeCell ref="AD146:AE146"/>
    <mergeCell ref="AU149:BI151"/>
    <mergeCell ref="BA146:BC146"/>
    <mergeCell ref="AX144:AZ144"/>
    <mergeCell ref="W149:Y149"/>
    <mergeCell ref="AK150:AO151"/>
    <mergeCell ref="A163:D163"/>
    <mergeCell ref="BF183:BI183"/>
    <mergeCell ref="A184:D184"/>
    <mergeCell ref="E184:BE184"/>
    <mergeCell ref="BF184:BI184"/>
    <mergeCell ref="A185:D185"/>
    <mergeCell ref="AF149:AJ149"/>
    <mergeCell ref="AP150:AT151"/>
    <mergeCell ref="Q151:V151"/>
    <mergeCell ref="T146:U146"/>
    <mergeCell ref="AI152:AQ152"/>
    <mergeCell ref="BD143:BI143"/>
    <mergeCell ref="V146:W146"/>
    <mergeCell ref="A169:D169"/>
    <mergeCell ref="AC151:AE151"/>
    <mergeCell ref="X146:Y146"/>
    <mergeCell ref="A146:S146"/>
    <mergeCell ref="E173:BE173"/>
    <mergeCell ref="Q150:V150"/>
    <mergeCell ref="W150:Y150"/>
    <mergeCell ref="N149:P149"/>
    <mergeCell ref="Z146:AA146"/>
    <mergeCell ref="Z143:AA143"/>
    <mergeCell ref="AR143:AT143"/>
    <mergeCell ref="AF146:AH146"/>
    <mergeCell ref="BF179:BI179"/>
    <mergeCell ref="E181:BE181"/>
    <mergeCell ref="A177:D177"/>
    <mergeCell ref="AR144:AT144"/>
    <mergeCell ref="A150:G151"/>
    <mergeCell ref="AF145:AH145"/>
    <mergeCell ref="W151:Y151"/>
    <mergeCell ref="BA143:BC143"/>
    <mergeCell ref="BF247:BI247"/>
    <mergeCell ref="BF240:BI240"/>
    <mergeCell ref="BF241:BI241"/>
    <mergeCell ref="BF242:BI242"/>
    <mergeCell ref="BF243:BI243"/>
    <mergeCell ref="BF244:BI244"/>
    <mergeCell ref="E206:BE206"/>
    <mergeCell ref="BF206:BI206"/>
    <mergeCell ref="A196:D196"/>
    <mergeCell ref="E196:BE196"/>
    <mergeCell ref="BF196:BI196"/>
    <mergeCell ref="A221:D221"/>
    <mergeCell ref="BF205:BI205"/>
    <mergeCell ref="A204:D204"/>
    <mergeCell ref="E203:BE203"/>
    <mergeCell ref="BF203:BI203"/>
    <mergeCell ref="A227:D227"/>
    <mergeCell ref="E227:BE227"/>
    <mergeCell ref="BF227:BI227"/>
    <mergeCell ref="E202:BE202"/>
    <mergeCell ref="BF202:BI202"/>
    <mergeCell ref="BF197:BI197"/>
    <mergeCell ref="A203:D203"/>
    <mergeCell ref="E204:BE204"/>
    <mergeCell ref="E205:BE205"/>
    <mergeCell ref="BF224:BI224"/>
    <mergeCell ref="E223:BE223"/>
    <mergeCell ref="BF198:BI198"/>
    <mergeCell ref="A225:D225"/>
    <mergeCell ref="A208:D208"/>
    <mergeCell ref="E208:BE208"/>
    <mergeCell ref="BF208:BI208"/>
    <mergeCell ref="E236:BE236"/>
    <mergeCell ref="BF236:BI236"/>
    <mergeCell ref="E238:BE238"/>
    <mergeCell ref="BF225:BI225"/>
    <mergeCell ref="BF210:BI210"/>
    <mergeCell ref="E201:BE201"/>
    <mergeCell ref="BF201:BI201"/>
    <mergeCell ref="A202:D202"/>
    <mergeCell ref="BF245:BI245"/>
    <mergeCell ref="BF246:BI246"/>
    <mergeCell ref="E224:BE224"/>
    <mergeCell ref="A211:D211"/>
    <mergeCell ref="BF219:BI219"/>
    <mergeCell ref="A209:D209"/>
    <mergeCell ref="A215:D215"/>
    <mergeCell ref="E215:BE215"/>
    <mergeCell ref="BF212:BI212"/>
    <mergeCell ref="E220:BE220"/>
    <mergeCell ref="A210:D210"/>
    <mergeCell ref="A206:D206"/>
    <mergeCell ref="E209:BE209"/>
    <mergeCell ref="BF217:BI217"/>
    <mergeCell ref="A222:D222"/>
    <mergeCell ref="E222:BE222"/>
    <mergeCell ref="BF222:BI222"/>
    <mergeCell ref="A250:BI250"/>
    <mergeCell ref="J256:L256"/>
    <mergeCell ref="J260:R260"/>
    <mergeCell ref="A260:I260"/>
    <mergeCell ref="A261:I261"/>
    <mergeCell ref="A256:I256"/>
    <mergeCell ref="A251:BI251"/>
    <mergeCell ref="E218:BE218"/>
    <mergeCell ref="BF218:BI218"/>
    <mergeCell ref="E217:BE217"/>
    <mergeCell ref="E211:BE211"/>
    <mergeCell ref="A216:D216"/>
    <mergeCell ref="E216:BE216"/>
    <mergeCell ref="BF216:BI216"/>
    <mergeCell ref="BF237:BI237"/>
    <mergeCell ref="A263:AE264"/>
    <mergeCell ref="BF211:BI211"/>
    <mergeCell ref="E225:BE225"/>
    <mergeCell ref="A214:D214"/>
    <mergeCell ref="E214:BE214"/>
    <mergeCell ref="A223:D223"/>
    <mergeCell ref="E244:BE244"/>
    <mergeCell ref="E245:BE245"/>
    <mergeCell ref="E247:BE247"/>
    <mergeCell ref="BF226:BI226"/>
    <mergeCell ref="A224:D224"/>
    <mergeCell ref="BF223:BI223"/>
    <mergeCell ref="A213:D213"/>
    <mergeCell ref="E213:BE213"/>
    <mergeCell ref="BF213:BI213"/>
    <mergeCell ref="A217:D217"/>
    <mergeCell ref="A236:D236"/>
    <mergeCell ref="BF209:BI209"/>
    <mergeCell ref="BF215:BI215"/>
    <mergeCell ref="E221:BE221"/>
    <mergeCell ref="BF221:BI221"/>
    <mergeCell ref="A220:D220"/>
    <mergeCell ref="BF220:BI220"/>
    <mergeCell ref="BF214:BI214"/>
    <mergeCell ref="A218:D218"/>
    <mergeCell ref="E212:BE212"/>
    <mergeCell ref="E219:BE219"/>
    <mergeCell ref="BF169:BI169"/>
    <mergeCell ref="A212:D212"/>
    <mergeCell ref="BF199:BI199"/>
    <mergeCell ref="BF204:BI204"/>
    <mergeCell ref="A201:D201"/>
    <mergeCell ref="A200:D200"/>
    <mergeCell ref="E200:BE200"/>
    <mergeCell ref="BF200:BI200"/>
    <mergeCell ref="BF187:BI187"/>
    <mergeCell ref="A189:D189"/>
    <mergeCell ref="E189:BE189"/>
    <mergeCell ref="BF176:BI176"/>
    <mergeCell ref="E169:BE169"/>
    <mergeCell ref="A175:D175"/>
    <mergeCell ref="A173:D173"/>
    <mergeCell ref="A195:D195"/>
    <mergeCell ref="A180:D180"/>
    <mergeCell ref="BF173:BI173"/>
    <mergeCell ref="BF175:BI175"/>
    <mergeCell ref="BF186:BI186"/>
    <mergeCell ref="A179:D179"/>
    <mergeCell ref="E179:BE179"/>
    <mergeCell ref="E177:BE177"/>
    <mergeCell ref="BF177:BI177"/>
    <mergeCell ref="BF185:BI185"/>
    <mergeCell ref="A182:D182"/>
    <mergeCell ref="E182:BE182"/>
    <mergeCell ref="A166:D166"/>
    <mergeCell ref="E166:BE166"/>
    <mergeCell ref="BF189:BI189"/>
    <mergeCell ref="BF195:BI195"/>
    <mergeCell ref="E187:BE187"/>
    <mergeCell ref="BF168:BI168"/>
    <mergeCell ref="BF170:BI170"/>
    <mergeCell ref="E195:BE195"/>
    <mergeCell ref="BF178:BI178"/>
    <mergeCell ref="A186:D186"/>
    <mergeCell ref="E186:BE186"/>
    <mergeCell ref="BF171:BI171"/>
    <mergeCell ref="A167:D167"/>
    <mergeCell ref="E167:BE167"/>
    <mergeCell ref="BF167:BI167"/>
    <mergeCell ref="A170:D170"/>
    <mergeCell ref="E185:BE185"/>
    <mergeCell ref="A168:D168"/>
    <mergeCell ref="E193:BE193"/>
    <mergeCell ref="A194:D194"/>
    <mergeCell ref="E191:BE191"/>
    <mergeCell ref="E180:BE180"/>
    <mergeCell ref="BF166:BI166"/>
    <mergeCell ref="BF181:BI181"/>
    <mergeCell ref="A178:D178"/>
    <mergeCell ref="BF182:BI182"/>
    <mergeCell ref="E178:BE178"/>
    <mergeCell ref="E170:BE170"/>
    <mergeCell ref="AX145:AZ145"/>
    <mergeCell ref="BA145:BC145"/>
    <mergeCell ref="AO143:AQ143"/>
    <mergeCell ref="E183:BE183"/>
    <mergeCell ref="AX143:AZ143"/>
    <mergeCell ref="E175:BE175"/>
    <mergeCell ref="E176:BE176"/>
    <mergeCell ref="AX146:AZ146"/>
    <mergeCell ref="AC149:AE149"/>
    <mergeCell ref="H149:J149"/>
    <mergeCell ref="V145:W145"/>
    <mergeCell ref="A176:D176"/>
    <mergeCell ref="K149:M149"/>
    <mergeCell ref="E168:BE168"/>
    <mergeCell ref="A171:D171"/>
    <mergeCell ref="AB142:AC142"/>
    <mergeCell ref="AU142:AW142"/>
    <mergeCell ref="AL142:AN142"/>
    <mergeCell ref="V143:W143"/>
    <mergeCell ref="A183:D183"/>
    <mergeCell ref="E171:BE171"/>
    <mergeCell ref="A142:S142"/>
    <mergeCell ref="AI142:AK142"/>
    <mergeCell ref="AR146:AT146"/>
    <mergeCell ref="AU146:AW146"/>
    <mergeCell ref="A143:S143"/>
    <mergeCell ref="X144:Y144"/>
    <mergeCell ref="A165:D165"/>
    <mergeCell ref="H150:J151"/>
    <mergeCell ref="AI143:AK143"/>
    <mergeCell ref="Z151:AB151"/>
    <mergeCell ref="BF165:BI165"/>
    <mergeCell ref="R41:S41"/>
    <mergeCell ref="T41:U41"/>
    <mergeCell ref="A58:A59"/>
    <mergeCell ref="R64:S64"/>
    <mergeCell ref="T66:U66"/>
    <mergeCell ref="P65:Q65"/>
    <mergeCell ref="R65:S65"/>
    <mergeCell ref="T62:U62"/>
    <mergeCell ref="V62:W62"/>
    <mergeCell ref="P53:Q53"/>
    <mergeCell ref="R53:S53"/>
    <mergeCell ref="T53:U53"/>
    <mergeCell ref="V53:W53"/>
    <mergeCell ref="R61:S61"/>
    <mergeCell ref="P62:Q62"/>
    <mergeCell ref="R62:S62"/>
    <mergeCell ref="Z133:AA133"/>
    <mergeCell ref="X53:Y53"/>
    <mergeCell ref="E163:BE163"/>
    <mergeCell ref="A164:D164"/>
    <mergeCell ref="X143:Y143"/>
    <mergeCell ref="Z149:AB149"/>
    <mergeCell ref="H156:J156"/>
    <mergeCell ref="AI156:AO156"/>
    <mergeCell ref="AP156:AR156"/>
    <mergeCell ref="A156:G156"/>
    <mergeCell ref="A153:X154"/>
    <mergeCell ref="AI153:BH154"/>
    <mergeCell ref="A155:G155"/>
    <mergeCell ref="H155:Q155"/>
    <mergeCell ref="AP155:AW155"/>
    <mergeCell ref="N150:P151"/>
    <mergeCell ref="AB58:AC58"/>
    <mergeCell ref="B60:O60"/>
    <mergeCell ref="P60:Q60"/>
    <mergeCell ref="V68:W68"/>
    <mergeCell ref="AD67:AE67"/>
    <mergeCell ref="X73:Y73"/>
    <mergeCell ref="Z130:AA130"/>
    <mergeCell ref="AB130:AC130"/>
    <mergeCell ref="AD127:AE127"/>
    <mergeCell ref="AB125:AC125"/>
    <mergeCell ref="AD130:AE130"/>
    <mergeCell ref="R125:S125"/>
    <mergeCell ref="AB54:AC54"/>
    <mergeCell ref="B55:O55"/>
    <mergeCell ref="A149:G149"/>
    <mergeCell ref="AD144:AE144"/>
    <mergeCell ref="T143:U143"/>
    <mergeCell ref="AD126:AE126"/>
    <mergeCell ref="V92:W92"/>
    <mergeCell ref="X94:Y94"/>
    <mergeCell ref="Z93:AA93"/>
    <mergeCell ref="Z94:AA94"/>
    <mergeCell ref="V144:W144"/>
    <mergeCell ref="V130:W130"/>
    <mergeCell ref="P127:Q127"/>
    <mergeCell ref="X137:Y137"/>
    <mergeCell ref="Z137:AA137"/>
    <mergeCell ref="AB137:AC137"/>
    <mergeCell ref="AD137:AE137"/>
    <mergeCell ref="X97:Y97"/>
    <mergeCell ref="B58:O58"/>
    <mergeCell ref="AF143:AH143"/>
    <mergeCell ref="AB144:AC144"/>
    <mergeCell ref="X142:Y142"/>
    <mergeCell ref="A144:S144"/>
    <mergeCell ref="Z71:AA71"/>
    <mergeCell ref="R70:S70"/>
    <mergeCell ref="AD68:AE68"/>
    <mergeCell ref="P68:Q68"/>
    <mergeCell ref="P74:Q74"/>
    <mergeCell ref="B116:O116"/>
    <mergeCell ref="Z115:AA115"/>
    <mergeCell ref="AB115:AC115"/>
    <mergeCell ref="AD115:AE115"/>
    <mergeCell ref="B108:O108"/>
    <mergeCell ref="P108:Q108"/>
    <mergeCell ref="AD113:AE113"/>
    <mergeCell ref="AB140:AC140"/>
    <mergeCell ref="R117:S117"/>
    <mergeCell ref="B101:O101"/>
    <mergeCell ref="P101:Q101"/>
    <mergeCell ref="R101:S101"/>
    <mergeCell ref="T101:U101"/>
    <mergeCell ref="A67:A68"/>
    <mergeCell ref="A128:A129"/>
    <mergeCell ref="A141:S141"/>
    <mergeCell ref="B140:O140"/>
    <mergeCell ref="B138:O138"/>
    <mergeCell ref="X113:Y113"/>
    <mergeCell ref="Z139:AA139"/>
    <mergeCell ref="P138:Q138"/>
    <mergeCell ref="Z97:AA97"/>
    <mergeCell ref="AD99:AE99"/>
    <mergeCell ref="R37:S37"/>
    <mergeCell ref="T37:U37"/>
    <mergeCell ref="AB43:AC43"/>
    <mergeCell ref="T34:U34"/>
    <mergeCell ref="R38:S38"/>
    <mergeCell ref="T38:U38"/>
    <mergeCell ref="B36:O36"/>
    <mergeCell ref="Z43:AA43"/>
    <mergeCell ref="B37:O37"/>
    <mergeCell ref="P37:Q37"/>
    <mergeCell ref="V37:W37"/>
    <mergeCell ref="X37:Y37"/>
    <mergeCell ref="Z37:AA37"/>
    <mergeCell ref="AB37:AC37"/>
    <mergeCell ref="R36:S36"/>
    <mergeCell ref="T36:U36"/>
    <mergeCell ref="V36:W36"/>
    <mergeCell ref="X36:Y36"/>
    <mergeCell ref="Z36:AA36"/>
    <mergeCell ref="AB36:AC36"/>
    <mergeCell ref="V38:W38"/>
    <mergeCell ref="B39:O39"/>
    <mergeCell ref="P39:Q39"/>
    <mergeCell ref="R39:S39"/>
    <mergeCell ref="P36:Q36"/>
    <mergeCell ref="B35:O35"/>
    <mergeCell ref="P35:Q35"/>
    <mergeCell ref="R35:S35"/>
    <mergeCell ref="T35:U35"/>
    <mergeCell ref="V35:W35"/>
    <mergeCell ref="X35:Y35"/>
    <mergeCell ref="Z35:AA35"/>
    <mergeCell ref="T55:U55"/>
    <mergeCell ref="AL146:AN146"/>
    <mergeCell ref="A148:P148"/>
    <mergeCell ref="Q148:AE148"/>
    <mergeCell ref="AF150:AJ151"/>
    <mergeCell ref="AB73:AC73"/>
    <mergeCell ref="AC150:AE150"/>
    <mergeCell ref="A99:A100"/>
    <mergeCell ref="A125:A126"/>
    <mergeCell ref="T145:U145"/>
    <mergeCell ref="B34:O34"/>
    <mergeCell ref="P34:Q34"/>
    <mergeCell ref="R34:S34"/>
    <mergeCell ref="P125:Q125"/>
    <mergeCell ref="B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B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K150:M151"/>
    <mergeCell ref="AR142:AT142"/>
    <mergeCell ref="AP149:AT149"/>
    <mergeCell ref="AI145:AK145"/>
    <mergeCell ref="Z150:AB150"/>
    <mergeCell ref="AK149:AO149"/>
    <mergeCell ref="BF163:BI163"/>
    <mergeCell ref="BF162:BI162"/>
    <mergeCell ref="AF148:AT148"/>
    <mergeCell ref="BD144:BI144"/>
    <mergeCell ref="E165:BE165"/>
    <mergeCell ref="BD52:BI52"/>
    <mergeCell ref="BD53:BI53"/>
    <mergeCell ref="T50:U50"/>
    <mergeCell ref="BD58:BI58"/>
    <mergeCell ref="BD59:BI59"/>
    <mergeCell ref="BD61:BI61"/>
    <mergeCell ref="BD62:BI62"/>
    <mergeCell ref="BD63:BI63"/>
    <mergeCell ref="AD54:AE54"/>
    <mergeCell ref="BD51:BI51"/>
    <mergeCell ref="AD61:AE61"/>
    <mergeCell ref="X92:Y92"/>
    <mergeCell ref="B71:O71"/>
    <mergeCell ref="B68:O68"/>
    <mergeCell ref="BD145:BI145"/>
    <mergeCell ref="BD146:BI146"/>
    <mergeCell ref="BD134:BI134"/>
    <mergeCell ref="AB51:AC51"/>
    <mergeCell ref="T56:U56"/>
    <mergeCell ref="R56:S56"/>
    <mergeCell ref="R55:S55"/>
    <mergeCell ref="AI81:AO81"/>
    <mergeCell ref="AB63:AC63"/>
    <mergeCell ref="AF120:AK120"/>
    <mergeCell ref="AD125:AE125"/>
    <mergeCell ref="V101:W101"/>
    <mergeCell ref="X101:Y101"/>
    <mergeCell ref="Z101:AA101"/>
    <mergeCell ref="AD70:AE70"/>
    <mergeCell ref="T68:U68"/>
    <mergeCell ref="AD57:AE57"/>
    <mergeCell ref="AD65:AE65"/>
    <mergeCell ref="T116:U116"/>
    <mergeCell ref="BF164:BI164"/>
    <mergeCell ref="V64:W64"/>
    <mergeCell ref="E164:BE164"/>
    <mergeCell ref="V67:W67"/>
    <mergeCell ref="R112:S112"/>
    <mergeCell ref="AB132:AC132"/>
    <mergeCell ref="T120:U122"/>
    <mergeCell ref="V120:W122"/>
    <mergeCell ref="X120:AE120"/>
    <mergeCell ref="X121:Y122"/>
    <mergeCell ref="BD99:BI99"/>
    <mergeCell ref="B92:O92"/>
    <mergeCell ref="AI78:BH79"/>
    <mergeCell ref="AP80:AW80"/>
    <mergeCell ref="BD100:BI100"/>
    <mergeCell ref="BD104:BI104"/>
    <mergeCell ref="BD105:BI105"/>
    <mergeCell ref="AR120:AW120"/>
    <mergeCell ref="Z64:AA64"/>
    <mergeCell ref="X64:Y64"/>
    <mergeCell ref="BD35:BI35"/>
    <mergeCell ref="BD36:BI36"/>
    <mergeCell ref="BD38:BI38"/>
    <mergeCell ref="BD37:BI37"/>
    <mergeCell ref="BD39:BI39"/>
    <mergeCell ref="X39:Y39"/>
    <mergeCell ref="Z39:AA39"/>
    <mergeCell ref="AB39:AC39"/>
    <mergeCell ref="AD39:AE39"/>
    <mergeCell ref="AB31:AC31"/>
    <mergeCell ref="X34:Y34"/>
    <mergeCell ref="AB34:AC34"/>
    <mergeCell ref="AD34:AE34"/>
    <mergeCell ref="AD31:AE31"/>
    <mergeCell ref="X38:Y38"/>
    <mergeCell ref="AD37:AE37"/>
    <mergeCell ref="BD49:BI49"/>
    <mergeCell ref="X40:Y40"/>
    <mergeCell ref="Z40:AA40"/>
    <mergeCell ref="AX46:BC46"/>
    <mergeCell ref="AF46:AK46"/>
    <mergeCell ref="X49:Y49"/>
    <mergeCell ref="Z49:AA49"/>
    <mergeCell ref="AB49:AC49"/>
    <mergeCell ref="Z38:AA38"/>
    <mergeCell ref="AB38:AC38"/>
    <mergeCell ref="AD35:AE35"/>
    <mergeCell ref="AD36:AE36"/>
    <mergeCell ref="AB35:AC35"/>
    <mergeCell ref="BD40:BI40"/>
    <mergeCell ref="B38:O38"/>
    <mergeCell ref="P38:Q38"/>
    <mergeCell ref="R52:S52"/>
    <mergeCell ref="P43:Q43"/>
    <mergeCell ref="R43:S43"/>
    <mergeCell ref="T43:U43"/>
    <mergeCell ref="V43:W43"/>
    <mergeCell ref="X43:Y43"/>
    <mergeCell ref="T39:U39"/>
    <mergeCell ref="V39:W39"/>
    <mergeCell ref="B49:O49"/>
    <mergeCell ref="P49:Q49"/>
    <mergeCell ref="R49:S49"/>
    <mergeCell ref="T49:U49"/>
    <mergeCell ref="AD49:AE49"/>
    <mergeCell ref="X51:Y51"/>
    <mergeCell ref="Z51:AA51"/>
    <mergeCell ref="AB52:AC52"/>
    <mergeCell ref="P40:Q40"/>
    <mergeCell ref="R40:S40"/>
    <mergeCell ref="T40:U40"/>
    <mergeCell ref="V40:W40"/>
    <mergeCell ref="AD52:AE52"/>
    <mergeCell ref="V49:W49"/>
    <mergeCell ref="B52:O52"/>
    <mergeCell ref="B40:O40"/>
    <mergeCell ref="B50:O50"/>
    <mergeCell ref="P52:Q52"/>
    <mergeCell ref="B73:O73"/>
    <mergeCell ref="P66:Q66"/>
    <mergeCell ref="B64:O64"/>
    <mergeCell ref="T67:U67"/>
    <mergeCell ref="B72:O72"/>
    <mergeCell ref="Z68:AA68"/>
    <mergeCell ref="X72:Y72"/>
    <mergeCell ref="B59:O59"/>
    <mergeCell ref="P59:Q59"/>
    <mergeCell ref="B45:O48"/>
    <mergeCell ref="P45:Q48"/>
    <mergeCell ref="R45:S48"/>
    <mergeCell ref="B41:O41"/>
    <mergeCell ref="P41:Q41"/>
    <mergeCell ref="B42:O42"/>
    <mergeCell ref="P42:Q42"/>
    <mergeCell ref="AD42:AE42"/>
    <mergeCell ref="B43:O43"/>
    <mergeCell ref="AD43:AE43"/>
    <mergeCell ref="AD59:AE59"/>
    <mergeCell ref="T63:U63"/>
    <mergeCell ref="T60:U60"/>
    <mergeCell ref="V60:W60"/>
    <mergeCell ref="X60:Y60"/>
    <mergeCell ref="Z60:AA60"/>
    <mergeCell ref="V55:W55"/>
    <mergeCell ref="X55:Y55"/>
    <mergeCell ref="T54:U54"/>
    <mergeCell ref="V54:W54"/>
    <mergeCell ref="X54:Y54"/>
    <mergeCell ref="X68:Y68"/>
    <mergeCell ref="AD64:AE64"/>
    <mergeCell ref="BD67:BI67"/>
    <mergeCell ref="P64:Q64"/>
    <mergeCell ref="B102:O102"/>
    <mergeCell ref="P102:Q102"/>
    <mergeCell ref="R102:S102"/>
    <mergeCell ref="T102:U102"/>
    <mergeCell ref="V102:W102"/>
    <mergeCell ref="X102:Y102"/>
    <mergeCell ref="Z102:AA102"/>
    <mergeCell ref="BD73:BI73"/>
    <mergeCell ref="P58:Q58"/>
    <mergeCell ref="R58:S58"/>
    <mergeCell ref="T58:U58"/>
    <mergeCell ref="V58:W58"/>
    <mergeCell ref="X58:Y58"/>
    <mergeCell ref="T73:U73"/>
    <mergeCell ref="R42:S42"/>
    <mergeCell ref="T42:U42"/>
    <mergeCell ref="V42:W42"/>
    <mergeCell ref="X42:Y42"/>
    <mergeCell ref="Z42:AA42"/>
    <mergeCell ref="Z56:AA56"/>
    <mergeCell ref="AB56:AC56"/>
    <mergeCell ref="B57:O57"/>
    <mergeCell ref="P57:Q57"/>
    <mergeCell ref="R57:S57"/>
    <mergeCell ref="T57:U57"/>
    <mergeCell ref="V57:W57"/>
    <mergeCell ref="X57:Y57"/>
    <mergeCell ref="Z57:AA57"/>
    <mergeCell ref="AB57:AC57"/>
    <mergeCell ref="AB61:AC61"/>
    <mergeCell ref="BD124:BI124"/>
    <mergeCell ref="BD133:BI133"/>
    <mergeCell ref="T130:U130"/>
    <mergeCell ref="V139:W139"/>
    <mergeCell ref="T141:U141"/>
    <mergeCell ref="AB141:AC141"/>
    <mergeCell ref="AD141:AE141"/>
    <mergeCell ref="AI121:AK121"/>
    <mergeCell ref="AL121:AN121"/>
    <mergeCell ref="AO121:AQ121"/>
    <mergeCell ref="BD54:BI54"/>
    <mergeCell ref="BD55:BI55"/>
    <mergeCell ref="BD56:BI56"/>
    <mergeCell ref="B62:O62"/>
    <mergeCell ref="B63:O63"/>
    <mergeCell ref="BD57:BI57"/>
    <mergeCell ref="B99:O99"/>
    <mergeCell ref="V86:W88"/>
    <mergeCell ref="X86:AE86"/>
    <mergeCell ref="AF86:AK86"/>
    <mergeCell ref="AL86:AQ86"/>
    <mergeCell ref="AR86:AW86"/>
    <mergeCell ref="AD103:AE103"/>
    <mergeCell ref="X90:Y90"/>
    <mergeCell ref="Z89:AA89"/>
    <mergeCell ref="V93:W93"/>
    <mergeCell ref="X93:Y93"/>
    <mergeCell ref="T96:U96"/>
    <mergeCell ref="BD70:BI70"/>
    <mergeCell ref="BD71:BI71"/>
    <mergeCell ref="BD72:BI72"/>
    <mergeCell ref="BD69:BI69"/>
    <mergeCell ref="AD106:AE106"/>
    <mergeCell ref="P106:Q106"/>
    <mergeCell ref="V109:W109"/>
    <mergeCell ref="X109:Y109"/>
    <mergeCell ref="P107:Q107"/>
    <mergeCell ref="P116:Q116"/>
    <mergeCell ref="P115:Q115"/>
    <mergeCell ref="Z110:AA110"/>
    <mergeCell ref="T113:U113"/>
    <mergeCell ref="X139:Y139"/>
    <mergeCell ref="R135:S135"/>
    <mergeCell ref="BD138:BI138"/>
    <mergeCell ref="BD139:BI139"/>
    <mergeCell ref="T140:U140"/>
    <mergeCell ref="Z140:AA140"/>
    <mergeCell ref="B136:O136"/>
    <mergeCell ref="BD129:BI129"/>
    <mergeCell ref="BD140:BI140"/>
    <mergeCell ref="AD136:AE136"/>
    <mergeCell ref="V125:W125"/>
    <mergeCell ref="BD137:BI137"/>
    <mergeCell ref="AX120:BC120"/>
    <mergeCell ref="BD123:BI123"/>
    <mergeCell ref="P117:Q117"/>
    <mergeCell ref="B115:O115"/>
    <mergeCell ref="B113:O113"/>
    <mergeCell ref="B123:O123"/>
    <mergeCell ref="BD131:BI131"/>
    <mergeCell ref="BD132:BI132"/>
    <mergeCell ref="BD116:BI116"/>
    <mergeCell ref="BD117:BI117"/>
    <mergeCell ref="BD119:BI122"/>
    <mergeCell ref="T123:U123"/>
    <mergeCell ref="AD105:AE105"/>
    <mergeCell ref="AD107:AE107"/>
    <mergeCell ref="BD142:BI142"/>
    <mergeCell ref="R111:S111"/>
    <mergeCell ref="V111:W111"/>
    <mergeCell ref="X105:Y105"/>
    <mergeCell ref="R109:S109"/>
    <mergeCell ref="Z125:AA125"/>
    <mergeCell ref="AX142:AZ142"/>
    <mergeCell ref="V133:W133"/>
    <mergeCell ref="X133:Y133"/>
    <mergeCell ref="BD112:BI112"/>
    <mergeCell ref="BD113:BI113"/>
    <mergeCell ref="BD114:BI114"/>
    <mergeCell ref="AL120:AQ120"/>
    <mergeCell ref="T112:U112"/>
    <mergeCell ref="R106:S106"/>
    <mergeCell ref="X107:Y107"/>
    <mergeCell ref="X125:Y125"/>
    <mergeCell ref="AD129:AE129"/>
    <mergeCell ref="Z124:AA124"/>
    <mergeCell ref="X130:Y130"/>
    <mergeCell ref="BD127:BI127"/>
    <mergeCell ref="V136:W136"/>
    <mergeCell ref="Z136:AA136"/>
    <mergeCell ref="AD139:AE139"/>
    <mergeCell ref="T106:U106"/>
    <mergeCell ref="V106:W106"/>
    <mergeCell ref="X106:Y106"/>
    <mergeCell ref="Z106:AA106"/>
    <mergeCell ref="AB106:AC106"/>
    <mergeCell ref="Z107:AA107"/>
    <mergeCell ref="BD103:BI103"/>
    <mergeCell ref="BD135:BI135"/>
    <mergeCell ref="BD136:BI136"/>
    <mergeCell ref="BD91:BI91"/>
    <mergeCell ref="BD92:BI92"/>
    <mergeCell ref="R89:S89"/>
    <mergeCell ref="P99:Q99"/>
    <mergeCell ref="T95:U95"/>
    <mergeCell ref="AB114:AC114"/>
    <mergeCell ref="X100:Y100"/>
    <mergeCell ref="BD89:BI89"/>
    <mergeCell ref="A242:D242"/>
    <mergeCell ref="A243:D243"/>
    <mergeCell ref="A244:D244"/>
    <mergeCell ref="A245:D245"/>
    <mergeCell ref="A247:D247"/>
    <mergeCell ref="E239:BE239"/>
    <mergeCell ref="E240:BE240"/>
    <mergeCell ref="E241:BE241"/>
    <mergeCell ref="E242:BE242"/>
    <mergeCell ref="E243:BE243"/>
    <mergeCell ref="AD104:AE104"/>
    <mergeCell ref="AD97:AE97"/>
    <mergeCell ref="A246:D246"/>
    <mergeCell ref="E246:BE246"/>
    <mergeCell ref="A190:D190"/>
    <mergeCell ref="AB101:AC101"/>
    <mergeCell ref="AD101:AE101"/>
    <mergeCell ref="BD101:BI101"/>
    <mergeCell ref="B97:O97"/>
    <mergeCell ref="P97:Q97"/>
    <mergeCell ref="B75:O75"/>
    <mergeCell ref="T74:U74"/>
    <mergeCell ref="BD75:BI75"/>
    <mergeCell ref="BD74:BI74"/>
    <mergeCell ref="AB111:AC111"/>
    <mergeCell ref="AX87:AZ87"/>
    <mergeCell ref="B89:O89"/>
    <mergeCell ref="AI87:AK87"/>
    <mergeCell ref="Z96:AA96"/>
    <mergeCell ref="R99:S99"/>
    <mergeCell ref="R100:S100"/>
    <mergeCell ref="P89:Q89"/>
    <mergeCell ref="BD90:BI90"/>
    <mergeCell ref="B106:O106"/>
    <mergeCell ref="P103:Q103"/>
    <mergeCell ref="R103:S103"/>
    <mergeCell ref="T103:U103"/>
    <mergeCell ref="B111:O111"/>
    <mergeCell ref="P111:Q111"/>
    <mergeCell ref="BD106:BI106"/>
    <mergeCell ref="BD111:BI111"/>
    <mergeCell ref="A80:G80"/>
    <mergeCell ref="H80:Q80"/>
    <mergeCell ref="A81:G81"/>
    <mergeCell ref="H81:J81"/>
    <mergeCell ref="X87:Y88"/>
    <mergeCell ref="R97:S97"/>
    <mergeCell ref="T97:U97"/>
    <mergeCell ref="V97:W97"/>
    <mergeCell ref="Z98:AA98"/>
    <mergeCell ref="AB97:AC97"/>
    <mergeCell ref="BD93:BI93"/>
    <mergeCell ref="BD68:BI68"/>
    <mergeCell ref="B65:O65"/>
    <mergeCell ref="B66:O66"/>
    <mergeCell ref="AP81:AR81"/>
    <mergeCell ref="BF180:BI180"/>
    <mergeCell ref="A181:D181"/>
    <mergeCell ref="A188:D188"/>
    <mergeCell ref="E188:BE188"/>
    <mergeCell ref="BF188:BI188"/>
    <mergeCell ref="BD115:BI115"/>
    <mergeCell ref="BD107:BI107"/>
    <mergeCell ref="BD109:BI109"/>
    <mergeCell ref="BD110:BI110"/>
    <mergeCell ref="R113:S113"/>
    <mergeCell ref="A219:D219"/>
    <mergeCell ref="A237:D237"/>
    <mergeCell ref="E237:BE237"/>
    <mergeCell ref="A226:D226"/>
    <mergeCell ref="E226:BE226"/>
    <mergeCell ref="E210:BE210"/>
    <mergeCell ref="A199:D199"/>
    <mergeCell ref="E199:BE199"/>
    <mergeCell ref="A198:D198"/>
    <mergeCell ref="A197:D197"/>
    <mergeCell ref="E197:BE197"/>
    <mergeCell ref="Z142:AA142"/>
    <mergeCell ref="BD125:BI125"/>
    <mergeCell ref="BD126:BI126"/>
    <mergeCell ref="AB138:AC138"/>
    <mergeCell ref="T139:U139"/>
    <mergeCell ref="R134:S134"/>
    <mergeCell ref="AD142:AE142"/>
    <mergeCell ref="AD111:AE111"/>
    <mergeCell ref="AL87:AN87"/>
    <mergeCell ref="AB93:AC93"/>
    <mergeCell ref="AD87:AE88"/>
    <mergeCell ref="BD97:BI97"/>
    <mergeCell ref="A172:D172"/>
    <mergeCell ref="E172:BE172"/>
    <mergeCell ref="BF172:BI172"/>
    <mergeCell ref="A174:D174"/>
    <mergeCell ref="E174:BE174"/>
    <mergeCell ref="BF174:BI174"/>
    <mergeCell ref="E190:BE190"/>
    <mergeCell ref="A191:D191"/>
    <mergeCell ref="E194:BE194"/>
    <mergeCell ref="A192:D192"/>
    <mergeCell ref="E192:BE192"/>
    <mergeCell ref="A193:D193"/>
    <mergeCell ref="AB102:AC102"/>
    <mergeCell ref="AD102:AE102"/>
    <mergeCell ref="BD102:BI102"/>
    <mergeCell ref="BF190:BI190"/>
    <mergeCell ref="BF191:BI191"/>
    <mergeCell ref="BF192:BI192"/>
    <mergeCell ref="BF193:BI193"/>
    <mergeCell ref="BF194:BI194"/>
    <mergeCell ref="BD94:BI94"/>
    <mergeCell ref="BD95:BI95"/>
    <mergeCell ref="BD96:BI96"/>
    <mergeCell ref="P94:Q94"/>
    <mergeCell ref="R85:S88"/>
    <mergeCell ref="BD85:BI88"/>
    <mergeCell ref="V107:W107"/>
    <mergeCell ref="AF253:BI254"/>
    <mergeCell ref="AM255:AU255"/>
    <mergeCell ref="AM256:AU256"/>
    <mergeCell ref="AF258:BI259"/>
    <mergeCell ref="AM260:AU260"/>
    <mergeCell ref="AM261:AU261"/>
    <mergeCell ref="AM265:AU265"/>
    <mergeCell ref="AM266:AU266"/>
    <mergeCell ref="AO142:AQ142"/>
    <mergeCell ref="X136:Y136"/>
    <mergeCell ref="AD131:AE131"/>
    <mergeCell ref="A249:BI249"/>
    <mergeCell ref="AI228:AQ228"/>
    <mergeCell ref="A229:X230"/>
    <mergeCell ref="AI229:BH230"/>
    <mergeCell ref="A231:G231"/>
    <mergeCell ref="H231:Q231"/>
    <mergeCell ref="AP231:AW231"/>
    <mergeCell ref="A232:G232"/>
    <mergeCell ref="H232:J232"/>
    <mergeCell ref="AI232:AO232"/>
    <mergeCell ref="AP232:AR232"/>
    <mergeCell ref="A238:D238"/>
    <mergeCell ref="A239:D239"/>
    <mergeCell ref="A240:D240"/>
    <mergeCell ref="A241:D241"/>
    <mergeCell ref="BF238:BI238"/>
    <mergeCell ref="BF239:BI239"/>
    <mergeCell ref="P139:Q139"/>
    <mergeCell ref="BD141:BI141"/>
    <mergeCell ref="AU143:AW143"/>
    <mergeCell ref="BA142:BC142"/>
  </mergeCells>
  <phoneticPr fontId="30" type="noConversion"/>
  <printOptions horizontalCentered="1"/>
  <pageMargins left="0" right="0" top="0" bottom="0" header="0" footer="0"/>
  <pageSetup paperSize="8" scale="40" fitToHeight="0" orientation="landscape" r:id="rId1"/>
  <rowBreaks count="2" manualBreakCount="2">
    <brk id="213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48"/>
  <sheetViews>
    <sheetView workbookViewId="0">
      <selection activeCell="J8" sqref="J8:K8"/>
    </sheetView>
  </sheetViews>
  <sheetFormatPr defaultRowHeight="12.75" x14ac:dyDescent="0.2"/>
  <sheetData>
    <row r="4" spans="4:12" ht="13.5" thickBot="1" x14ac:dyDescent="0.25"/>
    <row r="5" spans="4:12" ht="20.25" x14ac:dyDescent="0.2">
      <c r="D5" s="718">
        <f t="shared" ref="D5" si="0">SUM(D7:E35,D40:E48)</f>
        <v>36</v>
      </c>
      <c r="E5" s="719"/>
      <c r="F5" s="718">
        <f t="shared" ref="F5" si="1">SUM(F7:G35,F40:G48)</f>
        <v>894</v>
      </c>
      <c r="G5" s="719"/>
      <c r="H5" s="718">
        <f t="shared" ref="H5" si="2">SUM(H7:I35,H40:I48)</f>
        <v>474</v>
      </c>
      <c r="I5" s="719"/>
      <c r="J5" s="718">
        <f t="shared" ref="J5" si="3">SUM(J7:K35,J40:K48)</f>
        <v>354</v>
      </c>
      <c r="K5" s="719"/>
      <c r="L5">
        <f>SUM(F5:K5)</f>
        <v>1722</v>
      </c>
    </row>
    <row r="6" spans="4:12" ht="20.25" x14ac:dyDescent="0.2">
      <c r="D6" s="707"/>
      <c r="E6" s="708"/>
      <c r="F6" s="709"/>
      <c r="G6" s="707"/>
      <c r="H6" s="707"/>
      <c r="I6" s="707"/>
      <c r="J6" s="707"/>
      <c r="K6" s="707"/>
    </row>
    <row r="7" spans="4:12" ht="20.25" x14ac:dyDescent="0.2">
      <c r="D7" s="707">
        <f t="shared" ref="D7" si="4">SUM(O7,R7,U7,X7,AA7,AD7,AG7,AJ7)</f>
        <v>0</v>
      </c>
      <c r="E7" s="708"/>
      <c r="F7" s="709">
        <v>18</v>
      </c>
      <c r="G7" s="707"/>
      <c r="H7" s="707"/>
      <c r="I7" s="707"/>
      <c r="J7" s="707">
        <v>16</v>
      </c>
      <c r="K7" s="707"/>
      <c r="L7">
        <f>SUM(F7:K7)</f>
        <v>34</v>
      </c>
    </row>
    <row r="8" spans="4:12" ht="20.25" x14ac:dyDescent="0.2">
      <c r="D8" s="707">
        <f>SUM(O8,R8,U8,X8,AA8,AD8,AG8,AJ8)</f>
        <v>0</v>
      </c>
      <c r="E8" s="708"/>
      <c r="F8" s="709">
        <v>18</v>
      </c>
      <c r="G8" s="707"/>
      <c r="H8" s="707"/>
      <c r="I8" s="707"/>
      <c r="J8" s="707">
        <v>16</v>
      </c>
      <c r="K8" s="707"/>
      <c r="L8">
        <f>SUM(F8:K8)</f>
        <v>34</v>
      </c>
    </row>
    <row r="9" spans="4:12" ht="20.25" x14ac:dyDescent="0.2">
      <c r="D9" s="707">
        <f>SUM(O9,R9,U9,X9,AA9,AD9,AG9,AJ9)</f>
        <v>0</v>
      </c>
      <c r="E9" s="708"/>
      <c r="F9" s="709">
        <v>16</v>
      </c>
      <c r="G9" s="707"/>
      <c r="H9" s="707"/>
      <c r="I9" s="707"/>
      <c r="J9" s="707">
        <v>18</v>
      </c>
      <c r="K9" s="707"/>
      <c r="L9">
        <f>SUM(F9:K9)</f>
        <v>34</v>
      </c>
    </row>
    <row r="10" spans="4:12" ht="20.25" x14ac:dyDescent="0.2">
      <c r="D10" s="707"/>
      <c r="E10" s="708"/>
      <c r="F10" s="709"/>
      <c r="G10" s="707"/>
      <c r="H10" s="707"/>
      <c r="I10" s="707"/>
      <c r="J10" s="707"/>
      <c r="K10" s="707"/>
    </row>
    <row r="11" spans="4:12" ht="20.25" x14ac:dyDescent="0.2">
      <c r="D11" s="707">
        <f t="shared" ref="D11" si="5">SUM(O11,R11,U11,X11,AA11,AD11,AG11,AJ11)</f>
        <v>0</v>
      </c>
      <c r="E11" s="708"/>
      <c r="F11" s="709">
        <v>16</v>
      </c>
      <c r="G11" s="707"/>
      <c r="H11" s="707"/>
      <c r="I11" s="707"/>
      <c r="J11" s="707">
        <v>34</v>
      </c>
      <c r="K11" s="707"/>
      <c r="L11">
        <f>SUM(F11:K11)</f>
        <v>50</v>
      </c>
    </row>
    <row r="12" spans="4:12" ht="20.25" x14ac:dyDescent="0.2">
      <c r="D12" s="707">
        <f>SUM(O12,R12,U12,X12,AA12,AD12,AG12,AJ12)</f>
        <v>0</v>
      </c>
      <c r="E12" s="708"/>
      <c r="F12" s="709">
        <v>26</v>
      </c>
      <c r="G12" s="707"/>
      <c r="H12" s="707"/>
      <c r="I12" s="707"/>
      <c r="J12" s="707">
        <v>24</v>
      </c>
      <c r="K12" s="707"/>
      <c r="L12">
        <f>SUM(F12:K12)</f>
        <v>50</v>
      </c>
    </row>
    <row r="13" spans="4:12" ht="20.25" x14ac:dyDescent="0.2">
      <c r="D13" s="707">
        <f t="shared" ref="D13" si="6">SUM(O13,R13,U13,X13,AA13,AD13,AG13,AJ13)</f>
        <v>0</v>
      </c>
      <c r="E13" s="708"/>
      <c r="F13" s="709">
        <v>32</v>
      </c>
      <c r="G13" s="707"/>
      <c r="H13" s="707"/>
      <c r="I13" s="707"/>
      <c r="J13" s="707">
        <v>16</v>
      </c>
      <c r="K13" s="707"/>
      <c r="L13">
        <f>SUM(F13:K13)</f>
        <v>48</v>
      </c>
    </row>
    <row r="14" spans="4:12" ht="20.25" x14ac:dyDescent="0.2">
      <c r="D14" s="707">
        <v>36</v>
      </c>
      <c r="E14" s="708"/>
      <c r="F14" s="709">
        <v>22</v>
      </c>
      <c r="G14" s="707"/>
      <c r="H14" s="707"/>
      <c r="I14" s="707"/>
      <c r="J14" s="707">
        <v>14</v>
      </c>
      <c r="K14" s="707"/>
      <c r="L14">
        <f>SUM(F14:K14)</f>
        <v>36</v>
      </c>
    </row>
    <row r="15" spans="4:12" ht="20.25" x14ac:dyDescent="0.2">
      <c r="D15" s="703"/>
      <c r="E15" s="704"/>
      <c r="F15" s="705"/>
      <c r="G15" s="704"/>
      <c r="H15" s="703"/>
      <c r="I15" s="703"/>
      <c r="J15" s="703"/>
      <c r="K15" s="703"/>
    </row>
    <row r="16" spans="4:12" ht="20.25" x14ac:dyDescent="0.2">
      <c r="D16" s="696">
        <f>SUM(O16,R16,U16,X16,AA16,AD16,AG16,AJ16)</f>
        <v>0</v>
      </c>
      <c r="E16" s="697"/>
      <c r="F16" s="698">
        <v>16</v>
      </c>
      <c r="G16" s="696"/>
      <c r="H16" s="710">
        <v>16</v>
      </c>
      <c r="I16" s="710"/>
      <c r="J16" s="696">
        <v>24</v>
      </c>
      <c r="K16" s="696"/>
      <c r="L16">
        <f>SUM(F16:K16)</f>
        <v>56</v>
      </c>
    </row>
    <row r="17" spans="4:12" ht="20.25" x14ac:dyDescent="0.2">
      <c r="D17" s="696">
        <f>SUM(O17,R17,U17,X17,AA17,AD17,AG17,AJ17)</f>
        <v>0</v>
      </c>
      <c r="E17" s="697"/>
      <c r="F17" s="698">
        <v>18</v>
      </c>
      <c r="G17" s="696"/>
      <c r="H17" s="696">
        <v>32</v>
      </c>
      <c r="I17" s="696"/>
      <c r="J17" s="696"/>
      <c r="K17" s="696"/>
      <c r="L17">
        <f>SUM(F17:K17)</f>
        <v>50</v>
      </c>
    </row>
    <row r="18" spans="4:12" ht="20.25" x14ac:dyDescent="0.2">
      <c r="D18" s="696">
        <f>SUM(O18,R18,U18,X18,AA18,AD18,AG18,AJ18)</f>
        <v>0</v>
      </c>
      <c r="E18" s="697"/>
      <c r="F18" s="698">
        <v>32</v>
      </c>
      <c r="G18" s="696"/>
      <c r="H18" s="696">
        <v>32</v>
      </c>
      <c r="I18" s="696"/>
      <c r="J18" s="696"/>
      <c r="K18" s="696"/>
      <c r="L18">
        <f>SUM(F18:K18)</f>
        <v>64</v>
      </c>
    </row>
    <row r="19" spans="4:12" ht="20.25" x14ac:dyDescent="0.2">
      <c r="D19" s="696">
        <f t="shared" ref="D19" si="7">SUM(O19,R19,U19,X19,AA19,AD19,AG19,AJ19)</f>
        <v>0</v>
      </c>
      <c r="E19" s="697"/>
      <c r="F19" s="698">
        <v>56</v>
      </c>
      <c r="G19" s="696"/>
      <c r="H19" s="696">
        <v>56</v>
      </c>
      <c r="I19" s="696"/>
      <c r="J19" s="696"/>
      <c r="K19" s="696"/>
      <c r="L19">
        <f>SUM(F19:K19)</f>
        <v>112</v>
      </c>
    </row>
    <row r="20" spans="4:12" ht="20.25" x14ac:dyDescent="0.2">
      <c r="D20" s="696"/>
      <c r="E20" s="697"/>
      <c r="F20" s="698"/>
      <c r="G20" s="696"/>
      <c r="H20" s="696"/>
      <c r="I20" s="696"/>
      <c r="J20" s="696"/>
      <c r="K20" s="696"/>
    </row>
    <row r="21" spans="4:12" ht="20.25" x14ac:dyDescent="0.2">
      <c r="D21" s="696">
        <f>SUM(O21,R21,U21,X21,AA21,AD21,AG21,AJ21)</f>
        <v>0</v>
      </c>
      <c r="E21" s="697"/>
      <c r="F21" s="698">
        <v>22</v>
      </c>
      <c r="G21" s="696"/>
      <c r="H21" s="696">
        <v>28</v>
      </c>
      <c r="I21" s="696"/>
      <c r="J21" s="696"/>
      <c r="K21" s="696"/>
      <c r="L21">
        <f>SUM(F21:K21)</f>
        <v>50</v>
      </c>
    </row>
    <row r="22" spans="4:12" ht="20.25" x14ac:dyDescent="0.2">
      <c r="D22" s="703"/>
      <c r="E22" s="704"/>
      <c r="F22" s="705"/>
      <c r="G22" s="704"/>
      <c r="H22" s="703"/>
      <c r="I22" s="703"/>
      <c r="J22" s="706"/>
      <c r="K22" s="703"/>
    </row>
    <row r="23" spans="4:12" ht="20.25" x14ac:dyDescent="0.2">
      <c r="D23" s="696">
        <f t="shared" ref="D23:D25" si="8">SUM(O23,R23,U23,X23,AA23,AD23,AG23,AJ23)</f>
        <v>0</v>
      </c>
      <c r="E23" s="697"/>
      <c r="F23" s="698">
        <v>66</v>
      </c>
      <c r="G23" s="696"/>
      <c r="H23" s="696"/>
      <c r="I23" s="696"/>
      <c r="J23" s="696">
        <v>36</v>
      </c>
      <c r="K23" s="696"/>
      <c r="L23">
        <f>SUM(F23:K23)</f>
        <v>102</v>
      </c>
    </row>
    <row r="24" spans="4:12" ht="20.25" x14ac:dyDescent="0.2">
      <c r="D24" s="696">
        <f t="shared" si="8"/>
        <v>0</v>
      </c>
      <c r="E24" s="697"/>
      <c r="F24" s="698">
        <v>26</v>
      </c>
      <c r="G24" s="696"/>
      <c r="H24" s="696">
        <v>16</v>
      </c>
      <c r="I24" s="696"/>
      <c r="J24" s="696">
        <v>8</v>
      </c>
      <c r="K24" s="696"/>
      <c r="L24">
        <f>SUM(F24:K24)</f>
        <v>50</v>
      </c>
    </row>
    <row r="25" spans="4:12" ht="20.25" x14ac:dyDescent="0.2">
      <c r="D25" s="697">
        <f t="shared" si="8"/>
        <v>0</v>
      </c>
      <c r="E25" s="715"/>
      <c r="F25" s="716">
        <v>52</v>
      </c>
      <c r="G25" s="717"/>
      <c r="H25" s="697">
        <v>20</v>
      </c>
      <c r="I25" s="717"/>
      <c r="J25" s="697">
        <v>16</v>
      </c>
      <c r="K25" s="717"/>
      <c r="L25">
        <f>SUM(F25:K25)</f>
        <v>88</v>
      </c>
    </row>
    <row r="26" spans="4:12" ht="20.25" x14ac:dyDescent="0.2">
      <c r="D26" s="703"/>
      <c r="E26" s="704"/>
      <c r="F26" s="705"/>
      <c r="G26" s="704"/>
      <c r="H26" s="703"/>
      <c r="I26" s="703"/>
      <c r="J26" s="706"/>
      <c r="K26" s="703"/>
    </row>
    <row r="27" spans="4:12" ht="20.25" x14ac:dyDescent="0.2">
      <c r="D27" s="696">
        <f t="shared" ref="D27" si="9">SUM(O27,R27,U27,X27,AA27,AD27,AG27,AJ27)</f>
        <v>0</v>
      </c>
      <c r="E27" s="697"/>
      <c r="F27" s="698">
        <v>28</v>
      </c>
      <c r="G27" s="696"/>
      <c r="H27" s="696">
        <v>32</v>
      </c>
      <c r="I27" s="696"/>
      <c r="J27" s="696"/>
      <c r="K27" s="696"/>
      <c r="L27">
        <f>SUM(F27:K27)</f>
        <v>60</v>
      </c>
    </row>
    <row r="28" spans="4:12" ht="20.25" x14ac:dyDescent="0.2">
      <c r="D28" s="696">
        <f>SUM(O28,R28,U28,X28,AA28,AD28,AG28,AJ28)</f>
        <v>0</v>
      </c>
      <c r="E28" s="697"/>
      <c r="F28" s="698">
        <v>28</v>
      </c>
      <c r="G28" s="696"/>
      <c r="H28" s="696">
        <v>32</v>
      </c>
      <c r="I28" s="696"/>
      <c r="J28" s="696"/>
      <c r="K28" s="696"/>
      <c r="L28">
        <f>SUM(F28:K28)</f>
        <v>60</v>
      </c>
    </row>
    <row r="29" spans="4:12" ht="20.25" x14ac:dyDescent="0.2">
      <c r="D29" s="696">
        <f>SUM(O29,R29,U29,X29,AA29,AD29,AG29,AJ29)</f>
        <v>0</v>
      </c>
      <c r="E29" s="697"/>
      <c r="F29" s="698">
        <v>48</v>
      </c>
      <c r="G29" s="696"/>
      <c r="H29" s="696"/>
      <c r="I29" s="696"/>
      <c r="J29" s="696">
        <v>32</v>
      </c>
      <c r="K29" s="696"/>
      <c r="L29">
        <f>SUM(F29:K29)</f>
        <v>80</v>
      </c>
    </row>
    <row r="30" spans="4:12" ht="20.25" x14ac:dyDescent="0.2">
      <c r="D30" s="696">
        <f>SUM(O30,R30,U30,X30,AA30,AD30,AG30,AJ30)</f>
        <v>0</v>
      </c>
      <c r="E30" s="697"/>
      <c r="F30" s="698">
        <v>26</v>
      </c>
      <c r="G30" s="696"/>
      <c r="H30" s="696"/>
      <c r="I30" s="696"/>
      <c r="J30" s="696">
        <v>18</v>
      </c>
      <c r="K30" s="696"/>
      <c r="L30">
        <f>SUM(F30:K30)</f>
        <v>44</v>
      </c>
    </row>
    <row r="31" spans="4:12" ht="20.25" x14ac:dyDescent="0.2">
      <c r="D31" s="703"/>
      <c r="E31" s="704"/>
      <c r="F31" s="705"/>
      <c r="G31" s="704"/>
      <c r="H31" s="703"/>
      <c r="I31" s="703"/>
      <c r="J31" s="706"/>
      <c r="K31" s="703"/>
    </row>
    <row r="32" spans="4:12" ht="20.25" x14ac:dyDescent="0.2">
      <c r="D32" s="711"/>
      <c r="E32" s="712"/>
      <c r="F32" s="713"/>
      <c r="G32" s="711"/>
      <c r="H32" s="714"/>
      <c r="I32" s="714"/>
      <c r="J32" s="711"/>
      <c r="K32" s="711"/>
    </row>
    <row r="33" spans="4:12" ht="20.25" x14ac:dyDescent="0.2">
      <c r="D33" s="696">
        <f t="shared" ref="D33:D48" si="10">SUM(O33,R33,U33,X33,AA33,AD33,AG33,AJ33)</f>
        <v>0</v>
      </c>
      <c r="E33" s="697"/>
      <c r="F33" s="698">
        <v>32</v>
      </c>
      <c r="G33" s="696"/>
      <c r="H33" s="696">
        <v>40</v>
      </c>
      <c r="I33" s="696"/>
      <c r="J33" s="696"/>
      <c r="K33" s="696"/>
      <c r="L33">
        <f>SUM(F33:K33)</f>
        <v>72</v>
      </c>
    </row>
    <row r="34" spans="4:12" ht="20.25" x14ac:dyDescent="0.2">
      <c r="D34" s="696">
        <f t="shared" si="10"/>
        <v>0</v>
      </c>
      <c r="E34" s="697"/>
      <c r="F34" s="698">
        <v>20</v>
      </c>
      <c r="G34" s="696"/>
      <c r="H34" s="696">
        <v>24</v>
      </c>
      <c r="I34" s="696"/>
      <c r="J34" s="696"/>
      <c r="K34" s="696"/>
      <c r="L34">
        <f>SUM(F34:K34)</f>
        <v>44</v>
      </c>
    </row>
    <row r="35" spans="4:12" ht="20.25" x14ac:dyDescent="0.2">
      <c r="D35" s="696">
        <f>SUM(O35,R35,U35,X35,AA35,AD35,AG35,AJ35)</f>
        <v>0</v>
      </c>
      <c r="E35" s="697"/>
      <c r="F35" s="698">
        <v>20</v>
      </c>
      <c r="G35" s="696"/>
      <c r="H35" s="710">
        <v>24</v>
      </c>
      <c r="I35" s="710"/>
      <c r="J35" s="696"/>
      <c r="K35" s="696"/>
      <c r="L35">
        <f>SUM(F35:K35)</f>
        <v>44</v>
      </c>
    </row>
    <row r="36" spans="4:12" ht="20.25" x14ac:dyDescent="0.2">
      <c r="D36" s="711"/>
      <c r="E36" s="712"/>
      <c r="F36" s="713"/>
      <c r="G36" s="711"/>
      <c r="H36" s="714"/>
      <c r="I36" s="714"/>
      <c r="J36" s="711"/>
      <c r="K36" s="711"/>
    </row>
    <row r="37" spans="4:12" ht="20.25" x14ac:dyDescent="0.2">
      <c r="D37" s="696">
        <f t="shared" ref="D37:D38" si="11">SUM(O37,R37,U37,X37,AA37,AD37,AG37,AJ37)</f>
        <v>0</v>
      </c>
      <c r="E37" s="697"/>
      <c r="F37" s="698">
        <v>32</v>
      </c>
      <c r="G37" s="696"/>
      <c r="H37" s="696">
        <v>28</v>
      </c>
      <c r="I37" s="696"/>
      <c r="J37" s="696"/>
      <c r="K37" s="696"/>
      <c r="L37">
        <f>SUM(F37:K37)</f>
        <v>60</v>
      </c>
    </row>
    <row r="38" spans="4:12" ht="20.25" x14ac:dyDescent="0.2">
      <c r="D38" s="696">
        <f t="shared" si="11"/>
        <v>0</v>
      </c>
      <c r="E38" s="697"/>
      <c r="F38" s="698">
        <v>20</v>
      </c>
      <c r="G38" s="696"/>
      <c r="H38" s="696">
        <v>24</v>
      </c>
      <c r="I38" s="696"/>
      <c r="J38" s="696"/>
      <c r="K38" s="696"/>
      <c r="L38">
        <f>SUM(F38:K38)</f>
        <v>44</v>
      </c>
    </row>
    <row r="39" spans="4:12" ht="20.25" x14ac:dyDescent="0.2">
      <c r="D39" s="696">
        <f>SUM(O39,R39,U39,X39,AA39,AD39,AG39,AJ39)</f>
        <v>0</v>
      </c>
      <c r="E39" s="697"/>
      <c r="F39" s="698">
        <v>20</v>
      </c>
      <c r="G39" s="696"/>
      <c r="H39" s="710">
        <v>24</v>
      </c>
      <c r="I39" s="710"/>
      <c r="J39" s="696"/>
      <c r="K39" s="696"/>
      <c r="L39">
        <f>SUM(F39:K39)</f>
        <v>44</v>
      </c>
    </row>
    <row r="40" spans="4:12" ht="20.25" x14ac:dyDescent="0.2">
      <c r="D40" s="707">
        <f>SUM(O40,R40,U40,X40,AA40,AD40,AG40,AJ40)</f>
        <v>0</v>
      </c>
      <c r="E40" s="708"/>
      <c r="F40" s="709">
        <v>54</v>
      </c>
      <c r="G40" s="707"/>
      <c r="H40" s="707">
        <v>54</v>
      </c>
      <c r="I40" s="707"/>
      <c r="J40" s="707"/>
      <c r="K40" s="707"/>
      <c r="L40">
        <f>SUM(F40:K40)</f>
        <v>108</v>
      </c>
    </row>
    <row r="41" spans="4:12" ht="20.25" x14ac:dyDescent="0.2">
      <c r="D41" s="696"/>
      <c r="E41" s="697"/>
      <c r="F41" s="698"/>
      <c r="G41" s="696"/>
      <c r="H41" s="696"/>
      <c r="I41" s="696"/>
      <c r="J41" s="696"/>
      <c r="K41" s="696"/>
    </row>
    <row r="42" spans="4:12" ht="20.25" x14ac:dyDescent="0.2">
      <c r="D42" s="707">
        <f t="shared" ref="D42" si="12">SUM(O42,R42,U42,X42,AA42,AD42,AG42,AJ42)</f>
        <v>0</v>
      </c>
      <c r="E42" s="708"/>
      <c r="F42" s="709">
        <v>66</v>
      </c>
      <c r="G42" s="707"/>
      <c r="H42" s="707">
        <v>68</v>
      </c>
      <c r="I42" s="707"/>
      <c r="J42" s="707"/>
      <c r="K42" s="707"/>
      <c r="L42">
        <f>SUM(F42:K42)</f>
        <v>134</v>
      </c>
    </row>
    <row r="43" spans="4:12" ht="20.25" x14ac:dyDescent="0.2">
      <c r="D43" s="696"/>
      <c r="E43" s="697"/>
      <c r="F43" s="698"/>
      <c r="G43" s="696"/>
      <c r="H43" s="696"/>
      <c r="I43" s="696"/>
      <c r="J43" s="696"/>
      <c r="K43" s="696"/>
    </row>
    <row r="44" spans="4:12" ht="20.25" x14ac:dyDescent="0.2">
      <c r="D44" s="703"/>
      <c r="E44" s="704"/>
      <c r="F44" s="705"/>
      <c r="G44" s="704"/>
      <c r="H44" s="703"/>
      <c r="I44" s="703"/>
      <c r="J44" s="706"/>
      <c r="K44" s="703"/>
    </row>
    <row r="45" spans="4:12" ht="20.25" x14ac:dyDescent="0.2">
      <c r="D45" s="696">
        <f>SUM(O45,R45,U45,X45,AA45,AD45,AG45,AJ45)</f>
        <v>0</v>
      </c>
      <c r="E45" s="697"/>
      <c r="F45" s="698">
        <v>40</v>
      </c>
      <c r="G45" s="696"/>
      <c r="H45" s="696"/>
      <c r="I45" s="696"/>
      <c r="J45" s="696">
        <v>14</v>
      </c>
      <c r="K45" s="696"/>
      <c r="L45">
        <f>SUM(F45:K45)</f>
        <v>54</v>
      </c>
    </row>
    <row r="46" spans="4:12" ht="20.25" x14ac:dyDescent="0.2">
      <c r="D46" s="696">
        <f t="shared" si="10"/>
        <v>0</v>
      </c>
      <c r="E46" s="697"/>
      <c r="F46" s="698">
        <v>36</v>
      </c>
      <c r="G46" s="696"/>
      <c r="H46" s="696"/>
      <c r="I46" s="696"/>
      <c r="J46" s="696">
        <v>20</v>
      </c>
      <c r="K46" s="696"/>
      <c r="L46">
        <f>SUM(F46:K46)</f>
        <v>56</v>
      </c>
    </row>
    <row r="47" spans="4:12" ht="20.25" x14ac:dyDescent="0.2">
      <c r="D47" s="696">
        <f t="shared" si="10"/>
        <v>0</v>
      </c>
      <c r="E47" s="697"/>
      <c r="F47" s="698">
        <v>18</v>
      </c>
      <c r="G47" s="696"/>
      <c r="H47" s="696"/>
      <c r="I47" s="696"/>
      <c r="J47" s="696">
        <v>24</v>
      </c>
      <c r="K47" s="696"/>
      <c r="L47">
        <f>SUM(F47:K47)</f>
        <v>42</v>
      </c>
    </row>
    <row r="48" spans="4:12" ht="21" thickBot="1" x14ac:dyDescent="0.25">
      <c r="D48" s="699">
        <f t="shared" si="10"/>
        <v>0</v>
      </c>
      <c r="E48" s="700"/>
      <c r="F48" s="701">
        <v>42</v>
      </c>
      <c r="G48" s="702"/>
      <c r="H48" s="702"/>
      <c r="I48" s="702"/>
      <c r="J48" s="702">
        <v>24</v>
      </c>
      <c r="K48" s="702"/>
      <c r="L48">
        <f>SUM(F48:K48)</f>
        <v>66</v>
      </c>
    </row>
  </sheetData>
  <mergeCells count="176">
    <mergeCell ref="D7:E7"/>
    <mergeCell ref="F7:G7"/>
    <mergeCell ref="H7:I7"/>
    <mergeCell ref="J7:K7"/>
    <mergeCell ref="D8:E8"/>
    <mergeCell ref="F8:G8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J6:K6"/>
    <mergeCell ref="D11:E11"/>
    <mergeCell ref="F11:G11"/>
    <mergeCell ref="H11:I11"/>
    <mergeCell ref="J11:K11"/>
    <mergeCell ref="D12:E12"/>
    <mergeCell ref="F12:G12"/>
    <mergeCell ref="H12:I12"/>
    <mergeCell ref="J12:K12"/>
    <mergeCell ref="D9:E9"/>
    <mergeCell ref="F9:G9"/>
    <mergeCell ref="H9:I9"/>
    <mergeCell ref="J9:K9"/>
    <mergeCell ref="D10:E10"/>
    <mergeCell ref="F10:G10"/>
    <mergeCell ref="H10:I10"/>
    <mergeCell ref="J10:K10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D23:E23"/>
    <mergeCell ref="F23:G23"/>
    <mergeCell ref="H23:I23"/>
    <mergeCell ref="J23:K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Примерный учебный план</vt:lpstr>
      <vt:lpstr>Лист1</vt:lpstr>
      <vt:lpstr>'Примерный учебный план'!Область_печати</vt:lpstr>
    </vt:vector>
  </TitlesOfParts>
  <Manager/>
  <Company>ВЦ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Шимборецкая Ольга Викторовна</cp:lastModifiedBy>
  <cp:revision/>
  <cp:lastPrinted>2022-09-15T10:55:03Z</cp:lastPrinted>
  <dcterms:created xsi:type="dcterms:W3CDTF">2022-08-30T08:19:20Z</dcterms:created>
  <dcterms:modified xsi:type="dcterms:W3CDTF">2022-10-25T12:53:48Z</dcterms:modified>
  <cp:category/>
  <cp:contentStatus/>
</cp:coreProperties>
</file>