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010" windowHeight="9495" activeTab="1"/>
  </bookViews>
  <sheets>
    <sheet name="финал_14.01.2021" sheetId="16" r:id="rId1"/>
    <sheet name="финал_11.03.2021" sheetId="18" r:id="rId2"/>
  </sheets>
  <definedNames>
    <definedName name="_xlnm._FilterDatabase" localSheetId="1" hidden="1">финал_11.03.2021!$A$31:$BI$108</definedName>
    <definedName name="_xlnm._FilterDatabase" localSheetId="0" hidden="1">финал_14.01.2021!$A$28:$BI$110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73" i="18" l="1"/>
  <c r="BF74" i="18"/>
  <c r="BF75" i="18"/>
  <c r="BF32" i="18"/>
  <c r="AZ108" i="18"/>
  <c r="AZ107" i="18"/>
  <c r="AW108" i="18"/>
  <c r="AW107" i="18"/>
  <c r="AT108" i="18"/>
  <c r="AT107" i="18"/>
  <c r="AQ108" i="18"/>
  <c r="AQ107" i="18"/>
  <c r="AN108" i="18"/>
  <c r="AN107" i="18"/>
  <c r="AK108" i="18"/>
  <c r="AK107" i="18"/>
  <c r="AH108" i="18"/>
  <c r="AH107" i="18"/>
  <c r="X81" i="18" l="1"/>
  <c r="BB62" i="18"/>
  <c r="BA62" i="18"/>
  <c r="AZ62" i="18"/>
  <c r="AX62" i="18"/>
  <c r="AY62" i="18"/>
  <c r="AW62" i="18"/>
  <c r="AU62" i="18"/>
  <c r="AV62" i="18"/>
  <c r="AT62" i="18"/>
  <c r="AS62" i="18"/>
  <c r="AR62" i="18"/>
  <c r="AQ62" i="18"/>
  <c r="AL62" i="18"/>
  <c r="AM62" i="18"/>
  <c r="AK62" i="18"/>
  <c r="AI62" i="18"/>
  <c r="AJ62" i="18"/>
  <c r="AD62" i="18"/>
  <c r="AF62" i="18"/>
  <c r="AB62" i="18"/>
  <c r="Z62" i="18"/>
  <c r="BF62" i="18" l="1"/>
  <c r="AQ59" i="18"/>
  <c r="AL102" i="18"/>
  <c r="AK102" i="18"/>
  <c r="C15" i="18" l="1"/>
  <c r="D15" i="18" s="1"/>
  <c r="E15" i="18" s="1"/>
  <c r="F15" i="18" s="1"/>
  <c r="G15" i="18" s="1"/>
  <c r="H15" i="18" s="1"/>
  <c r="I15" i="18" s="1"/>
  <c r="J15" i="18" s="1"/>
  <c r="K15" i="18" s="1"/>
  <c r="L15" i="18" s="1"/>
  <c r="M15" i="18" s="1"/>
  <c r="N15" i="18" s="1"/>
  <c r="O15" i="18" s="1"/>
  <c r="P15" i="18" s="1"/>
  <c r="Q15" i="18" s="1"/>
  <c r="R15" i="18" s="1"/>
  <c r="S15" i="18" s="1"/>
  <c r="T15" i="18" s="1"/>
  <c r="U15" i="18" s="1"/>
  <c r="V15" i="18" s="1"/>
  <c r="W15" i="18" s="1"/>
  <c r="X15" i="18" s="1"/>
  <c r="Y15" i="18" s="1"/>
  <c r="Z15" i="18" s="1"/>
  <c r="AA15" i="18" s="1"/>
  <c r="AB15" i="18" s="1"/>
  <c r="AC15" i="18" s="1"/>
  <c r="AD15" i="18" s="1"/>
  <c r="AE15" i="18" s="1"/>
  <c r="AF15" i="18" s="1"/>
  <c r="AG15" i="18" s="1"/>
  <c r="AH15" i="18" s="1"/>
  <c r="AI15" i="18" s="1"/>
  <c r="AJ15" i="18" s="1"/>
  <c r="AK15" i="18" s="1"/>
  <c r="AL15" i="18" s="1"/>
  <c r="AM15" i="18" s="1"/>
  <c r="AN15" i="18" s="1"/>
  <c r="AO15" i="18" s="1"/>
  <c r="AP15" i="18" s="1"/>
  <c r="AQ15" i="18" s="1"/>
  <c r="AR15" i="18" s="1"/>
  <c r="AS15" i="18" s="1"/>
  <c r="AT15" i="18" s="1"/>
  <c r="AU15" i="18" s="1"/>
  <c r="AV15" i="18" s="1"/>
  <c r="AW15" i="18" s="1"/>
  <c r="AX15" i="18" s="1"/>
  <c r="AY15" i="18" s="1"/>
  <c r="AZ15" i="18" s="1"/>
  <c r="BA15" i="18" s="1"/>
  <c r="AH113" i="18"/>
  <c r="P113" i="18"/>
  <c r="AS112" i="18"/>
  <c r="P112" i="18"/>
  <c r="BC108" i="18"/>
  <c r="BC107" i="18"/>
  <c r="V106" i="18"/>
  <c r="V105" i="18"/>
  <c r="BF96" i="18"/>
  <c r="BF95" i="18"/>
  <c r="BF89" i="18"/>
  <c r="V89" i="18"/>
  <c r="AT88" i="18"/>
  <c r="AS88" i="18"/>
  <c r="BF88" i="18" s="1"/>
  <c r="X88" i="18"/>
  <c r="BF87" i="18"/>
  <c r="BF86" i="18"/>
  <c r="AZ86" i="18"/>
  <c r="V86" i="18" s="1"/>
  <c r="X86" i="18"/>
  <c r="BF85" i="18"/>
  <c r="V85" i="18"/>
  <c r="BF84" i="18"/>
  <c r="AZ84" i="18"/>
  <c r="V84" i="18" s="1"/>
  <c r="X84" i="18"/>
  <c r="BF83" i="18"/>
  <c r="AZ83" i="18"/>
  <c r="V83" i="18" s="1"/>
  <c r="X83" i="18"/>
  <c r="BF82" i="18"/>
  <c r="X82" i="18"/>
  <c r="V82" i="18"/>
  <c r="BF81" i="18"/>
  <c r="AZ81" i="18"/>
  <c r="AW81" i="18"/>
  <c r="BF80" i="18"/>
  <c r="V80" i="18"/>
  <c r="BF79" i="18"/>
  <c r="AW79" i="18"/>
  <c r="AT79" i="18"/>
  <c r="X79" i="18"/>
  <c r="X62" i="18" s="1"/>
  <c r="BF78" i="18"/>
  <c r="V78" i="18"/>
  <c r="BF77" i="18"/>
  <c r="AQ77" i="18"/>
  <c r="X77" i="18"/>
  <c r="BF76" i="18"/>
  <c r="X74" i="18"/>
  <c r="AK75" i="18"/>
  <c r="X75" i="18"/>
  <c r="BF72" i="18"/>
  <c r="V72" i="18"/>
  <c r="BF71" i="18"/>
  <c r="V71" i="18"/>
  <c r="X71" i="18"/>
  <c r="BF64" i="18"/>
  <c r="X64" i="18"/>
  <c r="V64" i="18"/>
  <c r="BF65" i="18"/>
  <c r="X65" i="18"/>
  <c r="V65" i="18"/>
  <c r="BF63" i="18"/>
  <c r="BE62" i="18"/>
  <c r="BD62" i="18"/>
  <c r="BC62" i="18"/>
  <c r="AP62" i="18"/>
  <c r="AO62" i="18"/>
  <c r="AN62" i="18"/>
  <c r="BF58" i="18"/>
  <c r="AT58" i="18"/>
  <c r="X58" i="18"/>
  <c r="AU58" i="18" s="1"/>
  <c r="BF57" i="18"/>
  <c r="V57" i="18"/>
  <c r="BF56" i="18"/>
  <c r="AQ56" i="18"/>
  <c r="V56" i="18" s="1"/>
  <c r="X56" i="18"/>
  <c r="BF61" i="18"/>
  <c r="AZ61" i="18"/>
  <c r="AZ32" i="18" s="1"/>
  <c r="X61" i="18"/>
  <c r="BF60" i="18"/>
  <c r="AW60" i="18"/>
  <c r="AW32" i="18" s="1"/>
  <c r="X60" i="18"/>
  <c r="BF59" i="18"/>
  <c r="AT59" i="18"/>
  <c r="V59" i="18" s="1"/>
  <c r="X59" i="18"/>
  <c r="AR59" i="18" s="1"/>
  <c r="AR32" i="18" s="1"/>
  <c r="BF55" i="18"/>
  <c r="BF90" i="18"/>
  <c r="X90" i="18"/>
  <c r="V90" i="18"/>
  <c r="BF54" i="18"/>
  <c r="X54" i="18"/>
  <c r="V54" i="18"/>
  <c r="BF53" i="18"/>
  <c r="AT53" i="18"/>
  <c r="AQ53" i="18"/>
  <c r="X53" i="18"/>
  <c r="AU53" i="18" s="1"/>
  <c r="X52" i="18"/>
  <c r="V52" i="18"/>
  <c r="BF51" i="18"/>
  <c r="AT51" i="18"/>
  <c r="AQ51" i="18"/>
  <c r="X51" i="18"/>
  <c r="BF50" i="18"/>
  <c r="AQ50" i="18"/>
  <c r="AN50" i="18"/>
  <c r="X50" i="18"/>
  <c r="X32" i="18" s="1"/>
  <c r="BF49" i="18"/>
  <c r="AQ49" i="18"/>
  <c r="AN49" i="18"/>
  <c r="AK49" i="18"/>
  <c r="X49" i="18"/>
  <c r="BF48" i="18"/>
  <c r="AK48" i="18"/>
  <c r="AH48" i="18"/>
  <c r="X48" i="18"/>
  <c r="BF47" i="18"/>
  <c r="BF46" i="18"/>
  <c r="AH46" i="18"/>
  <c r="V46" i="18" s="1"/>
  <c r="X46" i="18"/>
  <c r="BF45" i="18"/>
  <c r="AK45" i="18"/>
  <c r="V45" i="18" s="1"/>
  <c r="X45" i="18"/>
  <c r="BF44" i="18"/>
  <c r="AN44" i="18"/>
  <c r="AK44" i="18"/>
  <c r="X44" i="18"/>
  <c r="BF43" i="18"/>
  <c r="X43" i="18"/>
  <c r="V43" i="18"/>
  <c r="BF42" i="18"/>
  <c r="BF39" i="18"/>
  <c r="X39" i="18"/>
  <c r="V39" i="18"/>
  <c r="BF41" i="18"/>
  <c r="AN41" i="18"/>
  <c r="AK41" i="18"/>
  <c r="X41" i="18"/>
  <c r="BF40" i="18"/>
  <c r="AN40" i="18"/>
  <c r="AK40" i="18"/>
  <c r="AH40" i="18"/>
  <c r="X40" i="18"/>
  <c r="BF38" i="18"/>
  <c r="BF34" i="18"/>
  <c r="X34" i="18"/>
  <c r="V34" i="18"/>
  <c r="BF37" i="18"/>
  <c r="X37" i="18"/>
  <c r="V37" i="18"/>
  <c r="BF36" i="18"/>
  <c r="X36" i="18"/>
  <c r="V36" i="18"/>
  <c r="BF35" i="18"/>
  <c r="X35" i="18"/>
  <c r="V35" i="18"/>
  <c r="BF33" i="18"/>
  <c r="BE32" i="18"/>
  <c r="BD32" i="18"/>
  <c r="BC32" i="18"/>
  <c r="BB32" i="18"/>
  <c r="BA32" i="18"/>
  <c r="AY32" i="18"/>
  <c r="AX32" i="18"/>
  <c r="AV32" i="18"/>
  <c r="AS32" i="18"/>
  <c r="AP32" i="18"/>
  <c r="AO32" i="18"/>
  <c r="AM32" i="18"/>
  <c r="AL32" i="18"/>
  <c r="AJ32" i="18"/>
  <c r="AI32" i="18"/>
  <c r="AF32" i="18"/>
  <c r="AD32" i="18"/>
  <c r="AB32" i="18"/>
  <c r="Z32" i="18"/>
  <c r="BH20" i="18"/>
  <c r="BG20" i="18"/>
  <c r="BF20" i="18"/>
  <c r="BE20" i="18"/>
  <c r="BD20" i="18"/>
  <c r="BC20" i="18"/>
  <c r="BB20" i="18"/>
  <c r="BI19" i="18"/>
  <c r="BI18" i="18"/>
  <c r="BI17" i="18"/>
  <c r="BI16" i="18"/>
  <c r="V74" i="18" l="1"/>
  <c r="AH62" i="18"/>
  <c r="V77" i="18"/>
  <c r="AU32" i="18"/>
  <c r="AU103" i="18" s="1"/>
  <c r="AU104" i="18" s="1"/>
  <c r="V60" i="18"/>
  <c r="V61" i="18"/>
  <c r="AV103" i="18"/>
  <c r="AW103" i="18"/>
  <c r="AL103" i="18"/>
  <c r="AL104" i="18" s="1"/>
  <c r="AX103" i="18"/>
  <c r="AX104" i="18" s="1"/>
  <c r="BA103" i="18"/>
  <c r="BA104" i="18" s="1"/>
  <c r="BC103" i="18"/>
  <c r="BE103" i="18"/>
  <c r="V58" i="18"/>
  <c r="AM103" i="18"/>
  <c r="V53" i="18"/>
  <c r="V81" i="18"/>
  <c r="Z103" i="18"/>
  <c r="AD103" i="18"/>
  <c r="AO103" i="18"/>
  <c r="AO104" i="18" s="1"/>
  <c r="AR103" i="18"/>
  <c r="AR104" i="18" s="1"/>
  <c r="AT32" i="18"/>
  <c r="AY103" i="18"/>
  <c r="BB103" i="18"/>
  <c r="BE104" i="18" s="1"/>
  <c r="BD103" i="18"/>
  <c r="V44" i="18"/>
  <c r="AH32" i="18"/>
  <c r="V50" i="18"/>
  <c r="V51" i="18"/>
  <c r="V107" i="18"/>
  <c r="BI20" i="18"/>
  <c r="AB103" i="18"/>
  <c r="AF103" i="18"/>
  <c r="V49" i="18"/>
  <c r="V75" i="18"/>
  <c r="AZ103" i="18"/>
  <c r="V79" i="18"/>
  <c r="V108" i="18"/>
  <c r="AJ103" i="18"/>
  <c r="AP103" i="18"/>
  <c r="V41" i="18"/>
  <c r="V48" i="18"/>
  <c r="V40" i="18"/>
  <c r="AK32" i="18"/>
  <c r="AK103" i="18" s="1"/>
  <c r="V88" i="18"/>
  <c r="AI103" i="18"/>
  <c r="AN32" i="18"/>
  <c r="AN103" i="18" s="1"/>
  <c r="AQ32" i="18"/>
  <c r="AQ103" i="18" s="1"/>
  <c r="V62" i="18" l="1"/>
  <c r="AM104" i="18"/>
  <c r="AY104" i="18"/>
  <c r="AS103" i="18"/>
  <c r="AS104" i="18" s="1"/>
  <c r="AH103" i="18"/>
  <c r="X103" i="18"/>
  <c r="V32" i="18"/>
  <c r="AT103" i="18"/>
  <c r="BF103" i="18"/>
  <c r="BF104" i="18" s="1"/>
  <c r="AI104" i="18"/>
  <c r="X104" i="18"/>
  <c r="AT90" i="16"/>
  <c r="AW88" i="16"/>
  <c r="AZ87" i="16"/>
  <c r="AZ85" i="16"/>
  <c r="AZ84" i="16"/>
  <c r="AZ82" i="16"/>
  <c r="AW82" i="16"/>
  <c r="AW80" i="16"/>
  <c r="AT80" i="16"/>
  <c r="AQ78" i="16"/>
  <c r="AK75" i="16"/>
  <c r="AH76" i="16"/>
  <c r="AH75" i="16"/>
  <c r="AZ67" i="16"/>
  <c r="AT61" i="16"/>
  <c r="AQ61" i="16"/>
  <c r="AQ59" i="16"/>
  <c r="AZ58" i="16"/>
  <c r="AT56" i="16"/>
  <c r="AW57" i="16"/>
  <c r="AT52" i="16"/>
  <c r="AQ52" i="16"/>
  <c r="AT50" i="16"/>
  <c r="AQ49" i="16"/>
  <c r="AQ50" i="16"/>
  <c r="AQ48" i="16"/>
  <c r="AN48" i="16"/>
  <c r="AN49" i="16"/>
  <c r="AK47" i="16"/>
  <c r="AK48" i="16"/>
  <c r="AH47" i="16"/>
  <c r="AH45" i="16"/>
  <c r="AN41" i="16"/>
  <c r="AK43" i="16"/>
  <c r="AK41" i="16"/>
  <c r="AN37" i="16"/>
  <c r="AN36" i="16"/>
  <c r="AK36" i="16"/>
  <c r="AK37" i="16"/>
  <c r="AH36" i="16"/>
  <c r="V104" i="18" l="1"/>
  <c r="BH104" i="18" s="1"/>
  <c r="V103" i="18"/>
  <c r="X61" i="16"/>
  <c r="V87" i="16" l="1"/>
  <c r="X87" i="16"/>
  <c r="BF87" i="16"/>
  <c r="X80" i="16" l="1"/>
  <c r="V38" i="16" l="1"/>
  <c r="P116" i="16" l="1"/>
  <c r="AH115" i="16"/>
  <c r="P115" i="16"/>
  <c r="AS114" i="16"/>
  <c r="AH114" i="16"/>
  <c r="P114" i="16"/>
  <c r="BC110" i="16"/>
  <c r="AZ110" i="16"/>
  <c r="AW110" i="16"/>
  <c r="AT110" i="16"/>
  <c r="AQ110" i="16"/>
  <c r="AN110" i="16"/>
  <c r="AK110" i="16"/>
  <c r="AH110" i="16"/>
  <c r="BC109" i="16"/>
  <c r="AZ109" i="16"/>
  <c r="AW109" i="16"/>
  <c r="AT109" i="16"/>
  <c r="AQ109" i="16"/>
  <c r="AN109" i="16"/>
  <c r="AK109" i="16"/>
  <c r="AH109" i="16"/>
  <c r="V108" i="16"/>
  <c r="V107" i="16"/>
  <c r="BF98" i="16"/>
  <c r="BF97" i="16"/>
  <c r="BF91" i="16"/>
  <c r="V91" i="16"/>
  <c r="AS90" i="16"/>
  <c r="BF90" i="16" s="1"/>
  <c r="X90" i="16"/>
  <c r="V90" i="16"/>
  <c r="BF89" i="16"/>
  <c r="BF88" i="16"/>
  <c r="X88" i="16"/>
  <c r="V88" i="16"/>
  <c r="BF86" i="16"/>
  <c r="V86" i="16"/>
  <c r="BF85" i="16"/>
  <c r="X85" i="16"/>
  <c r="V85" i="16"/>
  <c r="BF84" i="16"/>
  <c r="X84" i="16"/>
  <c r="V84" i="16"/>
  <c r="BF83" i="16"/>
  <c r="X83" i="16"/>
  <c r="V83" i="16"/>
  <c r="BF82" i="16"/>
  <c r="X82" i="16"/>
  <c r="V82" i="16"/>
  <c r="BF81" i="16"/>
  <c r="V81" i="16"/>
  <c r="BF80" i="16"/>
  <c r="V80" i="16"/>
  <c r="BF79" i="16"/>
  <c r="V79" i="16"/>
  <c r="BF78" i="16"/>
  <c r="X78" i="16"/>
  <c r="V78" i="16"/>
  <c r="BF77" i="16"/>
  <c r="BF76" i="16"/>
  <c r="X76" i="16"/>
  <c r="V76" i="16"/>
  <c r="BF75" i="16"/>
  <c r="X75" i="16"/>
  <c r="V75" i="16"/>
  <c r="BF74" i="16"/>
  <c r="BF68" i="16"/>
  <c r="V68" i="16"/>
  <c r="BF67" i="16"/>
  <c r="X67" i="16"/>
  <c r="V67" i="16"/>
  <c r="BF66" i="16"/>
  <c r="BF65" i="16"/>
  <c r="X65" i="16"/>
  <c r="V65" i="16"/>
  <c r="BF64" i="16"/>
  <c r="X64" i="16"/>
  <c r="V64" i="16"/>
  <c r="BF63" i="16"/>
  <c r="BE62" i="16"/>
  <c r="BD62" i="16"/>
  <c r="BC62" i="16"/>
  <c r="BB62" i="16"/>
  <c r="BA62" i="16"/>
  <c r="AZ62" i="16"/>
  <c r="AY62" i="16"/>
  <c r="AX62" i="16"/>
  <c r="AW62" i="16"/>
  <c r="AV62" i="16"/>
  <c r="AU62" i="16"/>
  <c r="AT62" i="16"/>
  <c r="AR62" i="16"/>
  <c r="AQ62" i="16"/>
  <c r="AP62" i="16"/>
  <c r="AO62" i="16"/>
  <c r="AN62" i="16"/>
  <c r="AM62" i="16"/>
  <c r="AL62" i="16"/>
  <c r="AK62" i="16"/>
  <c r="AJ62" i="16"/>
  <c r="AI62" i="16"/>
  <c r="AH62" i="16"/>
  <c r="AF62" i="16"/>
  <c r="AD62" i="16"/>
  <c r="AB62" i="16"/>
  <c r="Z62" i="16"/>
  <c r="BF61" i="16"/>
  <c r="V61" i="16"/>
  <c r="BF60" i="16"/>
  <c r="V60" i="16"/>
  <c r="BF59" i="16"/>
  <c r="X59" i="16"/>
  <c r="V59" i="16"/>
  <c r="BF58" i="16"/>
  <c r="X58" i="16"/>
  <c r="V58" i="16"/>
  <c r="BF57" i="16"/>
  <c r="X57" i="16"/>
  <c r="V57" i="16"/>
  <c r="BF56" i="16"/>
  <c r="X56" i="16"/>
  <c r="V56" i="16"/>
  <c r="BF55" i="16"/>
  <c r="BF54" i="16"/>
  <c r="X54" i="16"/>
  <c r="V54" i="16"/>
  <c r="BF53" i="16"/>
  <c r="X53" i="16"/>
  <c r="V53" i="16"/>
  <c r="BF52" i="16"/>
  <c r="X52" i="16"/>
  <c r="V52" i="16"/>
  <c r="X51" i="16"/>
  <c r="V51" i="16"/>
  <c r="BF50" i="16"/>
  <c r="X50" i="16"/>
  <c r="V50" i="16"/>
  <c r="BF49" i="16"/>
  <c r="X49" i="16"/>
  <c r="V49" i="16"/>
  <c r="BF48" i="16"/>
  <c r="X48" i="16"/>
  <c r="V48" i="16"/>
  <c r="BF47" i="16"/>
  <c r="X47" i="16"/>
  <c r="V47" i="16"/>
  <c r="BF46" i="16"/>
  <c r="BF45" i="16"/>
  <c r="X45" i="16"/>
  <c r="V45" i="16"/>
  <c r="BF44" i="16"/>
  <c r="BF43" i="16"/>
  <c r="X43" i="16"/>
  <c r="V43" i="16"/>
  <c r="BF42" i="16"/>
  <c r="BF41" i="16"/>
  <c r="X41" i="16"/>
  <c r="V41" i="16"/>
  <c r="BF40" i="16"/>
  <c r="X40" i="16"/>
  <c r="V40" i="16"/>
  <c r="BF39" i="16"/>
  <c r="BF38" i="16"/>
  <c r="X38" i="16"/>
  <c r="BF37" i="16"/>
  <c r="X37" i="16"/>
  <c r="V37" i="16"/>
  <c r="BF36" i="16"/>
  <c r="X36" i="16"/>
  <c r="V36" i="16"/>
  <c r="BF35" i="16"/>
  <c r="BF34" i="16"/>
  <c r="X34" i="16"/>
  <c r="V34" i="16"/>
  <c r="BF33" i="16"/>
  <c r="X33" i="16"/>
  <c r="V33" i="16"/>
  <c r="BF32" i="16"/>
  <c r="X32" i="16"/>
  <c r="V32" i="16"/>
  <c r="BF31" i="16"/>
  <c r="X31" i="16"/>
  <c r="V31" i="16"/>
  <c r="BF30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F29" i="16"/>
  <c r="AD29" i="16"/>
  <c r="AB29" i="16"/>
  <c r="Z29" i="16"/>
  <c r="BH19" i="16"/>
  <c r="BG19" i="16"/>
  <c r="BF19" i="16"/>
  <c r="BE19" i="16"/>
  <c r="BD19" i="16"/>
  <c r="BC19" i="16"/>
  <c r="BB19" i="16"/>
  <c r="BI18" i="16"/>
  <c r="BI17" i="16"/>
  <c r="BI16" i="16"/>
  <c r="BI15" i="16"/>
  <c r="C14" i="16"/>
  <c r="D14" i="16" s="1"/>
  <c r="E14" i="16" s="1"/>
  <c r="F14" i="16" s="1"/>
  <c r="G14" i="16" s="1"/>
  <c r="H14" i="16" s="1"/>
  <c r="I14" i="16" s="1"/>
  <c r="J14" i="16" s="1"/>
  <c r="K14" i="16" s="1"/>
  <c r="L14" i="16" s="1"/>
  <c r="M14" i="16" s="1"/>
  <c r="N14" i="16" s="1"/>
  <c r="O14" i="16" s="1"/>
  <c r="P14" i="16" s="1"/>
  <c r="Q14" i="16" s="1"/>
  <c r="R14" i="16" s="1"/>
  <c r="S14" i="16" s="1"/>
  <c r="T14" i="16" s="1"/>
  <c r="U14" i="16" s="1"/>
  <c r="V14" i="16" s="1"/>
  <c r="W14" i="16" s="1"/>
  <c r="X14" i="16" s="1"/>
  <c r="Y14" i="16" s="1"/>
  <c r="Z14" i="16" s="1"/>
  <c r="AA14" i="16" s="1"/>
  <c r="AB14" i="16" s="1"/>
  <c r="AC14" i="16" s="1"/>
  <c r="AD14" i="16" s="1"/>
  <c r="AE14" i="16" s="1"/>
  <c r="AF14" i="16" s="1"/>
  <c r="AG14" i="16" s="1"/>
  <c r="AH14" i="16" s="1"/>
  <c r="AI14" i="16" s="1"/>
  <c r="AJ14" i="16" s="1"/>
  <c r="AK14" i="16" s="1"/>
  <c r="AL14" i="16" s="1"/>
  <c r="AM14" i="16" s="1"/>
  <c r="AN14" i="16" s="1"/>
  <c r="AO14" i="16" s="1"/>
  <c r="AP14" i="16" s="1"/>
  <c r="AQ14" i="16" s="1"/>
  <c r="AR14" i="16" s="1"/>
  <c r="AS14" i="16" s="1"/>
  <c r="AT14" i="16" s="1"/>
  <c r="AU14" i="16" s="1"/>
  <c r="AV14" i="16" s="1"/>
  <c r="AW14" i="16" s="1"/>
  <c r="AX14" i="16" s="1"/>
  <c r="AY14" i="16" s="1"/>
  <c r="AZ14" i="16" s="1"/>
  <c r="BA14" i="16" s="1"/>
  <c r="BD105" i="16" l="1"/>
  <c r="BC105" i="16"/>
  <c r="AS62" i="16"/>
  <c r="BF62" i="16" s="1"/>
  <c r="AZ105" i="16"/>
  <c r="AU105" i="16"/>
  <c r="AU106" i="16" s="1"/>
  <c r="AV105" i="16"/>
  <c r="AQ105" i="16"/>
  <c r="AR105" i="16"/>
  <c r="AR106" i="16" s="1"/>
  <c r="AN105" i="16"/>
  <c r="V29" i="16"/>
  <c r="AM105" i="16"/>
  <c r="AJ105" i="16"/>
  <c r="AM106" i="16" s="1"/>
  <c r="AI105" i="16"/>
  <c r="AB105" i="16"/>
  <c r="AD105" i="16"/>
  <c r="X62" i="16"/>
  <c r="AY105" i="16"/>
  <c r="AF105" i="16"/>
  <c r="AO105" i="16"/>
  <c r="AO106" i="16" s="1"/>
  <c r="AW105" i="16"/>
  <c r="BE105" i="16"/>
  <c r="V110" i="16"/>
  <c r="BI19" i="16"/>
  <c r="Z105" i="16"/>
  <c r="AH105" i="16"/>
  <c r="AL105" i="16"/>
  <c r="AL106" i="16" s="1"/>
  <c r="AP105" i="16"/>
  <c r="AT105" i="16"/>
  <c r="AX105" i="16"/>
  <c r="AX106" i="16" s="1"/>
  <c r="BB105" i="16"/>
  <c r="BE106" i="16" s="1"/>
  <c r="V109" i="16"/>
  <c r="AK105" i="16"/>
  <c r="BA105" i="16"/>
  <c r="BA106" i="16" s="1"/>
  <c r="V62" i="16"/>
  <c r="X29" i="16"/>
  <c r="BF29" i="16"/>
  <c r="AY106" i="16" l="1"/>
  <c r="V106" i="16"/>
  <c r="BH106" i="16" s="1"/>
  <c r="X106" i="16"/>
  <c r="AI106" i="16"/>
  <c r="AS105" i="16"/>
  <c r="AS106" i="16" s="1"/>
  <c r="X105" i="16"/>
  <c r="V105" i="16"/>
  <c r="BF105" i="16"/>
  <c r="BF106" i="16" s="1"/>
</calcChain>
</file>

<file path=xl/sharedStrings.xml><?xml version="1.0" encoding="utf-8"?>
<sst xmlns="http://schemas.openxmlformats.org/spreadsheetml/2006/main" count="1385" uniqueCount="441">
  <si>
    <t>Высшая математика</t>
  </si>
  <si>
    <t>Физика</t>
  </si>
  <si>
    <t>Охрана труда</t>
  </si>
  <si>
    <t>Инженерная и машинная графика</t>
  </si>
  <si>
    <t>Государственный компонент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</si>
  <si>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</si>
  <si>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</si>
  <si>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</si>
  <si>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</si>
  <si>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</si>
  <si>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Лингвистический модуль</t>
  </si>
  <si>
    <t>Компонент учреждения высшего образования</t>
  </si>
  <si>
    <t>Социально-гуманитарный модуль 2</t>
  </si>
  <si>
    <t>Факультативные дисциплины</t>
  </si>
  <si>
    <t>/34</t>
  </si>
  <si>
    <t>/18</t>
  </si>
  <si>
    <t>Коррупция и ее общественная опасность</t>
  </si>
  <si>
    <t>/10</t>
  </si>
  <si>
    <t>Физическая культура</t>
  </si>
  <si>
    <t>Иностранный язык</t>
  </si>
  <si>
    <t>Основы права и права человека / Теория отраслевых рынков</t>
  </si>
  <si>
    <t>Деловой иностранный язык</t>
  </si>
  <si>
    <t>/68</t>
  </si>
  <si>
    <t>Дополнительные виды обучения</t>
  </si>
  <si>
    <t>Белорусский язык (профессиональная лексика)</t>
  </si>
  <si>
    <t>/36</t>
  </si>
  <si>
    <t>Обзорные лекции по специальности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</si>
  <si>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</si>
  <si>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</si>
  <si>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</si>
  <si>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</si>
  <si>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</si>
  <si>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</si>
  <si>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</si>
  <si>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</si>
  <si>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</si>
  <si>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</si>
  <si>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</si>
  <si>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</si>
  <si>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</si>
  <si>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</si>
  <si>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</si>
  <si>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</si>
  <si>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</si>
  <si>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</si>
  <si>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</si>
  <si>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</si>
  <si>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</si>
  <si>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</si>
  <si>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</si>
  <si>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</si>
  <si>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</si>
  <si>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</si>
  <si>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</si>
  <si>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</si>
  <si>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</si>
  <si>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Ауд. часов</t>
  </si>
  <si>
    <t>Зач. единиц</t>
  </si>
  <si>
    <t>УК-1</t>
  </si>
  <si>
    <t>УК-2</t>
  </si>
  <si>
    <t>УК-3</t>
  </si>
  <si>
    <t>УК-4</t>
  </si>
  <si>
    <t>БПК-1</t>
  </si>
  <si>
    <t>БПК-2</t>
  </si>
  <si>
    <t>БПК-3</t>
  </si>
  <si>
    <t>БПК-4</t>
  </si>
  <si>
    <t>БПК-5</t>
  </si>
  <si>
    <t>БПК-6</t>
  </si>
  <si>
    <t>УК-5</t>
  </si>
  <si>
    <t>БПК-7</t>
  </si>
  <si>
    <t>БПК-8</t>
  </si>
  <si>
    <t>БПК-9</t>
  </si>
  <si>
    <t>СК-1</t>
  </si>
  <si>
    <t>СК-2</t>
  </si>
  <si>
    <t>СК-3</t>
  </si>
  <si>
    <t>СК-4</t>
  </si>
  <si>
    <t>СК-5</t>
  </si>
  <si>
    <t>СК-6</t>
  </si>
  <si>
    <t>СК-7</t>
  </si>
  <si>
    <t>СК-10</t>
  </si>
  <si>
    <t>СК-11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</si>
  <si>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</si>
  <si>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</si>
  <si>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</si>
  <si>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</si>
  <si>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</si>
  <si>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/72</t>
  </si>
  <si>
    <t>МИНИСТЕРСТВО ОБРАЗОВАНИЯ РЕСПУБЛИКИ БЕЛАРУСЬ</t>
  </si>
  <si>
    <t>УТВЕРЖДАЮ</t>
  </si>
  <si>
    <t>ТИПОВОЙ УЧЕБНЫЙ ПЛАН</t>
  </si>
  <si>
    <t>Первый заместитель</t>
  </si>
  <si>
    <t>Министра образования</t>
  </si>
  <si>
    <t>Республики Беларусь</t>
  </si>
  <si>
    <t>_________________И.А.Старовойтова</t>
  </si>
  <si>
    <t>Срок обучения: 4 года</t>
  </si>
  <si>
    <t>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</si>
  <si>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</si>
  <si>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</si>
  <si>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</si>
  <si>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</si>
  <si>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</si>
  <si>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</si>
  <si>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</si>
  <si>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</si>
  <si>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</si>
  <si>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</si>
  <si>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</si>
  <si>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</si>
  <si>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</si>
  <si>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</si>
  <si>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</si>
  <si>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</si>
  <si>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</si>
  <si>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</si>
  <si>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</si>
  <si>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</si>
  <si>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</si>
  <si>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</si>
  <si>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:</t>
  </si>
  <si>
    <t>=</t>
  </si>
  <si>
    <t>О</t>
  </si>
  <si>
    <t>II</t>
  </si>
  <si>
    <t>III</t>
  </si>
  <si>
    <t>IV</t>
  </si>
  <si>
    <t>Х</t>
  </si>
  <si>
    <t>//</t>
  </si>
  <si>
    <t>/</t>
  </si>
  <si>
    <t>Обозначения:</t>
  </si>
  <si>
    <t>−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</si>
  <si>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</si>
  <si>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</si>
  <si>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</si>
  <si>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</si>
  <si>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</si>
  <si>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</si>
  <si>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</si>
  <si>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</si>
  <si>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>VIII. МАТРИЦА КОМПЕТЕНЦИЙ</t>
  </si>
  <si>
    <t>Наименование компетенции</t>
  </si>
  <si>
    <t>Код модуля, учебной дисциплины</t>
  </si>
  <si>
    <t>УК-6</t>
  </si>
  <si>
    <t>УК-7</t>
  </si>
  <si>
    <t>УК-8</t>
  </si>
  <si>
    <t>УК-9</t>
  </si>
  <si>
    <t>СК-8</t>
  </si>
  <si>
    <t>СК-9</t>
  </si>
  <si>
    <t>Владеть навыками здоровьесбережения</t>
  </si>
  <si>
    <t>Владеть основными понятиями и законами физики, принципами экспериментального и теоретического изучения физических явлений и процессов</t>
  </si>
  <si>
    <t>Квалификация специалиста: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</si>
  <si>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</si>
  <si>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</si>
  <si>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</si>
  <si>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С.А.Касперович</t>
  </si>
  <si>
    <t>Проректор по научно-методической работе Государственного</t>
  </si>
  <si>
    <t>учреждения образования «Республиканский институт высшей школы»</t>
  </si>
  <si>
    <t>И.В.Титович</t>
  </si>
  <si>
    <t>Эксперт-нормоконтролер</t>
  </si>
  <si>
    <t>И.В.Войтов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</si>
  <si>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</si>
  <si>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</si>
  <si>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</si>
  <si>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</si>
  <si>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</si>
  <si>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</si>
  <si>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</si>
  <si>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</si>
  <si>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Технологическая</t>
  </si>
  <si>
    <t>Преддипломная</t>
  </si>
  <si>
    <t>1. Государственный экзамен по специальности</t>
  </si>
  <si>
    <t>2. Защита дипломного проекта (дипломной работы) в ГЭК</t>
  </si>
  <si>
    <t>1.1.1</t>
  </si>
  <si>
    <t>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</si>
  <si>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</si>
  <si>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</si>
  <si>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</si>
  <si>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</si>
  <si>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</si>
  <si>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</si>
  <si>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</si>
  <si>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</si>
  <si>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1.3.2</t>
  </si>
  <si>
    <t>1.4</t>
  </si>
  <si>
    <t>1.4.1</t>
  </si>
  <si>
    <t>1.5</t>
  </si>
  <si>
    <t>1.5.1</t>
  </si>
  <si>
    <t>1.6</t>
  </si>
  <si>
    <t>1.6.1</t>
  </si>
  <si>
    <t>1.6.2</t>
  </si>
  <si>
    <t>1.6.3</t>
  </si>
  <si>
    <t>1.7</t>
  </si>
  <si>
    <t>1.7.1</t>
  </si>
  <si>
    <t>1.7.2</t>
  </si>
  <si>
    <t>2</t>
  </si>
  <si>
    <t>2.1</t>
  </si>
  <si>
    <t>2.1.1</t>
  </si>
  <si>
    <t>2.1.2</t>
  </si>
  <si>
    <t>2.2</t>
  </si>
  <si>
    <t>2.2.1</t>
  </si>
  <si>
    <t>2.3</t>
  </si>
  <si>
    <t>2.3.1</t>
  </si>
  <si>
    <t>2.3.2</t>
  </si>
  <si>
    <t>2.4</t>
  </si>
  <si>
    <t>2.4.1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</si>
  <si>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</si>
  <si>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</si>
  <si>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</si>
  <si>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</si>
  <si>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</si>
  <si>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</si>
  <si>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</si>
  <si>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</si>
  <si>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</si>
  <si>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</si>
  <si>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1.4.1, 4.2</t>
  </si>
  <si>
    <t>Великая Отечественная война советского народа (в контексте Второй мировой войны)</t>
  </si>
  <si>
    <t>1.2.3</t>
  </si>
  <si>
    <t>Общая химия</t>
  </si>
  <si>
    <t>Модуль «Информатика»</t>
  </si>
  <si>
    <t>Модуль «Инженерный»</t>
  </si>
  <si>
    <t>Механика материалов</t>
  </si>
  <si>
    <t>1.6.4</t>
  </si>
  <si>
    <t>1.6.5</t>
  </si>
  <si>
    <t>1.6.6</t>
  </si>
  <si>
    <t>Модуль «Автоматика и управление»</t>
  </si>
  <si>
    <t>1.7.3</t>
  </si>
  <si>
    <t>1.7.4</t>
  </si>
  <si>
    <t>1.7.5</t>
  </si>
  <si>
    <t>Экономический модуль</t>
  </si>
  <si>
    <t>Модуль «Конструкции, расчет и обслуживание деревообрабатывающего оборудования»</t>
  </si>
  <si>
    <t>Модуль "Материаловедение"</t>
  </si>
  <si>
    <t>/60</t>
  </si>
  <si>
    <t>/1-6</t>
  </si>
  <si>
    <t>/1</t>
  </si>
  <si>
    <t>Теоретическая механика с элементами робототехники</t>
  </si>
  <si>
    <t>Металлорежущие станки и инструменты</t>
  </si>
  <si>
    <t>По технологии и обработке металлов</t>
  </si>
  <si>
    <t>По механической обработке древесины</t>
  </si>
  <si>
    <t>1.1.1, 2.1.2</t>
  </si>
  <si>
    <t>Знать фундаментальные законы общей химии, уметь использовать теоретические концепции для решения практических задач</t>
  </si>
  <si>
    <t>Владеть основными понятиями и методами линейной алгебры, аналитической геометрии, математического анализа; применять полученные знания для решения теоретических и практических задач</t>
  </si>
  <si>
    <t>Владеть знаниями в области математического моделирования и информационных технологий как базы для формирования научного мировоззрения и современного алгоритмического мышления, а также для  ориентирования в потоке научной и технической информации</t>
  </si>
  <si>
    <t xml:space="preserve">Быть способным применять основные правила техники безопасности, производственной санитарии, пожарной безопасности и методы защиты производственного персонала, населения и окружающей среды от возможных последствий аварий, стихийных бедствий, техногенных катастроф </t>
  </si>
  <si>
    <t>1.5.1, 1.5.2</t>
  </si>
  <si>
    <t>Уметь разрабатывать и выполнять графические изображения для технической документации с учетом требований ГОСТов ЕСКД</t>
  </si>
  <si>
    <t xml:space="preserve">Владеть основными методами расчетов и испытаний на прочность, жесткость и устойчивость типовых конструктивных элементов, быть способным правильно выбирать конструкционные материалы и формы элементов конструкций, работающих под действием статических и динамических нагрузок </t>
  </si>
  <si>
    <t>Владеть методами конструкторских расчетов деталей машин, мехатронных узлов и приводов технологического оборудования</t>
  </si>
  <si>
    <t>Владеть методами кинематического и динамического анализа механизмов мехатронных систем</t>
  </si>
  <si>
    <t xml:space="preserve">Владеть методами расчета статики твердых тел, кинематики и динамики мехатронных систем, уметь использовать их при решении прикладных задач </t>
  </si>
  <si>
    <t>Знать конструкции и назначение основных типов металлорежущих станков и инструментов</t>
  </si>
  <si>
    <t>Знать электротехническую символику и терминологию, основные электротехнические законы, понятия, устройства и методы расчета электрических цепей постоянного и переменного тока и их практическое использование в технологическом оборудовании</t>
  </si>
  <si>
    <t>Знать способы и средства автоматизации технологических процессов и владеть навыками грамотного их использования</t>
  </si>
  <si>
    <t>Знать и уметь применять на практике закономерности механической обработки древесины и древесных материалов</t>
  </si>
  <si>
    <t>Знать назначение, структуру и свойства материалов, применяемых при производстве деревообрабатывающего оборудования и инструментов</t>
  </si>
  <si>
    <t>Владеть знаниями о строении и свойствах древесины и древесных материалов, сортообразующих пороках и их влиянии на процессы переработки и качество лесных сортиментов, уметь распознавать различные виды древесных материалов</t>
  </si>
  <si>
    <t>Знать и уметь анализировать конструкции оборудования специальных деревообрабатывающих производств</t>
  </si>
  <si>
    <t xml:space="preserve">Владеть основными навыками планирования и проведения работ по монтажу, диагностике, сервисному обслуживанию и ремонту деревообрабатывающего оборудования </t>
  </si>
  <si>
    <t>Владеть методиками выполнения инженерных расчетов и навыками проектирования дереворежущего инструмента</t>
  </si>
  <si>
    <t>Председатель НМС по лесотехническому образованию</t>
  </si>
  <si>
    <t>И.К.Божелко</t>
  </si>
  <si>
    <t>Знать основные понятия, применяемую элементную базу и способы реализации автоматизированного управления деревообрабатывающих машин</t>
  </si>
  <si>
    <t>Владеть навыками разработки и проведения расчетов твердотельных моделей деталей и узлов деревообрабатывающих машин</t>
  </si>
  <si>
    <t>Уметь читать, анализировать и проектировать схемы приводов деревообрабатывающего оборудования</t>
  </si>
  <si>
    <t>/70</t>
  </si>
  <si>
    <t>/16</t>
  </si>
  <si>
    <t>Количество часов учебных занятий</t>
  </si>
  <si>
    <t>Мехатронные модули и программирование станков с числовым программным управлением</t>
  </si>
  <si>
    <t>Конструкционные материалы</t>
  </si>
  <si>
    <t>Информатика и компьютерная графика</t>
  </si>
  <si>
    <t>Основы компьютеризации технологий в системах автоматики отрасли</t>
  </si>
  <si>
    <t>Электротехника</t>
  </si>
  <si>
    <t>Автоматика, автоматизация и автоматизированные системы управления технологическими процессами</t>
  </si>
  <si>
    <t>Мехатроника и автоматизация средств механизации в отрасли</t>
  </si>
  <si>
    <t>8</t>
  </si>
  <si>
    <t>3.7</t>
  </si>
  <si>
    <t>/24</t>
  </si>
  <si>
    <t>3.8</t>
  </si>
  <si>
    <t>Технология деревообработки</t>
  </si>
  <si>
    <t>Обеспечение надежности машин и оборудования</t>
  </si>
  <si>
    <t>М.П.</t>
  </si>
  <si>
    <t>Модуль «Общенаучные дисциплины»</t>
  </si>
  <si>
    <t>Модуль «Безопасность жизнедеятельности»</t>
  </si>
  <si>
    <t>Модуль «Инструмент»</t>
  </si>
  <si>
    <t>Регистрационный №_____________________</t>
  </si>
  <si>
    <t>Обладать базовыми знаниями о возможностях, методах, моделях и средствах информационных технологий, владеть навыками практической работы со средствами современных информационных технологий для проведения прикладных и фундаментальных исследований</t>
  </si>
  <si>
    <t>Владеть современными научными основами автоматизации средств механизации, навыками составления схем управления различными подъемно-транспортными устройствами; грамотно эксплуатировать мехатронные системы с учётом современных систем управления</t>
  </si>
  <si>
    <t xml:space="preserve">Знать типовые конструкции мехатронных модулей деревообрабатывающих станков с числовым программным управлением, владеть основами их программирования </t>
  </si>
  <si>
    <t>Владеть  формами и методами планирования и организации производства, технологией принятия и реализации управленческих решений, быть способным осуществлять организационно-технические расчеты для планирования и регулирования  производства, выполнять оценку эффективности мероприятий по его техническому и организационному развитию</t>
  </si>
  <si>
    <t>Знать и уметь анализировать конструкции деревообрабатывающего оборудования общего назначения</t>
  </si>
  <si>
    <t>Знать критерии и владеть навыками проектирования и расчета деталей и узлов оборудования деревообрабатывающих производств</t>
  </si>
  <si>
    <t>БПК-10</t>
  </si>
  <si>
    <t>БПК-11</t>
  </si>
  <si>
    <t>БПК-12</t>
  </si>
  <si>
    <t>БПК-13</t>
  </si>
  <si>
    <t>БПК-14</t>
  </si>
  <si>
    <t>БПК-15</t>
  </si>
  <si>
    <t>БПК-16</t>
  </si>
  <si>
    <t>БПК-17</t>
  </si>
  <si>
    <t>2.4.2</t>
  </si>
  <si>
    <t>2.4.3</t>
  </si>
  <si>
    <t>2.4.4</t>
  </si>
  <si>
    <t>2.4.5</t>
  </si>
  <si>
    <t>2.4.6</t>
  </si>
  <si>
    <t>2.4.7</t>
  </si>
  <si>
    <t>2.5</t>
  </si>
  <si>
    <t>2.5.1</t>
  </si>
  <si>
    <t>Заместитель председателя концерна "Беллесбумпром"</t>
  </si>
  <si>
    <t>М.М.Касько</t>
  </si>
  <si>
    <t>Рекомендован к утверждению Президиумом Совета УМО</t>
  </si>
  <si>
    <t>по образованию в области природопользования и лесного хозяйства</t>
  </si>
  <si>
    <t>II. СВОДНЫЕ ДАННЫЕ ПО БЮДЖЕТУ ВРЕМЕНИ (в неделях)</t>
  </si>
  <si>
    <t>12</t>
  </si>
  <si>
    <t>/22</t>
  </si>
  <si>
    <t>/12</t>
  </si>
  <si>
    <t>инженер-мехатроник</t>
  </si>
  <si>
    <t>Элементы механики промышленного оборудования и мехатронных систем</t>
  </si>
  <si>
    <t>Курсовой проект по учебной дисциплине «Элементы механики промышленного оборудования и мехатронных систем»</t>
  </si>
  <si>
    <t>Менеджмент промышленных предприятий</t>
  </si>
  <si>
    <t>Курсовая работа по учебной дисциплине «Менеджмент промышленных предприятий»</t>
  </si>
  <si>
    <t>Древесина и композиционные древесные материалы</t>
  </si>
  <si>
    <t>Курсовая работа по учебной дисциплине «Деревоперерабатывающее оборудование»</t>
  </si>
  <si>
    <t>Деревоперерабатывающее оборудование</t>
  </si>
  <si>
    <t>Дереворежущий инструмент, проектирование и инновации</t>
  </si>
  <si>
    <t>Курсовой проект по учебной дисциплине «Дереворежущий инструмент, проектирование и инновации»</t>
  </si>
  <si>
    <t>Теория исполнительных механизмов и мехатронных систем</t>
  </si>
  <si>
    <t>Курсовая работа по учебной дисциплине «Теория исполнительных механизмов и мехатронных систем»</t>
  </si>
  <si>
    <t>Резание древесины и управление процессами механической обработки</t>
  </si>
  <si>
    <t>Курсовая работа по учебной дисциплине «Резание древесины и управление процессами механической обработки»</t>
  </si>
  <si>
    <t>Оборудование специальных деревоперерабатывающих производств</t>
  </si>
  <si>
    <t>Курсовая работа по учебной дисциплине «Оборудование специальных деревоперерабатывающих производств»</t>
  </si>
  <si>
    <t>Конструирование деревоперерабатывающего оборудования</t>
  </si>
  <si>
    <t>Курсовой проект по учебной дисциплине «Конструирование деревоперерабатывающего оборудования»</t>
  </si>
  <si>
    <t>Автоматика многооперационных деревоперерабатывающих машин</t>
  </si>
  <si>
    <t>Твердотельное моделирование узлов деревоперерабатывающих машин</t>
  </si>
  <si>
    <t>Пневмо- и гидропривод деревоперерабатывающего оборудования</t>
  </si>
  <si>
    <t>Общеинженерная</t>
  </si>
  <si>
    <t>Быть способным выполнять профессиональные задачи в соответствии с нормами морали, профессиональной этики и служебного этикета</t>
  </si>
  <si>
    <t>Владеть различными способами разрешения конфликтных ситуаций при проектировании межличностных, групповых и организационных коммуникаций</t>
  </si>
  <si>
    <t>Диагностика и сервисное обслуживание оборудования и мехатронных систем</t>
  </si>
  <si>
    <t>Курсовая работа по учебной дисциплине «Диагностика и сервисное обслуживание оборудования и мехатронных систем»</t>
  </si>
  <si>
    <t>__________2021</t>
  </si>
  <si>
    <t>Специальность: 1-36 05 02  Мехатронные системы и оборудование деревоперерабатывающих производств</t>
  </si>
  <si>
    <t>4.3</t>
  </si>
  <si>
    <t>Защита населения и объектов от чрезвычайных ситуаций. Радиационная безопасность</t>
  </si>
  <si>
    <t>Протокол № ____ от _________ 20___</t>
  </si>
  <si>
    <t>Конфликтология / Служебный этикет и делопроизводство / Логика</t>
  </si>
  <si>
    <t>УК-10</t>
  </si>
  <si>
    <t>Владеть культурой мышления, быть способным к восприятию, обобщению и анализу философских и мировоззренческих проблем, уметь использовать психолого-педагогические знания в профессиональной деятельности</t>
  </si>
  <si>
    <t>Уметь анализировать социально значимые явления,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</si>
  <si>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>Владеть высоким уровнем культуры политического мышления и поведения, позволяющего быть активным участником политической жизни общества, понимать сущность, ценности и принципы идеологии общества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</si>
  <si>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</si>
  <si>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>Осуществлять коммуникацию на государственных и иностранных языках для решения задач межличностного и межкультурного взаимодействия в профессиональной деятельности</t>
  </si>
  <si>
    <t>Быть способным использовать основы правовых знаний в различных сферах жизнедеятельности, владеть навыками поиска и применения в профессиональной деятельности нормативных правовых актов</t>
  </si>
  <si>
    <t>Разрабатывать варианты управленческих решений и обосновывать их выбор на основе критериев социально-экономической эффективности</t>
  </si>
  <si>
    <t>/350</t>
  </si>
  <si>
    <t>При составлении учебных планов учреждений высшего образования учебная дисциплина «Основы управления интеллектуальной собственностью» планируется в качестве дисциплины</t>
  </si>
  <si>
    <t>компонента учреждения высшего образования, факультативной дисциплины или дисциплины дополнительных видов обучения.</t>
  </si>
  <si>
    <r>
      <rPr>
        <b/>
        <sz val="16"/>
        <color theme="0"/>
        <rFont val="Arial"/>
        <family val="2"/>
        <charset val="204"/>
      </rPr>
      <t>.</t>
    </r>
    <r>
      <rPr>
        <b/>
        <sz val="16"/>
        <rFont val="Arial"/>
        <family val="2"/>
        <charset val="204"/>
      </rPr>
      <t>18</t>
    </r>
  </si>
  <si>
    <r>
      <rPr>
        <b/>
        <sz val="16"/>
        <color theme="0"/>
        <rFont val="Arial"/>
        <family val="2"/>
        <charset val="204"/>
      </rPr>
      <t>.</t>
    </r>
    <r>
      <rPr>
        <b/>
        <sz val="16"/>
        <rFont val="Arial"/>
        <family val="2"/>
        <charset val="204"/>
      </rPr>
      <t>17</t>
    </r>
  </si>
  <si>
    <t>20___</t>
  </si>
  <si>
    <t>Продолжение типового учебного плана по специальности 1-36 05 02 "Мехатронные системы и оборудование деревоперерабатывающих производств", регистрационный №____________________</t>
  </si>
  <si>
    <t>Председатель УМО по образованию</t>
  </si>
  <si>
    <t>в области природопользования и лесного хозяйства</t>
  </si>
  <si>
    <t>Разработан в качестве примера реализации образовательного стандарта по специальности 1-36 05 02 "Мехатронные системы и оборудование деревоперерабатывающих производств".</t>
  </si>
  <si>
    <t>УК-6/
УК-7</t>
  </si>
  <si>
    <t>УК-8/
УК-9/
УК-1</t>
  </si>
  <si>
    <r>
      <t>Основы управления интеллектуальной собственностью</t>
    </r>
    <r>
      <rPr>
        <vertAlign val="superscript"/>
        <sz val="18"/>
        <rFont val="Arial"/>
        <family val="2"/>
        <charset val="204"/>
      </rPr>
      <t>1</t>
    </r>
  </si>
  <si>
    <t>Ауд.часов</t>
  </si>
  <si>
    <t>Зач.единиц</t>
  </si>
  <si>
    <t>Квалификация:</t>
  </si>
  <si>
    <t>учреждения образования "Республиканский институт высшей школы"</t>
  </si>
  <si>
    <t>Продолжение типового учебного плана по специальности 1-36 05 02 "Мехатронные системы и оборудование деревоперерабатывающих производств", регистрационный №_________________</t>
  </si>
  <si>
    <t>УК-4, УК-6</t>
  </si>
  <si>
    <t>УК-1, УК-5, УК-8</t>
  </si>
  <si>
    <t>Модуль "Общенаучные дисциплины"</t>
  </si>
  <si>
    <t>УК-2, БПК-4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</si>
  <si>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</si>
  <si>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</si>
  <si>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</si>
  <si>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</si>
  <si>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</si>
  <si>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</si>
  <si>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</si>
  <si>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</si>
  <si>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Конфликтология / Логика</t>
  </si>
  <si>
    <t>УК-4 / УК-1</t>
  </si>
  <si>
    <t>УК-7 / УК-4, УК-6</t>
  </si>
  <si>
    <t>1.1.2, 2.1.1</t>
  </si>
  <si>
    <t>1.1.4, 2.1.2</t>
  </si>
  <si>
    <t>1.1.3, 2.1.1, 2.1.2</t>
  </si>
  <si>
    <t>1.1.3, 2.1.2</t>
  </si>
  <si>
    <t>/2</t>
  </si>
  <si>
    <t>/32</t>
  </si>
  <si>
    <t>Интегрированная учебная дисциплина "Безопасность жизнедеятельности человека" включает в себя учебные дисциплины: "Защита населения и объектов от чрезвычайных ситуаций.</t>
  </si>
  <si>
    <r>
      <t>Безопасность жизнедеятельности человека</t>
    </r>
    <r>
      <rPr>
        <vertAlign val="superscript"/>
        <sz val="18"/>
        <rFont val="Arial"/>
        <family val="2"/>
        <charset val="204"/>
      </rPr>
      <t>2</t>
    </r>
  </si>
  <si>
    <t>/64</t>
  </si>
  <si>
    <t>/108</t>
  </si>
  <si>
    <r>
      <rPr>
        <sz val="17"/>
        <color theme="0"/>
        <rFont val="Arial"/>
        <family val="2"/>
        <charset val="204"/>
      </rPr>
      <t>.</t>
    </r>
    <r>
      <rPr>
        <sz val="17"/>
        <rFont val="Arial"/>
        <family val="2"/>
        <charset val="204"/>
      </rPr>
      <t>18</t>
    </r>
  </si>
  <si>
    <r>
      <rPr>
        <sz val="17"/>
        <color theme="0"/>
        <rFont val="Arial"/>
        <family val="2"/>
        <charset val="204"/>
      </rPr>
      <t>.</t>
    </r>
    <r>
      <rPr>
        <sz val="17"/>
        <rFont val="Arial"/>
        <family val="2"/>
        <charset val="204"/>
      </rPr>
      <t>17</t>
    </r>
  </si>
  <si>
    <t>2. Защита дипломного проекта в ГЭК</t>
  </si>
  <si>
    <t>Осуществлять коммуникации на государственном языке для решения задач межличностного и межкультурного взаимодействия</t>
  </si>
  <si>
    <t>УК-11</t>
  </si>
  <si>
    <t>По технологии и обработке металлов (ознакомительная)</t>
  </si>
  <si>
    <t>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</t>
  </si>
  <si>
    <t>компонента учреждения высшего образования.</t>
  </si>
  <si>
    <t>Оперировать основными понятиями и применять методы линейной алгебры, аналитической геометрии, математического анализа для решения теоретических и практических задач</t>
  </si>
  <si>
    <t>Оперировать основными понятиями и применять законы физики для решения теоретических и практических задач</t>
  </si>
  <si>
    <t>Разрабатывать и выполнять графические изображения для технической документации с учетом требований ГОСТов ЕСКД</t>
  </si>
  <si>
    <t xml:space="preserve">Использовать методы статики твердых тел, кинематики и динамики мехатронных систем для решения прикладных задач </t>
  </si>
  <si>
    <t>Применять конструкторские расчеты деталей машин, мехатронных узлов и приводов технологического оборудования, обеспечивающие их работоспособность</t>
  </si>
  <si>
    <t>Применять методы кинематических и динамических расчетов для анализа механизмов мехатронных систем</t>
  </si>
  <si>
    <t>Анализировать и программировать типовые конструкции мехатронных модулей деревообрабатывающих станков с числовым программным управлением</t>
  </si>
  <si>
    <t>Анализировать закономерности механической обработки древесины и древесных материалов и применять их для расчета и управления технологическими процессами</t>
  </si>
  <si>
    <t>Распознавать различные виды древесины и  древесных материалов, понимать их строение, учитывать сортообразующие пороки и их влияние на процессы переработки и качество лесных сортиментов</t>
  </si>
  <si>
    <t>Понимать назначение, структуру и свойства конструкционных материалов, применяемых при производстве деревообрабатывающего оборудования и инструментов</t>
  </si>
  <si>
    <t>Понимать и анализировать конструкции деревообрабатывающего оборудования общего назначения</t>
  </si>
  <si>
    <t>Понимать и анализировать конструкции оборудования специальных деревообрабатывающих производств</t>
  </si>
  <si>
    <t>Задавать критерии, рассчитывать и проектировать детали и узлы оборудования деревообрабатывающих производств</t>
  </si>
  <si>
    <t>Понимать и анализировать конструкции основных типов металлорежущих станков и инструментов</t>
  </si>
  <si>
    <t>Резание древесины и основы управления процессами механической обработки</t>
  </si>
  <si>
    <t>Курсовая работа по учебной дисциплине «Резание древесины и основы управления процессами механической обработки»</t>
  </si>
  <si>
    <t>Моделирование и инженерный анализ элементов оборудования</t>
  </si>
  <si>
    <t>Моделировать и производить инженерный анализ деталей и узлов технологического оборудования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</si>
  <si>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</t>
  </si>
  <si>
    <t>Планировать и организовывать производства, принимать и реализовывать управленческие решения, осуществлять организационно-технические расчеты для планирования и регулирования  производства, оценивать эффективность мероприятий по его техническому и организационному развитию</t>
  </si>
  <si>
    <t>Планировать и проводить работы по монтажу, диагностике, сервисному обслуживанию и ремонту деревоперерабатывающего оборудования и мехатронных систем</t>
  </si>
  <si>
    <t>Проектировать современный дереворежущий инструмент на основе выполнения квалифицированных инженерных расчетов</t>
  </si>
  <si>
    <t>Осуществлять коммуникации на иностранном языке для решения задач межличностного и межкультурного взаимодействия</t>
  </si>
  <si>
    <t>Понимать фундаментальные законы общей химии, использовать теоретические концепции для решения практических задач</t>
  </si>
  <si>
    <t>Применять  информационные технологии  для проведения прикладных и фундаментальных исследований</t>
  </si>
  <si>
    <t xml:space="preserve">Применять методы расчета и испытаний на прочность, жесткость и устойчивость для типовых конструктивных элементов, выбирать конструкционные материалы и формы для элементов конструкций, работающих под действием статических и динамических нагрузок </t>
  </si>
  <si>
    <t>Понимать электротехническую символику и терминологию, основные электротехнические законы, понятия; анализировать электросхемы технологического оборудования и рассчитывать электрические цепи постоянного и переменного тока</t>
  </si>
  <si>
    <t>Применять технические устройства для автоматизации технологических процессов</t>
  </si>
  <si>
    <t>Анализировать современные способы автоматизации средств механизации; составлять схемы управления мехатронными системами</t>
  </si>
  <si>
    <t>Понимать элементную базу и анализировать способы реализации автоматизированного управления деревообрабатывающих машин</t>
  </si>
  <si>
    <t>Радиационная безопасность", "Основы экологии", "Основы энергосбережения".</t>
  </si>
  <si>
    <t xml:space="preserve">Ориентироваться в потоке научной и технической информации, формировать научное мировоззрение и современное алгоритмическое мышление  на основе математического моделирования и информационных технологий </t>
  </si>
  <si>
    <t>2.5.2</t>
  </si>
  <si>
    <t xml:space="preserve"> /7</t>
  </si>
  <si>
    <t>СК-12</t>
  </si>
  <si>
    <t xml:space="preserve">Применять нормы международного и национального законодательства в процессе создания и реализации объектов интеллектуальной собственности </t>
  </si>
  <si>
    <t>Анализировать причины производственного травматизма и профзаболеваний, разрабатывать и реализовывать мероприятия по предупреждению производственного травматизма и профессиональных заболеваний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</si>
</sst>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charset val="204"/>
      <scheme val="minor"/>
    </font>
    <font>
      <sz val="16"/>
      <name val="Arial Narrow"/>
      <family val="2"/>
      <charset val="204"/>
    </font>
    <font>
      <sz val="18"/>
      <name val="Arial Narrow"/>
      <family val="2"/>
      <charset val="204"/>
    </font>
    <font>
      <b/>
      <sz val="16"/>
      <name val="Arial Narrow"/>
      <family val="2"/>
      <charset val="204"/>
    </font>
    <font>
      <sz val="15"/>
      <name val="Arial Narrow"/>
      <family val="2"/>
      <charset val="204"/>
    </font>
    <font>
      <sz val="18"/>
      <name val="Arial"/>
      <family val="2"/>
      <charset val="204"/>
    </font>
    <font>
      <sz val="12"/>
      <name val="Arial"/>
      <family val="2"/>
      <charset val="204"/>
    </font>
    <font>
      <b/>
      <sz val="22"/>
      <name val="Arial"/>
      <family val="2"/>
      <charset val="204"/>
    </font>
    <font>
      <b/>
      <sz val="18"/>
      <name val="Arial"/>
      <family val="2"/>
      <charset val="204"/>
    </font>
    <font>
      <sz val="22"/>
      <name val="Arial"/>
      <family val="2"/>
      <charset val="204"/>
    </font>
    <font>
      <sz val="20"/>
      <name val="Arial"/>
      <family val="2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5"/>
      <name val="Arial"/>
      <family val="2"/>
      <charset val="204"/>
    </font>
    <font>
      <sz val="13"/>
      <name val="Arial"/>
      <family val="2"/>
      <charset val="204"/>
    </font>
    <font>
      <b/>
      <sz val="15"/>
      <name val="Arial"/>
      <family val="2"/>
      <charset val="204"/>
    </font>
    <font>
      <sz val="16"/>
      <name val="Arial"/>
      <family val="2"/>
      <charset val="204"/>
    </font>
    <font>
      <vertAlign val="superscript"/>
      <sz val="15"/>
      <name val="Arial"/>
      <family val="2"/>
      <charset val="204"/>
    </font>
    <font>
      <b/>
      <sz val="15"/>
      <color theme="0"/>
      <name val="Arial"/>
      <family val="2"/>
      <charset val="204"/>
    </font>
    <font>
      <vertAlign val="superscript"/>
      <sz val="16"/>
      <name val="Arial"/>
      <family val="2"/>
      <charset val="204"/>
    </font>
    <font>
      <sz val="10"/>
      <name val="Arial"/>
      <family val="2"/>
      <charset val="204"/>
    </font>
    <font>
      <sz val="26"/>
      <name val="Arial"/>
      <family val="2"/>
      <charset val="204"/>
    </font>
    <font>
      <b/>
      <sz val="16"/>
      <color theme="0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7"/>
      <name val="Arial"/>
      <family val="2"/>
      <charset val="204"/>
    </font>
    <font>
      <sz val="17"/>
      <name val="Arial"/>
      <family val="2"/>
      <charset val="204"/>
    </font>
    <font>
      <vertAlign val="superscript"/>
      <sz val="17"/>
      <name val="Arial"/>
      <family val="2"/>
      <charset val="204"/>
    </font>
    <font>
      <sz val="17"/>
      <name val="Arial Narrow"/>
      <family val="2"/>
      <charset val="204"/>
    </font>
    <font>
      <b/>
      <sz val="17"/>
      <name val="Arial"/>
      <family val="2"/>
      <charset val="204"/>
    </font>
    <font>
      <b/>
      <i/>
      <sz val="17"/>
      <name val="Arial Narrow"/>
      <family val="2"/>
      <charset val="204"/>
    </font>
    <font>
      <b/>
      <sz val="17"/>
      <name val="Arial Narrow"/>
      <family val="2"/>
      <charset val="204"/>
    </font>
    <font>
      <b/>
      <i/>
      <sz val="16"/>
      <name val="Arial"/>
      <family val="2"/>
      <charset val="204"/>
    </font>
    <font>
      <b/>
      <sz val="17"/>
      <color theme="0"/>
      <name val="Arial"/>
      <family val="2"/>
      <charset val="204"/>
    </font>
    <font>
      <b/>
      <sz val="17"/>
      <color rgb="FF0000CC"/>
      <name val="Arial"/>
      <family val="2"/>
      <charset val="204"/>
    </font>
    <font>
      <vertAlign val="superscript"/>
      <sz val="18"/>
      <name val="Arial"/>
      <family val="2"/>
      <charset val="204"/>
    </font>
    <font>
      <sz val="24"/>
      <name val="Arial"/>
      <family val="2"/>
      <charset val="204"/>
    </font>
    <font>
      <sz val="12.5"/>
      <name val="Arial"/>
      <family val="2"/>
      <charset val="204"/>
    </font>
    <font>
      <sz val="8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7"/>
      <color rgb="FF0000CC"/>
      <name val="Arial Narrow"/>
      <family val="2"/>
      <charset val="204"/>
    </font>
    <font>
      <b/>
      <sz val="17"/>
      <color theme="0"/>
      <name val="Arial Narrow"/>
      <family val="2"/>
      <charset val="204"/>
    </font>
    <font>
      <sz val="17"/>
      <color theme="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thin">
        <color theme="1" tint="0.34998626667073579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double">
        <color theme="1" tint="0.499984740745262"/>
      </right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/>
      <right style="double">
        <color theme="1" tint="0.499984740745262"/>
      </right>
      <top/>
      <bottom style="hair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double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double">
        <color theme="1" tint="0.499984740745262"/>
      </top>
      <bottom style="hair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34998626667073579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double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double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double">
        <color theme="1" tint="0.34998626667073579"/>
      </right>
      <top style="thin">
        <color theme="1" tint="0.34998626667073579"/>
      </top>
      <bottom/>
      <diagonal/>
    </border>
    <border>
      <left style="double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ouble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double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/>
      <diagonal/>
    </border>
    <border>
      <left style="double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double">
        <color theme="1" tint="0.34998626667073579"/>
      </right>
      <top/>
      <bottom style="thin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/>
      <diagonal/>
    </border>
    <border>
      <left/>
      <right style="thin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double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double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double">
        <color indexed="23"/>
      </left>
      <right style="thin">
        <color indexed="23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23"/>
      </left>
      <right style="thin">
        <color indexed="23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23"/>
      </left>
      <right style="double">
        <color indexed="23"/>
      </right>
      <top style="hair">
        <color theme="1" tint="0.34998626667073579"/>
      </top>
      <bottom style="hair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double">
        <color theme="1" tint="0.34998626667073579"/>
      </right>
      <top/>
      <bottom/>
      <diagonal/>
    </border>
    <border>
      <left style="double">
        <color theme="1" tint="0.34998626667073579"/>
      </left>
      <right style="thin">
        <color theme="1" tint="0.34998626667073579"/>
      </right>
      <top/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/>
      <bottom style="double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double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double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double">
        <color indexed="23"/>
      </top>
      <bottom style="hair">
        <color indexed="23"/>
      </bottom>
      <diagonal/>
    </border>
    <border>
      <left/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double">
        <color indexed="23"/>
      </bottom>
      <diagonal/>
    </border>
    <border>
      <left/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/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double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/>
      <bottom style="hair">
        <color theme="1" tint="0.34998626667073579"/>
      </bottom>
      <diagonal/>
    </border>
    <border>
      <left style="double">
        <color indexed="23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double">
        <color theme="1" tint="0.34998626667073579"/>
      </right>
      <top style="hair">
        <color theme="1" tint="0.34998626667073579"/>
      </top>
      <bottom/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indexed="64"/>
      </top>
      <bottom style="hair">
        <color theme="1" tint="0.499984740745262"/>
      </bottom>
      <diagonal/>
    </border>
    <border>
      <left/>
      <right style="double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double">
        <color theme="1" tint="0.34998626667073579"/>
      </left>
      <right style="thin">
        <color theme="1" tint="0.34998626667073579"/>
      </right>
      <top style="hair">
        <color indexed="64"/>
      </top>
      <bottom style="double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double">
        <color indexed="64"/>
      </bottom>
      <diagonal/>
    </border>
    <border>
      <left style="thin">
        <color theme="1" tint="0.34998626667073579"/>
      </left>
      <right style="double">
        <color theme="1" tint="0.34998626667073579"/>
      </right>
      <top style="hair">
        <color indexed="64"/>
      </top>
      <bottom style="double">
        <color indexed="64"/>
      </bottom>
      <diagonal/>
    </border>
    <border>
      <left style="double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double">
        <color theme="1" tint="0.34998626667073579"/>
      </right>
      <top style="hair">
        <color indexed="64"/>
      </top>
      <bottom style="hair">
        <color indexed="64"/>
      </bottom>
      <diagonal/>
    </border>
    <border>
      <left style="double">
        <color theme="1" tint="0.34998626667073579"/>
      </left>
      <right style="thin">
        <color theme="1" tint="0.34998626667073579"/>
      </right>
      <top style="hair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/>
      <diagonal/>
    </border>
    <border>
      <left style="thin">
        <color theme="1" tint="0.34998626667073579"/>
      </left>
      <right style="double">
        <color theme="1" tint="0.34998626667073579"/>
      </right>
      <top style="hair">
        <color indexed="64"/>
      </top>
      <bottom/>
      <diagonal/>
    </border>
    <border>
      <left style="double">
        <color theme="1" tint="0.34998626667073579"/>
      </left>
      <right/>
      <top style="hair">
        <color indexed="64"/>
      </top>
      <bottom style="double">
        <color theme="1" tint="0.34998626667073579"/>
      </bottom>
      <diagonal/>
    </border>
    <border>
      <left/>
      <right/>
      <top style="hair">
        <color indexed="64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hair">
        <color indexed="64"/>
      </top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double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double">
        <color indexed="64"/>
      </bottom>
      <diagonal/>
    </border>
    <border>
      <left style="thin">
        <color theme="1" tint="0.34998626667073579"/>
      </left>
      <right style="double">
        <color theme="1" tint="0.34998626667073579"/>
      </right>
      <top style="hair">
        <color theme="1" tint="0.34998626667073579"/>
      </top>
      <bottom style="double">
        <color indexed="64"/>
      </bottom>
      <diagonal/>
    </border>
  </borders>
  <cellStyleXfs count="1">
    <xf numFmtId="0" fontId="0" fillId="0" borderId="0"/>
  </cellStyleXfs>
  <cellXfs count="1041">
    <xf numFmtId="0" fontId="0" fillId="0" borderId="0" xfId="0"/>
    <xf numFmtId="0" fontId="4" fillId="0" borderId="0" xfId="0" applyFont="1"/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6" fillId="0" borderId="0" xfId="0" applyFont="1" applyFill="1"/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/>
    <xf numFmtId="0" fontId="8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/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71" xfId="0" applyFont="1" applyFill="1" applyBorder="1" applyAlignment="1">
      <alignment horizontal="center" vertical="center"/>
    </xf>
    <xf numFmtId="0" fontId="14" fillId="0" borderId="71" xfId="0" applyNumberFormat="1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/>
    </xf>
    <xf numFmtId="49" fontId="16" fillId="0" borderId="44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/>
    <xf numFmtId="0" fontId="15" fillId="0" borderId="16" xfId="0" applyFont="1" applyFill="1" applyBorder="1" applyAlignment="1">
      <alignment horizontal="center" textRotation="90"/>
    </xf>
    <xf numFmtId="0" fontId="15" fillId="0" borderId="9" xfId="0" applyFont="1" applyFill="1" applyBorder="1" applyAlignment="1">
      <alignment horizontal="center" textRotation="90"/>
    </xf>
    <xf numFmtId="0" fontId="15" fillId="0" borderId="19" xfId="0" applyFont="1" applyFill="1" applyBorder="1" applyAlignment="1">
      <alignment horizontal="center" textRotation="90"/>
    </xf>
    <xf numFmtId="0" fontId="15" fillId="0" borderId="23" xfId="0" applyFont="1" applyFill="1" applyBorder="1" applyAlignment="1">
      <alignment horizontal="center" textRotation="90"/>
    </xf>
    <xf numFmtId="0" fontId="15" fillId="0" borderId="8" xfId="0" applyFont="1" applyFill="1" applyBorder="1" applyAlignment="1">
      <alignment horizontal="center" textRotation="90"/>
    </xf>
    <xf numFmtId="0" fontId="15" fillId="0" borderId="24" xfId="0" applyFont="1" applyFill="1" applyBorder="1" applyAlignment="1">
      <alignment horizontal="center" textRotation="90"/>
    </xf>
    <xf numFmtId="0" fontId="15" fillId="0" borderId="10" xfId="0" applyFont="1" applyFill="1" applyBorder="1" applyAlignment="1">
      <alignment horizontal="center" textRotation="90"/>
    </xf>
    <xf numFmtId="0" fontId="14" fillId="0" borderId="3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/>
    <xf numFmtId="49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/>
    <xf numFmtId="0" fontId="17" fillId="0" borderId="0" xfId="0" applyFont="1" applyFill="1" applyAlignment="1">
      <alignment vertical="center"/>
    </xf>
    <xf numFmtId="0" fontId="17" fillId="0" borderId="0" xfId="0" applyFont="1"/>
    <xf numFmtId="49" fontId="14" fillId="0" borderId="0" xfId="0" applyNumberFormat="1" applyFont="1" applyFill="1" applyBorder="1" applyAlignment="1">
      <alignment horizontal="left" vertical="center"/>
    </xf>
    <xf numFmtId="0" fontId="21" fillId="0" borderId="0" xfId="0" applyFont="1"/>
    <xf numFmtId="0" fontId="8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right" vertical="center"/>
    </xf>
    <xf numFmtId="0" fontId="12" fillId="0" borderId="37" xfId="0" applyFont="1" applyFill="1" applyBorder="1" applyAlignment="1">
      <alignment horizontal="right" vertical="center"/>
    </xf>
    <xf numFmtId="0" fontId="12" fillId="0" borderId="41" xfId="0" applyFont="1" applyFill="1" applyBorder="1" applyAlignment="1">
      <alignment horizontal="right" vertical="center"/>
    </xf>
    <xf numFmtId="0" fontId="12" fillId="0" borderId="31" xfId="0" applyFont="1" applyFill="1" applyBorder="1" applyAlignment="1">
      <alignment horizontal="right" vertical="center"/>
    </xf>
    <xf numFmtId="0" fontId="17" fillId="0" borderId="37" xfId="0" applyFont="1" applyFill="1" applyBorder="1" applyAlignment="1">
      <alignment horizontal="center" vertical="center"/>
    </xf>
    <xf numFmtId="0" fontId="14" fillId="0" borderId="44" xfId="0" applyNumberFormat="1" applyFont="1" applyFill="1" applyBorder="1" applyAlignment="1">
      <alignment horizontal="center" vertical="center"/>
    </xf>
    <xf numFmtId="0" fontId="14" fillId="0" borderId="45" xfId="0" applyNumberFormat="1" applyFont="1" applyFill="1" applyBorder="1" applyAlignment="1">
      <alignment horizontal="center" vertical="center"/>
    </xf>
    <xf numFmtId="0" fontId="16" fillId="3" borderId="44" xfId="0" applyNumberFormat="1" applyFont="1" applyFill="1" applyBorder="1" applyAlignment="1">
      <alignment horizontal="center" vertical="center"/>
    </xf>
    <xf numFmtId="0" fontId="16" fillId="4" borderId="44" xfId="0" applyNumberFormat="1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4" fillId="0" borderId="44" xfId="0" applyNumberFormat="1" applyFont="1" applyFill="1" applyBorder="1" applyAlignment="1">
      <alignment horizontal="center" vertical="center" wrapText="1"/>
    </xf>
    <xf numFmtId="0" fontId="16" fillId="0" borderId="4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6" fillId="0" borderId="45" xfId="0" applyNumberFormat="1" applyFont="1" applyFill="1" applyBorder="1" applyAlignment="1">
      <alignment horizontal="center" vertical="center"/>
    </xf>
    <xf numFmtId="0" fontId="16" fillId="0" borderId="4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44" xfId="0" applyFont="1" applyFill="1" applyBorder="1" applyAlignment="1">
      <alignment horizontal="center" vertical="center"/>
    </xf>
    <xf numFmtId="49" fontId="16" fillId="0" borderId="44" xfId="0" applyNumberFormat="1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/>
    </xf>
    <xf numFmtId="0" fontId="18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left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31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29" fillId="0" borderId="37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right" vertical="center"/>
    </xf>
    <xf numFmtId="0" fontId="27" fillId="0" borderId="30" xfId="0" applyFont="1" applyBorder="1" applyAlignment="1">
      <alignment horizontal="left" vertical="center"/>
    </xf>
    <xf numFmtId="0" fontId="26" fillId="0" borderId="61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61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/>
    </xf>
    <xf numFmtId="0" fontId="27" fillId="0" borderId="30" xfId="0" applyFont="1" applyFill="1" applyBorder="1" applyAlignment="1">
      <alignment horizontal="left" vertical="center"/>
    </xf>
    <xf numFmtId="0" fontId="28" fillId="2" borderId="1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vertical="center"/>
    </xf>
    <xf numFmtId="0" fontId="29" fillId="3" borderId="69" xfId="0" applyFont="1" applyFill="1" applyBorder="1" applyAlignment="1">
      <alignment vertical="center"/>
    </xf>
    <xf numFmtId="0" fontId="29" fillId="3" borderId="37" xfId="0" applyFont="1" applyFill="1" applyBorder="1" applyAlignment="1">
      <alignment vertical="center"/>
    </xf>
    <xf numFmtId="0" fontId="29" fillId="3" borderId="30" xfId="0" applyFont="1" applyFill="1" applyBorder="1" applyAlignment="1">
      <alignment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62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46" xfId="0" applyFont="1" applyFill="1" applyBorder="1" applyAlignment="1">
      <alignment horizontal="center" vertical="center" wrapText="1"/>
    </xf>
    <xf numFmtId="0" fontId="31" fillId="3" borderId="59" xfId="0" applyFont="1" applyFill="1" applyBorder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 wrapText="1"/>
    </xf>
    <xf numFmtId="0" fontId="31" fillId="3" borderId="60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 wrapText="1"/>
    </xf>
    <xf numFmtId="0" fontId="31" fillId="3" borderId="70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8" fillId="2" borderId="61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9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9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4" borderId="31" xfId="0" applyFont="1" applyFill="1" applyBorder="1" applyAlignment="1">
      <alignment vertical="center"/>
    </xf>
    <xf numFmtId="0" fontId="29" fillId="4" borderId="69" xfId="0" applyFont="1" applyFill="1" applyBorder="1" applyAlignment="1">
      <alignment vertical="center"/>
    </xf>
    <xf numFmtId="0" fontId="29" fillId="4" borderId="37" xfId="0" applyFont="1" applyFill="1" applyBorder="1" applyAlignment="1">
      <alignment vertical="center"/>
    </xf>
    <xf numFmtId="0" fontId="29" fillId="4" borderId="30" xfId="0" applyFont="1" applyFill="1" applyBorder="1" applyAlignment="1">
      <alignment vertical="center"/>
    </xf>
    <xf numFmtId="0" fontId="29" fillId="4" borderId="31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61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62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vertical="center"/>
    </xf>
    <xf numFmtId="0" fontId="26" fillId="0" borderId="101" xfId="0" applyFont="1" applyFill="1" applyBorder="1" applyAlignment="1">
      <alignment vertical="center"/>
    </xf>
    <xf numFmtId="0" fontId="26" fillId="0" borderId="47" xfId="0" applyFont="1" applyFill="1" applyBorder="1" applyAlignment="1">
      <alignment vertical="center"/>
    </xf>
    <xf numFmtId="0" fontId="26" fillId="0" borderId="48" xfId="0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 wrapText="1"/>
    </xf>
    <xf numFmtId="1" fontId="31" fillId="2" borderId="4" xfId="0" applyNumberFormat="1" applyFont="1" applyFill="1" applyBorder="1" applyAlignment="1">
      <alignment horizontal="center" vertical="center" wrapText="1"/>
    </xf>
    <xf numFmtId="1" fontId="31" fillId="2" borderId="35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1" fontId="31" fillId="2" borderId="3" xfId="0" applyNumberFormat="1" applyFont="1" applyFill="1" applyBorder="1" applyAlignment="1">
      <alignment horizontal="center" vertical="center" wrapText="1"/>
    </xf>
    <xf numFmtId="1" fontId="31" fillId="2" borderId="67" xfId="0" applyNumberFormat="1" applyFont="1" applyFill="1" applyBorder="1" applyAlignment="1">
      <alignment horizontal="center" vertical="center" wrapText="1"/>
    </xf>
    <xf numFmtId="1" fontId="31" fillId="2" borderId="5" xfId="0" applyNumberFormat="1" applyFont="1" applyFill="1" applyBorder="1" applyAlignment="1">
      <alignment horizontal="center" vertical="center" wrapText="1"/>
    </xf>
    <xf numFmtId="164" fontId="34" fillId="2" borderId="37" xfId="0" applyNumberFormat="1" applyFont="1" applyFill="1" applyBorder="1" applyAlignment="1">
      <alignment horizontal="center" vertical="center" wrapText="1"/>
    </xf>
    <xf numFmtId="1" fontId="29" fillId="2" borderId="37" xfId="0" applyNumberFormat="1" applyFont="1" applyFill="1" applyBorder="1" applyAlignment="1">
      <alignment horizontal="center" vertical="center" wrapText="1"/>
    </xf>
    <xf numFmtId="1" fontId="34" fillId="2" borderId="37" xfId="0" applyNumberFormat="1" applyFont="1" applyFill="1" applyBorder="1" applyAlignment="1">
      <alignment horizontal="center" vertical="center" wrapText="1"/>
    </xf>
    <xf numFmtId="164" fontId="34" fillId="2" borderId="68" xfId="0" applyNumberFormat="1" applyFont="1" applyFill="1" applyBorder="1" applyAlignment="1">
      <alignment horizontal="center" vertical="center" wrapText="1"/>
    </xf>
    <xf numFmtId="1" fontId="33" fillId="2" borderId="37" xfId="0" applyNumberFormat="1" applyFont="1" applyFill="1" applyBorder="1" applyAlignment="1">
      <alignment horizontal="center" vertical="center" wrapText="1"/>
    </xf>
    <xf numFmtId="164" fontId="34" fillId="2" borderId="31" xfId="0" applyNumberFormat="1" applyFont="1" applyFill="1" applyBorder="1" applyAlignment="1">
      <alignment horizontal="center" vertical="center" wrapText="1"/>
    </xf>
    <xf numFmtId="1" fontId="34" fillId="2" borderId="69" xfId="0" applyNumberFormat="1" applyFont="1" applyFill="1" applyBorder="1" applyAlignment="1">
      <alignment horizontal="center" vertical="center" wrapText="1"/>
    </xf>
    <xf numFmtId="1" fontId="33" fillId="2" borderId="30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0" fontId="26" fillId="0" borderId="1" xfId="0" applyFont="1" applyBorder="1"/>
    <xf numFmtId="0" fontId="26" fillId="0" borderId="0" xfId="0" applyFont="1" applyFill="1" applyBorder="1" applyAlignment="1">
      <alignment vertical="center"/>
    </xf>
    <xf numFmtId="0" fontId="26" fillId="0" borderId="1" xfId="0" applyFont="1" applyFill="1" applyBorder="1" applyAlignment="1"/>
    <xf numFmtId="0" fontId="26" fillId="0" borderId="1" xfId="0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top"/>
    </xf>
    <xf numFmtId="0" fontId="26" fillId="0" borderId="0" xfId="0" applyFont="1"/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 vertical="top"/>
    </xf>
    <xf numFmtId="0" fontId="26" fillId="0" borderId="0" xfId="0" applyFont="1" applyFill="1" applyAlignment="1">
      <alignment horizontal="left"/>
    </xf>
    <xf numFmtId="0" fontId="29" fillId="0" borderId="0" xfId="0" applyFont="1" applyFill="1"/>
    <xf numFmtId="0" fontId="29" fillId="0" borderId="0" xfId="0" applyFont="1" applyFill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4" borderId="44" xfId="0" applyNumberFormat="1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left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/>
    </xf>
    <xf numFmtId="49" fontId="12" fillId="0" borderId="44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17" fillId="0" borderId="44" xfId="0" applyFont="1" applyFill="1" applyBorder="1" applyAlignment="1">
      <alignment horizontal="center" vertical="center"/>
    </xf>
    <xf numFmtId="49" fontId="12" fillId="0" borderId="44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left" vertical="center"/>
    </xf>
    <xf numFmtId="0" fontId="12" fillId="0" borderId="4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4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Fill="1" applyBorder="1" applyAlignment="1">
      <alignment horizontal="center" vertical="center"/>
    </xf>
    <xf numFmtId="0" fontId="3" fillId="0" borderId="45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/>
    </xf>
    <xf numFmtId="0" fontId="38" fillId="0" borderId="0" xfId="0" applyFont="1" applyFill="1" applyAlignment="1">
      <alignment horizontal="left"/>
    </xf>
    <xf numFmtId="0" fontId="38" fillId="0" borderId="0" xfId="0" applyFont="1" applyFill="1"/>
    <xf numFmtId="0" fontId="26" fillId="0" borderId="137" xfId="0" applyFont="1" applyFill="1" applyBorder="1" applyAlignment="1">
      <alignment horizontal="right" vertical="center"/>
    </xf>
    <xf numFmtId="0" fontId="26" fillId="0" borderId="138" xfId="0" applyFont="1" applyFill="1" applyBorder="1" applyAlignment="1">
      <alignment horizontal="right" vertical="center"/>
    </xf>
    <xf numFmtId="0" fontId="26" fillId="0" borderId="139" xfId="0" applyFont="1" applyFill="1" applyBorder="1" applyAlignment="1">
      <alignment horizontal="right" vertical="center"/>
    </xf>
    <xf numFmtId="0" fontId="5" fillId="0" borderId="139" xfId="0" applyFont="1" applyFill="1" applyBorder="1" applyAlignment="1">
      <alignment horizontal="center" vertical="center"/>
    </xf>
    <xf numFmtId="0" fontId="17" fillId="0" borderId="140" xfId="0" applyFont="1" applyFill="1" applyBorder="1" applyAlignment="1">
      <alignment horizontal="center" textRotation="90"/>
    </xf>
    <xf numFmtId="0" fontId="17" fillId="0" borderId="141" xfId="0" applyFont="1" applyFill="1" applyBorder="1" applyAlignment="1">
      <alignment horizontal="center" textRotation="90"/>
    </xf>
    <xf numFmtId="0" fontId="17" fillId="0" borderId="145" xfId="0" applyFont="1" applyFill="1" applyBorder="1" applyAlignment="1">
      <alignment horizontal="center" textRotation="90"/>
    </xf>
    <xf numFmtId="0" fontId="17" fillId="0" borderId="146" xfId="0" applyFont="1" applyFill="1" applyBorder="1" applyAlignment="1">
      <alignment horizontal="center" textRotation="90"/>
    </xf>
    <xf numFmtId="0" fontId="17" fillId="0" borderId="143" xfId="0" applyFont="1" applyFill="1" applyBorder="1" applyAlignment="1">
      <alignment horizontal="center" textRotation="90"/>
    </xf>
    <xf numFmtId="0" fontId="17" fillId="0" borderId="144" xfId="0" applyFont="1" applyFill="1" applyBorder="1" applyAlignment="1">
      <alignment horizontal="center" textRotation="90"/>
    </xf>
    <xf numFmtId="0" fontId="17" fillId="0" borderId="142" xfId="0" applyFont="1" applyFill="1" applyBorder="1" applyAlignment="1">
      <alignment horizontal="center" textRotation="90"/>
    </xf>
    <xf numFmtId="0" fontId="5" fillId="0" borderId="0" xfId="0" applyFont="1"/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2" fillId="0" borderId="0" xfId="0" applyFont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Border="1"/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164" fontId="40" fillId="2" borderId="37" xfId="0" applyNumberFormat="1" applyFont="1" applyFill="1" applyBorder="1" applyAlignment="1">
      <alignment horizontal="center" vertical="center" wrapText="1"/>
    </xf>
    <xf numFmtId="1" fontId="31" fillId="2" borderId="37" xfId="0" applyNumberFormat="1" applyFont="1" applyFill="1" applyBorder="1" applyAlignment="1">
      <alignment horizontal="center" vertical="center" wrapText="1"/>
    </xf>
    <xf numFmtId="1" fontId="40" fillId="2" borderId="37" xfId="0" applyNumberFormat="1" applyFont="1" applyFill="1" applyBorder="1" applyAlignment="1">
      <alignment horizontal="center" vertical="center" wrapText="1"/>
    </xf>
    <xf numFmtId="164" fontId="40" fillId="2" borderId="68" xfId="0" applyNumberFormat="1" applyFont="1" applyFill="1" applyBorder="1" applyAlignment="1">
      <alignment horizontal="center" vertical="center" wrapText="1"/>
    </xf>
    <xf numFmtId="164" fontId="40" fillId="2" borderId="31" xfId="0" applyNumberFormat="1" applyFont="1" applyFill="1" applyBorder="1" applyAlignment="1">
      <alignment horizontal="center" vertical="center" wrapText="1"/>
    </xf>
    <xf numFmtId="1" fontId="40" fillId="2" borderId="69" xfId="0" applyNumberFormat="1" applyFont="1" applyFill="1" applyBorder="1" applyAlignment="1">
      <alignment horizontal="center" vertical="center" wrapText="1"/>
    </xf>
    <xf numFmtId="1" fontId="41" fillId="2" borderId="37" xfId="0" applyNumberFormat="1" applyFont="1" applyFill="1" applyBorder="1" applyAlignment="1">
      <alignment horizontal="center" vertical="center" wrapText="1"/>
    </xf>
    <xf numFmtId="1" fontId="41" fillId="2" borderId="30" xfId="0" applyNumberFormat="1" applyFont="1" applyFill="1" applyBorder="1" applyAlignment="1">
      <alignment horizontal="center" vertical="center" wrapText="1"/>
    </xf>
    <xf numFmtId="0" fontId="26" fillId="0" borderId="69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31" fillId="3" borderId="31" xfId="0" applyFont="1" applyFill="1" applyBorder="1" applyAlignment="1">
      <alignment horizontal="center" vertical="center" wrapText="1"/>
    </xf>
    <xf numFmtId="0" fontId="31" fillId="3" borderId="15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11" fillId="0" borderId="15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textRotation="90"/>
    </xf>
    <xf numFmtId="0" fontId="17" fillId="0" borderId="67" xfId="0" applyFont="1" applyFill="1" applyBorder="1" applyAlignment="1">
      <alignment horizontal="center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62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0" fontId="17" fillId="0" borderId="64" xfId="0" applyFont="1" applyFill="1" applyBorder="1" applyAlignment="1">
      <alignment horizontal="center" vertical="center" textRotation="90"/>
    </xf>
    <xf numFmtId="0" fontId="17" fillId="0" borderId="14" xfId="0" applyFont="1" applyFill="1" applyBorder="1" applyAlignment="1">
      <alignment horizontal="center" vertical="center" textRotation="90"/>
    </xf>
    <xf numFmtId="0" fontId="17" fillId="0" borderId="5" xfId="0" applyFont="1" applyFill="1" applyBorder="1" applyAlignment="1">
      <alignment horizontal="center" vertical="center" textRotation="90"/>
    </xf>
    <xf numFmtId="0" fontId="17" fillId="0" borderId="15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10" xfId="0" applyFont="1" applyFill="1" applyBorder="1" applyAlignment="1">
      <alignment horizontal="center" vertical="center" textRotation="90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8" xfId="0" applyFont="1" applyFill="1" applyBorder="1" applyAlignment="1">
      <alignment horizontal="center" vertical="center" textRotation="90" wrapText="1"/>
    </xf>
    <xf numFmtId="0" fontId="17" fillId="0" borderId="9" xfId="0" applyFont="1" applyFill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2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textRotation="90"/>
    </xf>
    <xf numFmtId="0" fontId="17" fillId="0" borderId="18" xfId="0" applyFont="1" applyFill="1" applyBorder="1" applyAlignment="1">
      <alignment horizontal="center" vertical="center" textRotation="90"/>
    </xf>
    <xf numFmtId="0" fontId="17" fillId="0" borderId="19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 textRotation="90" wrapText="1"/>
    </xf>
    <xf numFmtId="0" fontId="17" fillId="0" borderId="10" xfId="0" applyFont="1" applyFill="1" applyBorder="1" applyAlignment="1">
      <alignment horizontal="center" vertical="center" textRotation="90" wrapText="1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5" fillId="0" borderId="103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0" fontId="5" fillId="0" borderId="105" xfId="0" applyFont="1" applyFill="1" applyBorder="1" applyAlignment="1">
      <alignment horizontal="center" vertical="center" wrapText="1"/>
    </xf>
    <xf numFmtId="0" fontId="5" fillId="0" borderId="111" xfId="0" applyFont="1" applyBorder="1" applyAlignment="1">
      <alignment horizontal="justify" vertical="center" wrapText="1"/>
    </xf>
    <xf numFmtId="0" fontId="5" fillId="0" borderId="112" xfId="0" applyFont="1" applyBorder="1" applyAlignment="1">
      <alignment horizontal="justify" vertical="center" wrapText="1"/>
    </xf>
    <xf numFmtId="0" fontId="5" fillId="0" borderId="113" xfId="0" applyFont="1" applyBorder="1" applyAlignment="1">
      <alignment horizontal="justify" vertical="center" wrapText="1"/>
    </xf>
    <xf numFmtId="49" fontId="5" fillId="0" borderId="109" xfId="0" applyNumberFormat="1" applyFont="1" applyFill="1" applyBorder="1" applyAlignment="1">
      <alignment horizontal="center" vertical="center" wrapText="1"/>
    </xf>
    <xf numFmtId="49" fontId="5" fillId="0" borderId="104" xfId="0" applyNumberFormat="1" applyFont="1" applyFill="1" applyBorder="1" applyAlignment="1">
      <alignment horizontal="center" vertical="center" wrapText="1"/>
    </xf>
    <xf numFmtId="49" fontId="5" fillId="0" borderId="110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88" xfId="0" applyFont="1" applyFill="1" applyBorder="1" applyAlignment="1">
      <alignment horizontal="justify" vertical="center" wrapText="1"/>
    </xf>
    <xf numFmtId="0" fontId="5" fillId="0" borderId="80" xfId="0" applyFont="1" applyFill="1" applyBorder="1" applyAlignment="1">
      <alignment horizontal="justify" vertical="center" wrapText="1"/>
    </xf>
    <xf numFmtId="0" fontId="5" fillId="0" borderId="81" xfId="0" applyFont="1" applyFill="1" applyBorder="1" applyAlignment="1">
      <alignment horizontal="justify" vertical="center" wrapText="1"/>
    </xf>
    <xf numFmtId="0" fontId="5" fillId="0" borderId="106" xfId="0" applyFont="1" applyFill="1" applyBorder="1" applyAlignment="1">
      <alignment horizontal="justify" vertical="center" wrapText="1"/>
    </xf>
    <xf numFmtId="0" fontId="5" fillId="0" borderId="107" xfId="0" applyFont="1" applyFill="1" applyBorder="1" applyAlignment="1">
      <alignment horizontal="justify" vertical="center" wrapText="1"/>
    </xf>
    <xf numFmtId="0" fontId="5" fillId="0" borderId="108" xfId="0" applyFont="1" applyFill="1" applyBorder="1" applyAlignment="1">
      <alignment horizontal="justify" vertical="center" wrapText="1"/>
    </xf>
    <xf numFmtId="0" fontId="5" fillId="0" borderId="103" xfId="0" applyFont="1" applyFill="1" applyBorder="1" applyAlignment="1">
      <alignment horizontal="justify" vertical="center" wrapText="1"/>
    </xf>
    <xf numFmtId="0" fontId="5" fillId="0" borderId="104" xfId="0" applyFont="1" applyFill="1" applyBorder="1" applyAlignment="1">
      <alignment horizontal="justify" vertical="center" wrapText="1"/>
    </xf>
    <xf numFmtId="0" fontId="5" fillId="0" borderId="110" xfId="0" applyFont="1" applyFill="1" applyBorder="1" applyAlignment="1">
      <alignment horizontal="justify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49" fontId="5" fillId="0" borderId="87" xfId="0" applyNumberFormat="1" applyFont="1" applyFill="1" applyBorder="1" applyAlignment="1">
      <alignment horizontal="center" vertical="center" wrapText="1"/>
    </xf>
    <xf numFmtId="49" fontId="5" fillId="0" borderId="117" xfId="0" applyNumberFormat="1" applyFont="1" applyFill="1" applyBorder="1" applyAlignment="1">
      <alignment horizontal="center" vertical="center" wrapText="1"/>
    </xf>
    <xf numFmtId="49" fontId="5" fillId="0" borderId="11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top" wrapText="1"/>
    </xf>
    <xf numFmtId="1" fontId="14" fillId="2" borderId="54" xfId="0" applyNumberFormat="1" applyFont="1" applyFill="1" applyBorder="1" applyAlignment="1">
      <alignment horizontal="center" vertical="center" wrapText="1"/>
    </xf>
    <xf numFmtId="1" fontId="14" fillId="2" borderId="55" xfId="0" applyNumberFormat="1" applyFont="1" applyFill="1" applyBorder="1" applyAlignment="1">
      <alignment horizontal="center" vertical="center" wrapText="1"/>
    </xf>
    <xf numFmtId="1" fontId="14" fillId="2" borderId="57" xfId="0" applyNumberFormat="1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49" fontId="16" fillId="0" borderId="31" xfId="0" applyNumberFormat="1" applyFont="1" applyBorder="1" applyAlignment="1">
      <alignment horizontal="center" vertical="center"/>
    </xf>
    <xf numFmtId="49" fontId="16" fillId="0" borderId="37" xfId="0" applyNumberFormat="1" applyFont="1" applyBorder="1" applyAlignment="1">
      <alignment horizontal="center" vertical="center"/>
    </xf>
    <xf numFmtId="0" fontId="26" fillId="0" borderId="31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26" fillId="0" borderId="37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" fontId="29" fillId="2" borderId="9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16" xfId="0" applyNumberFormat="1" applyFont="1" applyFill="1" applyBorder="1" applyAlignment="1">
      <alignment horizontal="center" vertical="center" wrapText="1"/>
    </xf>
    <xf numFmtId="1" fontId="29" fillId="2" borderId="19" xfId="0" applyNumberFormat="1" applyFont="1" applyFill="1" applyBorder="1" applyAlignment="1">
      <alignment horizontal="center" vertical="center" wrapText="1"/>
    </xf>
    <xf numFmtId="1" fontId="29" fillId="2" borderId="63" xfId="0" applyNumberFormat="1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24" fillId="0" borderId="31" xfId="0" applyFont="1" applyBorder="1" applyAlignment="1">
      <alignment vertical="center" wrapText="1"/>
    </xf>
    <xf numFmtId="0" fontId="24" fillId="0" borderId="37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vertical="center" wrapText="1"/>
    </xf>
    <xf numFmtId="0" fontId="24" fillId="0" borderId="30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vertical="center" wrapText="1"/>
    </xf>
    <xf numFmtId="0" fontId="8" fillId="3" borderId="30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46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3" borderId="43" xfId="0" applyFont="1" applyFill="1" applyBorder="1" applyAlignment="1">
      <alignment vertical="center"/>
    </xf>
    <xf numFmtId="0" fontId="16" fillId="3" borderId="60" xfId="0" applyFont="1" applyFill="1" applyBorder="1" applyAlignment="1">
      <alignment vertical="center"/>
    </xf>
    <xf numFmtId="0" fontId="16" fillId="3" borderId="46" xfId="0" applyFont="1" applyFill="1" applyBorder="1" applyAlignment="1">
      <alignment vertical="center"/>
    </xf>
    <xf numFmtId="0" fontId="16" fillId="3" borderId="36" xfId="0" applyFont="1" applyFill="1" applyBorder="1" applyAlignment="1">
      <alignment vertical="center"/>
    </xf>
    <xf numFmtId="49" fontId="26" fillId="0" borderId="88" xfId="0" applyNumberFormat="1" applyFont="1" applyFill="1" applyBorder="1" applyAlignment="1">
      <alignment horizontal="left" vertical="center" wrapText="1"/>
    </xf>
    <xf numFmtId="49" fontId="26" fillId="0" borderId="80" xfId="0" applyNumberFormat="1" applyFont="1" applyFill="1" applyBorder="1" applyAlignment="1">
      <alignment horizontal="left" vertical="center" wrapText="1"/>
    </xf>
    <xf numFmtId="49" fontId="26" fillId="0" borderId="85" xfId="0" applyNumberFormat="1" applyFont="1" applyFill="1" applyBorder="1" applyAlignment="1">
      <alignment horizontal="left" vertical="center" wrapText="1"/>
    </xf>
    <xf numFmtId="1" fontId="26" fillId="0" borderId="97" xfId="0" applyNumberFormat="1" applyFont="1" applyFill="1" applyBorder="1" applyAlignment="1">
      <alignment horizontal="center" vertical="center" wrapText="1"/>
    </xf>
    <xf numFmtId="1" fontId="26" fillId="0" borderId="102" xfId="0" applyNumberFormat="1" applyFont="1" applyFill="1" applyBorder="1" applyAlignment="1">
      <alignment horizontal="center" vertical="center" wrapText="1"/>
    </xf>
    <xf numFmtId="49" fontId="8" fillId="0" borderId="95" xfId="0" applyNumberFormat="1" applyFont="1" applyFill="1" applyBorder="1" applyAlignment="1">
      <alignment horizontal="center" vertical="center" wrapText="1"/>
    </xf>
    <xf numFmtId="49" fontId="8" fillId="0" borderId="93" xfId="0" applyNumberFormat="1" applyFont="1" applyFill="1" applyBorder="1" applyAlignment="1">
      <alignment horizontal="center" vertical="center" wrapText="1"/>
    </xf>
    <xf numFmtId="49" fontId="8" fillId="0" borderId="94" xfId="0" applyNumberFormat="1" applyFont="1" applyFill="1" applyBorder="1" applyAlignment="1">
      <alignment horizontal="center" vertical="center" wrapText="1"/>
    </xf>
    <xf numFmtId="1" fontId="14" fillId="0" borderId="57" xfId="0" applyNumberFormat="1" applyFont="1" applyFill="1" applyBorder="1" applyAlignment="1">
      <alignment horizontal="center" vertical="center" wrapText="1"/>
    </xf>
    <xf numFmtId="1" fontId="14" fillId="0" borderId="93" xfId="0" applyNumberFormat="1" applyFont="1" applyFill="1" applyBorder="1" applyAlignment="1">
      <alignment horizontal="center" vertical="center" wrapText="1"/>
    </xf>
    <xf numFmtId="1" fontId="14" fillId="0" borderId="94" xfId="0" applyNumberFormat="1" applyFont="1" applyFill="1" applyBorder="1" applyAlignment="1">
      <alignment horizontal="center" vertical="center" wrapText="1"/>
    </xf>
    <xf numFmtId="49" fontId="17" fillId="0" borderId="95" xfId="0" applyNumberFormat="1" applyFont="1" applyFill="1" applyBorder="1" applyAlignment="1">
      <alignment horizontal="left" vertical="center" wrapText="1"/>
    </xf>
    <xf numFmtId="49" fontId="17" fillId="0" borderId="93" xfId="0" applyNumberFormat="1" applyFont="1" applyFill="1" applyBorder="1" applyAlignment="1">
      <alignment horizontal="left" vertical="center" wrapText="1"/>
    </xf>
    <xf numFmtId="49" fontId="17" fillId="0" borderId="58" xfId="0" applyNumberFormat="1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93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" xfId="0" applyNumberFormat="1" applyFont="1" applyFill="1" applyBorder="1" applyAlignment="1">
      <alignment horizontal="center" vertical="center" wrapText="1"/>
    </xf>
    <xf numFmtId="1" fontId="29" fillId="2" borderId="18" xfId="0" applyNumberFormat="1" applyFont="1" applyFill="1" applyBorder="1" applyAlignment="1">
      <alignment horizontal="center" vertical="center" wrapText="1"/>
    </xf>
    <xf numFmtId="49" fontId="16" fillId="3" borderId="31" xfId="0" applyNumberFormat="1" applyFont="1" applyFill="1" applyBorder="1" applyAlignment="1">
      <alignment horizontal="center" vertical="center"/>
    </xf>
    <xf numFmtId="49" fontId="16" fillId="3" borderId="37" xfId="0" applyNumberFormat="1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116" xfId="0" applyFont="1" applyFill="1" applyBorder="1" applyAlignment="1">
      <alignment horizontal="justify" vertical="center" wrapText="1"/>
    </xf>
    <xf numFmtId="0" fontId="5" fillId="0" borderId="117" xfId="0" applyFont="1" applyFill="1" applyBorder="1" applyAlignment="1">
      <alignment horizontal="justify" vertical="center" wrapText="1"/>
    </xf>
    <xf numFmtId="0" fontId="5" fillId="0" borderId="118" xfId="0" applyFont="1" applyFill="1" applyBorder="1" applyAlignment="1">
      <alignment horizontal="justify" vertical="center" wrapText="1"/>
    </xf>
    <xf numFmtId="1" fontId="14" fillId="2" borderId="58" xfId="0" applyNumberFormat="1" applyFont="1" applyFill="1" applyBorder="1" applyAlignment="1">
      <alignment horizontal="center" vertical="center" wrapText="1"/>
    </xf>
    <xf numFmtId="1" fontId="14" fillId="2" borderId="56" xfId="0" applyNumberFormat="1" applyFont="1" applyFill="1" applyBorder="1" applyAlignment="1">
      <alignment horizontal="center" vertical="center" wrapText="1"/>
    </xf>
    <xf numFmtId="49" fontId="5" fillId="0" borderId="86" xfId="0" applyNumberFormat="1" applyFont="1" applyFill="1" applyBorder="1" applyAlignment="1">
      <alignment horizontal="center" vertical="center" wrapText="1"/>
    </xf>
    <xf numFmtId="49" fontId="5" fillId="0" borderId="72" xfId="0" applyNumberFormat="1" applyFont="1" applyFill="1" applyBorder="1" applyAlignment="1">
      <alignment horizontal="center" vertical="center" wrapText="1"/>
    </xf>
    <xf numFmtId="49" fontId="5" fillId="0" borderId="115" xfId="0" applyNumberFormat="1" applyFont="1" applyFill="1" applyBorder="1" applyAlignment="1">
      <alignment horizontal="center" vertical="center" wrapText="1"/>
    </xf>
    <xf numFmtId="1" fontId="26" fillId="0" borderId="73" xfId="0" applyNumberFormat="1" applyFont="1" applyFill="1" applyBorder="1" applyAlignment="1">
      <alignment horizontal="left" vertical="center" wrapText="1"/>
    </xf>
    <xf numFmtId="1" fontId="26" fillId="0" borderId="74" xfId="0" applyNumberFormat="1" applyFont="1" applyFill="1" applyBorder="1" applyAlignment="1">
      <alignment horizontal="left" vertical="center" wrapText="1"/>
    </xf>
    <xf numFmtId="1" fontId="26" fillId="0" borderId="75" xfId="0" applyNumberFormat="1" applyFont="1" applyFill="1" applyBorder="1" applyAlignment="1">
      <alignment horizontal="left" vertical="center" wrapText="1"/>
    </xf>
    <xf numFmtId="1" fontId="26" fillId="0" borderId="76" xfId="0" applyNumberFormat="1" applyFont="1" applyFill="1" applyBorder="1" applyAlignment="1">
      <alignment horizontal="left" vertical="center" wrapText="1"/>
    </xf>
    <xf numFmtId="1" fontId="26" fillId="0" borderId="77" xfId="0" applyNumberFormat="1" applyFont="1" applyFill="1" applyBorder="1" applyAlignment="1">
      <alignment horizontal="left" vertical="center" wrapText="1"/>
    </xf>
    <xf numFmtId="1" fontId="26" fillId="0" borderId="78" xfId="0" applyNumberFormat="1" applyFont="1" applyFill="1" applyBorder="1" applyAlignment="1">
      <alignment horizontal="left" vertical="center" wrapText="1"/>
    </xf>
    <xf numFmtId="1" fontId="26" fillId="0" borderId="52" xfId="0" applyNumberFormat="1" applyFont="1" applyFill="1" applyBorder="1" applyAlignment="1">
      <alignment horizontal="center" vertical="center" wrapText="1"/>
    </xf>
    <xf numFmtId="1" fontId="26" fillId="0" borderId="53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49" fontId="17" fillId="0" borderId="95" xfId="0" applyNumberFormat="1" applyFont="1" applyFill="1" applyBorder="1" applyAlignment="1">
      <alignment horizontal="center" vertical="center" wrapText="1"/>
    </xf>
    <xf numFmtId="49" fontId="17" fillId="0" borderId="93" xfId="0" applyNumberFormat="1" applyFont="1" applyFill="1" applyBorder="1" applyAlignment="1">
      <alignment horizontal="center" vertical="center" wrapText="1"/>
    </xf>
    <xf numFmtId="49" fontId="17" fillId="0" borderId="58" xfId="0" applyNumberFormat="1" applyFont="1" applyFill="1" applyBorder="1" applyAlignment="1">
      <alignment horizontal="center" vertical="center" wrapText="1"/>
    </xf>
    <xf numFmtId="49" fontId="17" fillId="0" borderId="57" xfId="0" applyNumberFormat="1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93" xfId="0" applyFont="1" applyFill="1" applyBorder="1" applyAlignment="1">
      <alignment horizontal="center" vertical="center" wrapText="1"/>
    </xf>
    <xf numFmtId="0" fontId="14" fillId="0" borderId="94" xfId="0" applyFont="1" applyFill="1" applyBorder="1" applyAlignment="1">
      <alignment horizontal="center" vertical="center" wrapText="1"/>
    </xf>
    <xf numFmtId="0" fontId="26" fillId="0" borderId="79" xfId="0" applyFont="1" applyFill="1" applyBorder="1" applyAlignment="1">
      <alignment horizontal="center" vertical="center" wrapText="1"/>
    </xf>
    <xf numFmtId="0" fontId="26" fillId="0" borderId="80" xfId="0" applyFont="1" applyFill="1" applyBorder="1" applyAlignment="1">
      <alignment horizontal="center" vertical="center" wrapText="1"/>
    </xf>
    <xf numFmtId="0" fontId="26" fillId="0" borderId="85" xfId="0" applyFont="1" applyFill="1" applyBorder="1" applyAlignment="1">
      <alignment horizontal="center" vertical="center" wrapText="1"/>
    </xf>
    <xf numFmtId="1" fontId="26" fillId="0" borderId="79" xfId="0" applyNumberFormat="1" applyFont="1" applyFill="1" applyBorder="1" applyAlignment="1">
      <alignment horizontal="center" vertical="center" wrapText="1"/>
    </xf>
    <xf numFmtId="1" fontId="26" fillId="0" borderId="80" xfId="0" applyNumberFormat="1" applyFont="1" applyFill="1" applyBorder="1" applyAlignment="1">
      <alignment horizontal="center" vertical="center" wrapText="1"/>
    </xf>
    <xf numFmtId="1" fontId="26" fillId="0" borderId="81" xfId="0" applyNumberFormat="1" applyFont="1" applyFill="1" applyBorder="1" applyAlignment="1">
      <alignment horizontal="center" vertical="center" wrapText="1"/>
    </xf>
    <xf numFmtId="49" fontId="26" fillId="0" borderId="88" xfId="0" applyNumberFormat="1" applyFont="1" applyFill="1" applyBorder="1" applyAlignment="1">
      <alignment horizontal="center" vertical="center" wrapText="1"/>
    </xf>
    <xf numFmtId="49" fontId="26" fillId="0" borderId="80" xfId="0" applyNumberFormat="1" applyFont="1" applyFill="1" applyBorder="1" applyAlignment="1">
      <alignment horizontal="center" vertical="center" wrapText="1"/>
    </xf>
    <xf numFmtId="49" fontId="26" fillId="0" borderId="85" xfId="0" applyNumberFormat="1" applyFont="1" applyFill="1" applyBorder="1" applyAlignment="1">
      <alignment horizontal="center" vertical="center" wrapText="1"/>
    </xf>
    <xf numFmtId="49" fontId="26" fillId="0" borderId="89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49" fontId="26" fillId="0" borderId="86" xfId="0" applyNumberFormat="1" applyFont="1" applyFill="1" applyBorder="1" applyAlignment="1">
      <alignment horizontal="center" vertical="center" wrapText="1"/>
    </xf>
    <xf numFmtId="49" fontId="26" fillId="0" borderId="76" xfId="0" applyNumberFormat="1" applyFont="1" applyFill="1" applyBorder="1" applyAlignment="1">
      <alignment horizontal="center" vertical="center" wrapText="1"/>
    </xf>
    <xf numFmtId="49" fontId="26" fillId="0" borderId="77" xfId="0" applyNumberFormat="1" applyFont="1" applyFill="1" applyBorder="1" applyAlignment="1">
      <alignment horizontal="center" vertical="center" wrapText="1"/>
    </xf>
    <xf numFmtId="49" fontId="26" fillId="0" borderId="87" xfId="0" applyNumberFormat="1" applyFont="1" applyFill="1" applyBorder="1" applyAlignment="1">
      <alignment horizontal="center" vertical="center" wrapText="1"/>
    </xf>
    <xf numFmtId="49" fontId="26" fillId="0" borderId="79" xfId="0" applyNumberFormat="1" applyFont="1" applyFill="1" applyBorder="1" applyAlignment="1">
      <alignment horizontal="center" vertical="center" wrapText="1"/>
    </xf>
    <xf numFmtId="49" fontId="26" fillId="0" borderId="82" xfId="0" applyNumberFormat="1" applyFont="1" applyFill="1" applyBorder="1" applyAlignment="1">
      <alignment horizontal="center" vertical="center" wrapText="1"/>
    </xf>
    <xf numFmtId="49" fontId="26" fillId="0" borderId="84" xfId="0" applyNumberFormat="1" applyFont="1" applyFill="1" applyBorder="1" applyAlignment="1">
      <alignment horizontal="center" vertical="center" wrapText="1"/>
    </xf>
    <xf numFmtId="1" fontId="29" fillId="2" borderId="8" xfId="0" applyNumberFormat="1" applyFont="1" applyFill="1" applyBorder="1" applyAlignment="1">
      <alignment horizontal="center" vertical="center" wrapText="1"/>
    </xf>
    <xf numFmtId="1" fontId="29" fillId="2" borderId="7" xfId="0" applyNumberFormat="1" applyFont="1" applyFill="1" applyBorder="1" applyAlignment="1">
      <alignment horizontal="center" vertical="center" wrapText="1"/>
    </xf>
    <xf numFmtId="1" fontId="29" fillId="2" borderId="61" xfId="0" applyNumberFormat="1" applyFont="1" applyFill="1" applyBorder="1" applyAlignment="1">
      <alignment horizontal="center" vertical="center" wrapText="1"/>
    </xf>
    <xf numFmtId="1" fontId="29" fillId="2" borderId="64" xfId="0" applyNumberFormat="1" applyFont="1" applyFill="1" applyBorder="1" applyAlignment="1">
      <alignment horizontal="center" vertical="center" wrapText="1"/>
    </xf>
    <xf numFmtId="1" fontId="29" fillId="2" borderId="6" xfId="0" applyNumberFormat="1" applyFont="1" applyFill="1" applyBorder="1" applyAlignment="1">
      <alignment horizontal="center" vertical="center" wrapText="1"/>
    </xf>
    <xf numFmtId="1" fontId="29" fillId="2" borderId="62" xfId="0" applyNumberFormat="1" applyFont="1" applyFill="1" applyBorder="1" applyAlignment="1">
      <alignment horizontal="center" vertical="center" wrapText="1"/>
    </xf>
    <xf numFmtId="1" fontId="26" fillId="0" borderId="82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83" xfId="0" applyNumberFormat="1" applyFont="1" applyFill="1" applyBorder="1" applyAlignment="1">
      <alignment horizontal="center" vertical="center" wrapText="1"/>
    </xf>
    <xf numFmtId="1" fontId="26" fillId="0" borderId="84" xfId="0" applyNumberFormat="1" applyFont="1" applyFill="1" applyBorder="1" applyAlignment="1">
      <alignment horizontal="center" vertical="center" wrapText="1"/>
    </xf>
    <xf numFmtId="1" fontId="26" fillId="0" borderId="77" xfId="0" applyNumberFormat="1" applyFont="1" applyFill="1" applyBorder="1" applyAlignment="1">
      <alignment horizontal="center" vertical="center" wrapText="1"/>
    </xf>
    <xf numFmtId="1" fontId="26" fillId="0" borderId="78" xfId="0" applyNumberFormat="1" applyFont="1" applyFill="1" applyBorder="1" applyAlignment="1">
      <alignment horizontal="center" vertical="center" wrapText="1"/>
    </xf>
    <xf numFmtId="1" fontId="26" fillId="0" borderId="44" xfId="0" applyNumberFormat="1" applyFont="1" applyFill="1" applyBorder="1" applyAlignment="1">
      <alignment horizontal="center" vertical="center" wrapText="1"/>
    </xf>
    <xf numFmtId="1" fontId="26" fillId="0" borderId="50" xfId="0" applyNumberFormat="1" applyFont="1" applyFill="1" applyBorder="1" applyAlignment="1">
      <alignment horizontal="center" vertical="center" wrapText="1"/>
    </xf>
    <xf numFmtId="49" fontId="26" fillId="0" borderId="73" xfId="0" applyNumberFormat="1" applyFont="1" applyFill="1" applyBorder="1" applyAlignment="1">
      <alignment horizontal="left" vertical="center" wrapText="1"/>
    </xf>
    <xf numFmtId="49" fontId="26" fillId="0" borderId="74" xfId="0" applyNumberFormat="1" applyFont="1" applyFill="1" applyBorder="1" applyAlignment="1">
      <alignment horizontal="left" vertical="center" wrapText="1"/>
    </xf>
    <xf numFmtId="49" fontId="26" fillId="0" borderId="119" xfId="0" applyNumberFormat="1" applyFont="1" applyFill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26" fillId="0" borderId="120" xfId="0" applyFont="1" applyFill="1" applyBorder="1" applyAlignment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26" fillId="0" borderId="119" xfId="0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1" fontId="26" fillId="0" borderId="120" xfId="0" applyNumberFormat="1" applyFont="1" applyFill="1" applyBorder="1" applyAlignment="1">
      <alignment horizontal="center" vertical="center" wrapText="1"/>
    </xf>
    <xf numFmtId="1" fontId="26" fillId="0" borderId="74" xfId="0" applyNumberFormat="1" applyFont="1" applyFill="1" applyBorder="1" applyAlignment="1">
      <alignment horizontal="center" vertical="center" wrapText="1"/>
    </xf>
    <xf numFmtId="1" fontId="26" fillId="0" borderId="75" xfId="0" applyNumberFormat="1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1" fontId="33" fillId="2" borderId="16" xfId="0" applyNumberFormat="1" applyFont="1" applyFill="1" applyBorder="1" applyAlignment="1">
      <alignment horizontal="center" vertical="center" wrapText="1"/>
    </xf>
    <xf numFmtId="1" fontId="33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1" fontId="33" fillId="2" borderId="15" xfId="0" applyNumberFormat="1" applyFont="1" applyFill="1" applyBorder="1" applyAlignment="1">
      <alignment horizontal="center" vertical="center" wrapText="1"/>
    </xf>
    <xf numFmtId="1" fontId="33" fillId="2" borderId="2" xfId="0" applyNumberFormat="1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/>
    </xf>
    <xf numFmtId="1" fontId="19" fillId="2" borderId="7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 wrapText="1"/>
    </xf>
    <xf numFmtId="1" fontId="29" fillId="2" borderId="5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" fontId="33" fillId="2" borderId="6" xfId="0" applyNumberFormat="1" applyFont="1" applyFill="1" applyBorder="1" applyAlignment="1">
      <alignment horizontal="center" vertical="center" wrapText="1"/>
    </xf>
    <xf numFmtId="1" fontId="33" fillId="2" borderId="18" xfId="0" applyNumberFormat="1" applyFont="1" applyFill="1" applyBorder="1" applyAlignment="1">
      <alignment horizontal="center" vertical="center" wrapText="1"/>
    </xf>
    <xf numFmtId="1" fontId="33" fillId="2" borderId="7" xfId="0" applyNumberFormat="1" applyFont="1" applyFill="1" applyBorder="1" applyAlignment="1">
      <alignment horizontal="center" vertical="center" wrapText="1"/>
    </xf>
    <xf numFmtId="1" fontId="34" fillId="2" borderId="15" xfId="0" applyNumberFormat="1" applyFont="1" applyFill="1" applyBorder="1" applyAlignment="1">
      <alignment horizontal="center" vertical="center" wrapText="1"/>
    </xf>
    <xf numFmtId="1" fontId="34" fillId="2" borderId="2" xfId="0" applyNumberFormat="1" applyFont="1" applyFill="1" applyBorder="1" applyAlignment="1">
      <alignment horizontal="center" vertical="center" wrapText="1"/>
    </xf>
    <xf numFmtId="1" fontId="34" fillId="2" borderId="7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29" fillId="2" borderId="3" xfId="0" applyNumberFormat="1" applyFont="1" applyFill="1" applyBorder="1" applyAlignment="1">
      <alignment horizontal="center" vertical="center" wrapText="1"/>
    </xf>
    <xf numFmtId="1" fontId="29" fillId="2" borderId="35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49" fontId="14" fillId="0" borderId="42" xfId="0" applyNumberFormat="1" applyFont="1" applyFill="1" applyBorder="1" applyAlignment="1">
      <alignment horizontal="center"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48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/>
    </xf>
    <xf numFmtId="0" fontId="14" fillId="0" borderId="39" xfId="0" applyFont="1" applyFill="1" applyBorder="1" applyAlignment="1">
      <alignment vertical="center"/>
    </xf>
    <xf numFmtId="0" fontId="17" fillId="0" borderId="39" xfId="0" applyFont="1" applyFill="1" applyBorder="1" applyAlignment="1">
      <alignment horizontal="left" vertical="center" wrapText="1"/>
    </xf>
    <xf numFmtId="0" fontId="17" fillId="0" borderId="38" xfId="0" applyFont="1" applyFill="1" applyBorder="1" applyAlignment="1">
      <alignment horizontal="left" vertical="center" wrapText="1"/>
    </xf>
    <xf numFmtId="0" fontId="26" fillId="0" borderId="30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31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1" xfId="0" applyFont="1" applyBorder="1" applyAlignment="1">
      <alignment vertical="center"/>
    </xf>
    <xf numFmtId="0" fontId="17" fillId="0" borderId="18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49" fontId="16" fillId="4" borderId="31" xfId="0" applyNumberFormat="1" applyFont="1" applyFill="1" applyBorder="1" applyAlignment="1">
      <alignment horizontal="center" vertical="center"/>
    </xf>
    <xf numFmtId="49" fontId="16" fillId="4" borderId="37" xfId="0" applyNumberFormat="1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vertical="center"/>
    </xf>
    <xf numFmtId="0" fontId="14" fillId="4" borderId="15" xfId="0" applyFont="1" applyFill="1" applyBorder="1" applyAlignment="1">
      <alignment vertical="center"/>
    </xf>
    <xf numFmtId="0" fontId="12" fillId="4" borderId="18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8" fillId="4" borderId="31" xfId="0" applyFont="1" applyFill="1" applyBorder="1" applyAlignment="1">
      <alignment vertical="center" wrapText="1"/>
    </xf>
    <xf numFmtId="0" fontId="8" fillId="4" borderId="37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" fontId="26" fillId="0" borderId="18" xfId="0" applyNumberFormat="1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" fontId="26" fillId="0" borderId="11" xfId="0" applyNumberFormat="1" applyFont="1" applyFill="1" applyBorder="1" applyAlignment="1">
      <alignment horizontal="center" vertical="center" wrapText="1"/>
    </xf>
    <xf numFmtId="1" fontId="26" fillId="0" borderId="20" xfId="0" applyNumberFormat="1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5" fillId="0" borderId="40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49" fontId="14" fillId="0" borderId="30" xfId="0" applyNumberFormat="1" applyFont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1" fontId="26" fillId="0" borderId="31" xfId="0" applyNumberFormat="1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5" fillId="0" borderId="31" xfId="0" applyFont="1" applyFill="1" applyBorder="1" applyAlignment="1">
      <alignment vertical="center" wrapText="1"/>
    </xf>
    <xf numFmtId="0" fontId="25" fillId="0" borderId="37" xfId="0" applyFont="1" applyFill="1" applyBorder="1" applyAlignment="1">
      <alignment vertical="center" wrapText="1"/>
    </xf>
    <xf numFmtId="0" fontId="25" fillId="0" borderId="30" xfId="0" applyFont="1" applyFill="1" applyBorder="1" applyAlignment="1">
      <alignment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24" fillId="0" borderId="31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left" vertical="center" wrapText="1"/>
    </xf>
    <xf numFmtId="0" fontId="24" fillId="0" borderId="3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29" fillId="3" borderId="15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left" vertical="center" wrapText="1"/>
    </xf>
    <xf numFmtId="0" fontId="32" fillId="3" borderId="7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49" fontId="14" fillId="0" borderId="31" xfId="0" applyNumberFormat="1" applyFont="1" applyFill="1" applyBorder="1" applyAlignment="1">
      <alignment horizontal="center" vertical="center"/>
    </xf>
    <xf numFmtId="49" fontId="14" fillId="0" borderId="37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6" fillId="0" borderId="32" xfId="0" applyFont="1" applyFill="1" applyBorder="1" applyAlignment="1">
      <alignment horizontal="center" vertical="center"/>
    </xf>
    <xf numFmtId="0" fontId="26" fillId="0" borderId="100" xfId="0" applyFont="1" applyFill="1" applyBorder="1" applyAlignment="1">
      <alignment horizontal="center" vertical="center"/>
    </xf>
    <xf numFmtId="1" fontId="26" fillId="0" borderId="32" xfId="0" applyNumberFormat="1" applyFont="1" applyFill="1" applyBorder="1" applyAlignment="1">
      <alignment horizontal="center" vertical="center" wrapText="1"/>
    </xf>
    <xf numFmtId="1" fontId="26" fillId="0" borderId="27" xfId="0" applyNumberFormat="1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26" fillId="2" borderId="31" xfId="0" applyFont="1" applyFill="1" applyBorder="1" applyAlignment="1">
      <alignment horizontal="center" vertical="center"/>
    </xf>
    <xf numFmtId="0" fontId="26" fillId="2" borderId="69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0" borderId="31" xfId="0" applyFont="1" applyBorder="1" applyAlignment="1">
      <alignment horizontal="center" vertical="center"/>
    </xf>
    <xf numFmtId="49" fontId="16" fillId="3" borderId="43" xfId="0" applyNumberFormat="1" applyFont="1" applyFill="1" applyBorder="1" applyAlignment="1">
      <alignment horizontal="center" vertical="center"/>
    </xf>
    <xf numFmtId="49" fontId="16" fillId="3" borderId="46" xfId="0" applyNumberFormat="1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textRotation="90" wrapText="1"/>
    </xf>
    <xf numFmtId="0" fontId="6" fillId="0" borderId="71" xfId="0" applyFont="1" applyFill="1" applyBorder="1" applyAlignment="1">
      <alignment horizontal="center" textRotation="90" wrapText="1"/>
    </xf>
    <xf numFmtId="0" fontId="6" fillId="0" borderId="72" xfId="0" applyFont="1" applyFill="1" applyBorder="1" applyAlignment="1">
      <alignment horizontal="center" textRotation="90" wrapText="1"/>
    </xf>
    <xf numFmtId="0" fontId="6" fillId="0" borderId="45" xfId="0" applyFont="1" applyFill="1" applyBorder="1" applyAlignment="1">
      <alignment horizontal="center" textRotation="90" wrapText="1"/>
    </xf>
    <xf numFmtId="0" fontId="15" fillId="0" borderId="71" xfId="0" applyFont="1" applyFill="1" applyBorder="1" applyAlignment="1">
      <alignment horizontal="center" textRotation="90" wrapText="1"/>
    </xf>
    <xf numFmtId="0" fontId="15" fillId="0" borderId="72" xfId="0" applyFont="1" applyFill="1" applyBorder="1" applyAlignment="1">
      <alignment horizontal="center" textRotation="90" wrapText="1"/>
    </xf>
    <xf numFmtId="0" fontId="15" fillId="0" borderId="45" xfId="0" applyFont="1" applyFill="1" applyBorder="1" applyAlignment="1">
      <alignment horizontal="center" textRotation="90" wrapText="1"/>
    </xf>
    <xf numFmtId="0" fontId="14" fillId="0" borderId="44" xfId="0" applyNumberFormat="1" applyFont="1" applyFill="1" applyBorder="1" applyAlignment="1">
      <alignment horizontal="center" vertical="center"/>
    </xf>
    <xf numFmtId="49" fontId="26" fillId="0" borderId="96" xfId="0" applyNumberFormat="1" applyFont="1" applyFill="1" applyBorder="1" applyAlignment="1">
      <alignment horizontal="left" vertical="center" wrapText="1"/>
    </xf>
    <xf numFmtId="49" fontId="26" fillId="0" borderId="97" xfId="0" applyNumberFormat="1" applyFont="1" applyFill="1" applyBorder="1" applyAlignment="1">
      <alignment horizontal="left" vertical="center" wrapText="1"/>
    </xf>
    <xf numFmtId="49" fontId="26" fillId="0" borderId="49" xfId="0" applyNumberFormat="1" applyFont="1" applyFill="1" applyBorder="1" applyAlignment="1">
      <alignment horizontal="left" vertical="center" wrapText="1"/>
    </xf>
    <xf numFmtId="49" fontId="26" fillId="0" borderId="44" xfId="0" applyNumberFormat="1" applyFont="1" applyFill="1" applyBorder="1" applyAlignment="1">
      <alignment horizontal="left" vertical="center" wrapText="1"/>
    </xf>
    <xf numFmtId="49" fontId="26" fillId="0" borderId="51" xfId="0" applyNumberFormat="1" applyFont="1" applyFill="1" applyBorder="1" applyAlignment="1">
      <alignment horizontal="left" vertical="center" wrapText="1"/>
    </xf>
    <xf numFmtId="49" fontId="26" fillId="0" borderId="52" xfId="0" applyNumberFormat="1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center" vertical="center"/>
    </xf>
    <xf numFmtId="0" fontId="17" fillId="0" borderId="93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/>
    </xf>
    <xf numFmtId="0" fontId="26" fillId="0" borderId="97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1" fontId="8" fillId="0" borderId="95" xfId="0" applyNumberFormat="1" applyFont="1" applyFill="1" applyBorder="1" applyAlignment="1">
      <alignment horizontal="center" vertical="center" wrapText="1"/>
    </xf>
    <xf numFmtId="1" fontId="8" fillId="0" borderId="93" xfId="0" applyNumberFormat="1" applyFont="1" applyFill="1" applyBorder="1" applyAlignment="1">
      <alignment horizontal="center" vertical="center" wrapText="1"/>
    </xf>
    <xf numFmtId="1" fontId="8" fillId="0" borderId="94" xfId="0" applyNumberFormat="1" applyFont="1" applyFill="1" applyBorder="1" applyAlignment="1">
      <alignment horizontal="center" vertical="center" wrapText="1"/>
    </xf>
    <xf numFmtId="1" fontId="26" fillId="0" borderId="89" xfId="0" applyNumberFormat="1" applyFont="1" applyFill="1" applyBorder="1" applyAlignment="1">
      <alignment horizontal="left" vertical="center" wrapText="1"/>
    </xf>
    <xf numFmtId="1" fontId="26" fillId="0" borderId="0" xfId="0" applyNumberFormat="1" applyFont="1" applyFill="1" applyBorder="1" applyAlignment="1">
      <alignment horizontal="left" vertical="center" wrapText="1"/>
    </xf>
    <xf numFmtId="1" fontId="26" fillId="0" borderId="83" xfId="0" applyNumberFormat="1" applyFont="1" applyFill="1" applyBorder="1" applyAlignment="1">
      <alignment horizontal="left" vertical="center" wrapText="1"/>
    </xf>
    <xf numFmtId="1" fontId="26" fillId="0" borderId="90" xfId="0" applyNumberFormat="1" applyFont="1" applyFill="1" applyBorder="1" applyAlignment="1">
      <alignment horizontal="left" vertical="center" wrapText="1"/>
    </xf>
    <xf numFmtId="1" fontId="26" fillId="0" borderId="91" xfId="0" applyNumberFormat="1" applyFont="1" applyFill="1" applyBorder="1" applyAlignment="1">
      <alignment horizontal="left" vertical="center" wrapText="1"/>
    </xf>
    <xf numFmtId="1" fontId="26" fillId="0" borderId="92" xfId="0" applyNumberFormat="1" applyFont="1" applyFill="1" applyBorder="1" applyAlignment="1">
      <alignment horizontal="left" vertical="center" wrapText="1"/>
    </xf>
    <xf numFmtId="0" fontId="14" fillId="0" borderId="44" xfId="0" applyNumberFormat="1" applyFont="1" applyFill="1" applyBorder="1" applyAlignment="1">
      <alignment horizontal="center" vertical="center" textRotation="90"/>
    </xf>
    <xf numFmtId="0" fontId="11" fillId="0" borderId="71" xfId="0" applyFont="1" applyFill="1" applyBorder="1" applyAlignment="1">
      <alignment horizontal="center" textRotation="90" wrapText="1"/>
    </xf>
    <xf numFmtId="0" fontId="11" fillId="0" borderId="72" xfId="0" applyFont="1" applyFill="1" applyBorder="1" applyAlignment="1">
      <alignment horizontal="center" textRotation="90" wrapText="1"/>
    </xf>
    <xf numFmtId="0" fontId="11" fillId="0" borderId="45" xfId="0" applyFont="1" applyFill="1" applyBorder="1" applyAlignment="1">
      <alignment horizontal="center" textRotation="90" wrapText="1"/>
    </xf>
    <xf numFmtId="49" fontId="5" fillId="0" borderId="150" xfId="0" applyNumberFormat="1" applyFont="1" applyFill="1" applyBorder="1" applyAlignment="1">
      <alignment horizontal="center" vertical="center" wrapText="1"/>
    </xf>
    <xf numFmtId="49" fontId="5" fillId="0" borderId="107" xfId="0" applyNumberFormat="1" applyFont="1" applyFill="1" applyBorder="1" applyAlignment="1">
      <alignment horizontal="center" vertical="center" wrapText="1"/>
    </xf>
    <xf numFmtId="49" fontId="5" fillId="0" borderId="108" xfId="0" applyNumberFormat="1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justify" vertical="center" wrapText="1"/>
    </xf>
    <xf numFmtId="0" fontId="5" fillId="0" borderId="152" xfId="0" applyFont="1" applyFill="1" applyBorder="1" applyAlignment="1">
      <alignment horizontal="justify" vertical="center" wrapText="1"/>
    </xf>
    <xf numFmtId="0" fontId="5" fillId="0" borderId="153" xfId="0" applyFont="1" applyFill="1" applyBorder="1" applyAlignment="1">
      <alignment horizontal="justify" vertical="center" wrapText="1"/>
    </xf>
    <xf numFmtId="49" fontId="5" fillId="0" borderId="167" xfId="0" applyNumberFormat="1" applyFont="1" applyFill="1" applyBorder="1" applyAlignment="1">
      <alignment horizontal="center" vertical="center" wrapText="1"/>
    </xf>
    <xf numFmtId="49" fontId="5" fillId="0" borderId="168" xfId="0" applyNumberFormat="1" applyFont="1" applyFill="1" applyBorder="1" applyAlignment="1">
      <alignment horizontal="center" vertical="center" wrapText="1"/>
    </xf>
    <xf numFmtId="49" fontId="5" fillId="0" borderId="169" xfId="0" applyNumberFormat="1" applyFont="1" applyFill="1" applyBorder="1" applyAlignment="1">
      <alignment horizontal="center" vertical="center" wrapText="1"/>
    </xf>
    <xf numFmtId="0" fontId="5" fillId="0" borderId="158" xfId="0" applyFont="1" applyFill="1" applyBorder="1" applyAlignment="1">
      <alignment horizontal="justify" vertical="center" wrapText="1"/>
    </xf>
    <xf numFmtId="0" fontId="5" fillId="0" borderId="159" xfId="0" applyFont="1" applyFill="1" applyBorder="1" applyAlignment="1">
      <alignment horizontal="justify" vertical="center" wrapText="1"/>
    </xf>
    <xf numFmtId="0" fontId="5" fillId="0" borderId="160" xfId="0" applyFont="1" applyFill="1" applyBorder="1" applyAlignment="1">
      <alignment horizontal="justify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/>
    </xf>
    <xf numFmtId="0" fontId="5" fillId="0" borderId="147" xfId="0" applyFont="1" applyFill="1" applyBorder="1" applyAlignment="1">
      <alignment horizontal="justify" vertical="center" wrapText="1"/>
    </xf>
    <xf numFmtId="0" fontId="5" fillId="0" borderId="148" xfId="0" applyFont="1" applyFill="1" applyBorder="1" applyAlignment="1">
      <alignment horizontal="justify" vertical="center" wrapText="1"/>
    </xf>
    <xf numFmtId="0" fontId="5" fillId="0" borderId="149" xfId="0" applyFont="1" applyFill="1" applyBorder="1" applyAlignment="1">
      <alignment horizontal="justify" vertical="center" wrapText="1"/>
    </xf>
    <xf numFmtId="0" fontId="5" fillId="0" borderId="97" xfId="0" applyFont="1" applyFill="1" applyBorder="1" applyAlignment="1">
      <alignment horizontal="center" vertical="center" wrapText="1"/>
    </xf>
    <xf numFmtId="1" fontId="5" fillId="0" borderId="97" xfId="0" applyNumberFormat="1" applyFont="1" applyFill="1" applyBorder="1" applyAlignment="1">
      <alignment horizontal="center" vertical="center" wrapText="1"/>
    </xf>
    <xf numFmtId="1" fontId="5" fillId="0" borderId="102" xfId="0" applyNumberFormat="1" applyFont="1" applyFill="1" applyBorder="1" applyAlignment="1">
      <alignment horizontal="center" vertical="center" wrapText="1"/>
    </xf>
    <xf numFmtId="49" fontId="5" fillId="0" borderId="88" xfId="0" applyNumberFormat="1" applyFont="1" applyFill="1" applyBorder="1" applyAlignment="1">
      <alignment horizontal="left" vertical="center" wrapText="1"/>
    </xf>
    <xf numFmtId="49" fontId="5" fillId="0" borderId="80" xfId="0" applyNumberFormat="1" applyFont="1" applyFill="1" applyBorder="1" applyAlignment="1">
      <alignment horizontal="left" vertical="center" wrapText="1"/>
    </xf>
    <xf numFmtId="49" fontId="5" fillId="0" borderId="85" xfId="0" applyNumberFormat="1" applyFont="1" applyFill="1" applyBorder="1" applyAlignment="1">
      <alignment horizontal="left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1" fontId="11" fillId="0" borderId="57" xfId="0" applyNumberFormat="1" applyFont="1" applyFill="1" applyBorder="1" applyAlignment="1">
      <alignment horizontal="center" vertical="center" wrapText="1"/>
    </xf>
    <xf numFmtId="1" fontId="11" fillId="0" borderId="93" xfId="0" applyNumberFormat="1" applyFont="1" applyFill="1" applyBorder="1" applyAlignment="1">
      <alignment horizontal="center" vertical="center" wrapText="1"/>
    </xf>
    <xf numFmtId="1" fontId="11" fillId="0" borderId="94" xfId="0" applyNumberFormat="1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" fontId="5" fillId="0" borderId="73" xfId="0" applyNumberFormat="1" applyFont="1" applyFill="1" applyBorder="1" applyAlignment="1">
      <alignment horizontal="left" vertical="center" wrapText="1"/>
    </xf>
    <xf numFmtId="1" fontId="5" fillId="0" borderId="74" xfId="0" applyNumberFormat="1" applyFont="1" applyFill="1" applyBorder="1" applyAlignment="1">
      <alignment horizontal="left" vertical="center" wrapText="1"/>
    </xf>
    <xf numFmtId="1" fontId="5" fillId="0" borderId="75" xfId="0" applyNumberFormat="1" applyFont="1" applyFill="1" applyBorder="1" applyAlignment="1">
      <alignment horizontal="left" vertical="center" wrapText="1"/>
    </xf>
    <xf numFmtId="1" fontId="5" fillId="0" borderId="76" xfId="0" applyNumberFormat="1" applyFont="1" applyFill="1" applyBorder="1" applyAlignment="1">
      <alignment horizontal="left" vertical="center" wrapText="1"/>
    </xf>
    <xf numFmtId="1" fontId="5" fillId="0" borderId="77" xfId="0" applyNumberFormat="1" applyFont="1" applyFill="1" applyBorder="1" applyAlignment="1">
      <alignment horizontal="left" vertical="center" wrapText="1"/>
    </xf>
    <xf numFmtId="1" fontId="5" fillId="0" borderId="78" xfId="0" applyNumberFormat="1" applyFont="1" applyFill="1" applyBorder="1" applyAlignment="1">
      <alignment horizontal="left" vertical="center" wrapText="1"/>
    </xf>
    <xf numFmtId="49" fontId="5" fillId="0" borderId="51" xfId="0" applyNumberFormat="1" applyFont="1" applyFill="1" applyBorder="1" applyAlignment="1">
      <alignment horizontal="left" vertical="center" wrapText="1"/>
    </xf>
    <xf numFmtId="49" fontId="5" fillId="0" borderId="52" xfId="0" applyNumberFormat="1" applyFont="1" applyFill="1" applyBorder="1" applyAlignment="1">
      <alignment horizontal="left" vertical="center" wrapText="1"/>
    </xf>
    <xf numFmtId="0" fontId="5" fillId="0" borderId="52" xfId="0" applyFont="1" applyFill="1" applyBorder="1" applyAlignment="1">
      <alignment horizontal="center" vertical="center" wrapText="1"/>
    </xf>
    <xf numFmtId="1" fontId="5" fillId="0" borderId="52" xfId="0" applyNumberFormat="1" applyFont="1" applyFill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 wrapText="1"/>
    </xf>
    <xf numFmtId="1" fontId="5" fillId="0" borderId="79" xfId="0" applyNumberFormat="1" applyFont="1" applyFill="1" applyBorder="1" applyAlignment="1">
      <alignment horizontal="center" vertical="center" wrapText="1"/>
    </xf>
    <xf numFmtId="1" fontId="5" fillId="0" borderId="80" xfId="0" applyNumberFormat="1" applyFont="1" applyFill="1" applyBorder="1" applyAlignment="1">
      <alignment horizontal="center" vertical="center" wrapText="1"/>
    </xf>
    <xf numFmtId="1" fontId="5" fillId="0" borderId="81" xfId="0" applyNumberFormat="1" applyFont="1" applyFill="1" applyBorder="1" applyAlignment="1">
      <alignment horizontal="center" vertical="center" wrapText="1"/>
    </xf>
    <xf numFmtId="1" fontId="5" fillId="0" borderId="8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83" xfId="0" applyNumberFormat="1" applyFont="1" applyFill="1" applyBorder="1" applyAlignment="1">
      <alignment horizontal="center" vertical="center" wrapText="1"/>
    </xf>
    <xf numFmtId="1" fontId="5" fillId="0" borderId="84" xfId="0" applyNumberFormat="1" applyFont="1" applyFill="1" applyBorder="1" applyAlignment="1">
      <alignment horizontal="center" vertical="center" wrapText="1"/>
    </xf>
    <xf numFmtId="1" fontId="5" fillId="0" borderId="77" xfId="0" applyNumberFormat="1" applyFont="1" applyFill="1" applyBorder="1" applyAlignment="1">
      <alignment horizontal="center" vertical="center" wrapText="1"/>
    </xf>
    <xf numFmtId="1" fontId="5" fillId="0" borderId="78" xfId="0" applyNumberFormat="1" applyFont="1" applyFill="1" applyBorder="1" applyAlignment="1">
      <alignment horizontal="center" vertical="center" wrapText="1"/>
    </xf>
    <xf numFmtId="49" fontId="5" fillId="0" borderId="49" xfId="0" applyNumberFormat="1" applyFont="1" applyFill="1" applyBorder="1" applyAlignment="1">
      <alignment horizontal="left" vertical="center" wrapText="1"/>
    </xf>
    <xf numFmtId="49" fontId="5" fillId="0" borderId="44" xfId="0" applyNumberFormat="1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 vertical="center" wrapText="1"/>
    </xf>
    <xf numFmtId="1" fontId="5" fillId="0" borderId="44" xfId="0" applyNumberFormat="1" applyFont="1" applyFill="1" applyBorder="1" applyAlignment="1">
      <alignment horizontal="center" vertical="center" wrapText="1"/>
    </xf>
    <xf numFmtId="1" fontId="5" fillId="0" borderId="50" xfId="0" applyNumberFormat="1" applyFont="1" applyFill="1" applyBorder="1" applyAlignment="1">
      <alignment horizontal="center" vertical="center" wrapText="1"/>
    </xf>
    <xf numFmtId="49" fontId="5" fillId="0" borderId="73" xfId="0" applyNumberFormat="1" applyFont="1" applyFill="1" applyBorder="1" applyAlignment="1">
      <alignment horizontal="left" vertical="center" wrapText="1"/>
    </xf>
    <xf numFmtId="49" fontId="5" fillId="0" borderId="74" xfId="0" applyNumberFormat="1" applyFont="1" applyFill="1" applyBorder="1" applyAlignment="1">
      <alignment horizontal="left" vertical="center" wrapText="1"/>
    </xf>
    <xf numFmtId="49" fontId="5" fillId="0" borderId="119" xfId="0" applyNumberFormat="1" applyFont="1" applyFill="1" applyBorder="1" applyAlignment="1">
      <alignment horizontal="left" vertical="center" wrapText="1"/>
    </xf>
    <xf numFmtId="0" fontId="39" fillId="0" borderId="76" xfId="0" applyFont="1" applyBorder="1" applyAlignment="1">
      <alignment horizontal="left" vertical="center" wrapText="1"/>
    </xf>
    <xf numFmtId="0" fontId="39" fillId="0" borderId="77" xfId="0" applyFont="1" applyBorder="1" applyAlignment="1">
      <alignment horizontal="left" vertical="center" wrapText="1"/>
    </xf>
    <xf numFmtId="0" fontId="39" fillId="0" borderId="87" xfId="0" applyFont="1" applyBorder="1" applyAlignment="1">
      <alignment horizontal="left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19" xfId="0" applyFont="1" applyFill="1" applyBorder="1" applyAlignment="1">
      <alignment horizontal="center" vertical="center" wrapText="1"/>
    </xf>
    <xf numFmtId="0" fontId="39" fillId="0" borderId="84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 wrapText="1"/>
    </xf>
    <xf numFmtId="0" fontId="39" fillId="0" borderId="87" xfId="0" applyFont="1" applyBorder="1" applyAlignment="1">
      <alignment horizontal="center" vertical="center" wrapText="1"/>
    </xf>
    <xf numFmtId="1" fontId="5" fillId="0" borderId="120" xfId="0" applyNumberFormat="1" applyFont="1" applyFill="1" applyBorder="1" applyAlignment="1">
      <alignment horizontal="center" vertical="center" wrapText="1"/>
    </xf>
    <xf numFmtId="1" fontId="5" fillId="0" borderId="74" xfId="0" applyNumberFormat="1" applyFont="1" applyFill="1" applyBorder="1" applyAlignment="1">
      <alignment horizontal="center" vertical="center" wrapText="1"/>
    </xf>
    <xf numFmtId="1" fontId="5" fillId="0" borderId="75" xfId="0" applyNumberFormat="1" applyFont="1" applyFill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 wrapText="1"/>
    </xf>
    <xf numFmtId="49" fontId="5" fillId="0" borderId="96" xfId="0" applyNumberFormat="1" applyFont="1" applyFill="1" applyBorder="1" applyAlignment="1">
      <alignment horizontal="left" vertical="center" wrapText="1"/>
    </xf>
    <xf numFmtId="49" fontId="5" fillId="0" borderId="97" xfId="0" applyNumberFormat="1" applyFont="1" applyFill="1" applyBorder="1" applyAlignment="1">
      <alignment horizontal="left" vertical="center" wrapText="1"/>
    </xf>
    <xf numFmtId="1" fontId="29" fillId="2" borderId="68" xfId="0" applyNumberFormat="1" applyFont="1" applyFill="1" applyBorder="1" applyAlignment="1">
      <alignment horizontal="center" vertical="center" wrapText="1"/>
    </xf>
    <xf numFmtId="1" fontId="29" fillId="2" borderId="37" xfId="0" applyNumberFormat="1" applyFont="1" applyFill="1" applyBorder="1" applyAlignment="1">
      <alignment horizontal="center" vertical="center" wrapText="1"/>
    </xf>
    <xf numFmtId="1" fontId="29" fillId="2" borderId="30" xfId="0" applyNumberFormat="1" applyFont="1" applyFill="1" applyBorder="1" applyAlignment="1">
      <alignment horizontal="center" vertical="center" wrapText="1"/>
    </xf>
    <xf numFmtId="1" fontId="29" fillId="2" borderId="31" xfId="0" applyNumberFormat="1" applyFont="1" applyFill="1" applyBorder="1" applyAlignment="1">
      <alignment horizontal="center" vertical="center" wrapText="1"/>
    </xf>
    <xf numFmtId="1" fontId="29" fillId="2" borderId="69" xfId="0" applyNumberFormat="1" applyFont="1" applyFill="1" applyBorder="1" applyAlignment="1">
      <alignment horizontal="center" vertical="center" wrapText="1"/>
    </xf>
    <xf numFmtId="1" fontId="5" fillId="0" borderId="89" xfId="0" applyNumberFormat="1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left" vertical="center" wrapText="1"/>
    </xf>
    <xf numFmtId="1" fontId="5" fillId="0" borderId="83" xfId="0" applyNumberFormat="1" applyFont="1" applyFill="1" applyBorder="1" applyAlignment="1">
      <alignment horizontal="left" vertical="center" wrapText="1"/>
    </xf>
    <xf numFmtId="1" fontId="5" fillId="0" borderId="90" xfId="0" applyNumberFormat="1" applyFont="1" applyFill="1" applyBorder="1" applyAlignment="1">
      <alignment horizontal="left" vertical="center" wrapText="1"/>
    </xf>
    <xf numFmtId="1" fontId="5" fillId="0" borderId="91" xfId="0" applyNumberFormat="1" applyFont="1" applyFill="1" applyBorder="1" applyAlignment="1">
      <alignment horizontal="left" vertical="center" wrapText="1"/>
    </xf>
    <xf numFmtId="1" fontId="5" fillId="0" borderId="92" xfId="0" applyNumberFormat="1" applyFont="1" applyFill="1" applyBorder="1" applyAlignment="1">
      <alignment horizontal="left" vertical="center" wrapText="1"/>
    </xf>
    <xf numFmtId="49" fontId="5" fillId="0" borderId="88" xfId="0" applyNumberFormat="1" applyFont="1" applyFill="1" applyBorder="1" applyAlignment="1">
      <alignment horizontal="center" vertical="center" wrapText="1"/>
    </xf>
    <xf numFmtId="49" fontId="5" fillId="0" borderId="80" xfId="0" applyNumberFormat="1" applyFont="1" applyFill="1" applyBorder="1" applyAlignment="1">
      <alignment horizontal="center" vertical="center" wrapText="1"/>
    </xf>
    <xf numFmtId="49" fontId="5" fillId="0" borderId="85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76" xfId="0" applyNumberFormat="1" applyFont="1" applyFill="1" applyBorder="1" applyAlignment="1">
      <alignment horizontal="center" vertical="center" wrapText="1"/>
    </xf>
    <xf numFmtId="49" fontId="5" fillId="0" borderId="77" xfId="0" applyNumberFormat="1" applyFont="1" applyFill="1" applyBorder="1" applyAlignment="1">
      <alignment horizontal="center" vertical="center" wrapText="1"/>
    </xf>
    <xf numFmtId="49" fontId="5" fillId="0" borderId="79" xfId="0" applyNumberFormat="1" applyFont="1" applyFill="1" applyBorder="1" applyAlignment="1">
      <alignment horizontal="center" vertical="center" wrapText="1"/>
    </xf>
    <xf numFmtId="49" fontId="5" fillId="0" borderId="82" xfId="0" applyNumberFormat="1" applyFont="1" applyFill="1" applyBorder="1" applyAlignment="1">
      <alignment horizontal="center" vertical="center" wrapText="1"/>
    </xf>
    <xf numFmtId="49" fontId="5" fillId="0" borderId="84" xfId="0" applyNumberFormat="1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29" fillId="2" borderId="6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center" wrapText="1"/>
    </xf>
    <xf numFmtId="0" fontId="29" fillId="2" borderId="7" xfId="0" applyFont="1" applyFill="1" applyBorder="1" applyAlignment="1">
      <alignment vertical="center" wrapText="1"/>
    </xf>
    <xf numFmtId="0" fontId="29" fillId="2" borderId="3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vertical="center" wrapText="1"/>
    </xf>
    <xf numFmtId="0" fontId="29" fillId="2" borderId="5" xfId="0" applyFont="1" applyFill="1" applyBorder="1" applyAlignment="1">
      <alignment vertical="center" wrapText="1"/>
    </xf>
    <xf numFmtId="49" fontId="17" fillId="0" borderId="31" xfId="0" applyNumberFormat="1" applyFont="1" applyBorder="1" applyAlignment="1">
      <alignment horizontal="center" vertical="center"/>
    </xf>
    <xf numFmtId="49" fontId="17" fillId="0" borderId="37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horizontal="center" vertical="center"/>
    </xf>
    <xf numFmtId="49" fontId="12" fillId="3" borderId="31" xfId="0" applyNumberFormat="1" applyFont="1" applyFill="1" applyBorder="1" applyAlignment="1">
      <alignment horizontal="center" vertical="center"/>
    </xf>
    <xf numFmtId="49" fontId="12" fillId="3" borderId="37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7" xfId="0" applyNumberFormat="1" applyFont="1" applyFill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49" fontId="17" fillId="0" borderId="32" xfId="0" applyNumberFormat="1" applyFont="1" applyBorder="1" applyAlignment="1">
      <alignment horizontal="center" vertical="center"/>
    </xf>
    <xf numFmtId="49" fontId="17" fillId="0" borderId="26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30" xfId="0" applyFont="1" applyFill="1" applyBorder="1" applyAlignment="1">
      <alignment vertical="center" wrapText="1"/>
    </xf>
    <xf numFmtId="0" fontId="5" fillId="0" borderId="125" xfId="0" applyFont="1" applyFill="1" applyBorder="1" applyAlignment="1">
      <alignment horizontal="center" vertical="center" textRotation="90" wrapText="1"/>
    </xf>
    <xf numFmtId="0" fontId="5" fillId="0" borderId="126" xfId="0" applyFont="1" applyFill="1" applyBorder="1" applyAlignment="1">
      <alignment horizontal="center" vertical="center" textRotation="90" wrapText="1"/>
    </xf>
    <xf numFmtId="0" fontId="5" fillId="0" borderId="130" xfId="0" applyFont="1" applyFill="1" applyBorder="1" applyAlignment="1">
      <alignment horizontal="center" vertical="center" textRotation="90" wrapText="1"/>
    </xf>
    <xf numFmtId="0" fontId="5" fillId="0" borderId="131" xfId="0" applyFont="1" applyFill="1" applyBorder="1" applyAlignment="1">
      <alignment horizontal="center" vertical="center" textRotation="90" wrapText="1"/>
    </xf>
    <xf numFmtId="0" fontId="5" fillId="0" borderId="140" xfId="0" applyFont="1" applyFill="1" applyBorder="1" applyAlignment="1">
      <alignment horizontal="center" vertical="center" textRotation="90" wrapText="1"/>
    </xf>
    <xf numFmtId="0" fontId="5" fillId="0" borderId="141" xfId="0" applyFont="1" applyFill="1" applyBorder="1" applyAlignment="1">
      <alignment horizontal="center" vertical="center" textRotation="90" wrapText="1"/>
    </xf>
    <xf numFmtId="0" fontId="5" fillId="0" borderId="126" xfId="0" applyFont="1" applyFill="1" applyBorder="1" applyAlignment="1">
      <alignment horizontal="center" vertical="center" textRotation="90"/>
    </xf>
    <xf numFmtId="0" fontId="5" fillId="0" borderId="127" xfId="0" applyFont="1" applyFill="1" applyBorder="1" applyAlignment="1">
      <alignment horizontal="center" vertical="center" textRotation="90"/>
    </xf>
    <xf numFmtId="0" fontId="5" fillId="0" borderId="131" xfId="0" applyFont="1" applyFill="1" applyBorder="1" applyAlignment="1">
      <alignment horizontal="center" vertical="center" textRotation="90"/>
    </xf>
    <xf numFmtId="0" fontId="5" fillId="0" borderId="132" xfId="0" applyFont="1" applyFill="1" applyBorder="1" applyAlignment="1">
      <alignment horizontal="center" vertical="center" textRotation="90"/>
    </xf>
    <xf numFmtId="0" fontId="5" fillId="0" borderId="141" xfId="0" applyFont="1" applyFill="1" applyBorder="1" applyAlignment="1">
      <alignment horizontal="center" vertical="center" textRotation="90"/>
    </xf>
    <xf numFmtId="0" fontId="5" fillId="0" borderId="142" xfId="0" applyFont="1" applyFill="1" applyBorder="1" applyAlignment="1">
      <alignment horizontal="center" vertical="center" textRotation="90"/>
    </xf>
    <xf numFmtId="0" fontId="8" fillId="0" borderId="31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29" fillId="3" borderId="155" xfId="0" applyFont="1" applyFill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49" fontId="17" fillId="0" borderId="31" xfId="0" applyNumberFormat="1" applyFont="1" applyFill="1" applyBorder="1" applyAlignment="1">
      <alignment horizontal="center" vertical="center"/>
    </xf>
    <xf numFmtId="49" fontId="17" fillId="0" borderId="37" xfId="0" applyNumberFormat="1" applyFont="1" applyFill="1" applyBorder="1" applyAlignment="1">
      <alignment horizontal="center" vertical="center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/>
    </xf>
    <xf numFmtId="0" fontId="5" fillId="0" borderId="130" xfId="0" applyFont="1" applyFill="1" applyBorder="1" applyAlignment="1">
      <alignment horizontal="center" vertical="center"/>
    </xf>
    <xf numFmtId="0" fontId="5" fillId="0" borderId="131" xfId="0" applyFont="1" applyFill="1" applyBorder="1" applyAlignment="1">
      <alignment horizontal="center" vertical="center"/>
    </xf>
    <xf numFmtId="0" fontId="5" fillId="0" borderId="140" xfId="0" applyFont="1" applyFill="1" applyBorder="1" applyAlignment="1">
      <alignment horizontal="center" vertical="center"/>
    </xf>
    <xf numFmtId="0" fontId="5" fillId="0" borderId="141" xfId="0" applyFont="1" applyFill="1" applyBorder="1" applyAlignment="1">
      <alignment horizontal="center" vertical="center"/>
    </xf>
    <xf numFmtId="0" fontId="5" fillId="0" borderId="126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141" xfId="0" applyFont="1" applyFill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textRotation="90"/>
    </xf>
    <xf numFmtId="0" fontId="5" fillId="0" borderId="128" xfId="0" applyFont="1" applyFill="1" applyBorder="1" applyAlignment="1">
      <alignment horizontal="center" vertical="center" textRotation="90"/>
    </xf>
    <xf numFmtId="0" fontId="5" fillId="0" borderId="130" xfId="0" applyFont="1" applyFill="1" applyBorder="1" applyAlignment="1">
      <alignment horizontal="center" vertical="center" textRotation="90"/>
    </xf>
    <xf numFmtId="0" fontId="5" fillId="0" borderId="133" xfId="0" applyFont="1" applyFill="1" applyBorder="1" applyAlignment="1">
      <alignment horizontal="center" vertical="center" textRotation="90"/>
    </xf>
    <xf numFmtId="0" fontId="5" fillId="0" borderId="140" xfId="0" applyFont="1" applyFill="1" applyBorder="1" applyAlignment="1">
      <alignment horizontal="center" vertical="center" textRotation="90"/>
    </xf>
    <xf numFmtId="0" fontId="5" fillId="0" borderId="143" xfId="0" applyFont="1" applyFill="1" applyBorder="1" applyAlignment="1">
      <alignment horizontal="center" vertical="center" textRotation="90"/>
    </xf>
    <xf numFmtId="0" fontId="5" fillId="0" borderId="129" xfId="0" applyFont="1" applyFill="1" applyBorder="1" applyAlignment="1">
      <alignment horizontal="center" vertical="center" textRotation="90"/>
    </xf>
    <xf numFmtId="0" fontId="5" fillId="0" borderId="134" xfId="0" applyFont="1" applyFill="1" applyBorder="1" applyAlignment="1">
      <alignment horizontal="center" vertical="center" textRotation="90"/>
    </xf>
    <xf numFmtId="0" fontId="5" fillId="0" borderId="144" xfId="0" applyFont="1" applyFill="1" applyBorder="1" applyAlignment="1">
      <alignment horizontal="center" vertical="center" textRotation="90"/>
    </xf>
    <xf numFmtId="0" fontId="5" fillId="0" borderId="125" xfId="0" applyFont="1" applyFill="1" applyBorder="1" applyAlignment="1">
      <alignment horizontal="center" vertical="center"/>
    </xf>
    <xf numFmtId="0" fontId="5" fillId="0" borderId="127" xfId="0" applyFont="1" applyFill="1" applyBorder="1" applyAlignment="1">
      <alignment horizontal="center" vertical="center"/>
    </xf>
    <xf numFmtId="0" fontId="5" fillId="0" borderId="135" xfId="0" applyFont="1" applyFill="1" applyBorder="1" applyAlignment="1">
      <alignment horizontal="center" vertical="center" textRotation="90"/>
    </xf>
    <xf numFmtId="0" fontId="5" fillId="0" borderId="145" xfId="0" applyFont="1" applyFill="1" applyBorder="1" applyAlignment="1">
      <alignment horizontal="center" vertical="center" textRotation="90"/>
    </xf>
    <xf numFmtId="0" fontId="5" fillId="0" borderId="132" xfId="0" applyFont="1" applyFill="1" applyBorder="1" applyAlignment="1">
      <alignment horizontal="center" vertical="center" textRotation="90" wrapText="1"/>
    </xf>
    <xf numFmtId="0" fontId="5" fillId="0" borderId="142" xfId="0" applyFont="1" applyFill="1" applyBorder="1" applyAlignment="1">
      <alignment horizontal="center" vertical="center" textRotation="90" wrapText="1"/>
    </xf>
    <xf numFmtId="0" fontId="5" fillId="0" borderId="134" xfId="0" applyFont="1" applyFill="1" applyBorder="1" applyAlignment="1">
      <alignment horizontal="center" vertical="center"/>
    </xf>
    <xf numFmtId="0" fontId="5" fillId="0" borderId="132" xfId="0" applyFont="1" applyFill="1" applyBorder="1" applyAlignment="1">
      <alignment horizontal="center" vertical="center"/>
    </xf>
    <xf numFmtId="0" fontId="5" fillId="0" borderId="135" xfId="0" applyFont="1" applyFill="1" applyBorder="1" applyAlignment="1">
      <alignment horizontal="center" vertical="center"/>
    </xf>
    <xf numFmtId="0" fontId="26" fillId="0" borderId="134" xfId="0" applyFont="1" applyFill="1" applyBorder="1" applyAlignment="1">
      <alignment horizontal="center" vertical="center" textRotation="90"/>
    </xf>
    <xf numFmtId="0" fontId="26" fillId="0" borderId="131" xfId="0" applyFont="1" applyFill="1" applyBorder="1" applyAlignment="1">
      <alignment horizontal="center" vertical="center" textRotation="90"/>
    </xf>
    <xf numFmtId="0" fontId="26" fillId="0" borderId="144" xfId="0" applyFont="1" applyFill="1" applyBorder="1" applyAlignment="1">
      <alignment horizontal="center" vertical="center" textRotation="90"/>
    </xf>
    <xf numFmtId="0" fontId="26" fillId="0" borderId="141" xfId="0" applyFont="1" applyFill="1" applyBorder="1" applyAlignment="1">
      <alignment horizontal="center" vertical="center" textRotation="90"/>
    </xf>
    <xf numFmtId="0" fontId="8" fillId="0" borderId="31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9" fontId="12" fillId="0" borderId="32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0" fontId="17" fillId="0" borderId="156" xfId="0" applyFont="1" applyBorder="1" applyAlignment="1">
      <alignment horizontal="left" vertical="center" wrapText="1"/>
    </xf>
    <xf numFmtId="0" fontId="17" fillId="0" borderId="157" xfId="0" applyFont="1" applyBorder="1" applyAlignment="1">
      <alignment horizontal="left" vertical="center" wrapText="1"/>
    </xf>
    <xf numFmtId="0" fontId="17" fillId="0" borderId="131" xfId="0" applyFont="1" applyFill="1" applyBorder="1" applyAlignment="1">
      <alignment horizontal="left" vertical="center" wrapText="1"/>
    </xf>
    <xf numFmtId="0" fontId="17" fillId="0" borderId="132" xfId="0" applyFont="1" applyFill="1" applyBorder="1" applyAlignment="1">
      <alignment horizontal="left" vertical="center" wrapText="1"/>
    </xf>
    <xf numFmtId="0" fontId="17" fillId="0" borderId="134" xfId="0" applyFont="1" applyFill="1" applyBorder="1" applyAlignment="1">
      <alignment horizontal="left" vertical="center"/>
    </xf>
    <xf numFmtId="0" fontId="17" fillId="0" borderId="133" xfId="0" applyFont="1" applyFill="1" applyBorder="1" applyAlignment="1">
      <alignment horizontal="left" vertical="center"/>
    </xf>
    <xf numFmtId="49" fontId="12" fillId="3" borderId="43" xfId="0" applyNumberFormat="1" applyFont="1" applyFill="1" applyBorder="1" applyAlignment="1">
      <alignment horizontal="center" vertical="center"/>
    </xf>
    <xf numFmtId="49" fontId="12" fillId="3" borderId="46" xfId="0" applyNumberFormat="1" applyFont="1" applyFill="1" applyBorder="1" applyAlignment="1">
      <alignment horizontal="center" vertical="center"/>
    </xf>
    <xf numFmtId="0" fontId="11" fillId="0" borderId="122" xfId="0" applyFont="1" applyFill="1" applyBorder="1" applyAlignment="1">
      <alignment horizontal="center" vertical="center" textRotation="90" wrapText="1"/>
    </xf>
    <xf numFmtId="0" fontId="11" fillId="0" borderId="123" xfId="0" applyFont="1" applyFill="1" applyBorder="1" applyAlignment="1">
      <alignment horizontal="center" vertical="center" textRotation="90" wrapText="1"/>
    </xf>
    <xf numFmtId="0" fontId="11" fillId="0" borderId="124" xfId="0" applyFont="1" applyFill="1" applyBorder="1" applyAlignment="1">
      <alignment horizontal="center" vertical="center" textRotation="90" wrapText="1"/>
    </xf>
    <xf numFmtId="0" fontId="15" fillId="0" borderId="122" xfId="0" applyFont="1" applyFill="1" applyBorder="1" applyAlignment="1">
      <alignment horizontal="center" vertical="center" textRotation="90" wrapText="1"/>
    </xf>
    <xf numFmtId="0" fontId="15" fillId="0" borderId="123" xfId="0" applyFont="1" applyFill="1" applyBorder="1" applyAlignment="1">
      <alignment horizontal="center" vertical="center" textRotation="90" wrapText="1"/>
    </xf>
    <xf numFmtId="0" fontId="15" fillId="0" borderId="124" xfId="0" applyFont="1" applyFill="1" applyBorder="1" applyAlignment="1">
      <alignment horizontal="center" vertical="center" textRotation="90" wrapText="1"/>
    </xf>
    <xf numFmtId="0" fontId="37" fillId="0" borderId="122" xfId="0" applyFont="1" applyFill="1" applyBorder="1" applyAlignment="1">
      <alignment horizontal="center" vertical="center" textRotation="90" wrapText="1"/>
    </xf>
    <xf numFmtId="0" fontId="37" fillId="0" borderId="123" xfId="0" applyFont="1" applyFill="1" applyBorder="1" applyAlignment="1">
      <alignment horizontal="center" vertical="center" textRotation="90" wrapText="1"/>
    </xf>
    <xf numFmtId="0" fontId="37" fillId="0" borderId="124" xfId="0" applyFont="1" applyFill="1" applyBorder="1" applyAlignment="1">
      <alignment horizontal="center" vertical="center" textRotation="90" wrapText="1"/>
    </xf>
    <xf numFmtId="0" fontId="17" fillId="0" borderId="130" xfId="0" applyFont="1" applyFill="1" applyBorder="1" applyAlignment="1">
      <alignment horizontal="center" vertical="center"/>
    </xf>
    <xf numFmtId="0" fontId="17" fillId="0" borderId="131" xfId="0" applyFont="1" applyFill="1" applyBorder="1" applyAlignment="1">
      <alignment horizontal="center" vertical="center"/>
    </xf>
    <xf numFmtId="0" fontId="17" fillId="0" borderId="135" xfId="0" applyFont="1" applyFill="1" applyBorder="1" applyAlignment="1">
      <alignment horizontal="center" vertical="center"/>
    </xf>
    <xf numFmtId="0" fontId="17" fillId="0" borderId="136" xfId="0" applyFont="1" applyFill="1" applyBorder="1" applyAlignment="1">
      <alignment horizontal="center" vertical="center"/>
    </xf>
    <xf numFmtId="0" fontId="17" fillId="0" borderId="132" xfId="0" applyFont="1" applyFill="1" applyBorder="1" applyAlignment="1">
      <alignment horizontal="center" vertical="center"/>
    </xf>
    <xf numFmtId="0" fontId="17" fillId="0" borderId="134" xfId="0" applyFont="1" applyFill="1" applyBorder="1" applyAlignment="1">
      <alignment horizontal="center" vertical="center"/>
    </xf>
    <xf numFmtId="0" fontId="17" fillId="0" borderId="133" xfId="0" applyFont="1" applyFill="1" applyBorder="1" applyAlignment="1">
      <alignment horizontal="center" vertical="center"/>
    </xf>
    <xf numFmtId="0" fontId="17" fillId="0" borderId="135" xfId="0" applyFont="1" applyFill="1" applyBorder="1" applyAlignment="1">
      <alignment horizontal="left" vertical="center"/>
    </xf>
    <xf numFmtId="0" fontId="26" fillId="0" borderId="131" xfId="0" applyFont="1" applyFill="1" applyBorder="1" applyAlignment="1">
      <alignment horizontal="center" vertical="center" textRotation="90" wrapText="1"/>
    </xf>
    <xf numFmtId="0" fontId="26" fillId="0" borderId="141" xfId="0" applyFont="1" applyFill="1" applyBorder="1" applyAlignment="1">
      <alignment horizontal="center" vertical="center" textRotation="90" wrapText="1"/>
    </xf>
    <xf numFmtId="49" fontId="12" fillId="0" borderId="34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0" fontId="17" fillId="0" borderId="121" xfId="0" applyFont="1" applyFill="1" applyBorder="1" applyAlignment="1">
      <alignment horizontal="center" vertical="center" textRotation="90" wrapText="1"/>
    </xf>
    <xf numFmtId="0" fontId="17" fillId="0" borderId="132" xfId="0" applyFont="1" applyFill="1" applyBorder="1" applyAlignment="1">
      <alignment horizontal="left" vertical="center"/>
    </xf>
    <xf numFmtId="0" fontId="26" fillId="0" borderId="132" xfId="0" applyFont="1" applyFill="1" applyBorder="1" applyAlignment="1">
      <alignment horizontal="center" vertical="center" textRotation="90" wrapText="1"/>
    </xf>
    <xf numFmtId="0" fontId="26" fillId="0" borderId="142" xfId="0" applyFont="1" applyFill="1" applyBorder="1" applyAlignment="1">
      <alignment horizontal="center" vertical="center" textRotation="90" wrapText="1"/>
    </xf>
    <xf numFmtId="0" fontId="11" fillId="0" borderId="121" xfId="0" applyNumberFormat="1" applyFont="1" applyFill="1" applyBorder="1" applyAlignment="1">
      <alignment horizontal="center" vertical="center" textRotation="255"/>
    </xf>
    <xf numFmtId="49" fontId="5" fillId="0" borderId="164" xfId="0" applyNumberFormat="1" applyFont="1" applyFill="1" applyBorder="1" applyAlignment="1">
      <alignment horizontal="center" vertical="center" wrapText="1"/>
    </xf>
    <xf numFmtId="49" fontId="5" fillId="0" borderId="165" xfId="0" applyNumberFormat="1" applyFont="1" applyFill="1" applyBorder="1" applyAlignment="1">
      <alignment horizontal="center" vertical="center" wrapText="1"/>
    </xf>
    <xf numFmtId="49" fontId="5" fillId="0" borderId="166" xfId="0" applyNumberFormat="1" applyFont="1" applyFill="1" applyBorder="1" applyAlignment="1">
      <alignment horizontal="center" vertical="center" wrapText="1"/>
    </xf>
    <xf numFmtId="0" fontId="5" fillId="0" borderId="161" xfId="0" applyFont="1" applyFill="1" applyBorder="1" applyAlignment="1">
      <alignment horizontal="justify" vertical="center" wrapText="1"/>
    </xf>
    <xf numFmtId="0" fontId="5" fillId="0" borderId="162" xfId="0" applyFont="1" applyFill="1" applyBorder="1" applyAlignment="1">
      <alignment horizontal="justify" vertical="center" wrapText="1"/>
    </xf>
    <xf numFmtId="0" fontId="5" fillId="0" borderId="163" xfId="0" applyFont="1" applyFill="1" applyBorder="1" applyAlignment="1">
      <alignment horizontal="justify" vertical="center" wrapText="1"/>
    </xf>
    <xf numFmtId="0" fontId="36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FFFF99"/>
      <color rgb="FFFFCCFF"/>
      <color rgb="FFCC00CC"/>
      <color rgb="FFFF5050"/>
      <color rgb="FF006600"/>
      <color rgb="FFF8F8F8"/>
      <color rgb="FFFFFFCC"/>
      <color rgb="FFF2F2F2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BI190"/>
  <sheetViews>
    <sheetView showZeros="0" topLeftCell="A40" zoomScale="80" zoomScaleNormal="80" workbookViewId="0">
      <selection activeCell="AY117" sqref="AY117"/>
    </sheetView>
  </sheetViews>
  <sheetFormatPr defaultColWidth="9.140625" defaultRowHeight="15" x14ac:dyDescent="0.2"/>
  <cols>
    <col min="1" max="33" width="4.5703125" style="39" customWidth="1"/>
    <col min="34" max="34" width="6" style="39" customWidth="1"/>
    <col min="35" max="35" width="5.28515625" style="39" customWidth="1"/>
    <col min="36" max="36" width="4.5703125" style="39" customWidth="1"/>
    <col min="37" max="37" width="6" style="39" customWidth="1"/>
    <col min="38" max="38" width="5.28515625" style="39" customWidth="1"/>
    <col min="39" max="39" width="4.5703125" style="39" customWidth="1"/>
    <col min="40" max="40" width="6" style="39" customWidth="1"/>
    <col min="41" max="41" width="5.28515625" style="39" customWidth="1"/>
    <col min="42" max="42" width="4.5703125" style="39" customWidth="1"/>
    <col min="43" max="43" width="6.7109375" style="39" customWidth="1"/>
    <col min="44" max="44" width="5.28515625" style="39" customWidth="1"/>
    <col min="45" max="45" width="4.5703125" style="39" customWidth="1"/>
    <col min="46" max="46" width="7.140625" style="39" customWidth="1"/>
    <col min="47" max="47" width="5.28515625" style="39" customWidth="1"/>
    <col min="48" max="48" width="4.5703125" style="39" customWidth="1"/>
    <col min="49" max="49" width="6" style="39" customWidth="1"/>
    <col min="50" max="50" width="5.28515625" style="39" customWidth="1"/>
    <col min="51" max="51" width="4.5703125" style="39" customWidth="1"/>
    <col min="52" max="52" width="7.42578125" style="39" customWidth="1"/>
    <col min="53" max="53" width="5.28515625" style="39" customWidth="1"/>
    <col min="54" max="54" width="6" style="39" customWidth="1"/>
    <col min="55" max="55" width="5.28515625" style="39" customWidth="1"/>
    <col min="56" max="56" width="4.7109375" style="39" customWidth="1"/>
    <col min="57" max="58" width="5.140625" style="39" customWidth="1"/>
    <col min="59" max="59" width="4.7109375" style="39" customWidth="1"/>
    <col min="60" max="60" width="4.7109375" style="62" customWidth="1"/>
    <col min="61" max="61" width="6.85546875" style="62" customWidth="1"/>
    <col min="62" max="16384" width="9.140625" style="39"/>
  </cols>
  <sheetData>
    <row r="1" spans="1:61" s="13" customFormat="1" ht="24" customHeight="1" x14ac:dyDescent="0.35">
      <c r="A1" s="9" t="s">
        <v>88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420" t="s">
        <v>87</v>
      </c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10"/>
      <c r="AX1" s="10"/>
      <c r="AY1" s="11"/>
      <c r="AZ1" s="10"/>
      <c r="BA1" s="10"/>
      <c r="BB1" s="12"/>
      <c r="BC1" s="10"/>
      <c r="BD1" s="10"/>
      <c r="BE1" s="10"/>
      <c r="BF1" s="10"/>
      <c r="BG1" s="10"/>
      <c r="BH1" s="10"/>
    </row>
    <row r="2" spans="1:61" s="13" customFormat="1" ht="24" customHeight="1" x14ac:dyDescent="0.35">
      <c r="A2" s="14" t="s">
        <v>90</v>
      </c>
      <c r="B2" s="9"/>
      <c r="C2" s="9"/>
      <c r="D2" s="9"/>
      <c r="E2" s="9"/>
      <c r="F2" s="9"/>
      <c r="G2" s="9"/>
      <c r="H2" s="9"/>
      <c r="I2" s="9"/>
      <c r="J2" s="9"/>
      <c r="K2" s="15"/>
      <c r="L2" s="9"/>
      <c r="M2" s="9"/>
      <c r="N2" s="9"/>
      <c r="O2" s="9"/>
      <c r="P2" s="421" t="s">
        <v>89</v>
      </c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16"/>
      <c r="AX2" s="12"/>
      <c r="AY2" s="11"/>
      <c r="AZ2" s="15"/>
      <c r="BA2" s="15"/>
      <c r="BB2" s="12"/>
      <c r="BC2" s="15"/>
      <c r="BD2" s="15"/>
      <c r="BE2" s="15"/>
      <c r="BF2" s="15"/>
      <c r="BG2" s="12"/>
      <c r="BH2" s="12"/>
    </row>
    <row r="3" spans="1:61" s="13" customFormat="1" ht="24" customHeight="1" x14ac:dyDescent="0.35">
      <c r="A3" s="14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AR3" s="421"/>
      <c r="AS3" s="421"/>
      <c r="AT3" s="421"/>
      <c r="AU3" s="421"/>
      <c r="AV3" s="421"/>
      <c r="AW3" s="16"/>
      <c r="AX3" s="12"/>
      <c r="AY3" s="17"/>
      <c r="AZ3" s="15"/>
      <c r="BA3" s="15"/>
      <c r="BB3" s="12"/>
      <c r="BC3" s="15"/>
      <c r="BD3" s="15"/>
      <c r="BE3" s="15"/>
      <c r="BF3" s="15"/>
      <c r="BG3" s="12"/>
      <c r="BH3" s="12"/>
    </row>
    <row r="4" spans="1:61" s="13" customFormat="1" ht="24" customHeight="1" x14ac:dyDescent="0.35">
      <c r="A4" s="14" t="s">
        <v>92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9"/>
      <c r="AV4" s="19"/>
      <c r="AX4" s="12"/>
      <c r="AZ4" s="19"/>
      <c r="BA4" s="15"/>
      <c r="BB4" s="12"/>
      <c r="BC4" s="15"/>
      <c r="BD4" s="15"/>
      <c r="BE4" s="15"/>
      <c r="BF4" s="15"/>
      <c r="BG4" s="12"/>
      <c r="BH4" s="12"/>
    </row>
    <row r="5" spans="1:61" s="13" customFormat="1" ht="24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21"/>
      <c r="L5" s="14"/>
      <c r="M5" s="14"/>
      <c r="N5" s="14"/>
      <c r="O5" s="14"/>
      <c r="P5" s="422" t="s">
        <v>340</v>
      </c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20" t="s">
        <v>148</v>
      </c>
      <c r="AX5" s="22"/>
      <c r="AZ5" s="22"/>
      <c r="BA5" s="22"/>
      <c r="BB5" s="12"/>
      <c r="BC5" s="15"/>
      <c r="BD5" s="15"/>
      <c r="BE5" s="15"/>
      <c r="BF5" s="15"/>
      <c r="BG5" s="12"/>
      <c r="BH5" s="12"/>
    </row>
    <row r="6" spans="1:61" s="13" customFormat="1" ht="24" customHeight="1" x14ac:dyDescent="0.35">
      <c r="A6" s="14" t="s">
        <v>93</v>
      </c>
      <c r="B6" s="14"/>
      <c r="C6" s="14"/>
      <c r="D6" s="14"/>
      <c r="E6" s="14"/>
      <c r="F6" s="14"/>
      <c r="G6" s="14"/>
      <c r="H6" s="14"/>
      <c r="I6" s="14"/>
      <c r="J6" s="14"/>
      <c r="K6" s="21"/>
      <c r="L6" s="14"/>
      <c r="M6" s="14"/>
      <c r="N6" s="14"/>
      <c r="O6" s="14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20" t="s">
        <v>313</v>
      </c>
      <c r="AX6" s="22"/>
      <c r="AZ6" s="22"/>
      <c r="BA6" s="22"/>
      <c r="BB6" s="12"/>
      <c r="BC6" s="15"/>
      <c r="BD6" s="15"/>
      <c r="BE6" s="15"/>
      <c r="BF6" s="15"/>
      <c r="BG6" s="12"/>
      <c r="BH6" s="12"/>
    </row>
    <row r="7" spans="1:61" s="13" customFormat="1" ht="24" customHeight="1" x14ac:dyDescent="0.35">
      <c r="A7" s="14" t="s">
        <v>339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2"/>
      <c r="AK7" s="422"/>
      <c r="AL7" s="422"/>
      <c r="AM7" s="422"/>
      <c r="AN7" s="422"/>
      <c r="AO7" s="422"/>
      <c r="AP7" s="422"/>
      <c r="AQ7" s="422"/>
      <c r="AR7" s="422"/>
      <c r="AS7" s="422"/>
      <c r="AT7" s="422"/>
      <c r="AU7" s="422"/>
      <c r="AV7" s="422"/>
      <c r="AW7" s="23"/>
      <c r="AX7" s="22"/>
      <c r="AZ7" s="22"/>
      <c r="BA7" s="22"/>
      <c r="BB7" s="12"/>
      <c r="BC7" s="9"/>
      <c r="BD7" s="9"/>
      <c r="BE7" s="9"/>
      <c r="BF7" s="9"/>
      <c r="BG7" s="9"/>
      <c r="BH7" s="9"/>
    </row>
    <row r="8" spans="1:61" s="13" customFormat="1" ht="24" customHeight="1" x14ac:dyDescent="0.35">
      <c r="A8" s="21" t="s">
        <v>282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5"/>
      <c r="R8" s="15"/>
      <c r="S8" s="19"/>
      <c r="T8" s="15"/>
      <c r="U8" s="19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20" t="s">
        <v>94</v>
      </c>
      <c r="AX8" s="12"/>
      <c r="AY8" s="19"/>
      <c r="AZ8" s="15"/>
      <c r="BA8" s="15"/>
      <c r="BB8" s="12"/>
      <c r="BC8" s="15"/>
      <c r="BD8" s="15"/>
      <c r="BE8" s="15"/>
      <c r="BF8" s="15"/>
      <c r="BG8" s="12"/>
      <c r="BH8" s="12"/>
      <c r="BI8" s="12"/>
    </row>
    <row r="9" spans="1:61" s="26" customFormat="1" ht="42" customHeight="1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4"/>
      <c r="BC9" s="25"/>
      <c r="BD9" s="25"/>
      <c r="BE9" s="25"/>
      <c r="BF9" s="25"/>
      <c r="BG9" s="25"/>
      <c r="BH9" s="25"/>
      <c r="BI9" s="25"/>
    </row>
    <row r="10" spans="1:61" s="28" customFormat="1" ht="24" customHeight="1" x14ac:dyDescent="0.2">
      <c r="A10" s="63" t="s">
        <v>95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C10" s="29"/>
      <c r="BD10" s="29"/>
      <c r="BE10" s="29"/>
      <c r="BF10" s="29"/>
      <c r="BG10" s="29"/>
      <c r="BH10" s="29"/>
      <c r="BI10" s="64" t="s">
        <v>309</v>
      </c>
    </row>
    <row r="11" spans="1:61" s="13" customFormat="1" ht="30.95" customHeight="1" x14ac:dyDescent="0.2">
      <c r="A11" s="805" t="s">
        <v>96</v>
      </c>
      <c r="B11" s="783" t="s">
        <v>97</v>
      </c>
      <c r="C11" s="783"/>
      <c r="D11" s="783"/>
      <c r="E11" s="783"/>
      <c r="F11" s="30"/>
      <c r="G11" s="783" t="s">
        <v>98</v>
      </c>
      <c r="H11" s="783"/>
      <c r="I11" s="783"/>
      <c r="J11" s="30"/>
      <c r="K11" s="783" t="s">
        <v>99</v>
      </c>
      <c r="L11" s="783"/>
      <c r="M11" s="783"/>
      <c r="N11" s="783"/>
      <c r="O11" s="783" t="s">
        <v>100</v>
      </c>
      <c r="P11" s="783"/>
      <c r="Q11" s="783"/>
      <c r="R11" s="783"/>
      <c r="S11" s="31"/>
      <c r="T11" s="783" t="s">
        <v>101</v>
      </c>
      <c r="U11" s="783"/>
      <c r="V11" s="783"/>
      <c r="W11" s="31"/>
      <c r="X11" s="783" t="s">
        <v>102</v>
      </c>
      <c r="Y11" s="783"/>
      <c r="Z11" s="783"/>
      <c r="AA11" s="31"/>
      <c r="AB11" s="783" t="s">
        <v>103</v>
      </c>
      <c r="AC11" s="783"/>
      <c r="AD11" s="783"/>
      <c r="AE11" s="783"/>
      <c r="AF11" s="31"/>
      <c r="AG11" s="783" t="s">
        <v>104</v>
      </c>
      <c r="AH11" s="783"/>
      <c r="AI11" s="783"/>
      <c r="AJ11" s="31"/>
      <c r="AK11" s="783" t="s">
        <v>105</v>
      </c>
      <c r="AL11" s="783"/>
      <c r="AM11" s="783"/>
      <c r="AN11" s="783"/>
      <c r="AO11" s="783" t="s">
        <v>106</v>
      </c>
      <c r="AP11" s="783"/>
      <c r="AQ11" s="783"/>
      <c r="AR11" s="783"/>
      <c r="AS11" s="31"/>
      <c r="AT11" s="783" t="s">
        <v>107</v>
      </c>
      <c r="AU11" s="783"/>
      <c r="AV11" s="783"/>
      <c r="AW11" s="31"/>
      <c r="AX11" s="783" t="s">
        <v>108</v>
      </c>
      <c r="AY11" s="783"/>
      <c r="AZ11" s="783"/>
      <c r="BA11" s="783"/>
      <c r="BB11" s="777" t="s">
        <v>109</v>
      </c>
      <c r="BC11" s="777" t="s">
        <v>110</v>
      </c>
      <c r="BD11" s="780" t="s">
        <v>111</v>
      </c>
      <c r="BE11" s="777" t="s">
        <v>112</v>
      </c>
      <c r="BF11" s="777" t="s">
        <v>113</v>
      </c>
      <c r="BG11" s="777" t="s">
        <v>114</v>
      </c>
      <c r="BH11" s="806" t="s">
        <v>115</v>
      </c>
      <c r="BI11" s="776" t="s">
        <v>116</v>
      </c>
    </row>
    <row r="12" spans="1:61" s="13" customFormat="1" ht="30.95" customHeight="1" x14ac:dyDescent="0.2">
      <c r="A12" s="805"/>
      <c r="B12" s="69">
        <v>1</v>
      </c>
      <c r="C12" s="69">
        <v>8</v>
      </c>
      <c r="D12" s="69">
        <v>15</v>
      </c>
      <c r="E12" s="69">
        <v>22</v>
      </c>
      <c r="F12" s="70">
        <v>29</v>
      </c>
      <c r="G12" s="69">
        <v>6</v>
      </c>
      <c r="H12" s="69">
        <v>13</v>
      </c>
      <c r="I12" s="69">
        <v>20</v>
      </c>
      <c r="J12" s="70">
        <v>27</v>
      </c>
      <c r="K12" s="69">
        <v>3</v>
      </c>
      <c r="L12" s="69">
        <v>10</v>
      </c>
      <c r="M12" s="69">
        <v>17</v>
      </c>
      <c r="N12" s="69">
        <v>24</v>
      </c>
      <c r="O12" s="69">
        <v>1</v>
      </c>
      <c r="P12" s="69">
        <v>8</v>
      </c>
      <c r="Q12" s="69">
        <v>15</v>
      </c>
      <c r="R12" s="69">
        <v>22</v>
      </c>
      <c r="S12" s="70">
        <v>29</v>
      </c>
      <c r="T12" s="69">
        <v>5</v>
      </c>
      <c r="U12" s="69">
        <v>12</v>
      </c>
      <c r="V12" s="69">
        <v>19</v>
      </c>
      <c r="W12" s="70">
        <v>26</v>
      </c>
      <c r="X12" s="69">
        <v>2</v>
      </c>
      <c r="Y12" s="69">
        <v>9</v>
      </c>
      <c r="Z12" s="69">
        <v>16</v>
      </c>
      <c r="AA12" s="70">
        <v>23</v>
      </c>
      <c r="AB12" s="69">
        <v>2</v>
      </c>
      <c r="AC12" s="69">
        <v>9</v>
      </c>
      <c r="AD12" s="69">
        <v>16</v>
      </c>
      <c r="AE12" s="69">
        <v>23</v>
      </c>
      <c r="AF12" s="70">
        <v>30</v>
      </c>
      <c r="AG12" s="69">
        <v>6</v>
      </c>
      <c r="AH12" s="69">
        <v>13</v>
      </c>
      <c r="AI12" s="69">
        <v>20</v>
      </c>
      <c r="AJ12" s="70">
        <v>27</v>
      </c>
      <c r="AK12" s="69">
        <v>4</v>
      </c>
      <c r="AL12" s="69">
        <v>11</v>
      </c>
      <c r="AM12" s="69">
        <v>18</v>
      </c>
      <c r="AN12" s="69">
        <v>25</v>
      </c>
      <c r="AO12" s="69">
        <v>1</v>
      </c>
      <c r="AP12" s="69">
        <v>8</v>
      </c>
      <c r="AQ12" s="69">
        <v>15</v>
      </c>
      <c r="AR12" s="69">
        <v>22</v>
      </c>
      <c r="AS12" s="70">
        <v>29</v>
      </c>
      <c r="AT12" s="69">
        <v>6</v>
      </c>
      <c r="AU12" s="69">
        <v>13</v>
      </c>
      <c r="AV12" s="69">
        <v>20</v>
      </c>
      <c r="AW12" s="70">
        <v>27</v>
      </c>
      <c r="AX12" s="69">
        <v>3</v>
      </c>
      <c r="AY12" s="69">
        <v>10</v>
      </c>
      <c r="AZ12" s="69">
        <v>17</v>
      </c>
      <c r="BA12" s="69">
        <v>24</v>
      </c>
      <c r="BB12" s="778"/>
      <c r="BC12" s="778"/>
      <c r="BD12" s="781"/>
      <c r="BE12" s="778"/>
      <c r="BF12" s="778"/>
      <c r="BG12" s="778"/>
      <c r="BH12" s="807"/>
      <c r="BI12" s="776"/>
    </row>
    <row r="13" spans="1:61" s="13" customFormat="1" ht="30.95" customHeight="1" x14ac:dyDescent="0.2">
      <c r="A13" s="805"/>
      <c r="B13" s="69">
        <v>7</v>
      </c>
      <c r="C13" s="69">
        <v>14</v>
      </c>
      <c r="D13" s="69">
        <v>21</v>
      </c>
      <c r="E13" s="69">
        <v>28</v>
      </c>
      <c r="F13" s="69">
        <v>5</v>
      </c>
      <c r="G13" s="69">
        <v>12</v>
      </c>
      <c r="H13" s="69">
        <v>19</v>
      </c>
      <c r="I13" s="69">
        <v>26</v>
      </c>
      <c r="J13" s="69">
        <v>2</v>
      </c>
      <c r="K13" s="69">
        <v>9</v>
      </c>
      <c r="L13" s="69">
        <v>16</v>
      </c>
      <c r="M13" s="69">
        <v>23</v>
      </c>
      <c r="N13" s="69">
        <v>30</v>
      </c>
      <c r="O13" s="69">
        <v>7</v>
      </c>
      <c r="P13" s="69">
        <v>14</v>
      </c>
      <c r="Q13" s="69">
        <v>21</v>
      </c>
      <c r="R13" s="69">
        <v>28</v>
      </c>
      <c r="S13" s="69">
        <v>4</v>
      </c>
      <c r="T13" s="69">
        <v>11</v>
      </c>
      <c r="U13" s="69">
        <v>18</v>
      </c>
      <c r="V13" s="69">
        <v>25</v>
      </c>
      <c r="W13" s="69">
        <v>1</v>
      </c>
      <c r="X13" s="69">
        <v>8</v>
      </c>
      <c r="Y13" s="69">
        <v>15</v>
      </c>
      <c r="Z13" s="69">
        <v>22</v>
      </c>
      <c r="AA13" s="69">
        <v>1</v>
      </c>
      <c r="AB13" s="69">
        <v>8</v>
      </c>
      <c r="AC13" s="69">
        <v>15</v>
      </c>
      <c r="AD13" s="69">
        <v>22</v>
      </c>
      <c r="AE13" s="69">
        <v>29</v>
      </c>
      <c r="AF13" s="69">
        <v>5</v>
      </c>
      <c r="AG13" s="69">
        <v>12</v>
      </c>
      <c r="AH13" s="69">
        <v>19</v>
      </c>
      <c r="AI13" s="69">
        <v>26</v>
      </c>
      <c r="AJ13" s="69">
        <v>3</v>
      </c>
      <c r="AK13" s="69">
        <v>10</v>
      </c>
      <c r="AL13" s="69">
        <v>17</v>
      </c>
      <c r="AM13" s="69">
        <v>24</v>
      </c>
      <c r="AN13" s="69">
        <v>31</v>
      </c>
      <c r="AO13" s="69">
        <v>7</v>
      </c>
      <c r="AP13" s="69">
        <v>14</v>
      </c>
      <c r="AQ13" s="69">
        <v>21</v>
      </c>
      <c r="AR13" s="69">
        <v>28</v>
      </c>
      <c r="AS13" s="69">
        <v>5</v>
      </c>
      <c r="AT13" s="69">
        <v>12</v>
      </c>
      <c r="AU13" s="69">
        <v>19</v>
      </c>
      <c r="AV13" s="69">
        <v>26</v>
      </c>
      <c r="AW13" s="69">
        <v>2</v>
      </c>
      <c r="AX13" s="69">
        <v>9</v>
      </c>
      <c r="AY13" s="69">
        <v>16</v>
      </c>
      <c r="AZ13" s="69">
        <v>23</v>
      </c>
      <c r="BA13" s="69">
        <v>31</v>
      </c>
      <c r="BB13" s="778"/>
      <c r="BC13" s="778"/>
      <c r="BD13" s="781"/>
      <c r="BE13" s="778"/>
      <c r="BF13" s="778"/>
      <c r="BG13" s="778"/>
      <c r="BH13" s="807"/>
      <c r="BI13" s="776"/>
    </row>
    <row r="14" spans="1:61" s="13" customFormat="1" ht="30.95" customHeight="1" x14ac:dyDescent="0.2">
      <c r="A14" s="805"/>
      <c r="B14" s="71">
        <v>1</v>
      </c>
      <c r="C14" s="71">
        <f>B14+1</f>
        <v>2</v>
      </c>
      <c r="D14" s="71">
        <f t="shared" ref="D14:BA14" si="0">C14+1</f>
        <v>3</v>
      </c>
      <c r="E14" s="71">
        <f t="shared" si="0"/>
        <v>4</v>
      </c>
      <c r="F14" s="71">
        <f>E14+1</f>
        <v>5</v>
      </c>
      <c r="G14" s="71">
        <f t="shared" si="0"/>
        <v>6</v>
      </c>
      <c r="H14" s="71">
        <f t="shared" si="0"/>
        <v>7</v>
      </c>
      <c r="I14" s="71">
        <f t="shared" si="0"/>
        <v>8</v>
      </c>
      <c r="J14" s="71">
        <f t="shared" si="0"/>
        <v>9</v>
      </c>
      <c r="K14" s="71">
        <f t="shared" si="0"/>
        <v>10</v>
      </c>
      <c r="L14" s="71">
        <f t="shared" si="0"/>
        <v>11</v>
      </c>
      <c r="M14" s="71">
        <f t="shared" si="0"/>
        <v>12</v>
      </c>
      <c r="N14" s="71">
        <f t="shared" si="0"/>
        <v>13</v>
      </c>
      <c r="O14" s="71">
        <f t="shared" si="0"/>
        <v>14</v>
      </c>
      <c r="P14" s="71">
        <f t="shared" si="0"/>
        <v>15</v>
      </c>
      <c r="Q14" s="71">
        <f t="shared" si="0"/>
        <v>16</v>
      </c>
      <c r="R14" s="71">
        <f t="shared" si="0"/>
        <v>17</v>
      </c>
      <c r="S14" s="71">
        <f t="shared" si="0"/>
        <v>18</v>
      </c>
      <c r="T14" s="71">
        <f t="shared" si="0"/>
        <v>19</v>
      </c>
      <c r="U14" s="71">
        <f t="shared" si="0"/>
        <v>20</v>
      </c>
      <c r="V14" s="71">
        <f t="shared" si="0"/>
        <v>21</v>
      </c>
      <c r="W14" s="71">
        <f t="shared" si="0"/>
        <v>22</v>
      </c>
      <c r="X14" s="71">
        <f t="shared" si="0"/>
        <v>23</v>
      </c>
      <c r="Y14" s="71">
        <f t="shared" si="0"/>
        <v>24</v>
      </c>
      <c r="Z14" s="71">
        <f t="shared" si="0"/>
        <v>25</v>
      </c>
      <c r="AA14" s="71">
        <f t="shared" si="0"/>
        <v>26</v>
      </c>
      <c r="AB14" s="71">
        <f t="shared" si="0"/>
        <v>27</v>
      </c>
      <c r="AC14" s="71">
        <f t="shared" si="0"/>
        <v>28</v>
      </c>
      <c r="AD14" s="71">
        <f t="shared" si="0"/>
        <v>29</v>
      </c>
      <c r="AE14" s="71">
        <f t="shared" si="0"/>
        <v>30</v>
      </c>
      <c r="AF14" s="71">
        <f t="shared" si="0"/>
        <v>31</v>
      </c>
      <c r="AG14" s="71">
        <f t="shared" si="0"/>
        <v>32</v>
      </c>
      <c r="AH14" s="72">
        <f t="shared" si="0"/>
        <v>33</v>
      </c>
      <c r="AI14" s="71">
        <f t="shared" si="0"/>
        <v>34</v>
      </c>
      <c r="AJ14" s="71">
        <f t="shared" si="0"/>
        <v>35</v>
      </c>
      <c r="AK14" s="71">
        <f t="shared" si="0"/>
        <v>36</v>
      </c>
      <c r="AL14" s="71">
        <f t="shared" si="0"/>
        <v>37</v>
      </c>
      <c r="AM14" s="71">
        <f t="shared" si="0"/>
        <v>38</v>
      </c>
      <c r="AN14" s="71">
        <f t="shared" si="0"/>
        <v>39</v>
      </c>
      <c r="AO14" s="71">
        <f t="shared" si="0"/>
        <v>40</v>
      </c>
      <c r="AP14" s="71">
        <f t="shared" si="0"/>
        <v>41</v>
      </c>
      <c r="AQ14" s="71">
        <f t="shared" si="0"/>
        <v>42</v>
      </c>
      <c r="AR14" s="71">
        <f t="shared" si="0"/>
        <v>43</v>
      </c>
      <c r="AS14" s="71">
        <f t="shared" si="0"/>
        <v>44</v>
      </c>
      <c r="AT14" s="71">
        <f t="shared" si="0"/>
        <v>45</v>
      </c>
      <c r="AU14" s="71">
        <f t="shared" si="0"/>
        <v>46</v>
      </c>
      <c r="AV14" s="71">
        <f t="shared" si="0"/>
        <v>47</v>
      </c>
      <c r="AW14" s="71">
        <f t="shared" si="0"/>
        <v>48</v>
      </c>
      <c r="AX14" s="71">
        <f t="shared" si="0"/>
        <v>49</v>
      </c>
      <c r="AY14" s="71">
        <f t="shared" si="0"/>
        <v>50</v>
      </c>
      <c r="AZ14" s="71">
        <f t="shared" si="0"/>
        <v>51</v>
      </c>
      <c r="BA14" s="71">
        <f t="shared" si="0"/>
        <v>52</v>
      </c>
      <c r="BB14" s="779"/>
      <c r="BC14" s="779"/>
      <c r="BD14" s="782"/>
      <c r="BE14" s="779"/>
      <c r="BF14" s="779"/>
      <c r="BG14" s="779"/>
      <c r="BH14" s="808"/>
      <c r="BI14" s="776"/>
    </row>
    <row r="15" spans="1:61" s="13" customFormat="1" ht="24" customHeight="1" x14ac:dyDescent="0.25">
      <c r="A15" s="73" t="s">
        <v>117</v>
      </c>
      <c r="B15" s="74"/>
      <c r="C15" s="32"/>
      <c r="D15" s="32"/>
      <c r="E15" s="32"/>
      <c r="F15" s="32"/>
      <c r="G15" s="32"/>
      <c r="H15" s="32"/>
      <c r="I15" s="32"/>
      <c r="J15" s="32"/>
      <c r="K15" s="32">
        <v>18</v>
      </c>
      <c r="L15" s="32"/>
      <c r="M15" s="32"/>
      <c r="N15" s="32"/>
      <c r="O15" s="32"/>
      <c r="P15" s="32"/>
      <c r="Q15" s="32"/>
      <c r="R15" s="33"/>
      <c r="S15" s="33"/>
      <c r="T15" s="33" t="s">
        <v>118</v>
      </c>
      <c r="U15" s="33" t="s">
        <v>118</v>
      </c>
      <c r="V15" s="33" t="s">
        <v>118</v>
      </c>
      <c r="W15" s="33" t="s">
        <v>119</v>
      </c>
      <c r="X15" s="33" t="s">
        <v>119</v>
      </c>
      <c r="Y15" s="33"/>
      <c r="Z15" s="33"/>
      <c r="AA15" s="33"/>
      <c r="AB15" s="33"/>
      <c r="AC15" s="33"/>
      <c r="AD15" s="33"/>
      <c r="AE15" s="33"/>
      <c r="AF15" s="32">
        <v>17</v>
      </c>
      <c r="AG15" s="32"/>
      <c r="AH15" s="32"/>
      <c r="AI15" s="32"/>
      <c r="AJ15" s="32"/>
      <c r="AK15" s="33"/>
      <c r="AL15" s="33"/>
      <c r="AM15" s="34"/>
      <c r="AN15" s="34"/>
      <c r="AO15" s="34"/>
      <c r="AP15" s="33" t="s">
        <v>118</v>
      </c>
      <c r="AQ15" s="33" t="s">
        <v>118</v>
      </c>
      <c r="AR15" s="33" t="s">
        <v>118</v>
      </c>
      <c r="AS15" s="35" t="s">
        <v>120</v>
      </c>
      <c r="AT15" s="35" t="s">
        <v>120</v>
      </c>
      <c r="AU15" s="35" t="s">
        <v>120</v>
      </c>
      <c r="AV15" s="35" t="s">
        <v>120</v>
      </c>
      <c r="AW15" s="33" t="s">
        <v>119</v>
      </c>
      <c r="AX15" s="33" t="s">
        <v>119</v>
      </c>
      <c r="AY15" s="33" t="s">
        <v>119</v>
      </c>
      <c r="AZ15" s="33" t="s">
        <v>119</v>
      </c>
      <c r="BA15" s="33" t="s">
        <v>119</v>
      </c>
      <c r="BB15" s="75">
        <v>35</v>
      </c>
      <c r="BC15" s="75">
        <v>6</v>
      </c>
      <c r="BD15" s="75">
        <v>4</v>
      </c>
      <c r="BE15" s="75"/>
      <c r="BF15" s="75"/>
      <c r="BG15" s="75"/>
      <c r="BH15" s="75">
        <v>7</v>
      </c>
      <c r="BI15" s="76">
        <f>SUM(BB15:BH15)</f>
        <v>52</v>
      </c>
    </row>
    <row r="16" spans="1:61" s="13" customFormat="1" ht="24" customHeight="1" x14ac:dyDescent="0.2">
      <c r="A16" s="73" t="s">
        <v>121</v>
      </c>
      <c r="B16" s="32"/>
      <c r="C16" s="32"/>
      <c r="D16" s="32"/>
      <c r="E16" s="32"/>
      <c r="F16" s="32"/>
      <c r="G16" s="32"/>
      <c r="H16" s="32"/>
      <c r="I16" s="32"/>
      <c r="J16" s="32"/>
      <c r="K16" s="32">
        <v>18</v>
      </c>
      <c r="L16" s="32"/>
      <c r="M16" s="32"/>
      <c r="N16" s="32"/>
      <c r="O16" s="32"/>
      <c r="P16" s="32"/>
      <c r="Q16" s="32"/>
      <c r="R16" s="33"/>
      <c r="S16" s="33"/>
      <c r="T16" s="33" t="s">
        <v>118</v>
      </c>
      <c r="U16" s="33" t="s">
        <v>118</v>
      </c>
      <c r="V16" s="33" t="s">
        <v>118</v>
      </c>
      <c r="W16" s="33" t="s">
        <v>119</v>
      </c>
      <c r="X16" s="33" t="s">
        <v>119</v>
      </c>
      <c r="Y16" s="33"/>
      <c r="Z16" s="33"/>
      <c r="AA16" s="33"/>
      <c r="AB16" s="33"/>
      <c r="AC16" s="33"/>
      <c r="AD16" s="33"/>
      <c r="AE16" s="33"/>
      <c r="AF16" s="32">
        <v>17</v>
      </c>
      <c r="AG16" s="33"/>
      <c r="AH16" s="33"/>
      <c r="AI16" s="33"/>
      <c r="AJ16" s="33"/>
      <c r="AK16" s="33"/>
      <c r="AL16" s="33"/>
      <c r="AM16" s="33"/>
      <c r="AN16" s="33"/>
      <c r="AO16" s="33"/>
      <c r="AP16" s="33" t="s">
        <v>118</v>
      </c>
      <c r="AQ16" s="33" t="s">
        <v>118</v>
      </c>
      <c r="AR16" s="33" t="s">
        <v>118</v>
      </c>
      <c r="AS16" s="35" t="s">
        <v>120</v>
      </c>
      <c r="AT16" s="35" t="s">
        <v>120</v>
      </c>
      <c r="AU16" s="35" t="s">
        <v>120</v>
      </c>
      <c r="AV16" s="35" t="s">
        <v>120</v>
      </c>
      <c r="AW16" s="33" t="s">
        <v>119</v>
      </c>
      <c r="AX16" s="33" t="s">
        <v>119</v>
      </c>
      <c r="AY16" s="33" t="s">
        <v>119</v>
      </c>
      <c r="AZ16" s="33" t="s">
        <v>119</v>
      </c>
      <c r="BA16" s="33" t="s">
        <v>119</v>
      </c>
      <c r="BB16" s="75">
        <v>35</v>
      </c>
      <c r="BC16" s="75">
        <v>6</v>
      </c>
      <c r="BD16" s="75">
        <v>4</v>
      </c>
      <c r="BE16" s="75"/>
      <c r="BF16" s="75"/>
      <c r="BG16" s="75"/>
      <c r="BH16" s="75">
        <v>7</v>
      </c>
      <c r="BI16" s="76">
        <f>SUM(BB16:BH16)</f>
        <v>52</v>
      </c>
    </row>
    <row r="17" spans="1:61" s="13" customFormat="1" ht="24" customHeight="1" x14ac:dyDescent="0.2">
      <c r="A17" s="73" t="s">
        <v>122</v>
      </c>
      <c r="B17" s="32"/>
      <c r="C17" s="32"/>
      <c r="D17" s="32"/>
      <c r="E17" s="32"/>
      <c r="F17" s="32"/>
      <c r="G17" s="32"/>
      <c r="H17" s="32"/>
      <c r="I17" s="32"/>
      <c r="J17" s="32"/>
      <c r="K17" s="32">
        <v>18</v>
      </c>
      <c r="L17" s="32"/>
      <c r="M17" s="32"/>
      <c r="N17" s="32"/>
      <c r="O17" s="32"/>
      <c r="P17" s="32"/>
      <c r="Q17" s="32"/>
      <c r="R17" s="33"/>
      <c r="S17" s="33"/>
      <c r="T17" s="33" t="s">
        <v>118</v>
      </c>
      <c r="U17" s="33" t="s">
        <v>118</v>
      </c>
      <c r="V17" s="33" t="s">
        <v>118</v>
      </c>
      <c r="W17" s="33" t="s">
        <v>119</v>
      </c>
      <c r="X17" s="33" t="s">
        <v>119</v>
      </c>
      <c r="Y17" s="33"/>
      <c r="Z17" s="33"/>
      <c r="AA17" s="33"/>
      <c r="AB17" s="33"/>
      <c r="AC17" s="33"/>
      <c r="AD17" s="33"/>
      <c r="AE17" s="33"/>
      <c r="AF17" s="32">
        <v>17</v>
      </c>
      <c r="AG17" s="33"/>
      <c r="AH17" s="33"/>
      <c r="AI17" s="33"/>
      <c r="AJ17" s="33"/>
      <c r="AK17" s="33"/>
      <c r="AL17" s="33"/>
      <c r="AM17" s="33"/>
      <c r="AN17" s="33"/>
      <c r="AO17" s="33"/>
      <c r="AP17" s="33" t="s">
        <v>118</v>
      </c>
      <c r="AQ17" s="33" t="s">
        <v>118</v>
      </c>
      <c r="AR17" s="33" t="s">
        <v>118</v>
      </c>
      <c r="AS17" s="33" t="s">
        <v>124</v>
      </c>
      <c r="AT17" s="33" t="s">
        <v>124</v>
      </c>
      <c r="AU17" s="33" t="s">
        <v>124</v>
      </c>
      <c r="AV17" s="33" t="s">
        <v>124</v>
      </c>
      <c r="AW17" s="33" t="s">
        <v>119</v>
      </c>
      <c r="AX17" s="33" t="s">
        <v>119</v>
      </c>
      <c r="AY17" s="33" t="s">
        <v>119</v>
      </c>
      <c r="AZ17" s="35" t="s">
        <v>119</v>
      </c>
      <c r="BA17" s="35" t="s">
        <v>119</v>
      </c>
      <c r="BB17" s="75">
        <v>35</v>
      </c>
      <c r="BC17" s="75">
        <v>6</v>
      </c>
      <c r="BD17" s="75"/>
      <c r="BE17" s="75">
        <v>4</v>
      </c>
      <c r="BF17" s="75"/>
      <c r="BG17" s="75"/>
      <c r="BH17" s="75">
        <v>7</v>
      </c>
      <c r="BI17" s="76">
        <f>SUM(BB17:BH17)</f>
        <v>52</v>
      </c>
    </row>
    <row r="18" spans="1:61" s="13" customFormat="1" ht="24" customHeight="1" x14ac:dyDescent="0.2">
      <c r="A18" s="73" t="s">
        <v>123</v>
      </c>
      <c r="B18" s="32"/>
      <c r="C18" s="32"/>
      <c r="D18" s="32"/>
      <c r="E18" s="32"/>
      <c r="F18" s="32"/>
      <c r="G18" s="32"/>
      <c r="H18" s="32"/>
      <c r="I18" s="32"/>
      <c r="J18" s="32"/>
      <c r="K18" s="32">
        <v>18</v>
      </c>
      <c r="L18" s="32"/>
      <c r="M18" s="32"/>
      <c r="N18" s="33"/>
      <c r="O18" s="33"/>
      <c r="P18" s="33"/>
      <c r="Q18" s="33"/>
      <c r="R18" s="33"/>
      <c r="S18" s="33"/>
      <c r="T18" s="33" t="s">
        <v>118</v>
      </c>
      <c r="U18" s="33" t="s">
        <v>118</v>
      </c>
      <c r="V18" s="33" t="s">
        <v>118</v>
      </c>
      <c r="W18" s="35" t="s">
        <v>119</v>
      </c>
      <c r="X18" s="35" t="s">
        <v>119</v>
      </c>
      <c r="Y18" s="33" t="s">
        <v>124</v>
      </c>
      <c r="Z18" s="33" t="s">
        <v>124</v>
      </c>
      <c r="AA18" s="33" t="s">
        <v>124</v>
      </c>
      <c r="AB18" s="33" t="s">
        <v>124</v>
      </c>
      <c r="AC18" s="33" t="s">
        <v>124</v>
      </c>
      <c r="AD18" s="33" t="s">
        <v>124</v>
      </c>
      <c r="AE18" s="35" t="s">
        <v>125</v>
      </c>
      <c r="AF18" s="35" t="s">
        <v>126</v>
      </c>
      <c r="AG18" s="35" t="s">
        <v>126</v>
      </c>
      <c r="AH18" s="35" t="s">
        <v>126</v>
      </c>
      <c r="AI18" s="35" t="s">
        <v>126</v>
      </c>
      <c r="AJ18" s="35" t="s">
        <v>126</v>
      </c>
      <c r="AK18" s="35" t="s">
        <v>126</v>
      </c>
      <c r="AL18" s="35" t="s">
        <v>126</v>
      </c>
      <c r="AM18" s="35" t="s">
        <v>126</v>
      </c>
      <c r="AN18" s="35" t="s">
        <v>126</v>
      </c>
      <c r="AO18" s="35" t="s">
        <v>126</v>
      </c>
      <c r="AP18" s="35" t="s">
        <v>126</v>
      </c>
      <c r="AQ18" s="35" t="s">
        <v>126</v>
      </c>
      <c r="AR18" s="35" t="s">
        <v>125</v>
      </c>
      <c r="AS18" s="33"/>
      <c r="AT18" s="32"/>
      <c r="AU18" s="32"/>
      <c r="AV18" s="32"/>
      <c r="AW18" s="32"/>
      <c r="AX18" s="32"/>
      <c r="AY18" s="32"/>
      <c r="AZ18" s="32"/>
      <c r="BA18" s="32"/>
      <c r="BB18" s="75">
        <v>18</v>
      </c>
      <c r="BC18" s="75">
        <v>3</v>
      </c>
      <c r="BD18" s="75"/>
      <c r="BE18" s="75">
        <v>6</v>
      </c>
      <c r="BF18" s="75">
        <v>12</v>
      </c>
      <c r="BG18" s="75">
        <v>2</v>
      </c>
      <c r="BH18" s="75">
        <v>2</v>
      </c>
      <c r="BI18" s="76">
        <f>SUM(BB18:BH18)</f>
        <v>43</v>
      </c>
    </row>
    <row r="19" spans="1:61" s="13" customFormat="1" ht="24" customHeight="1" x14ac:dyDescent="0.2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9">
        <f t="shared" ref="BB19:BH19" si="1">SUM(BB15:BB18)</f>
        <v>123</v>
      </c>
      <c r="BC19" s="79">
        <f t="shared" si="1"/>
        <v>21</v>
      </c>
      <c r="BD19" s="79">
        <f t="shared" si="1"/>
        <v>8</v>
      </c>
      <c r="BE19" s="79">
        <f t="shared" si="1"/>
        <v>10</v>
      </c>
      <c r="BF19" s="79">
        <f t="shared" si="1"/>
        <v>12</v>
      </c>
      <c r="BG19" s="79">
        <f t="shared" si="1"/>
        <v>2</v>
      </c>
      <c r="BH19" s="79">
        <f t="shared" si="1"/>
        <v>23</v>
      </c>
      <c r="BI19" s="80">
        <f>SUM(BB19:BH19)</f>
        <v>199</v>
      </c>
    </row>
    <row r="20" spans="1:61" s="36" customFormat="1" ht="24" customHeight="1" x14ac:dyDescent="0.3">
      <c r="A20" s="81" t="s">
        <v>127</v>
      </c>
      <c r="B20" s="82"/>
      <c r="C20" s="81"/>
      <c r="D20" s="81"/>
      <c r="E20" s="81"/>
      <c r="F20" s="82"/>
      <c r="G20" s="83"/>
      <c r="H20" s="77" t="s">
        <v>128</v>
      </c>
      <c r="I20" s="81" t="s">
        <v>129</v>
      </c>
      <c r="J20" s="81"/>
      <c r="K20" s="81"/>
      <c r="L20" s="81"/>
      <c r="M20" s="81"/>
      <c r="N20" s="81"/>
      <c r="O20" s="81"/>
      <c r="P20" s="81"/>
      <c r="Q20" s="82"/>
      <c r="R20" s="82"/>
      <c r="S20" s="84" t="s">
        <v>120</v>
      </c>
      <c r="T20" s="77" t="s">
        <v>128</v>
      </c>
      <c r="U20" s="81" t="s">
        <v>130</v>
      </c>
      <c r="V20" s="81"/>
      <c r="W20" s="81"/>
      <c r="X20" s="81"/>
      <c r="Y20" s="81"/>
      <c r="Z20" s="81"/>
      <c r="AA20" s="81"/>
      <c r="AB20" s="81"/>
      <c r="AC20" s="81"/>
      <c r="AD20" s="82"/>
      <c r="AE20" s="82"/>
      <c r="AF20" s="84" t="s">
        <v>126</v>
      </c>
      <c r="AG20" s="77" t="s">
        <v>128</v>
      </c>
      <c r="AH20" s="81" t="s">
        <v>131</v>
      </c>
      <c r="AI20" s="81"/>
      <c r="AJ20" s="81"/>
      <c r="AK20" s="61"/>
      <c r="AL20" s="61"/>
      <c r="AM20" s="61"/>
      <c r="AN20" s="61"/>
      <c r="AO20" s="82"/>
      <c r="AP20" s="82"/>
      <c r="AQ20" s="82"/>
      <c r="AR20" s="82"/>
      <c r="AS20" s="85" t="s">
        <v>119</v>
      </c>
      <c r="AT20" s="77" t="s">
        <v>128</v>
      </c>
      <c r="AU20" s="81" t="s">
        <v>132</v>
      </c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58"/>
      <c r="BH20" s="58"/>
      <c r="BI20" s="58"/>
    </row>
    <row r="21" spans="1:61" s="36" customFormat="1" ht="24" customHeight="1" x14ac:dyDescent="0.3">
      <c r="A21" s="81"/>
      <c r="B21" s="81"/>
      <c r="C21" s="81"/>
      <c r="D21" s="81"/>
      <c r="E21" s="81"/>
      <c r="F21" s="82"/>
      <c r="G21" s="85" t="s">
        <v>118</v>
      </c>
      <c r="H21" s="77" t="s">
        <v>128</v>
      </c>
      <c r="I21" s="81" t="s">
        <v>133</v>
      </c>
      <c r="J21" s="81"/>
      <c r="K21" s="81"/>
      <c r="L21" s="81"/>
      <c r="M21" s="81"/>
      <c r="N21" s="81"/>
      <c r="O21" s="81"/>
      <c r="P21" s="81"/>
      <c r="Q21" s="82"/>
      <c r="R21" s="82"/>
      <c r="S21" s="85" t="s">
        <v>124</v>
      </c>
      <c r="T21" s="77" t="s">
        <v>128</v>
      </c>
      <c r="U21" s="81" t="s">
        <v>134</v>
      </c>
      <c r="V21" s="81"/>
      <c r="W21" s="81"/>
      <c r="X21" s="81"/>
      <c r="Y21" s="81"/>
      <c r="Z21" s="81"/>
      <c r="AA21" s="81"/>
      <c r="AB21" s="81"/>
      <c r="AC21" s="81"/>
      <c r="AD21" s="82"/>
      <c r="AE21" s="82"/>
      <c r="AF21" s="84" t="s">
        <v>125</v>
      </c>
      <c r="AG21" s="77" t="s">
        <v>128</v>
      </c>
      <c r="AH21" s="81" t="s">
        <v>135</v>
      </c>
      <c r="AI21" s="81"/>
      <c r="AJ21" s="81"/>
      <c r="AK21" s="61"/>
      <c r="AL21" s="61"/>
      <c r="AM21" s="61"/>
      <c r="AN21" s="61"/>
      <c r="AO21" s="61"/>
      <c r="AP21" s="61"/>
      <c r="AQ21" s="61"/>
      <c r="AR21" s="61"/>
      <c r="AS21" s="6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58"/>
      <c r="BH21" s="58"/>
      <c r="BI21" s="58"/>
    </row>
    <row r="22" spans="1:61" ht="42" customHeight="1" x14ac:dyDescent="0.2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</row>
    <row r="23" spans="1:61" ht="24" customHeight="1" thickBot="1" x14ac:dyDescent="0.25">
      <c r="A23" s="503" t="s">
        <v>136</v>
      </c>
      <c r="B23" s="503"/>
      <c r="C23" s="503"/>
      <c r="D23" s="503"/>
      <c r="E23" s="503"/>
      <c r="F23" s="503"/>
      <c r="G23" s="503"/>
      <c r="H23" s="503"/>
      <c r="I23" s="503"/>
      <c r="J23" s="503"/>
      <c r="K23" s="503"/>
      <c r="L23" s="503"/>
      <c r="M23" s="503"/>
      <c r="N23" s="503"/>
      <c r="O23" s="503"/>
      <c r="P23" s="503"/>
      <c r="Q23" s="50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503"/>
      <c r="AE23" s="503"/>
      <c r="AF23" s="503"/>
      <c r="AG23" s="503"/>
      <c r="AH23" s="503"/>
      <c r="AI23" s="503"/>
      <c r="AJ23" s="503"/>
      <c r="AK23" s="503"/>
      <c r="AL23" s="503"/>
      <c r="AM23" s="503"/>
      <c r="AN23" s="503"/>
      <c r="AO23" s="503"/>
      <c r="AP23" s="503"/>
      <c r="AQ23" s="503"/>
      <c r="AR23" s="503"/>
      <c r="AS23" s="503"/>
      <c r="AT23" s="503"/>
      <c r="AU23" s="503"/>
      <c r="AV23" s="503"/>
      <c r="AW23" s="503"/>
      <c r="AX23" s="503"/>
      <c r="AY23" s="503"/>
      <c r="AZ23" s="503"/>
      <c r="BA23" s="503"/>
      <c r="BB23" s="503"/>
      <c r="BC23" s="503"/>
      <c r="BD23" s="503"/>
      <c r="BE23" s="503"/>
      <c r="BF23" s="503"/>
      <c r="BG23" s="503"/>
      <c r="BH23" s="503"/>
      <c r="BI23" s="503"/>
    </row>
    <row r="24" spans="1:61" ht="21" customHeight="1" thickTop="1" x14ac:dyDescent="0.2">
      <c r="A24" s="345" t="s">
        <v>27</v>
      </c>
      <c r="B24" s="346"/>
      <c r="C24" s="345" t="s">
        <v>28</v>
      </c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1"/>
      <c r="R24" s="358" t="s">
        <v>29</v>
      </c>
      <c r="S24" s="359"/>
      <c r="T24" s="364" t="s">
        <v>30</v>
      </c>
      <c r="U24" s="365"/>
      <c r="V24" s="370" t="s">
        <v>31</v>
      </c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2"/>
      <c r="AH24" s="373" t="s">
        <v>32</v>
      </c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46"/>
      <c r="BF24" s="374" t="s">
        <v>33</v>
      </c>
      <c r="BG24" s="375"/>
      <c r="BH24" s="380" t="s">
        <v>34</v>
      </c>
      <c r="BI24" s="365"/>
    </row>
    <row r="25" spans="1:61" ht="21" customHeight="1" x14ac:dyDescent="0.2">
      <c r="A25" s="347"/>
      <c r="B25" s="344"/>
      <c r="C25" s="352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4"/>
      <c r="R25" s="360"/>
      <c r="S25" s="361"/>
      <c r="T25" s="366"/>
      <c r="U25" s="367"/>
      <c r="V25" s="360" t="s">
        <v>35</v>
      </c>
      <c r="W25" s="383"/>
      <c r="X25" s="376" t="s">
        <v>36</v>
      </c>
      <c r="Y25" s="385"/>
      <c r="Z25" s="343" t="s">
        <v>37</v>
      </c>
      <c r="AA25" s="387"/>
      <c r="AB25" s="387"/>
      <c r="AC25" s="387"/>
      <c r="AD25" s="387"/>
      <c r="AE25" s="387"/>
      <c r="AF25" s="387"/>
      <c r="AG25" s="388"/>
      <c r="AH25" s="343" t="s">
        <v>38</v>
      </c>
      <c r="AI25" s="387"/>
      <c r="AJ25" s="387"/>
      <c r="AK25" s="387"/>
      <c r="AL25" s="387"/>
      <c r="AM25" s="344"/>
      <c r="AN25" s="347" t="s">
        <v>39</v>
      </c>
      <c r="AO25" s="387"/>
      <c r="AP25" s="387"/>
      <c r="AQ25" s="387"/>
      <c r="AR25" s="387"/>
      <c r="AS25" s="388"/>
      <c r="AT25" s="343" t="s">
        <v>40</v>
      </c>
      <c r="AU25" s="387"/>
      <c r="AV25" s="387"/>
      <c r="AW25" s="387"/>
      <c r="AX25" s="387"/>
      <c r="AY25" s="344"/>
      <c r="AZ25" s="347" t="s">
        <v>41</v>
      </c>
      <c r="BA25" s="387"/>
      <c r="BB25" s="387"/>
      <c r="BC25" s="387"/>
      <c r="BD25" s="387"/>
      <c r="BE25" s="344"/>
      <c r="BF25" s="376"/>
      <c r="BG25" s="377"/>
      <c r="BH25" s="381"/>
      <c r="BI25" s="367"/>
    </row>
    <row r="26" spans="1:61" ht="21" customHeight="1" x14ac:dyDescent="0.2">
      <c r="A26" s="347"/>
      <c r="B26" s="344"/>
      <c r="C26" s="352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4"/>
      <c r="R26" s="360"/>
      <c r="S26" s="361"/>
      <c r="T26" s="366"/>
      <c r="U26" s="367"/>
      <c r="V26" s="360"/>
      <c r="W26" s="383"/>
      <c r="X26" s="376"/>
      <c r="Y26" s="385"/>
      <c r="Z26" s="366" t="s">
        <v>42</v>
      </c>
      <c r="AA26" s="381"/>
      <c r="AB26" s="377" t="s">
        <v>43</v>
      </c>
      <c r="AC26" s="377"/>
      <c r="AD26" s="377" t="s">
        <v>44</v>
      </c>
      <c r="AE26" s="377"/>
      <c r="AF26" s="377" t="s">
        <v>45</v>
      </c>
      <c r="AG26" s="385"/>
      <c r="AH26" s="343" t="s">
        <v>46</v>
      </c>
      <c r="AI26" s="387"/>
      <c r="AJ26" s="344"/>
      <c r="AK26" s="389" t="s">
        <v>47</v>
      </c>
      <c r="AL26" s="387"/>
      <c r="AM26" s="344"/>
      <c r="AN26" s="347" t="s">
        <v>48</v>
      </c>
      <c r="AO26" s="387"/>
      <c r="AP26" s="390"/>
      <c r="AQ26" s="343" t="s">
        <v>49</v>
      </c>
      <c r="AR26" s="387"/>
      <c r="AS26" s="388"/>
      <c r="AT26" s="343" t="s">
        <v>50</v>
      </c>
      <c r="AU26" s="387"/>
      <c r="AV26" s="344"/>
      <c r="AW26" s="389" t="s">
        <v>51</v>
      </c>
      <c r="AX26" s="387"/>
      <c r="AY26" s="344"/>
      <c r="AZ26" s="347" t="s">
        <v>52</v>
      </c>
      <c r="BA26" s="387"/>
      <c r="BB26" s="390"/>
      <c r="BC26" s="343" t="s">
        <v>53</v>
      </c>
      <c r="BD26" s="387"/>
      <c r="BE26" s="344"/>
      <c r="BF26" s="376"/>
      <c r="BG26" s="377"/>
      <c r="BH26" s="381"/>
      <c r="BI26" s="367"/>
    </row>
    <row r="27" spans="1:61" ht="21" customHeight="1" x14ac:dyDescent="0.2">
      <c r="A27" s="347"/>
      <c r="B27" s="344"/>
      <c r="C27" s="352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4"/>
      <c r="R27" s="360"/>
      <c r="S27" s="361"/>
      <c r="T27" s="366"/>
      <c r="U27" s="367"/>
      <c r="V27" s="360"/>
      <c r="W27" s="383"/>
      <c r="X27" s="376"/>
      <c r="Y27" s="385"/>
      <c r="Z27" s="366"/>
      <c r="AA27" s="381"/>
      <c r="AB27" s="377"/>
      <c r="AC27" s="377"/>
      <c r="AD27" s="377"/>
      <c r="AE27" s="377"/>
      <c r="AF27" s="377"/>
      <c r="AG27" s="385"/>
      <c r="AH27" s="65">
        <v>18</v>
      </c>
      <c r="AI27" s="341" t="s">
        <v>54</v>
      </c>
      <c r="AJ27" s="391"/>
      <c r="AK27" s="66">
        <v>17</v>
      </c>
      <c r="AL27" s="341" t="s">
        <v>54</v>
      </c>
      <c r="AM27" s="391"/>
      <c r="AN27" s="67">
        <v>18</v>
      </c>
      <c r="AO27" s="341" t="s">
        <v>54</v>
      </c>
      <c r="AP27" s="342"/>
      <c r="AQ27" s="65">
        <v>17</v>
      </c>
      <c r="AR27" s="341" t="s">
        <v>54</v>
      </c>
      <c r="AS27" s="392"/>
      <c r="AT27" s="65">
        <v>18</v>
      </c>
      <c r="AU27" s="341" t="s">
        <v>54</v>
      </c>
      <c r="AV27" s="391"/>
      <c r="AW27" s="66">
        <v>17</v>
      </c>
      <c r="AX27" s="341" t="s">
        <v>54</v>
      </c>
      <c r="AY27" s="391"/>
      <c r="AZ27" s="67">
        <v>18</v>
      </c>
      <c r="BA27" s="341" t="s">
        <v>54</v>
      </c>
      <c r="BB27" s="342"/>
      <c r="BC27" s="68"/>
      <c r="BD27" s="343"/>
      <c r="BE27" s="344"/>
      <c r="BF27" s="376"/>
      <c r="BG27" s="377"/>
      <c r="BH27" s="381"/>
      <c r="BI27" s="367"/>
    </row>
    <row r="28" spans="1:61" ht="81" customHeight="1" thickBot="1" x14ac:dyDescent="0.25">
      <c r="A28" s="348"/>
      <c r="B28" s="349"/>
      <c r="C28" s="355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7"/>
      <c r="R28" s="362"/>
      <c r="S28" s="363"/>
      <c r="T28" s="368"/>
      <c r="U28" s="369"/>
      <c r="V28" s="362"/>
      <c r="W28" s="384"/>
      <c r="X28" s="378"/>
      <c r="Y28" s="386"/>
      <c r="Z28" s="368"/>
      <c r="AA28" s="382"/>
      <c r="AB28" s="379"/>
      <c r="AC28" s="379"/>
      <c r="AD28" s="379"/>
      <c r="AE28" s="379"/>
      <c r="AF28" s="379"/>
      <c r="AG28" s="386"/>
      <c r="AH28" s="40" t="s">
        <v>55</v>
      </c>
      <c r="AI28" s="41" t="s">
        <v>56</v>
      </c>
      <c r="AJ28" s="42" t="s">
        <v>57</v>
      </c>
      <c r="AK28" s="43" t="s">
        <v>55</v>
      </c>
      <c r="AL28" s="41" t="s">
        <v>56</v>
      </c>
      <c r="AM28" s="42" t="s">
        <v>57</v>
      </c>
      <c r="AN28" s="44" t="s">
        <v>55</v>
      </c>
      <c r="AO28" s="41" t="s">
        <v>56</v>
      </c>
      <c r="AP28" s="45" t="s">
        <v>57</v>
      </c>
      <c r="AQ28" s="40" t="s">
        <v>55</v>
      </c>
      <c r="AR28" s="41" t="s">
        <v>56</v>
      </c>
      <c r="AS28" s="46" t="s">
        <v>57</v>
      </c>
      <c r="AT28" s="40" t="s">
        <v>55</v>
      </c>
      <c r="AU28" s="41" t="s">
        <v>56</v>
      </c>
      <c r="AV28" s="42" t="s">
        <v>57</v>
      </c>
      <c r="AW28" s="43" t="s">
        <v>55</v>
      </c>
      <c r="AX28" s="41" t="s">
        <v>56</v>
      </c>
      <c r="AY28" s="42" t="s">
        <v>57</v>
      </c>
      <c r="AZ28" s="44" t="s">
        <v>55</v>
      </c>
      <c r="BA28" s="41" t="s">
        <v>56</v>
      </c>
      <c r="BB28" s="45" t="s">
        <v>57</v>
      </c>
      <c r="BC28" s="40" t="s">
        <v>55</v>
      </c>
      <c r="BD28" s="41" t="s">
        <v>56</v>
      </c>
      <c r="BE28" s="42" t="s">
        <v>57</v>
      </c>
      <c r="BF28" s="378"/>
      <c r="BG28" s="379"/>
      <c r="BH28" s="382"/>
      <c r="BI28" s="369"/>
    </row>
    <row r="29" spans="1:61" ht="30" customHeight="1" thickTop="1" x14ac:dyDescent="0.2">
      <c r="A29" s="770">
        <v>1</v>
      </c>
      <c r="B29" s="771"/>
      <c r="C29" s="465" t="s">
        <v>4</v>
      </c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7"/>
      <c r="R29" s="472"/>
      <c r="S29" s="473"/>
      <c r="T29" s="474"/>
      <c r="U29" s="475"/>
      <c r="V29" s="772">
        <f>SUM(V30:W61)</f>
        <v>4468</v>
      </c>
      <c r="W29" s="773"/>
      <c r="X29" s="772">
        <f>SUM(X30:Y61)</f>
        <v>2530</v>
      </c>
      <c r="Y29" s="773"/>
      <c r="Z29" s="772">
        <f>SUM(Z30:AA61)</f>
        <v>1042</v>
      </c>
      <c r="AA29" s="773"/>
      <c r="AB29" s="774">
        <f>SUM(AB30:AC61)</f>
        <v>641</v>
      </c>
      <c r="AC29" s="774"/>
      <c r="AD29" s="774">
        <f>SUM(AD30:AE61)</f>
        <v>751</v>
      </c>
      <c r="AE29" s="774"/>
      <c r="AF29" s="775">
        <f>SUM(AF30:AG61)</f>
        <v>96</v>
      </c>
      <c r="AG29" s="773"/>
      <c r="AH29" s="158">
        <f t="shared" ref="AH29:BE29" si="2">SUM(AH30:AH61)</f>
        <v>744</v>
      </c>
      <c r="AI29" s="159">
        <f t="shared" si="2"/>
        <v>436</v>
      </c>
      <c r="AJ29" s="160">
        <f t="shared" si="2"/>
        <v>20</v>
      </c>
      <c r="AK29" s="161">
        <f t="shared" si="2"/>
        <v>864</v>
      </c>
      <c r="AL29" s="159">
        <f t="shared" si="2"/>
        <v>482</v>
      </c>
      <c r="AM29" s="162">
        <f t="shared" si="2"/>
        <v>24</v>
      </c>
      <c r="AN29" s="159">
        <f t="shared" si="2"/>
        <v>912</v>
      </c>
      <c r="AO29" s="159">
        <f t="shared" si="2"/>
        <v>570</v>
      </c>
      <c r="AP29" s="163">
        <f t="shared" si="2"/>
        <v>25</v>
      </c>
      <c r="AQ29" s="164">
        <f t="shared" si="2"/>
        <v>936</v>
      </c>
      <c r="AR29" s="164">
        <f t="shared" si="2"/>
        <v>484</v>
      </c>
      <c r="AS29" s="165">
        <f t="shared" si="2"/>
        <v>26</v>
      </c>
      <c r="AT29" s="158">
        <f t="shared" si="2"/>
        <v>646</v>
      </c>
      <c r="AU29" s="159">
        <f t="shared" si="2"/>
        <v>330</v>
      </c>
      <c r="AV29" s="160">
        <f t="shared" si="2"/>
        <v>18</v>
      </c>
      <c r="AW29" s="161">
        <f t="shared" si="2"/>
        <v>258</v>
      </c>
      <c r="AX29" s="159">
        <f t="shared" si="2"/>
        <v>156</v>
      </c>
      <c r="AY29" s="162">
        <f t="shared" si="2"/>
        <v>7</v>
      </c>
      <c r="AZ29" s="164">
        <f t="shared" si="2"/>
        <v>108</v>
      </c>
      <c r="BA29" s="164">
        <f t="shared" si="2"/>
        <v>72</v>
      </c>
      <c r="BB29" s="166">
        <f t="shared" si="2"/>
        <v>3</v>
      </c>
      <c r="BC29" s="164">
        <f t="shared" si="2"/>
        <v>0</v>
      </c>
      <c r="BD29" s="164">
        <f t="shared" si="2"/>
        <v>0</v>
      </c>
      <c r="BE29" s="167">
        <f t="shared" si="2"/>
        <v>0</v>
      </c>
      <c r="BF29" s="765">
        <f>AJ29+AM29+AP29+AS29+AV29+AY29+BB29+BE29</f>
        <v>123</v>
      </c>
      <c r="BG29" s="766"/>
      <c r="BH29" s="767"/>
      <c r="BI29" s="768"/>
    </row>
    <row r="30" spans="1:61" ht="30" customHeight="1" x14ac:dyDescent="0.2">
      <c r="A30" s="432" t="s">
        <v>171</v>
      </c>
      <c r="B30" s="433"/>
      <c r="C30" s="456" t="s">
        <v>5</v>
      </c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8"/>
      <c r="R30" s="468"/>
      <c r="S30" s="469"/>
      <c r="T30" s="470"/>
      <c r="U30" s="471"/>
      <c r="V30" s="47"/>
      <c r="W30" s="48"/>
      <c r="X30" s="47"/>
      <c r="Y30" s="48"/>
      <c r="Z30" s="47"/>
      <c r="AA30" s="49"/>
      <c r="AB30" s="50"/>
      <c r="AC30" s="49"/>
      <c r="AD30" s="50"/>
      <c r="AE30" s="49"/>
      <c r="AF30" s="50"/>
      <c r="AG30" s="48"/>
      <c r="AH30" s="4"/>
      <c r="AI30" s="5"/>
      <c r="AJ30" s="6"/>
      <c r="AK30" s="2"/>
      <c r="AL30" s="5"/>
      <c r="AM30" s="6"/>
      <c r="AN30" s="8"/>
      <c r="AO30" s="5"/>
      <c r="AP30" s="3"/>
      <c r="AQ30" s="4"/>
      <c r="AR30" s="5"/>
      <c r="AS30" s="7"/>
      <c r="AT30" s="4"/>
      <c r="AU30" s="5"/>
      <c r="AV30" s="6"/>
      <c r="AW30" s="2"/>
      <c r="AX30" s="5"/>
      <c r="AY30" s="6"/>
      <c r="AZ30" s="8"/>
      <c r="BA30" s="5"/>
      <c r="BB30" s="3"/>
      <c r="BC30" s="4"/>
      <c r="BD30" s="5"/>
      <c r="BE30" s="7"/>
      <c r="BF30" s="769">
        <f>AJ30+AM30+AP30+AS30+AV30+AY30+BB30+BE30</f>
        <v>0</v>
      </c>
      <c r="BG30" s="470"/>
      <c r="BH30" s="604"/>
      <c r="BI30" s="605"/>
    </row>
    <row r="31" spans="1:61" ht="30" customHeight="1" x14ac:dyDescent="0.2">
      <c r="A31" s="624" t="s">
        <v>170</v>
      </c>
      <c r="B31" s="625"/>
      <c r="C31" s="626" t="s">
        <v>6</v>
      </c>
      <c r="D31" s="627"/>
      <c r="E31" s="627"/>
      <c r="F31" s="627"/>
      <c r="G31" s="627"/>
      <c r="H31" s="627"/>
      <c r="I31" s="627"/>
      <c r="J31" s="627"/>
      <c r="K31" s="627"/>
      <c r="L31" s="627"/>
      <c r="M31" s="627"/>
      <c r="N31" s="627"/>
      <c r="O31" s="627"/>
      <c r="P31" s="627"/>
      <c r="Q31" s="628"/>
      <c r="R31" s="629">
        <v>3</v>
      </c>
      <c r="S31" s="630"/>
      <c r="T31" s="631"/>
      <c r="U31" s="632"/>
      <c r="V31" s="655">
        <f>AH31+AK31+AN31+AQ31+AT31+AW31+AZ31+BC31</f>
        <v>144</v>
      </c>
      <c r="W31" s="656"/>
      <c r="X31" s="502">
        <f>SUM(Z31:AG31)</f>
        <v>76</v>
      </c>
      <c r="Y31" s="621"/>
      <c r="Z31" s="502">
        <v>40</v>
      </c>
      <c r="AA31" s="498"/>
      <c r="AB31" s="500"/>
      <c r="AC31" s="498"/>
      <c r="AD31" s="500"/>
      <c r="AE31" s="498"/>
      <c r="AF31" s="500">
        <v>36</v>
      </c>
      <c r="AG31" s="621"/>
      <c r="AH31" s="90"/>
      <c r="AI31" s="91"/>
      <c r="AJ31" s="92"/>
      <c r="AK31" s="93"/>
      <c r="AL31" s="91"/>
      <c r="AM31" s="92"/>
      <c r="AN31" s="94">
        <v>144</v>
      </c>
      <c r="AO31" s="91">
        <v>76</v>
      </c>
      <c r="AP31" s="95">
        <v>4</v>
      </c>
      <c r="AQ31" s="90"/>
      <c r="AR31" s="91"/>
      <c r="AS31" s="96"/>
      <c r="AT31" s="90"/>
      <c r="AU31" s="91"/>
      <c r="AV31" s="92"/>
      <c r="AW31" s="93"/>
      <c r="AX31" s="91"/>
      <c r="AY31" s="92"/>
      <c r="AZ31" s="94"/>
      <c r="BA31" s="91"/>
      <c r="BB31" s="95"/>
      <c r="BC31" s="90"/>
      <c r="BD31" s="91"/>
      <c r="BE31" s="96"/>
      <c r="BF31" s="437">
        <f t="shared" ref="BF31:BF86" si="3">AJ31+AM31+AP31+AS31+AV31+AY31+BB31+BE31</f>
        <v>4</v>
      </c>
      <c r="BG31" s="631"/>
      <c r="BH31" s="604" t="s">
        <v>58</v>
      </c>
      <c r="BI31" s="605"/>
    </row>
    <row r="32" spans="1:61" ht="30" customHeight="1" x14ac:dyDescent="0.2">
      <c r="A32" s="624" t="s">
        <v>172</v>
      </c>
      <c r="B32" s="625"/>
      <c r="C32" s="626" t="s">
        <v>7</v>
      </c>
      <c r="D32" s="627"/>
      <c r="E32" s="627"/>
      <c r="F32" s="627"/>
      <c r="G32" s="627"/>
      <c r="H32" s="627"/>
      <c r="I32" s="627"/>
      <c r="J32" s="627"/>
      <c r="K32" s="627"/>
      <c r="L32" s="627"/>
      <c r="M32" s="627"/>
      <c r="N32" s="627"/>
      <c r="O32" s="627"/>
      <c r="P32" s="627"/>
      <c r="Q32" s="628"/>
      <c r="R32" s="629">
        <v>4</v>
      </c>
      <c r="S32" s="630"/>
      <c r="T32" s="631"/>
      <c r="U32" s="632"/>
      <c r="V32" s="655">
        <f>AH32+AK32+AN32+AQ32+AT32+AW32+AZ32+BC32</f>
        <v>144</v>
      </c>
      <c r="W32" s="656"/>
      <c r="X32" s="502">
        <f t="shared" ref="X32:X58" si="4">SUM(Z32:AG32)</f>
        <v>60</v>
      </c>
      <c r="Y32" s="621"/>
      <c r="Z32" s="502">
        <v>34</v>
      </c>
      <c r="AA32" s="498"/>
      <c r="AB32" s="500"/>
      <c r="AC32" s="498"/>
      <c r="AD32" s="500"/>
      <c r="AE32" s="498"/>
      <c r="AF32" s="500">
        <v>26</v>
      </c>
      <c r="AG32" s="621"/>
      <c r="AH32" s="90"/>
      <c r="AI32" s="91"/>
      <c r="AJ32" s="92"/>
      <c r="AK32" s="93"/>
      <c r="AL32" s="91"/>
      <c r="AM32" s="92"/>
      <c r="AN32" s="94"/>
      <c r="AO32" s="91"/>
      <c r="AP32" s="95"/>
      <c r="AQ32" s="90">
        <v>144</v>
      </c>
      <c r="AR32" s="91">
        <v>60</v>
      </c>
      <c r="AS32" s="96">
        <v>4</v>
      </c>
      <c r="AT32" s="90"/>
      <c r="AU32" s="91"/>
      <c r="AV32" s="92"/>
      <c r="AW32" s="93"/>
      <c r="AX32" s="91"/>
      <c r="AY32" s="92"/>
      <c r="AZ32" s="94"/>
      <c r="BA32" s="91"/>
      <c r="BB32" s="95"/>
      <c r="BC32" s="90"/>
      <c r="BD32" s="91"/>
      <c r="BE32" s="96"/>
      <c r="BF32" s="437">
        <f>AJ32+AM32+AP32+AS32+AV32+AY32+BB32+BE32</f>
        <v>4</v>
      </c>
      <c r="BG32" s="631"/>
      <c r="BH32" s="604" t="s">
        <v>59</v>
      </c>
      <c r="BI32" s="605"/>
    </row>
    <row r="33" spans="1:61" ht="30" customHeight="1" x14ac:dyDescent="0.2">
      <c r="A33" s="624" t="s">
        <v>173</v>
      </c>
      <c r="B33" s="625"/>
      <c r="C33" s="626" t="s">
        <v>8</v>
      </c>
      <c r="D33" s="627"/>
      <c r="E33" s="627"/>
      <c r="F33" s="627"/>
      <c r="G33" s="627"/>
      <c r="H33" s="627"/>
      <c r="I33" s="627"/>
      <c r="J33" s="627"/>
      <c r="K33" s="627"/>
      <c r="L33" s="627"/>
      <c r="M33" s="627"/>
      <c r="N33" s="627"/>
      <c r="O33" s="627"/>
      <c r="P33" s="627"/>
      <c r="Q33" s="628"/>
      <c r="R33" s="629"/>
      <c r="S33" s="630"/>
      <c r="T33" s="631">
        <v>5</v>
      </c>
      <c r="U33" s="632"/>
      <c r="V33" s="655">
        <f>AH33+AK33+AN33+AQ33+AT33+AW33+AZ33+BC33</f>
        <v>72</v>
      </c>
      <c r="W33" s="656"/>
      <c r="X33" s="502">
        <f t="shared" si="4"/>
        <v>34</v>
      </c>
      <c r="Y33" s="621"/>
      <c r="Z33" s="502">
        <v>16</v>
      </c>
      <c r="AA33" s="498"/>
      <c r="AB33" s="500"/>
      <c r="AC33" s="498"/>
      <c r="AD33" s="500"/>
      <c r="AE33" s="498"/>
      <c r="AF33" s="500">
        <v>18</v>
      </c>
      <c r="AG33" s="621"/>
      <c r="AH33" s="90"/>
      <c r="AI33" s="91"/>
      <c r="AJ33" s="92"/>
      <c r="AK33" s="93"/>
      <c r="AL33" s="91"/>
      <c r="AM33" s="92"/>
      <c r="AN33" s="94"/>
      <c r="AO33" s="91"/>
      <c r="AP33" s="95"/>
      <c r="AQ33" s="90"/>
      <c r="AR33" s="91"/>
      <c r="AS33" s="96"/>
      <c r="AT33" s="90">
        <v>72</v>
      </c>
      <c r="AU33" s="91">
        <v>34</v>
      </c>
      <c r="AV33" s="92">
        <v>2</v>
      </c>
      <c r="AW33" s="93"/>
      <c r="AX33" s="91"/>
      <c r="AY33" s="92"/>
      <c r="AZ33" s="94"/>
      <c r="BA33" s="91"/>
      <c r="BB33" s="95"/>
      <c r="BC33" s="90"/>
      <c r="BD33" s="91"/>
      <c r="BE33" s="96"/>
      <c r="BF33" s="437">
        <f t="shared" si="3"/>
        <v>2</v>
      </c>
      <c r="BG33" s="631"/>
      <c r="BH33" s="604" t="s">
        <v>60</v>
      </c>
      <c r="BI33" s="605"/>
    </row>
    <row r="34" spans="1:61" ht="30" customHeight="1" x14ac:dyDescent="0.2">
      <c r="A34" s="624" t="s">
        <v>174</v>
      </c>
      <c r="B34" s="625"/>
      <c r="C34" s="626" t="s">
        <v>9</v>
      </c>
      <c r="D34" s="627"/>
      <c r="E34" s="627"/>
      <c r="F34" s="627"/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8"/>
      <c r="R34" s="629">
        <v>1</v>
      </c>
      <c r="S34" s="630"/>
      <c r="T34" s="631"/>
      <c r="U34" s="632"/>
      <c r="V34" s="655">
        <f>AH34+AK34+AN34+AQ34+AT34+AW34+AZ34+BC34</f>
        <v>72</v>
      </c>
      <c r="W34" s="656"/>
      <c r="X34" s="502">
        <f t="shared" si="4"/>
        <v>34</v>
      </c>
      <c r="Y34" s="621"/>
      <c r="Z34" s="502">
        <v>18</v>
      </c>
      <c r="AA34" s="498"/>
      <c r="AB34" s="500"/>
      <c r="AC34" s="498"/>
      <c r="AD34" s="500"/>
      <c r="AE34" s="498"/>
      <c r="AF34" s="500">
        <v>16</v>
      </c>
      <c r="AG34" s="621"/>
      <c r="AH34" s="90">
        <v>72</v>
      </c>
      <c r="AI34" s="91">
        <v>34</v>
      </c>
      <c r="AJ34" s="92">
        <v>2</v>
      </c>
      <c r="AK34" s="93"/>
      <c r="AL34" s="91"/>
      <c r="AM34" s="92"/>
      <c r="AN34" s="94"/>
      <c r="AO34" s="91"/>
      <c r="AP34" s="95"/>
      <c r="AQ34" s="90"/>
      <c r="AR34" s="91"/>
      <c r="AS34" s="96"/>
      <c r="AT34" s="90"/>
      <c r="AU34" s="91"/>
      <c r="AV34" s="92"/>
      <c r="AW34" s="93"/>
      <c r="AX34" s="91"/>
      <c r="AY34" s="92"/>
      <c r="AZ34" s="94"/>
      <c r="BA34" s="91"/>
      <c r="BB34" s="95"/>
      <c r="BC34" s="90"/>
      <c r="BD34" s="91"/>
      <c r="BE34" s="96"/>
      <c r="BF34" s="437">
        <f t="shared" si="3"/>
        <v>2</v>
      </c>
      <c r="BG34" s="631"/>
      <c r="BH34" s="604" t="s">
        <v>61</v>
      </c>
      <c r="BI34" s="605"/>
    </row>
    <row r="35" spans="1:61" ht="30" customHeight="1" x14ac:dyDescent="0.2">
      <c r="A35" s="432" t="s">
        <v>175</v>
      </c>
      <c r="B35" s="433"/>
      <c r="C35" s="456" t="s">
        <v>279</v>
      </c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8"/>
      <c r="R35" s="97"/>
      <c r="S35" s="98"/>
      <c r="T35" s="99"/>
      <c r="U35" s="100"/>
      <c r="V35" s="101"/>
      <c r="W35" s="102"/>
      <c r="X35" s="101"/>
      <c r="Y35" s="102"/>
      <c r="Z35" s="101"/>
      <c r="AA35" s="103"/>
      <c r="AB35" s="104"/>
      <c r="AC35" s="103"/>
      <c r="AD35" s="104"/>
      <c r="AE35" s="103"/>
      <c r="AF35" s="104"/>
      <c r="AG35" s="102"/>
      <c r="AH35" s="90"/>
      <c r="AI35" s="91"/>
      <c r="AJ35" s="92"/>
      <c r="AK35" s="93"/>
      <c r="AL35" s="91"/>
      <c r="AM35" s="92"/>
      <c r="AN35" s="105"/>
      <c r="AO35" s="106"/>
      <c r="AP35" s="107"/>
      <c r="AQ35" s="108"/>
      <c r="AR35" s="106"/>
      <c r="AS35" s="109"/>
      <c r="AT35" s="108"/>
      <c r="AU35" s="106"/>
      <c r="AV35" s="110"/>
      <c r="AW35" s="111"/>
      <c r="AX35" s="106"/>
      <c r="AY35" s="110"/>
      <c r="AZ35" s="105"/>
      <c r="BA35" s="106"/>
      <c r="BB35" s="107"/>
      <c r="BC35" s="108"/>
      <c r="BD35" s="106"/>
      <c r="BE35" s="109"/>
      <c r="BF35" s="437">
        <f t="shared" si="3"/>
        <v>0</v>
      </c>
      <c r="BG35" s="631"/>
      <c r="BH35" s="721"/>
      <c r="BI35" s="722"/>
    </row>
    <row r="36" spans="1:61" ht="30" customHeight="1" x14ac:dyDescent="0.2">
      <c r="A36" s="624" t="s">
        <v>176</v>
      </c>
      <c r="B36" s="625"/>
      <c r="C36" s="755" t="s">
        <v>0</v>
      </c>
      <c r="D36" s="756"/>
      <c r="E36" s="756"/>
      <c r="F36" s="756"/>
      <c r="G36" s="756"/>
      <c r="H36" s="756"/>
      <c r="I36" s="756"/>
      <c r="J36" s="756"/>
      <c r="K36" s="756"/>
      <c r="L36" s="756"/>
      <c r="M36" s="756"/>
      <c r="N36" s="756"/>
      <c r="O36" s="756"/>
      <c r="P36" s="756"/>
      <c r="Q36" s="757"/>
      <c r="R36" s="112">
        <v>1</v>
      </c>
      <c r="S36" s="113">
        <v>2</v>
      </c>
      <c r="T36" s="631">
        <v>3</v>
      </c>
      <c r="U36" s="632"/>
      <c r="V36" s="655">
        <f>AH36+AK36+AN36+AQ36+AT36+AW36+AZ36+BC36</f>
        <v>648</v>
      </c>
      <c r="W36" s="656"/>
      <c r="X36" s="502">
        <f t="shared" si="4"/>
        <v>318</v>
      </c>
      <c r="Y36" s="621"/>
      <c r="Z36" s="502">
        <v>136</v>
      </c>
      <c r="AA36" s="498"/>
      <c r="AB36" s="500"/>
      <c r="AC36" s="498"/>
      <c r="AD36" s="500">
        <v>182</v>
      </c>
      <c r="AE36" s="498"/>
      <c r="AF36" s="500"/>
      <c r="AG36" s="621"/>
      <c r="AH36" s="90">
        <f>AJ36*36</f>
        <v>216</v>
      </c>
      <c r="AI36" s="91">
        <v>108</v>
      </c>
      <c r="AJ36" s="114">
        <v>6</v>
      </c>
      <c r="AK36" s="93">
        <f>AM36*36</f>
        <v>216</v>
      </c>
      <c r="AL36" s="91">
        <v>102</v>
      </c>
      <c r="AM36" s="92">
        <v>6</v>
      </c>
      <c r="AN36" s="94">
        <f>AP36*36</f>
        <v>216</v>
      </c>
      <c r="AO36" s="91">
        <v>108</v>
      </c>
      <c r="AP36" s="95">
        <v>6</v>
      </c>
      <c r="AQ36" s="90"/>
      <c r="AR36" s="91"/>
      <c r="AS36" s="96"/>
      <c r="AT36" s="90"/>
      <c r="AU36" s="91"/>
      <c r="AV36" s="92"/>
      <c r="AW36" s="93"/>
      <c r="AX36" s="91"/>
      <c r="AY36" s="92"/>
      <c r="AZ36" s="94"/>
      <c r="BA36" s="91"/>
      <c r="BB36" s="95"/>
      <c r="BC36" s="90"/>
      <c r="BD36" s="91"/>
      <c r="BE36" s="96"/>
      <c r="BF36" s="437">
        <f t="shared" si="3"/>
        <v>18</v>
      </c>
      <c r="BG36" s="631"/>
      <c r="BH36" s="604" t="s">
        <v>62</v>
      </c>
      <c r="BI36" s="605"/>
    </row>
    <row r="37" spans="1:61" ht="30" customHeight="1" x14ac:dyDescent="0.2">
      <c r="A37" s="624" t="s">
        <v>177</v>
      </c>
      <c r="B37" s="625"/>
      <c r="C37" s="755" t="s">
        <v>1</v>
      </c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7"/>
      <c r="R37" s="437">
        <v>3</v>
      </c>
      <c r="S37" s="438"/>
      <c r="T37" s="700">
        <v>2</v>
      </c>
      <c r="U37" s="701"/>
      <c r="V37" s="655">
        <f>AH37+AK37+AN37+AQ37+AT37+AW37+AZ37+BC37</f>
        <v>324</v>
      </c>
      <c r="W37" s="656"/>
      <c r="X37" s="502">
        <f t="shared" si="4"/>
        <v>192</v>
      </c>
      <c r="Y37" s="621"/>
      <c r="Z37" s="502">
        <v>68</v>
      </c>
      <c r="AA37" s="498"/>
      <c r="AB37" s="500">
        <v>50</v>
      </c>
      <c r="AC37" s="498"/>
      <c r="AD37" s="500">
        <v>74</v>
      </c>
      <c r="AE37" s="498"/>
      <c r="AF37" s="500"/>
      <c r="AG37" s="621"/>
      <c r="AH37" s="90"/>
      <c r="AI37" s="91"/>
      <c r="AJ37" s="92"/>
      <c r="AK37" s="93">
        <f>AM37*36</f>
        <v>216</v>
      </c>
      <c r="AL37" s="91">
        <v>108</v>
      </c>
      <c r="AM37" s="92">
        <v>6</v>
      </c>
      <c r="AN37" s="94">
        <f>AP37*36</f>
        <v>108</v>
      </c>
      <c r="AO37" s="91">
        <v>84</v>
      </c>
      <c r="AP37" s="95">
        <v>3</v>
      </c>
      <c r="AQ37" s="90"/>
      <c r="AR37" s="91"/>
      <c r="AS37" s="96"/>
      <c r="AT37" s="90"/>
      <c r="AU37" s="91"/>
      <c r="AV37" s="92"/>
      <c r="AW37" s="93"/>
      <c r="AX37" s="91"/>
      <c r="AY37" s="92"/>
      <c r="AZ37" s="94"/>
      <c r="BA37" s="91"/>
      <c r="BB37" s="95"/>
      <c r="BC37" s="90"/>
      <c r="BD37" s="91"/>
      <c r="BE37" s="96"/>
      <c r="BF37" s="437">
        <f t="shared" si="3"/>
        <v>9</v>
      </c>
      <c r="BG37" s="631"/>
      <c r="BH37" s="604" t="s">
        <v>63</v>
      </c>
      <c r="BI37" s="605"/>
    </row>
    <row r="38" spans="1:61" ht="30" customHeight="1" x14ac:dyDescent="0.2">
      <c r="A38" s="624" t="s">
        <v>215</v>
      </c>
      <c r="B38" s="625"/>
      <c r="C38" s="758" t="s">
        <v>216</v>
      </c>
      <c r="D38" s="759"/>
      <c r="E38" s="759"/>
      <c r="F38" s="759"/>
      <c r="G38" s="759"/>
      <c r="H38" s="759"/>
      <c r="I38" s="759"/>
      <c r="J38" s="759"/>
      <c r="K38" s="759"/>
      <c r="L38" s="759"/>
      <c r="M38" s="759"/>
      <c r="N38" s="759"/>
      <c r="O38" s="759"/>
      <c r="P38" s="759"/>
      <c r="Q38" s="760"/>
      <c r="R38" s="761">
        <v>1</v>
      </c>
      <c r="S38" s="762"/>
      <c r="T38" s="763"/>
      <c r="U38" s="764"/>
      <c r="V38" s="655">
        <f>AH38+AK38+AN38+AQ38+AT38+AW38+AZ38+BC38</f>
        <v>120</v>
      </c>
      <c r="W38" s="656"/>
      <c r="X38" s="708">
        <f>SUM(Z38:AG38)</f>
        <v>86</v>
      </c>
      <c r="Y38" s="711"/>
      <c r="Z38" s="708">
        <v>50</v>
      </c>
      <c r="AA38" s="709"/>
      <c r="AB38" s="710">
        <v>18</v>
      </c>
      <c r="AC38" s="709"/>
      <c r="AD38" s="710">
        <v>18</v>
      </c>
      <c r="AE38" s="709"/>
      <c r="AF38" s="115"/>
      <c r="AG38" s="116"/>
      <c r="AH38" s="117">
        <v>120</v>
      </c>
      <c r="AI38" s="118">
        <v>86</v>
      </c>
      <c r="AJ38" s="114">
        <v>3</v>
      </c>
      <c r="AK38" s="93"/>
      <c r="AL38" s="91"/>
      <c r="AM38" s="92"/>
      <c r="AN38" s="94"/>
      <c r="AO38" s="91"/>
      <c r="AP38" s="95"/>
      <c r="AQ38" s="90"/>
      <c r="AR38" s="91"/>
      <c r="AS38" s="96"/>
      <c r="AT38" s="90"/>
      <c r="AU38" s="91"/>
      <c r="AV38" s="92"/>
      <c r="AW38" s="93"/>
      <c r="AX38" s="91"/>
      <c r="AY38" s="92"/>
      <c r="AZ38" s="94"/>
      <c r="BA38" s="91"/>
      <c r="BB38" s="95"/>
      <c r="BC38" s="90"/>
      <c r="BD38" s="91"/>
      <c r="BE38" s="96"/>
      <c r="BF38" s="437">
        <f t="shared" si="3"/>
        <v>3</v>
      </c>
      <c r="BG38" s="631"/>
      <c r="BH38" s="604" t="s">
        <v>64</v>
      </c>
      <c r="BI38" s="605"/>
    </row>
    <row r="39" spans="1:61" ht="30" customHeight="1" x14ac:dyDescent="0.2">
      <c r="A39" s="432" t="s">
        <v>178</v>
      </c>
      <c r="B39" s="433"/>
      <c r="C39" s="456" t="s">
        <v>217</v>
      </c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8"/>
      <c r="R39" s="97"/>
      <c r="S39" s="98"/>
      <c r="T39" s="99"/>
      <c r="U39" s="100"/>
      <c r="V39" s="101"/>
      <c r="W39" s="102"/>
      <c r="X39" s="101"/>
      <c r="Y39" s="102"/>
      <c r="Z39" s="101"/>
      <c r="AA39" s="103"/>
      <c r="AB39" s="104"/>
      <c r="AC39" s="103"/>
      <c r="AD39" s="104"/>
      <c r="AE39" s="103"/>
      <c r="AF39" s="104"/>
      <c r="AG39" s="102"/>
      <c r="AH39" s="90"/>
      <c r="AI39" s="91"/>
      <c r="AJ39" s="92"/>
      <c r="AK39" s="93"/>
      <c r="AL39" s="91"/>
      <c r="AM39" s="92"/>
      <c r="AN39" s="94"/>
      <c r="AO39" s="91"/>
      <c r="AP39" s="95"/>
      <c r="AQ39" s="90"/>
      <c r="AR39" s="91"/>
      <c r="AS39" s="96"/>
      <c r="AT39" s="90"/>
      <c r="AU39" s="91"/>
      <c r="AV39" s="92"/>
      <c r="AW39" s="93"/>
      <c r="AX39" s="91"/>
      <c r="AY39" s="92"/>
      <c r="AZ39" s="94"/>
      <c r="BA39" s="91"/>
      <c r="BB39" s="95"/>
      <c r="BC39" s="90"/>
      <c r="BD39" s="91"/>
      <c r="BE39" s="96"/>
      <c r="BF39" s="437">
        <f t="shared" si="3"/>
        <v>0</v>
      </c>
      <c r="BG39" s="631"/>
      <c r="BH39" s="604"/>
      <c r="BI39" s="605"/>
    </row>
    <row r="40" spans="1:61" ht="30" customHeight="1" x14ac:dyDescent="0.2">
      <c r="A40" s="624" t="s">
        <v>179</v>
      </c>
      <c r="B40" s="625"/>
      <c r="C40" s="755" t="s">
        <v>267</v>
      </c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7"/>
      <c r="R40" s="629">
        <v>1</v>
      </c>
      <c r="S40" s="630"/>
      <c r="T40" s="700"/>
      <c r="U40" s="701"/>
      <c r="V40" s="655">
        <f>AH40+AK40+AN40+AQ40+AT40+AW40+AZ40+BC40</f>
        <v>120</v>
      </c>
      <c r="W40" s="656"/>
      <c r="X40" s="502">
        <f t="shared" si="4"/>
        <v>84</v>
      </c>
      <c r="Y40" s="621"/>
      <c r="Z40" s="502">
        <v>16</v>
      </c>
      <c r="AA40" s="498"/>
      <c r="AB40" s="500">
        <v>68</v>
      </c>
      <c r="AC40" s="498"/>
      <c r="AD40" s="500"/>
      <c r="AE40" s="498"/>
      <c r="AF40" s="500"/>
      <c r="AG40" s="621"/>
      <c r="AH40" s="119">
        <v>120</v>
      </c>
      <c r="AI40" s="91">
        <v>84</v>
      </c>
      <c r="AJ40" s="114">
        <v>3</v>
      </c>
      <c r="AK40" s="93"/>
      <c r="AL40" s="91"/>
      <c r="AM40" s="92"/>
      <c r="AN40" s="94"/>
      <c r="AO40" s="91"/>
      <c r="AP40" s="95"/>
      <c r="AQ40" s="90"/>
      <c r="AR40" s="91"/>
      <c r="AS40" s="96"/>
      <c r="AT40" s="90"/>
      <c r="AU40" s="91"/>
      <c r="AV40" s="92"/>
      <c r="AW40" s="93"/>
      <c r="AX40" s="91"/>
      <c r="AY40" s="92"/>
      <c r="AZ40" s="94"/>
      <c r="BA40" s="91"/>
      <c r="BB40" s="95"/>
      <c r="BC40" s="90"/>
      <c r="BD40" s="91"/>
      <c r="BE40" s="96"/>
      <c r="BF40" s="437">
        <f t="shared" si="3"/>
        <v>3</v>
      </c>
      <c r="BG40" s="631"/>
      <c r="BH40" s="679" t="s">
        <v>65</v>
      </c>
      <c r="BI40" s="680"/>
    </row>
    <row r="41" spans="1:61" ht="48" customHeight="1" x14ac:dyDescent="0.2">
      <c r="A41" s="624" t="s">
        <v>180</v>
      </c>
      <c r="B41" s="625"/>
      <c r="C41" s="752" t="s">
        <v>268</v>
      </c>
      <c r="D41" s="753"/>
      <c r="E41" s="753"/>
      <c r="F41" s="753"/>
      <c r="G41" s="753"/>
      <c r="H41" s="753"/>
      <c r="I41" s="753"/>
      <c r="J41" s="753"/>
      <c r="K41" s="753"/>
      <c r="L41" s="753"/>
      <c r="M41" s="753"/>
      <c r="N41" s="753"/>
      <c r="O41" s="753"/>
      <c r="P41" s="753"/>
      <c r="Q41" s="754"/>
      <c r="R41" s="629">
        <v>3</v>
      </c>
      <c r="S41" s="630"/>
      <c r="T41" s="690">
        <v>2</v>
      </c>
      <c r="U41" s="691"/>
      <c r="V41" s="655">
        <f>AH41+AK41+AN41+AQ41+AT41+AW41+AZ41+BC41</f>
        <v>216</v>
      </c>
      <c r="W41" s="656"/>
      <c r="X41" s="502">
        <f t="shared" si="4"/>
        <v>140</v>
      </c>
      <c r="Y41" s="621"/>
      <c r="Z41" s="502">
        <v>72</v>
      </c>
      <c r="AA41" s="498"/>
      <c r="AB41" s="500">
        <v>68</v>
      </c>
      <c r="AC41" s="498"/>
      <c r="AD41" s="500"/>
      <c r="AE41" s="498"/>
      <c r="AF41" s="500"/>
      <c r="AG41" s="621"/>
      <c r="AH41" s="90"/>
      <c r="AI41" s="91"/>
      <c r="AJ41" s="92"/>
      <c r="AK41" s="93">
        <f>AM41*36</f>
        <v>108</v>
      </c>
      <c r="AL41" s="91">
        <v>68</v>
      </c>
      <c r="AM41" s="92">
        <v>3</v>
      </c>
      <c r="AN41" s="94">
        <f>AP41*36</f>
        <v>108</v>
      </c>
      <c r="AO41" s="91">
        <v>72</v>
      </c>
      <c r="AP41" s="95">
        <v>3</v>
      </c>
      <c r="AQ41" s="90"/>
      <c r="AR41" s="91"/>
      <c r="AS41" s="96"/>
      <c r="AT41" s="90"/>
      <c r="AU41" s="91"/>
      <c r="AV41" s="92"/>
      <c r="AW41" s="93"/>
      <c r="AX41" s="91"/>
      <c r="AY41" s="92"/>
      <c r="AZ41" s="94"/>
      <c r="BA41" s="91"/>
      <c r="BB41" s="95"/>
      <c r="BC41" s="90"/>
      <c r="BD41" s="91"/>
      <c r="BE41" s="96"/>
      <c r="BF41" s="437">
        <f t="shared" si="3"/>
        <v>6</v>
      </c>
      <c r="BG41" s="631"/>
      <c r="BH41" s="663" t="s">
        <v>66</v>
      </c>
      <c r="BI41" s="664"/>
    </row>
    <row r="42" spans="1:61" ht="30" customHeight="1" x14ac:dyDescent="0.2">
      <c r="A42" s="432" t="s">
        <v>181</v>
      </c>
      <c r="B42" s="433"/>
      <c r="C42" s="456" t="s">
        <v>10</v>
      </c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8"/>
      <c r="R42" s="97"/>
      <c r="S42" s="98"/>
      <c r="T42" s="99"/>
      <c r="U42" s="100"/>
      <c r="V42" s="101"/>
      <c r="W42" s="102"/>
      <c r="X42" s="101"/>
      <c r="Y42" s="102"/>
      <c r="Z42" s="101"/>
      <c r="AA42" s="103"/>
      <c r="AB42" s="104"/>
      <c r="AC42" s="103"/>
      <c r="AD42" s="104"/>
      <c r="AE42" s="103"/>
      <c r="AF42" s="104"/>
      <c r="AG42" s="102"/>
      <c r="AH42" s="90"/>
      <c r="AI42" s="91"/>
      <c r="AJ42" s="92"/>
      <c r="AK42" s="93"/>
      <c r="AL42" s="91"/>
      <c r="AM42" s="92"/>
      <c r="AN42" s="94"/>
      <c r="AO42" s="91"/>
      <c r="AP42" s="95"/>
      <c r="AQ42" s="90"/>
      <c r="AR42" s="91"/>
      <c r="AS42" s="96"/>
      <c r="AT42" s="90"/>
      <c r="AU42" s="91"/>
      <c r="AV42" s="92"/>
      <c r="AW42" s="93"/>
      <c r="AX42" s="91"/>
      <c r="AY42" s="92"/>
      <c r="AZ42" s="94"/>
      <c r="BA42" s="91"/>
      <c r="BB42" s="95"/>
      <c r="BC42" s="90"/>
      <c r="BD42" s="91"/>
      <c r="BE42" s="96"/>
      <c r="BF42" s="437">
        <f t="shared" si="3"/>
        <v>0</v>
      </c>
      <c r="BG42" s="631"/>
      <c r="BH42" s="604"/>
      <c r="BI42" s="605"/>
    </row>
    <row r="43" spans="1:61" ht="30" customHeight="1" x14ac:dyDescent="0.2">
      <c r="A43" s="439" t="s">
        <v>182</v>
      </c>
      <c r="B43" s="440"/>
      <c r="C43" s="626" t="s">
        <v>19</v>
      </c>
      <c r="D43" s="627"/>
      <c r="E43" s="627"/>
      <c r="F43" s="627"/>
      <c r="G43" s="627"/>
      <c r="H43" s="627"/>
      <c r="I43" s="627"/>
      <c r="J43" s="627"/>
      <c r="K43" s="627"/>
      <c r="L43" s="627"/>
      <c r="M43" s="627"/>
      <c r="N43" s="627"/>
      <c r="O43" s="627"/>
      <c r="P43" s="627"/>
      <c r="Q43" s="628"/>
      <c r="R43" s="695">
        <v>2</v>
      </c>
      <c r="S43" s="696"/>
      <c r="T43" s="690"/>
      <c r="U43" s="691"/>
      <c r="V43" s="655">
        <f>AH43+AK43+AN43+AQ43+AT43+AW43+AZ43+BC43</f>
        <v>108</v>
      </c>
      <c r="W43" s="656"/>
      <c r="X43" s="684">
        <f t="shared" si="4"/>
        <v>68</v>
      </c>
      <c r="Y43" s="694"/>
      <c r="Z43" s="684"/>
      <c r="AA43" s="685"/>
      <c r="AB43" s="686"/>
      <c r="AC43" s="685"/>
      <c r="AD43" s="686">
        <v>68</v>
      </c>
      <c r="AE43" s="685"/>
      <c r="AF43" s="686"/>
      <c r="AG43" s="694"/>
      <c r="AH43" s="119"/>
      <c r="AI43" s="120"/>
      <c r="AJ43" s="114"/>
      <c r="AK43" s="93">
        <f t="shared" ref="AK43:AK48" si="5">AM43*36</f>
        <v>108</v>
      </c>
      <c r="AL43" s="120">
        <v>68</v>
      </c>
      <c r="AM43" s="114">
        <v>3</v>
      </c>
      <c r="AN43" s="94"/>
      <c r="AO43" s="120"/>
      <c r="AP43" s="121"/>
      <c r="AQ43" s="90"/>
      <c r="AR43" s="91"/>
      <c r="AS43" s="96"/>
      <c r="AT43" s="90"/>
      <c r="AU43" s="91"/>
      <c r="AV43" s="92"/>
      <c r="AW43" s="93"/>
      <c r="AX43" s="91"/>
      <c r="AY43" s="92"/>
      <c r="AZ43" s="94"/>
      <c r="BA43" s="91"/>
      <c r="BB43" s="95"/>
      <c r="BC43" s="90"/>
      <c r="BD43" s="91"/>
      <c r="BE43" s="96"/>
      <c r="BF43" s="437">
        <f t="shared" si="3"/>
        <v>3</v>
      </c>
      <c r="BG43" s="631"/>
      <c r="BH43" s="604" t="s">
        <v>68</v>
      </c>
      <c r="BI43" s="605"/>
    </row>
    <row r="44" spans="1:61" ht="48" customHeight="1" x14ac:dyDescent="0.2">
      <c r="A44" s="432" t="s">
        <v>183</v>
      </c>
      <c r="B44" s="433"/>
      <c r="C44" s="456" t="s">
        <v>280</v>
      </c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8"/>
      <c r="R44" s="97"/>
      <c r="S44" s="98"/>
      <c r="T44" s="99"/>
      <c r="U44" s="100"/>
      <c r="V44" s="101"/>
      <c r="W44" s="102"/>
      <c r="X44" s="101"/>
      <c r="Y44" s="102"/>
      <c r="Z44" s="101"/>
      <c r="AA44" s="103"/>
      <c r="AB44" s="104"/>
      <c r="AC44" s="103"/>
      <c r="AD44" s="104"/>
      <c r="AE44" s="103"/>
      <c r="AF44" s="104"/>
      <c r="AG44" s="102"/>
      <c r="AH44" s="122"/>
      <c r="AI44" s="123"/>
      <c r="AJ44" s="124"/>
      <c r="AK44" s="93"/>
      <c r="AL44" s="123"/>
      <c r="AM44" s="124"/>
      <c r="AN44" s="94"/>
      <c r="AO44" s="123"/>
      <c r="AP44" s="125"/>
      <c r="AQ44" s="122"/>
      <c r="AR44" s="123"/>
      <c r="AS44" s="126"/>
      <c r="AT44" s="122"/>
      <c r="AU44" s="123"/>
      <c r="AV44" s="124"/>
      <c r="AW44" s="127"/>
      <c r="AX44" s="123"/>
      <c r="AY44" s="124"/>
      <c r="AZ44" s="128"/>
      <c r="BA44" s="123"/>
      <c r="BB44" s="125"/>
      <c r="BC44" s="122"/>
      <c r="BD44" s="123"/>
      <c r="BE44" s="126"/>
      <c r="BF44" s="437">
        <f t="shared" si="3"/>
        <v>0</v>
      </c>
      <c r="BG44" s="631"/>
      <c r="BH44" s="750"/>
      <c r="BI44" s="751"/>
    </row>
    <row r="45" spans="1:61" ht="30" customHeight="1" x14ac:dyDescent="0.2">
      <c r="A45" s="624" t="s">
        <v>184</v>
      </c>
      <c r="B45" s="625"/>
      <c r="C45" s="626" t="s">
        <v>2</v>
      </c>
      <c r="D45" s="627"/>
      <c r="E45" s="627"/>
      <c r="F45" s="627"/>
      <c r="G45" s="627"/>
      <c r="H45" s="627"/>
      <c r="I45" s="627"/>
      <c r="J45" s="627"/>
      <c r="K45" s="627"/>
      <c r="L45" s="627"/>
      <c r="M45" s="627"/>
      <c r="N45" s="627"/>
      <c r="O45" s="627"/>
      <c r="P45" s="627"/>
      <c r="Q45" s="628"/>
      <c r="R45" s="629"/>
      <c r="S45" s="630"/>
      <c r="T45" s="129">
        <v>1</v>
      </c>
      <c r="U45" s="130"/>
      <c r="V45" s="655">
        <f>AH45+AK45+AN45+AQ45+AT45+AW45+AZ45+BC45</f>
        <v>108</v>
      </c>
      <c r="W45" s="656"/>
      <c r="X45" s="502">
        <f t="shared" si="4"/>
        <v>52</v>
      </c>
      <c r="Y45" s="621"/>
      <c r="Z45" s="502">
        <v>34</v>
      </c>
      <c r="AA45" s="498"/>
      <c r="AB45" s="500"/>
      <c r="AC45" s="498"/>
      <c r="AD45" s="500">
        <v>18</v>
      </c>
      <c r="AE45" s="498"/>
      <c r="AF45" s="500"/>
      <c r="AG45" s="621"/>
      <c r="AH45" s="90">
        <f>AJ45*36</f>
        <v>108</v>
      </c>
      <c r="AI45" s="91">
        <v>52</v>
      </c>
      <c r="AJ45" s="92">
        <v>3</v>
      </c>
      <c r="AK45" s="93"/>
      <c r="AL45" s="91"/>
      <c r="AM45" s="92"/>
      <c r="AN45" s="94"/>
      <c r="AO45" s="91"/>
      <c r="AP45" s="95"/>
      <c r="AQ45" s="90"/>
      <c r="AR45" s="91"/>
      <c r="AS45" s="96"/>
      <c r="AT45" s="90"/>
      <c r="AU45" s="91"/>
      <c r="AV45" s="92"/>
      <c r="AW45" s="93"/>
      <c r="AX45" s="91"/>
      <c r="AY45" s="92"/>
      <c r="AZ45" s="94"/>
      <c r="BA45" s="91"/>
      <c r="BB45" s="95"/>
      <c r="BC45" s="90"/>
      <c r="BD45" s="91"/>
      <c r="BE45" s="96"/>
      <c r="BF45" s="437">
        <f>AJ45+AM45+AP45+AS45+AV45+AY45+BB45+BE45</f>
        <v>3</v>
      </c>
      <c r="BG45" s="631"/>
      <c r="BH45" s="679" t="s">
        <v>67</v>
      </c>
      <c r="BI45" s="680"/>
    </row>
    <row r="46" spans="1:61" ht="30" customHeight="1" x14ac:dyDescent="0.2">
      <c r="A46" s="432" t="s">
        <v>185</v>
      </c>
      <c r="B46" s="433"/>
      <c r="C46" s="456" t="s">
        <v>218</v>
      </c>
      <c r="D46" s="457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8"/>
      <c r="R46" s="97"/>
      <c r="S46" s="98"/>
      <c r="T46" s="99"/>
      <c r="U46" s="100"/>
      <c r="V46" s="101"/>
      <c r="W46" s="102"/>
      <c r="X46" s="101"/>
      <c r="Y46" s="102"/>
      <c r="Z46" s="101"/>
      <c r="AA46" s="103"/>
      <c r="AB46" s="104"/>
      <c r="AC46" s="103"/>
      <c r="AD46" s="104"/>
      <c r="AE46" s="103"/>
      <c r="AF46" s="104"/>
      <c r="AG46" s="102"/>
      <c r="AH46" s="90"/>
      <c r="AI46" s="91"/>
      <c r="AJ46" s="92"/>
      <c r="AK46" s="93"/>
      <c r="AL46" s="91"/>
      <c r="AM46" s="92"/>
      <c r="AN46" s="94"/>
      <c r="AO46" s="91"/>
      <c r="AP46" s="95"/>
      <c r="AQ46" s="90"/>
      <c r="AR46" s="91"/>
      <c r="AS46" s="96"/>
      <c r="AT46" s="90"/>
      <c r="AU46" s="91"/>
      <c r="AV46" s="92"/>
      <c r="AW46" s="93"/>
      <c r="AX46" s="91"/>
      <c r="AY46" s="92"/>
      <c r="AZ46" s="94"/>
      <c r="BA46" s="91"/>
      <c r="BB46" s="95"/>
      <c r="BC46" s="90"/>
      <c r="BD46" s="91"/>
      <c r="BE46" s="96"/>
      <c r="BF46" s="437">
        <f t="shared" si="3"/>
        <v>0</v>
      </c>
      <c r="BG46" s="631"/>
      <c r="BH46" s="604"/>
      <c r="BI46" s="605"/>
    </row>
    <row r="47" spans="1:61" ht="30" customHeight="1" x14ac:dyDescent="0.2">
      <c r="A47" s="439" t="s">
        <v>186</v>
      </c>
      <c r="B47" s="440"/>
      <c r="C47" s="741" t="s">
        <v>3</v>
      </c>
      <c r="D47" s="742"/>
      <c r="E47" s="742"/>
      <c r="F47" s="742"/>
      <c r="G47" s="742"/>
      <c r="H47" s="742"/>
      <c r="I47" s="742"/>
      <c r="J47" s="742"/>
      <c r="K47" s="742"/>
      <c r="L47" s="742"/>
      <c r="M47" s="742"/>
      <c r="N47" s="742"/>
      <c r="O47" s="742"/>
      <c r="P47" s="742"/>
      <c r="Q47" s="743"/>
      <c r="R47" s="744"/>
      <c r="S47" s="745"/>
      <c r="T47" s="131">
        <v>1</v>
      </c>
      <c r="U47" s="132">
        <v>2</v>
      </c>
      <c r="V47" s="746">
        <f t="shared" ref="V47:V54" si="6">AH47+AK47+AN47+AQ47+AT47+AW47+AZ47+BC47</f>
        <v>216</v>
      </c>
      <c r="W47" s="747"/>
      <c r="X47" s="748">
        <f>SUM(Z47:AG47)</f>
        <v>140</v>
      </c>
      <c r="Y47" s="749"/>
      <c r="Z47" s="748">
        <v>16</v>
      </c>
      <c r="AA47" s="612"/>
      <c r="AB47" s="609">
        <v>76</v>
      </c>
      <c r="AC47" s="612"/>
      <c r="AD47" s="609">
        <v>48</v>
      </c>
      <c r="AE47" s="612"/>
      <c r="AF47" s="609"/>
      <c r="AG47" s="749"/>
      <c r="AH47" s="90">
        <f>AJ47*36</f>
        <v>108</v>
      </c>
      <c r="AI47" s="133">
        <v>72</v>
      </c>
      <c r="AJ47" s="134">
        <v>3</v>
      </c>
      <c r="AK47" s="93">
        <f t="shared" si="5"/>
        <v>108</v>
      </c>
      <c r="AL47" s="133">
        <v>68</v>
      </c>
      <c r="AM47" s="135">
        <v>3</v>
      </c>
      <c r="AN47" s="94"/>
      <c r="AO47" s="133"/>
      <c r="AP47" s="134"/>
      <c r="AQ47" s="136"/>
      <c r="AR47" s="133"/>
      <c r="AS47" s="135"/>
      <c r="AT47" s="137"/>
      <c r="AU47" s="133"/>
      <c r="AV47" s="134"/>
      <c r="AW47" s="136"/>
      <c r="AX47" s="133"/>
      <c r="AY47" s="135"/>
      <c r="AZ47" s="137"/>
      <c r="BA47" s="133"/>
      <c r="BB47" s="134"/>
      <c r="BC47" s="136"/>
      <c r="BD47" s="133"/>
      <c r="BE47" s="135"/>
      <c r="BF47" s="739">
        <f t="shared" si="3"/>
        <v>6</v>
      </c>
      <c r="BG47" s="740"/>
      <c r="BH47" s="679" t="s">
        <v>69</v>
      </c>
      <c r="BI47" s="680"/>
    </row>
    <row r="48" spans="1:61" ht="48" customHeight="1" x14ac:dyDescent="0.2">
      <c r="A48" s="624" t="s">
        <v>187</v>
      </c>
      <c r="B48" s="625"/>
      <c r="C48" s="443" t="s">
        <v>233</v>
      </c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4"/>
      <c r="O48" s="444"/>
      <c r="P48" s="444"/>
      <c r="Q48" s="445"/>
      <c r="R48" s="138">
        <v>2</v>
      </c>
      <c r="S48" s="139">
        <v>4</v>
      </c>
      <c r="T48" s="690">
        <v>3</v>
      </c>
      <c r="U48" s="691"/>
      <c r="V48" s="655">
        <f t="shared" si="6"/>
        <v>324</v>
      </c>
      <c r="W48" s="656"/>
      <c r="X48" s="684">
        <f>SUM(Z48:AG48)</f>
        <v>208</v>
      </c>
      <c r="Y48" s="694"/>
      <c r="Z48" s="684">
        <v>88</v>
      </c>
      <c r="AA48" s="685"/>
      <c r="AB48" s="686">
        <v>18</v>
      </c>
      <c r="AC48" s="685"/>
      <c r="AD48" s="686">
        <v>102</v>
      </c>
      <c r="AE48" s="685"/>
      <c r="AF48" s="686"/>
      <c r="AG48" s="694"/>
      <c r="AH48" s="119"/>
      <c r="AI48" s="120"/>
      <c r="AJ48" s="114"/>
      <c r="AK48" s="93">
        <f t="shared" si="5"/>
        <v>108</v>
      </c>
      <c r="AL48" s="120">
        <v>68</v>
      </c>
      <c r="AM48" s="114">
        <v>3</v>
      </c>
      <c r="AN48" s="94">
        <f>AP48*36</f>
        <v>108</v>
      </c>
      <c r="AO48" s="120">
        <v>72</v>
      </c>
      <c r="AP48" s="121">
        <v>3</v>
      </c>
      <c r="AQ48" s="119">
        <f>AS48*36</f>
        <v>108</v>
      </c>
      <c r="AR48" s="120">
        <v>68</v>
      </c>
      <c r="AS48" s="140">
        <v>3</v>
      </c>
      <c r="AT48" s="119"/>
      <c r="AU48" s="120"/>
      <c r="AV48" s="114"/>
      <c r="AW48" s="141"/>
      <c r="AX48" s="120"/>
      <c r="AY48" s="114"/>
      <c r="AZ48" s="142"/>
      <c r="BA48" s="91"/>
      <c r="BB48" s="95"/>
      <c r="BC48" s="90"/>
      <c r="BD48" s="91"/>
      <c r="BE48" s="96"/>
      <c r="BF48" s="437">
        <f t="shared" si="3"/>
        <v>9</v>
      </c>
      <c r="BG48" s="631"/>
      <c r="BH48" s="679" t="s">
        <v>70</v>
      </c>
      <c r="BI48" s="680"/>
    </row>
    <row r="49" spans="1:61" ht="30" customHeight="1" x14ac:dyDescent="0.2">
      <c r="A49" s="624" t="s">
        <v>188</v>
      </c>
      <c r="B49" s="625"/>
      <c r="C49" s="443" t="s">
        <v>219</v>
      </c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5"/>
      <c r="R49" s="688">
        <v>4</v>
      </c>
      <c r="S49" s="689"/>
      <c r="T49" s="690">
        <v>3</v>
      </c>
      <c r="U49" s="691"/>
      <c r="V49" s="655">
        <f t="shared" si="6"/>
        <v>216</v>
      </c>
      <c r="W49" s="656"/>
      <c r="X49" s="684">
        <f>SUM(Z49:AG49)</f>
        <v>136</v>
      </c>
      <c r="Y49" s="694"/>
      <c r="Z49" s="684">
        <v>52</v>
      </c>
      <c r="AA49" s="685"/>
      <c r="AB49" s="686">
        <v>16</v>
      </c>
      <c r="AC49" s="685"/>
      <c r="AD49" s="686">
        <v>68</v>
      </c>
      <c r="AE49" s="685"/>
      <c r="AF49" s="686"/>
      <c r="AG49" s="694"/>
      <c r="AH49" s="119"/>
      <c r="AI49" s="120"/>
      <c r="AJ49" s="114"/>
      <c r="AK49" s="141"/>
      <c r="AL49" s="120"/>
      <c r="AM49" s="114"/>
      <c r="AN49" s="94">
        <f>AP49*36</f>
        <v>108</v>
      </c>
      <c r="AO49" s="120">
        <v>68</v>
      </c>
      <c r="AP49" s="121">
        <v>3</v>
      </c>
      <c r="AQ49" s="119">
        <f>AS49*36</f>
        <v>108</v>
      </c>
      <c r="AR49" s="120">
        <v>68</v>
      </c>
      <c r="AS49" s="140">
        <v>3</v>
      </c>
      <c r="AT49" s="119"/>
      <c r="AU49" s="120"/>
      <c r="AV49" s="114"/>
      <c r="AW49" s="141"/>
      <c r="AX49" s="120"/>
      <c r="AY49" s="114"/>
      <c r="AZ49" s="142"/>
      <c r="BA49" s="91"/>
      <c r="BB49" s="95"/>
      <c r="BC49" s="90"/>
      <c r="BD49" s="91"/>
      <c r="BE49" s="96"/>
      <c r="BF49" s="437">
        <f t="shared" si="3"/>
        <v>6</v>
      </c>
      <c r="BG49" s="631"/>
      <c r="BH49" s="679" t="s">
        <v>71</v>
      </c>
      <c r="BI49" s="680"/>
    </row>
    <row r="50" spans="1:61" ht="48" customHeight="1" x14ac:dyDescent="0.2">
      <c r="A50" s="439" t="s">
        <v>220</v>
      </c>
      <c r="B50" s="440"/>
      <c r="C50" s="697" t="s">
        <v>314</v>
      </c>
      <c r="D50" s="698"/>
      <c r="E50" s="698"/>
      <c r="F50" s="698"/>
      <c r="G50" s="698"/>
      <c r="H50" s="698"/>
      <c r="I50" s="698"/>
      <c r="J50" s="698"/>
      <c r="K50" s="698"/>
      <c r="L50" s="698"/>
      <c r="M50" s="698"/>
      <c r="N50" s="698"/>
      <c r="O50" s="698"/>
      <c r="P50" s="698"/>
      <c r="Q50" s="699"/>
      <c r="R50" s="695">
        <v>5</v>
      </c>
      <c r="S50" s="696"/>
      <c r="T50" s="700">
        <v>4</v>
      </c>
      <c r="U50" s="701"/>
      <c r="V50" s="655">
        <f t="shared" si="6"/>
        <v>396</v>
      </c>
      <c r="W50" s="656"/>
      <c r="X50" s="684">
        <f t="shared" si="4"/>
        <v>204</v>
      </c>
      <c r="Y50" s="694"/>
      <c r="Z50" s="684">
        <v>104</v>
      </c>
      <c r="AA50" s="685"/>
      <c r="AB50" s="686">
        <v>50</v>
      </c>
      <c r="AC50" s="685"/>
      <c r="AD50" s="686">
        <v>50</v>
      </c>
      <c r="AE50" s="685"/>
      <c r="AF50" s="686"/>
      <c r="AG50" s="694"/>
      <c r="AH50" s="119"/>
      <c r="AI50" s="120"/>
      <c r="AJ50" s="114"/>
      <c r="AK50" s="141"/>
      <c r="AL50" s="120"/>
      <c r="AM50" s="114"/>
      <c r="AN50" s="142"/>
      <c r="AO50" s="120"/>
      <c r="AP50" s="121"/>
      <c r="AQ50" s="119">
        <f>AS50*36</f>
        <v>216</v>
      </c>
      <c r="AR50" s="120">
        <v>102</v>
      </c>
      <c r="AS50" s="140">
        <v>6</v>
      </c>
      <c r="AT50" s="119">
        <f>AV50*36</f>
        <v>180</v>
      </c>
      <c r="AU50" s="120">
        <v>102</v>
      </c>
      <c r="AV50" s="114">
        <v>5</v>
      </c>
      <c r="AW50" s="141"/>
      <c r="AX50" s="120"/>
      <c r="AY50" s="114"/>
      <c r="AZ50" s="142"/>
      <c r="BA50" s="91"/>
      <c r="BB50" s="95"/>
      <c r="BC50" s="90"/>
      <c r="BD50" s="91"/>
      <c r="BE50" s="96"/>
      <c r="BF50" s="437">
        <f t="shared" si="3"/>
        <v>11</v>
      </c>
      <c r="BG50" s="631"/>
      <c r="BH50" s="679" t="s">
        <v>289</v>
      </c>
      <c r="BI50" s="680"/>
    </row>
    <row r="51" spans="1:61" ht="63.95" customHeight="1" x14ac:dyDescent="0.2">
      <c r="A51" s="441"/>
      <c r="B51" s="442"/>
      <c r="C51" s="736" t="s">
        <v>315</v>
      </c>
      <c r="D51" s="737"/>
      <c r="E51" s="737"/>
      <c r="F51" s="737"/>
      <c r="G51" s="737"/>
      <c r="H51" s="737"/>
      <c r="I51" s="737"/>
      <c r="J51" s="737"/>
      <c r="K51" s="737"/>
      <c r="L51" s="737"/>
      <c r="M51" s="737"/>
      <c r="N51" s="737"/>
      <c r="O51" s="737"/>
      <c r="P51" s="737"/>
      <c r="Q51" s="738"/>
      <c r="R51" s="695"/>
      <c r="S51" s="696"/>
      <c r="T51" s="143"/>
      <c r="U51" s="144"/>
      <c r="V51" s="655">
        <f t="shared" si="6"/>
        <v>40</v>
      </c>
      <c r="W51" s="656"/>
      <c r="X51" s="684">
        <f>SUM(Z51:AG51)</f>
        <v>0</v>
      </c>
      <c r="Y51" s="694"/>
      <c r="Z51" s="684"/>
      <c r="AA51" s="685"/>
      <c r="AB51" s="686"/>
      <c r="AC51" s="685"/>
      <c r="AD51" s="686"/>
      <c r="AE51" s="685"/>
      <c r="AF51" s="686"/>
      <c r="AG51" s="694"/>
      <c r="AH51" s="119"/>
      <c r="AI51" s="120"/>
      <c r="AJ51" s="114"/>
      <c r="AK51" s="141"/>
      <c r="AL51" s="120"/>
      <c r="AM51" s="114"/>
      <c r="AN51" s="142"/>
      <c r="AO51" s="120"/>
      <c r="AP51" s="121"/>
      <c r="AQ51" s="119"/>
      <c r="AR51" s="120"/>
      <c r="AS51" s="140"/>
      <c r="AT51" s="119">
        <v>40</v>
      </c>
      <c r="AU51" s="120"/>
      <c r="AV51" s="114">
        <v>1</v>
      </c>
      <c r="AW51" s="141"/>
      <c r="AX51" s="120"/>
      <c r="AY51" s="114"/>
      <c r="AZ51" s="142"/>
      <c r="BA51" s="91"/>
      <c r="BB51" s="95"/>
      <c r="BC51" s="90"/>
      <c r="BD51" s="91"/>
      <c r="BE51" s="96"/>
      <c r="BF51" s="437">
        <v>1</v>
      </c>
      <c r="BG51" s="631"/>
      <c r="BH51" s="663"/>
      <c r="BI51" s="664"/>
    </row>
    <row r="52" spans="1:61" ht="48" customHeight="1" x14ac:dyDescent="0.2">
      <c r="A52" s="439" t="s">
        <v>221</v>
      </c>
      <c r="B52" s="440"/>
      <c r="C52" s="697" t="s">
        <v>323</v>
      </c>
      <c r="D52" s="698"/>
      <c r="E52" s="698"/>
      <c r="F52" s="698"/>
      <c r="G52" s="698"/>
      <c r="H52" s="698"/>
      <c r="I52" s="698"/>
      <c r="J52" s="698"/>
      <c r="K52" s="698"/>
      <c r="L52" s="698"/>
      <c r="M52" s="698"/>
      <c r="N52" s="698"/>
      <c r="O52" s="698"/>
      <c r="P52" s="698"/>
      <c r="Q52" s="699"/>
      <c r="R52" s="695">
        <v>5</v>
      </c>
      <c r="S52" s="696"/>
      <c r="T52" s="700">
        <v>4</v>
      </c>
      <c r="U52" s="701"/>
      <c r="V52" s="655">
        <f t="shared" si="6"/>
        <v>180</v>
      </c>
      <c r="W52" s="656"/>
      <c r="X52" s="684">
        <f t="shared" si="4"/>
        <v>88</v>
      </c>
      <c r="Y52" s="694"/>
      <c r="Z52" s="684">
        <v>54</v>
      </c>
      <c r="AA52" s="685"/>
      <c r="AB52" s="686">
        <v>34</v>
      </c>
      <c r="AC52" s="685"/>
      <c r="AD52" s="686"/>
      <c r="AE52" s="685"/>
      <c r="AF52" s="686"/>
      <c r="AG52" s="694"/>
      <c r="AH52" s="119"/>
      <c r="AI52" s="120"/>
      <c r="AJ52" s="114"/>
      <c r="AK52" s="141"/>
      <c r="AL52" s="120"/>
      <c r="AM52" s="114"/>
      <c r="AN52" s="142"/>
      <c r="AO52" s="120"/>
      <c r="AP52" s="121"/>
      <c r="AQ52" s="119">
        <f>AS52*36</f>
        <v>72</v>
      </c>
      <c r="AR52" s="120">
        <v>34</v>
      </c>
      <c r="AS52" s="140">
        <v>2</v>
      </c>
      <c r="AT52" s="119">
        <f>AV52*36</f>
        <v>108</v>
      </c>
      <c r="AU52" s="120">
        <v>54</v>
      </c>
      <c r="AV52" s="114">
        <v>3</v>
      </c>
      <c r="AW52" s="141"/>
      <c r="AX52" s="120"/>
      <c r="AY52" s="114"/>
      <c r="AZ52" s="142"/>
      <c r="BA52" s="91"/>
      <c r="BB52" s="95"/>
      <c r="BC52" s="90"/>
      <c r="BD52" s="91"/>
      <c r="BE52" s="96"/>
      <c r="BF52" s="437">
        <f t="shared" si="3"/>
        <v>5</v>
      </c>
      <c r="BG52" s="631"/>
      <c r="BH52" s="679" t="s">
        <v>290</v>
      </c>
      <c r="BI52" s="680"/>
    </row>
    <row r="53" spans="1:61" ht="63.95" customHeight="1" x14ac:dyDescent="0.2">
      <c r="A53" s="441"/>
      <c r="B53" s="442"/>
      <c r="C53" s="736" t="s">
        <v>324</v>
      </c>
      <c r="D53" s="737"/>
      <c r="E53" s="737"/>
      <c r="F53" s="737"/>
      <c r="G53" s="737"/>
      <c r="H53" s="737"/>
      <c r="I53" s="737"/>
      <c r="J53" s="737"/>
      <c r="K53" s="737"/>
      <c r="L53" s="737"/>
      <c r="M53" s="737"/>
      <c r="N53" s="737"/>
      <c r="O53" s="737"/>
      <c r="P53" s="737"/>
      <c r="Q53" s="738"/>
      <c r="R53" s="695"/>
      <c r="S53" s="696"/>
      <c r="T53" s="143"/>
      <c r="U53" s="144"/>
      <c r="V53" s="655">
        <f t="shared" si="6"/>
        <v>30</v>
      </c>
      <c r="W53" s="656"/>
      <c r="X53" s="684">
        <f t="shared" si="4"/>
        <v>0</v>
      </c>
      <c r="Y53" s="694"/>
      <c r="Z53" s="684"/>
      <c r="AA53" s="685"/>
      <c r="AB53" s="686"/>
      <c r="AC53" s="685"/>
      <c r="AD53" s="686"/>
      <c r="AE53" s="685"/>
      <c r="AF53" s="686"/>
      <c r="AG53" s="694"/>
      <c r="AH53" s="119"/>
      <c r="AI53" s="120"/>
      <c r="AJ53" s="114"/>
      <c r="AK53" s="141"/>
      <c r="AL53" s="120"/>
      <c r="AM53" s="114"/>
      <c r="AN53" s="142"/>
      <c r="AO53" s="120"/>
      <c r="AP53" s="121"/>
      <c r="AQ53" s="119"/>
      <c r="AR53" s="120"/>
      <c r="AS53" s="140"/>
      <c r="AT53" s="119"/>
      <c r="AU53" s="118"/>
      <c r="AV53" s="145"/>
      <c r="AW53" s="141">
        <v>30</v>
      </c>
      <c r="AX53" s="120"/>
      <c r="AY53" s="114">
        <v>1</v>
      </c>
      <c r="AZ53" s="142"/>
      <c r="BA53" s="91"/>
      <c r="BB53" s="95"/>
      <c r="BC53" s="90"/>
      <c r="BD53" s="91"/>
      <c r="BE53" s="96"/>
      <c r="BF53" s="437">
        <f t="shared" si="3"/>
        <v>1</v>
      </c>
      <c r="BG53" s="631"/>
      <c r="BH53" s="663"/>
      <c r="BI53" s="664"/>
    </row>
    <row r="54" spans="1:61" ht="30" customHeight="1" x14ac:dyDescent="0.2">
      <c r="A54" s="624" t="s">
        <v>222</v>
      </c>
      <c r="B54" s="625"/>
      <c r="C54" s="697" t="s">
        <v>234</v>
      </c>
      <c r="D54" s="698"/>
      <c r="E54" s="698"/>
      <c r="F54" s="698"/>
      <c r="G54" s="698"/>
      <c r="H54" s="698"/>
      <c r="I54" s="698"/>
      <c r="J54" s="698"/>
      <c r="K54" s="698"/>
      <c r="L54" s="698"/>
      <c r="M54" s="698"/>
      <c r="N54" s="698"/>
      <c r="O54" s="698"/>
      <c r="P54" s="698"/>
      <c r="Q54" s="699"/>
      <c r="R54" s="695">
        <v>6</v>
      </c>
      <c r="S54" s="696"/>
      <c r="T54" s="700"/>
      <c r="U54" s="701"/>
      <c r="V54" s="655">
        <f t="shared" si="6"/>
        <v>120</v>
      </c>
      <c r="W54" s="656"/>
      <c r="X54" s="684">
        <f t="shared" si="4"/>
        <v>86</v>
      </c>
      <c r="Y54" s="694"/>
      <c r="Z54" s="684">
        <v>36</v>
      </c>
      <c r="AA54" s="685"/>
      <c r="AB54" s="686">
        <v>50</v>
      </c>
      <c r="AC54" s="685"/>
      <c r="AD54" s="686"/>
      <c r="AE54" s="685"/>
      <c r="AF54" s="686"/>
      <c r="AG54" s="694"/>
      <c r="AH54" s="119"/>
      <c r="AI54" s="120"/>
      <c r="AJ54" s="114"/>
      <c r="AK54" s="141"/>
      <c r="AL54" s="120"/>
      <c r="AM54" s="114"/>
      <c r="AN54" s="142"/>
      <c r="AO54" s="120"/>
      <c r="AP54" s="121"/>
      <c r="AQ54" s="119"/>
      <c r="AR54" s="120"/>
      <c r="AS54" s="140"/>
      <c r="AT54" s="119"/>
      <c r="AU54" s="120"/>
      <c r="AV54" s="114"/>
      <c r="AW54" s="141">
        <v>120</v>
      </c>
      <c r="AX54" s="120">
        <v>86</v>
      </c>
      <c r="AY54" s="114">
        <v>3</v>
      </c>
      <c r="AZ54" s="142"/>
      <c r="BA54" s="91"/>
      <c r="BB54" s="95"/>
      <c r="BC54" s="90"/>
      <c r="BD54" s="91"/>
      <c r="BE54" s="96"/>
      <c r="BF54" s="437">
        <f t="shared" si="3"/>
        <v>3</v>
      </c>
      <c r="BG54" s="631"/>
      <c r="BH54" s="604" t="s">
        <v>291</v>
      </c>
      <c r="BI54" s="605"/>
    </row>
    <row r="55" spans="1:61" ht="30" customHeight="1" x14ac:dyDescent="0.2">
      <c r="A55" s="432" t="s">
        <v>189</v>
      </c>
      <c r="B55" s="433"/>
      <c r="C55" s="459" t="s">
        <v>223</v>
      </c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1"/>
      <c r="R55" s="97"/>
      <c r="S55" s="98"/>
      <c r="T55" s="99"/>
      <c r="U55" s="100"/>
      <c r="V55" s="101"/>
      <c r="W55" s="102"/>
      <c r="X55" s="101"/>
      <c r="Y55" s="102"/>
      <c r="Z55" s="101"/>
      <c r="AA55" s="103"/>
      <c r="AB55" s="104"/>
      <c r="AC55" s="103"/>
      <c r="AD55" s="104"/>
      <c r="AE55" s="103"/>
      <c r="AF55" s="104"/>
      <c r="AG55" s="102"/>
      <c r="AH55" s="90"/>
      <c r="AI55" s="91"/>
      <c r="AJ55" s="92"/>
      <c r="AK55" s="93"/>
      <c r="AL55" s="91"/>
      <c r="AM55" s="92"/>
      <c r="AN55" s="94"/>
      <c r="AO55" s="91"/>
      <c r="AP55" s="95"/>
      <c r="AQ55" s="90"/>
      <c r="AR55" s="91"/>
      <c r="AS55" s="96"/>
      <c r="AT55" s="119"/>
      <c r="AU55" s="91"/>
      <c r="AV55" s="92"/>
      <c r="AW55" s="141"/>
      <c r="AX55" s="91"/>
      <c r="AY55" s="92"/>
      <c r="AZ55" s="94"/>
      <c r="BA55" s="91"/>
      <c r="BB55" s="95"/>
      <c r="BC55" s="90"/>
      <c r="BD55" s="91"/>
      <c r="BE55" s="96"/>
      <c r="BF55" s="437">
        <f t="shared" si="3"/>
        <v>0</v>
      </c>
      <c r="BG55" s="631"/>
      <c r="BH55" s="604"/>
      <c r="BI55" s="605"/>
    </row>
    <row r="56" spans="1:61" ht="30" customHeight="1" x14ac:dyDescent="0.2">
      <c r="A56" s="624" t="s">
        <v>190</v>
      </c>
      <c r="B56" s="625"/>
      <c r="C56" s="697" t="s">
        <v>269</v>
      </c>
      <c r="D56" s="698"/>
      <c r="E56" s="698"/>
      <c r="F56" s="698"/>
      <c r="G56" s="698"/>
      <c r="H56" s="698"/>
      <c r="I56" s="698"/>
      <c r="J56" s="698"/>
      <c r="K56" s="698"/>
      <c r="L56" s="698"/>
      <c r="M56" s="698"/>
      <c r="N56" s="698"/>
      <c r="O56" s="698"/>
      <c r="P56" s="698"/>
      <c r="Q56" s="699"/>
      <c r="R56" s="629">
        <v>5</v>
      </c>
      <c r="S56" s="630"/>
      <c r="T56" s="631"/>
      <c r="U56" s="632"/>
      <c r="V56" s="655">
        <f t="shared" ref="V56:V61" si="7">AH56+AK56+AN56+AQ56+AT56+AW56+AZ56+BC56</f>
        <v>108</v>
      </c>
      <c r="W56" s="656"/>
      <c r="X56" s="502">
        <f t="shared" si="4"/>
        <v>68</v>
      </c>
      <c r="Y56" s="621"/>
      <c r="Z56" s="502">
        <v>34</v>
      </c>
      <c r="AA56" s="498"/>
      <c r="AB56" s="500">
        <v>17</v>
      </c>
      <c r="AC56" s="498"/>
      <c r="AD56" s="500">
        <v>17</v>
      </c>
      <c r="AE56" s="498"/>
      <c r="AF56" s="500"/>
      <c r="AG56" s="621"/>
      <c r="AH56" s="90"/>
      <c r="AI56" s="91"/>
      <c r="AJ56" s="92"/>
      <c r="AK56" s="93"/>
      <c r="AL56" s="91"/>
      <c r="AM56" s="92"/>
      <c r="AN56" s="94"/>
      <c r="AO56" s="91"/>
      <c r="AP56" s="95"/>
      <c r="AQ56" s="90"/>
      <c r="AR56" s="91"/>
      <c r="AS56" s="96"/>
      <c r="AT56" s="119">
        <f>AV56*36</f>
        <v>108</v>
      </c>
      <c r="AU56" s="91">
        <v>68</v>
      </c>
      <c r="AV56" s="92">
        <v>3</v>
      </c>
      <c r="AW56" s="141"/>
      <c r="AX56" s="91"/>
      <c r="AY56" s="92"/>
      <c r="AZ56" s="94"/>
      <c r="BA56" s="91"/>
      <c r="BB56" s="95"/>
      <c r="BC56" s="90"/>
      <c r="BD56" s="91"/>
      <c r="BE56" s="96"/>
      <c r="BF56" s="437">
        <f t="shared" si="3"/>
        <v>3</v>
      </c>
      <c r="BG56" s="631"/>
      <c r="BH56" s="604" t="s">
        <v>292</v>
      </c>
      <c r="BI56" s="605"/>
    </row>
    <row r="57" spans="1:61" ht="72" customHeight="1" x14ac:dyDescent="0.2">
      <c r="A57" s="624" t="s">
        <v>191</v>
      </c>
      <c r="B57" s="625"/>
      <c r="C57" s="697" t="s">
        <v>270</v>
      </c>
      <c r="D57" s="698"/>
      <c r="E57" s="698"/>
      <c r="F57" s="698"/>
      <c r="G57" s="698"/>
      <c r="H57" s="698"/>
      <c r="I57" s="698"/>
      <c r="J57" s="698"/>
      <c r="K57" s="698"/>
      <c r="L57" s="698"/>
      <c r="M57" s="698"/>
      <c r="N57" s="698"/>
      <c r="O57" s="698"/>
      <c r="P57" s="698"/>
      <c r="Q57" s="699"/>
      <c r="R57" s="629">
        <v>6</v>
      </c>
      <c r="S57" s="630"/>
      <c r="T57" s="631"/>
      <c r="U57" s="632"/>
      <c r="V57" s="655">
        <f t="shared" si="7"/>
        <v>108</v>
      </c>
      <c r="W57" s="656"/>
      <c r="X57" s="502">
        <f t="shared" si="4"/>
        <v>70</v>
      </c>
      <c r="Y57" s="621"/>
      <c r="Z57" s="502">
        <v>34</v>
      </c>
      <c r="AA57" s="498"/>
      <c r="AB57" s="500">
        <v>18</v>
      </c>
      <c r="AC57" s="498"/>
      <c r="AD57" s="500">
        <v>18</v>
      </c>
      <c r="AE57" s="498"/>
      <c r="AF57" s="500"/>
      <c r="AG57" s="621"/>
      <c r="AH57" s="90"/>
      <c r="AI57" s="91"/>
      <c r="AJ57" s="92"/>
      <c r="AK57" s="93"/>
      <c r="AL57" s="91"/>
      <c r="AM57" s="92"/>
      <c r="AN57" s="94"/>
      <c r="AO57" s="91"/>
      <c r="AP57" s="95"/>
      <c r="AQ57" s="90"/>
      <c r="AR57" s="91"/>
      <c r="AS57" s="96"/>
      <c r="AT57" s="90"/>
      <c r="AU57" s="91"/>
      <c r="AV57" s="92"/>
      <c r="AW57" s="141">
        <f>AY57*36</f>
        <v>108</v>
      </c>
      <c r="AX57" s="91">
        <v>70</v>
      </c>
      <c r="AY57" s="92">
        <v>3</v>
      </c>
      <c r="AZ57" s="94"/>
      <c r="BA57" s="91"/>
      <c r="BB57" s="95"/>
      <c r="BC57" s="90"/>
      <c r="BD57" s="91"/>
      <c r="BE57" s="96"/>
      <c r="BF57" s="437">
        <f t="shared" si="3"/>
        <v>3</v>
      </c>
      <c r="BG57" s="631"/>
      <c r="BH57" s="604" t="s">
        <v>293</v>
      </c>
      <c r="BI57" s="605"/>
    </row>
    <row r="58" spans="1:61" ht="48" customHeight="1" x14ac:dyDescent="0.2">
      <c r="A58" s="734" t="s">
        <v>224</v>
      </c>
      <c r="B58" s="735"/>
      <c r="C58" s="443" t="s">
        <v>271</v>
      </c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44"/>
      <c r="O58" s="444"/>
      <c r="P58" s="444"/>
      <c r="Q58" s="445"/>
      <c r="R58" s="688"/>
      <c r="S58" s="689"/>
      <c r="T58" s="690">
        <v>7</v>
      </c>
      <c r="U58" s="691"/>
      <c r="V58" s="655">
        <f t="shared" si="7"/>
        <v>108</v>
      </c>
      <c r="W58" s="656"/>
      <c r="X58" s="684">
        <f t="shared" si="4"/>
        <v>72</v>
      </c>
      <c r="Y58" s="694"/>
      <c r="Z58" s="684">
        <v>36</v>
      </c>
      <c r="AA58" s="685"/>
      <c r="AB58" s="686">
        <v>36</v>
      </c>
      <c r="AC58" s="685"/>
      <c r="AD58" s="686"/>
      <c r="AE58" s="685"/>
      <c r="AF58" s="686"/>
      <c r="AG58" s="694"/>
      <c r="AH58" s="119"/>
      <c r="AI58" s="120"/>
      <c r="AJ58" s="114"/>
      <c r="AK58" s="141"/>
      <c r="AL58" s="120"/>
      <c r="AM58" s="114"/>
      <c r="AN58" s="142"/>
      <c r="AO58" s="120"/>
      <c r="AP58" s="121"/>
      <c r="AQ58" s="119"/>
      <c r="AR58" s="120"/>
      <c r="AS58" s="140"/>
      <c r="AT58" s="119"/>
      <c r="AU58" s="120"/>
      <c r="AV58" s="114"/>
      <c r="AW58" s="141"/>
      <c r="AX58" s="120"/>
      <c r="AY58" s="114"/>
      <c r="AZ58" s="142">
        <f>BB58*36</f>
        <v>108</v>
      </c>
      <c r="BA58" s="120">
        <v>72</v>
      </c>
      <c r="BB58" s="121">
        <v>3</v>
      </c>
      <c r="BC58" s="119"/>
      <c r="BD58" s="120"/>
      <c r="BE58" s="140"/>
      <c r="BF58" s="437">
        <f t="shared" si="3"/>
        <v>3</v>
      </c>
      <c r="BG58" s="631"/>
      <c r="BH58" s="604" t="s">
        <v>294</v>
      </c>
      <c r="BI58" s="605"/>
    </row>
    <row r="59" spans="1:61" ht="48" customHeight="1" x14ac:dyDescent="0.2">
      <c r="A59" s="439" t="s">
        <v>225</v>
      </c>
      <c r="B59" s="440"/>
      <c r="C59" s="443" t="s">
        <v>325</v>
      </c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5"/>
      <c r="R59" s="437">
        <v>4</v>
      </c>
      <c r="S59" s="438"/>
      <c r="T59" s="446">
        <v>3</v>
      </c>
      <c r="U59" s="447"/>
      <c r="V59" s="655">
        <f t="shared" si="7"/>
        <v>336</v>
      </c>
      <c r="W59" s="656"/>
      <c r="X59" s="502">
        <f>SUM(Z59:AG59)</f>
        <v>208</v>
      </c>
      <c r="Y59" s="621"/>
      <c r="Z59" s="502">
        <v>70</v>
      </c>
      <c r="AA59" s="498"/>
      <c r="AB59" s="500">
        <v>68</v>
      </c>
      <c r="AC59" s="498"/>
      <c r="AD59" s="500">
        <v>70</v>
      </c>
      <c r="AE59" s="498"/>
      <c r="AF59" s="500"/>
      <c r="AG59" s="621"/>
      <c r="AH59" s="90"/>
      <c r="AI59" s="91"/>
      <c r="AJ59" s="92"/>
      <c r="AK59" s="93"/>
      <c r="AL59" s="91"/>
      <c r="AM59" s="92"/>
      <c r="AN59" s="94">
        <v>120</v>
      </c>
      <c r="AO59" s="91">
        <v>90</v>
      </c>
      <c r="AP59" s="95">
        <v>3</v>
      </c>
      <c r="AQ59" s="90">
        <f>AS59*36</f>
        <v>216</v>
      </c>
      <c r="AR59" s="91">
        <v>118</v>
      </c>
      <c r="AS59" s="96">
        <v>6</v>
      </c>
      <c r="AT59" s="90"/>
      <c r="AU59" s="91"/>
      <c r="AV59" s="92"/>
      <c r="AW59" s="93"/>
      <c r="AX59" s="91"/>
      <c r="AY59" s="92"/>
      <c r="AZ59" s="94"/>
      <c r="BA59" s="91"/>
      <c r="BB59" s="95"/>
      <c r="BC59" s="90"/>
      <c r="BD59" s="91"/>
      <c r="BE59" s="96"/>
      <c r="BF59" s="437">
        <f t="shared" si="3"/>
        <v>9</v>
      </c>
      <c r="BG59" s="631"/>
      <c r="BH59" s="679" t="s">
        <v>295</v>
      </c>
      <c r="BI59" s="680"/>
    </row>
    <row r="60" spans="1:61" ht="63.95" customHeight="1" x14ac:dyDescent="0.2">
      <c r="A60" s="441"/>
      <c r="B60" s="442"/>
      <c r="C60" s="443" t="s">
        <v>326</v>
      </c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4"/>
      <c r="O60" s="444"/>
      <c r="P60" s="444"/>
      <c r="Q60" s="445"/>
      <c r="R60" s="437"/>
      <c r="S60" s="438"/>
      <c r="T60" s="143"/>
      <c r="U60" s="144"/>
      <c r="V60" s="655">
        <f t="shared" si="7"/>
        <v>30</v>
      </c>
      <c r="W60" s="656"/>
      <c r="X60" s="502"/>
      <c r="Y60" s="621"/>
      <c r="Z60" s="502"/>
      <c r="AA60" s="498"/>
      <c r="AB60" s="500"/>
      <c r="AC60" s="498"/>
      <c r="AD60" s="500"/>
      <c r="AE60" s="498"/>
      <c r="AF60" s="500"/>
      <c r="AG60" s="621"/>
      <c r="AH60" s="90"/>
      <c r="AI60" s="91"/>
      <c r="AJ60" s="92"/>
      <c r="AK60" s="93"/>
      <c r="AL60" s="91"/>
      <c r="AM60" s="92"/>
      <c r="AN60" s="94"/>
      <c r="AO60" s="91"/>
      <c r="AP60" s="95"/>
      <c r="AQ60" s="117"/>
      <c r="AR60" s="118"/>
      <c r="AS60" s="146"/>
      <c r="AT60" s="90">
        <v>30</v>
      </c>
      <c r="AU60" s="91"/>
      <c r="AV60" s="92">
        <v>1</v>
      </c>
      <c r="AW60" s="93"/>
      <c r="AX60" s="91"/>
      <c r="AY60" s="92"/>
      <c r="AZ60" s="94"/>
      <c r="BA60" s="91"/>
      <c r="BB60" s="95"/>
      <c r="BC60" s="90"/>
      <c r="BD60" s="91"/>
      <c r="BE60" s="96"/>
      <c r="BF60" s="437">
        <f t="shared" si="3"/>
        <v>1</v>
      </c>
      <c r="BG60" s="631"/>
      <c r="BH60" s="663"/>
      <c r="BI60" s="664"/>
    </row>
    <row r="61" spans="1:61" ht="72" customHeight="1" x14ac:dyDescent="0.2">
      <c r="A61" s="624" t="s">
        <v>226</v>
      </c>
      <c r="B61" s="625"/>
      <c r="C61" s="443" t="s">
        <v>265</v>
      </c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5"/>
      <c r="R61" s="437">
        <v>5</v>
      </c>
      <c r="S61" s="438"/>
      <c r="T61" s="446">
        <v>4</v>
      </c>
      <c r="U61" s="447"/>
      <c r="V61" s="655">
        <f t="shared" si="7"/>
        <v>180</v>
      </c>
      <c r="W61" s="656"/>
      <c r="X61" s="502">
        <f>SUM(Z61:AG61)</f>
        <v>106</v>
      </c>
      <c r="Y61" s="621"/>
      <c r="Z61" s="502">
        <v>34</v>
      </c>
      <c r="AA61" s="498"/>
      <c r="AB61" s="500">
        <v>54</v>
      </c>
      <c r="AC61" s="498"/>
      <c r="AD61" s="500">
        <v>18</v>
      </c>
      <c r="AE61" s="498"/>
      <c r="AF61" s="500"/>
      <c r="AG61" s="621"/>
      <c r="AH61" s="90"/>
      <c r="AI61" s="91"/>
      <c r="AJ61" s="92"/>
      <c r="AK61" s="93"/>
      <c r="AL61" s="91"/>
      <c r="AM61" s="92"/>
      <c r="AN61" s="94"/>
      <c r="AO61" s="91"/>
      <c r="AP61" s="95"/>
      <c r="AQ61" s="90">
        <f>AS61*36</f>
        <v>72</v>
      </c>
      <c r="AR61" s="91">
        <v>34</v>
      </c>
      <c r="AS61" s="96">
        <v>2</v>
      </c>
      <c r="AT61" s="90">
        <f>AV61*36</f>
        <v>108</v>
      </c>
      <c r="AU61" s="91">
        <v>72</v>
      </c>
      <c r="AV61" s="92">
        <v>3</v>
      </c>
      <c r="AW61" s="93"/>
      <c r="AX61" s="91"/>
      <c r="AY61" s="92"/>
      <c r="AZ61" s="94"/>
      <c r="BA61" s="91"/>
      <c r="BB61" s="95"/>
      <c r="BC61" s="90"/>
      <c r="BD61" s="91"/>
      <c r="BE61" s="96"/>
      <c r="BF61" s="437">
        <f t="shared" si="3"/>
        <v>5</v>
      </c>
      <c r="BG61" s="631"/>
      <c r="BH61" s="640" t="s">
        <v>296</v>
      </c>
      <c r="BI61" s="641"/>
    </row>
    <row r="62" spans="1:61" ht="48" customHeight="1" x14ac:dyDescent="0.2">
      <c r="A62" s="496" t="s">
        <v>192</v>
      </c>
      <c r="B62" s="497"/>
      <c r="C62" s="462" t="s">
        <v>11</v>
      </c>
      <c r="D62" s="463"/>
      <c r="E62" s="463"/>
      <c r="F62" s="463"/>
      <c r="G62" s="463"/>
      <c r="H62" s="463"/>
      <c r="I62" s="463"/>
      <c r="J62" s="463"/>
      <c r="K62" s="463"/>
      <c r="L62" s="463"/>
      <c r="M62" s="463"/>
      <c r="N62" s="463"/>
      <c r="O62" s="463"/>
      <c r="P62" s="463"/>
      <c r="Q62" s="464"/>
      <c r="R62" s="147"/>
      <c r="S62" s="148"/>
      <c r="T62" s="149"/>
      <c r="U62" s="150"/>
      <c r="V62" s="727">
        <f>SUM(V63:W91)</f>
        <v>2600</v>
      </c>
      <c r="W62" s="728"/>
      <c r="X62" s="729">
        <f>SUM(X63:Y91)</f>
        <v>1276</v>
      </c>
      <c r="Y62" s="730"/>
      <c r="Z62" s="729">
        <f>SUM(Z63:AA91)</f>
        <v>602</v>
      </c>
      <c r="AA62" s="731"/>
      <c r="AB62" s="728">
        <f>SUM(AB63:AC91)</f>
        <v>354</v>
      </c>
      <c r="AC62" s="731"/>
      <c r="AD62" s="732">
        <f>SUM(AD63:AE91)</f>
        <v>300</v>
      </c>
      <c r="AE62" s="732"/>
      <c r="AF62" s="732">
        <f>SUM(AF63:AG91)</f>
        <v>20</v>
      </c>
      <c r="AG62" s="733"/>
      <c r="AH62" s="151">
        <f t="shared" ref="AH62:BE62" si="8">SUM(AH63:AH91)</f>
        <v>252</v>
      </c>
      <c r="AI62" s="152">
        <f t="shared" si="8"/>
        <v>124</v>
      </c>
      <c r="AJ62" s="153">
        <f t="shared" si="8"/>
        <v>7</v>
      </c>
      <c r="AK62" s="154">
        <f t="shared" si="8"/>
        <v>108</v>
      </c>
      <c r="AL62" s="152">
        <f t="shared" si="8"/>
        <v>50</v>
      </c>
      <c r="AM62" s="153">
        <f t="shared" si="8"/>
        <v>3</v>
      </c>
      <c r="AN62" s="155">
        <f t="shared" si="8"/>
        <v>0</v>
      </c>
      <c r="AO62" s="152">
        <f t="shared" si="8"/>
        <v>0</v>
      </c>
      <c r="AP62" s="156">
        <f t="shared" si="8"/>
        <v>0</v>
      </c>
      <c r="AQ62" s="151">
        <f t="shared" si="8"/>
        <v>108</v>
      </c>
      <c r="AR62" s="152">
        <f t="shared" si="8"/>
        <v>68</v>
      </c>
      <c r="AS62" s="157">
        <f t="shared" si="8"/>
        <v>3</v>
      </c>
      <c r="AT62" s="151">
        <f t="shared" si="8"/>
        <v>366</v>
      </c>
      <c r="AU62" s="152">
        <f t="shared" si="8"/>
        <v>212</v>
      </c>
      <c r="AV62" s="153">
        <f t="shared" si="8"/>
        <v>10</v>
      </c>
      <c r="AW62" s="154">
        <f t="shared" si="8"/>
        <v>694</v>
      </c>
      <c r="AX62" s="152">
        <f t="shared" si="8"/>
        <v>358</v>
      </c>
      <c r="AY62" s="153">
        <f t="shared" si="8"/>
        <v>19</v>
      </c>
      <c r="AZ62" s="155">
        <f t="shared" si="8"/>
        <v>1072</v>
      </c>
      <c r="BA62" s="152">
        <f t="shared" si="8"/>
        <v>464</v>
      </c>
      <c r="BB62" s="156">
        <f t="shared" si="8"/>
        <v>30</v>
      </c>
      <c r="BC62" s="151">
        <f t="shared" si="8"/>
        <v>0</v>
      </c>
      <c r="BD62" s="152">
        <f t="shared" si="8"/>
        <v>0</v>
      </c>
      <c r="BE62" s="157">
        <f t="shared" si="8"/>
        <v>0</v>
      </c>
      <c r="BF62" s="723">
        <f t="shared" si="3"/>
        <v>72</v>
      </c>
      <c r="BG62" s="724"/>
      <c r="BH62" s="725"/>
      <c r="BI62" s="726"/>
    </row>
    <row r="63" spans="1:61" ht="30" customHeight="1" x14ac:dyDescent="0.2">
      <c r="A63" s="432" t="s">
        <v>193</v>
      </c>
      <c r="B63" s="433"/>
      <c r="C63" s="459" t="s">
        <v>12</v>
      </c>
      <c r="D63" s="460"/>
      <c r="E63" s="460"/>
      <c r="F63" s="460"/>
      <c r="G63" s="460"/>
      <c r="H63" s="460"/>
      <c r="I63" s="460"/>
      <c r="J63" s="460"/>
      <c r="K63" s="460"/>
      <c r="L63" s="460"/>
      <c r="M63" s="460"/>
      <c r="N63" s="460"/>
      <c r="O63" s="460"/>
      <c r="P63" s="460"/>
      <c r="Q63" s="461"/>
      <c r="R63" s="97"/>
      <c r="S63" s="98"/>
      <c r="T63" s="99"/>
      <c r="U63" s="100"/>
      <c r="V63" s="101"/>
      <c r="W63" s="102"/>
      <c r="X63" s="101"/>
      <c r="Y63" s="102"/>
      <c r="Z63" s="101"/>
      <c r="AA63" s="103"/>
      <c r="AB63" s="104"/>
      <c r="AC63" s="103"/>
      <c r="AD63" s="104"/>
      <c r="AE63" s="103"/>
      <c r="AF63" s="104"/>
      <c r="AG63" s="102"/>
      <c r="AH63" s="108"/>
      <c r="AI63" s="106"/>
      <c r="AJ63" s="110"/>
      <c r="AK63" s="111"/>
      <c r="AL63" s="106"/>
      <c r="AM63" s="110"/>
      <c r="AN63" s="105"/>
      <c r="AO63" s="106"/>
      <c r="AP63" s="107"/>
      <c r="AQ63" s="108"/>
      <c r="AR63" s="106"/>
      <c r="AS63" s="109"/>
      <c r="AT63" s="108"/>
      <c r="AU63" s="106"/>
      <c r="AV63" s="110"/>
      <c r="AW63" s="111"/>
      <c r="AX63" s="106"/>
      <c r="AY63" s="110"/>
      <c r="AZ63" s="105"/>
      <c r="BA63" s="106"/>
      <c r="BB63" s="107"/>
      <c r="BC63" s="108"/>
      <c r="BD63" s="106"/>
      <c r="BE63" s="109"/>
      <c r="BF63" s="631">
        <f t="shared" si="3"/>
        <v>0</v>
      </c>
      <c r="BG63" s="645"/>
      <c r="BH63" s="721"/>
      <c r="BI63" s="722"/>
    </row>
    <row r="64" spans="1:61" ht="48" customHeight="1" x14ac:dyDescent="0.2">
      <c r="A64" s="624" t="s">
        <v>194</v>
      </c>
      <c r="B64" s="625"/>
      <c r="C64" s="697" t="s">
        <v>20</v>
      </c>
      <c r="D64" s="698"/>
      <c r="E64" s="698"/>
      <c r="F64" s="698"/>
      <c r="G64" s="698"/>
      <c r="H64" s="698"/>
      <c r="I64" s="698"/>
      <c r="J64" s="698"/>
      <c r="K64" s="698"/>
      <c r="L64" s="698"/>
      <c r="M64" s="698"/>
      <c r="N64" s="698"/>
      <c r="O64" s="698"/>
      <c r="P64" s="698"/>
      <c r="Q64" s="699"/>
      <c r="R64" s="629"/>
      <c r="S64" s="630"/>
      <c r="T64" s="631">
        <v>6</v>
      </c>
      <c r="U64" s="632"/>
      <c r="V64" s="655">
        <f>AH64+AK64+AN64+AQ64+AT64+AW64+AZ64+BC64</f>
        <v>72</v>
      </c>
      <c r="W64" s="656"/>
      <c r="X64" s="502">
        <f>SUM(Z64:AG64)</f>
        <v>34</v>
      </c>
      <c r="Y64" s="621"/>
      <c r="Z64" s="502">
        <v>24</v>
      </c>
      <c r="AA64" s="498"/>
      <c r="AB64" s="500"/>
      <c r="AC64" s="498"/>
      <c r="AD64" s="500"/>
      <c r="AE64" s="498"/>
      <c r="AF64" s="500">
        <v>10</v>
      </c>
      <c r="AG64" s="621"/>
      <c r="AH64" s="90"/>
      <c r="AI64" s="91"/>
      <c r="AJ64" s="92"/>
      <c r="AK64" s="93"/>
      <c r="AL64" s="91"/>
      <c r="AM64" s="92"/>
      <c r="AN64" s="94"/>
      <c r="AO64" s="91"/>
      <c r="AP64" s="95"/>
      <c r="AQ64" s="90"/>
      <c r="AR64" s="91"/>
      <c r="AS64" s="96"/>
      <c r="AT64" s="90"/>
      <c r="AU64" s="91"/>
      <c r="AV64" s="92"/>
      <c r="AW64" s="93">
        <v>72</v>
      </c>
      <c r="AX64" s="91">
        <v>34</v>
      </c>
      <c r="AY64" s="92">
        <v>2</v>
      </c>
      <c r="AZ64" s="94"/>
      <c r="BA64" s="91"/>
      <c r="BB64" s="95"/>
      <c r="BC64" s="90"/>
      <c r="BD64" s="91"/>
      <c r="BE64" s="96"/>
      <c r="BF64" s="631">
        <f t="shared" si="3"/>
        <v>2</v>
      </c>
      <c r="BG64" s="645"/>
      <c r="BH64" s="604" t="s">
        <v>363</v>
      </c>
      <c r="BI64" s="605"/>
    </row>
    <row r="65" spans="1:61" ht="63.95" customHeight="1" x14ac:dyDescent="0.2">
      <c r="A65" s="624" t="s">
        <v>195</v>
      </c>
      <c r="B65" s="625"/>
      <c r="C65" s="697" t="s">
        <v>344</v>
      </c>
      <c r="D65" s="698"/>
      <c r="E65" s="698"/>
      <c r="F65" s="698"/>
      <c r="G65" s="698"/>
      <c r="H65" s="698"/>
      <c r="I65" s="698"/>
      <c r="J65" s="698"/>
      <c r="K65" s="698"/>
      <c r="L65" s="698"/>
      <c r="M65" s="698"/>
      <c r="N65" s="698"/>
      <c r="O65" s="698"/>
      <c r="P65" s="698"/>
      <c r="Q65" s="699"/>
      <c r="R65" s="629"/>
      <c r="S65" s="630"/>
      <c r="T65" s="631">
        <v>1</v>
      </c>
      <c r="U65" s="632"/>
      <c r="V65" s="655">
        <f>AH65+AK65+AN65+AQ65+AT65+AW65+AZ65+BC65</f>
        <v>72</v>
      </c>
      <c r="W65" s="656"/>
      <c r="X65" s="502">
        <f>SUM(Z65:AG65)</f>
        <v>34</v>
      </c>
      <c r="Y65" s="621"/>
      <c r="Z65" s="502">
        <v>24</v>
      </c>
      <c r="AA65" s="498"/>
      <c r="AB65" s="500"/>
      <c r="AC65" s="498"/>
      <c r="AD65" s="500"/>
      <c r="AE65" s="498"/>
      <c r="AF65" s="500">
        <v>10</v>
      </c>
      <c r="AG65" s="621"/>
      <c r="AH65" s="90">
        <v>72</v>
      </c>
      <c r="AI65" s="91">
        <v>34</v>
      </c>
      <c r="AJ65" s="92">
        <v>2</v>
      </c>
      <c r="AK65" s="93"/>
      <c r="AL65" s="91"/>
      <c r="AM65" s="92"/>
      <c r="AN65" s="94"/>
      <c r="AO65" s="91"/>
      <c r="AP65" s="95"/>
      <c r="AQ65" s="90"/>
      <c r="AR65" s="91"/>
      <c r="AS65" s="96"/>
      <c r="AT65" s="90"/>
      <c r="AU65" s="91"/>
      <c r="AV65" s="92"/>
      <c r="AW65" s="93"/>
      <c r="AX65" s="91"/>
      <c r="AY65" s="92"/>
      <c r="AZ65" s="94"/>
      <c r="BA65" s="91"/>
      <c r="BB65" s="95"/>
      <c r="BC65" s="90"/>
      <c r="BD65" s="91"/>
      <c r="BE65" s="96"/>
      <c r="BF65" s="631">
        <f t="shared" si="3"/>
        <v>2</v>
      </c>
      <c r="BG65" s="645"/>
      <c r="BH65" s="719" t="s">
        <v>364</v>
      </c>
      <c r="BI65" s="720"/>
    </row>
    <row r="66" spans="1:61" ht="30" customHeight="1" x14ac:dyDescent="0.2">
      <c r="A66" s="432" t="s">
        <v>196</v>
      </c>
      <c r="B66" s="433"/>
      <c r="C66" s="459" t="s">
        <v>227</v>
      </c>
      <c r="D66" s="460"/>
      <c r="E66" s="460"/>
      <c r="F66" s="460"/>
      <c r="G66" s="460"/>
      <c r="H66" s="460"/>
      <c r="I66" s="460"/>
      <c r="J66" s="460"/>
      <c r="K66" s="460"/>
      <c r="L66" s="460"/>
      <c r="M66" s="460"/>
      <c r="N66" s="460"/>
      <c r="O66" s="460"/>
      <c r="P66" s="460"/>
      <c r="Q66" s="461"/>
      <c r="R66" s="97"/>
      <c r="S66" s="98"/>
      <c r="T66" s="99"/>
      <c r="U66" s="100"/>
      <c r="V66" s="101"/>
      <c r="W66" s="102"/>
      <c r="X66" s="101"/>
      <c r="Y66" s="102"/>
      <c r="Z66" s="101"/>
      <c r="AA66" s="103"/>
      <c r="AB66" s="104"/>
      <c r="AC66" s="103"/>
      <c r="AD66" s="104"/>
      <c r="AE66" s="103"/>
      <c r="AF66" s="104"/>
      <c r="AG66" s="102"/>
      <c r="AH66" s="108"/>
      <c r="AI66" s="106"/>
      <c r="AJ66" s="110"/>
      <c r="AK66" s="111"/>
      <c r="AL66" s="106"/>
      <c r="AM66" s="110"/>
      <c r="AN66" s="105"/>
      <c r="AO66" s="106"/>
      <c r="AP66" s="107"/>
      <c r="AQ66" s="108"/>
      <c r="AR66" s="106"/>
      <c r="AS66" s="109"/>
      <c r="AT66" s="108"/>
      <c r="AU66" s="106"/>
      <c r="AV66" s="110"/>
      <c r="AW66" s="111"/>
      <c r="AX66" s="106"/>
      <c r="AY66" s="110"/>
      <c r="AZ66" s="105"/>
      <c r="BA66" s="106"/>
      <c r="BB66" s="107"/>
      <c r="BC66" s="108"/>
      <c r="BD66" s="106"/>
      <c r="BE66" s="109"/>
      <c r="BF66" s="631">
        <f t="shared" si="3"/>
        <v>0</v>
      </c>
      <c r="BG66" s="645"/>
      <c r="BH66" s="721"/>
      <c r="BI66" s="722"/>
    </row>
    <row r="67" spans="1:61" ht="30" customHeight="1" x14ac:dyDescent="0.2">
      <c r="A67" s="439" t="s">
        <v>197</v>
      </c>
      <c r="B67" s="440"/>
      <c r="C67" s="713" t="s">
        <v>316</v>
      </c>
      <c r="D67" s="714"/>
      <c r="E67" s="714"/>
      <c r="F67" s="714"/>
      <c r="G67" s="714"/>
      <c r="H67" s="714"/>
      <c r="I67" s="714"/>
      <c r="J67" s="714"/>
      <c r="K67" s="714"/>
      <c r="L67" s="714"/>
      <c r="M67" s="714"/>
      <c r="N67" s="714"/>
      <c r="O67" s="714"/>
      <c r="P67" s="714"/>
      <c r="Q67" s="715"/>
      <c r="R67" s="695"/>
      <c r="S67" s="696"/>
      <c r="T67" s="700">
        <v>7</v>
      </c>
      <c r="U67" s="701"/>
      <c r="V67" s="655">
        <f>AH67+AK67+AN67+AQ67+AT67+AW67+AZ67+BC67</f>
        <v>108</v>
      </c>
      <c r="W67" s="656"/>
      <c r="X67" s="684">
        <f>SUM(Z67:AG67)</f>
        <v>50</v>
      </c>
      <c r="Y67" s="694"/>
      <c r="Z67" s="684">
        <v>34</v>
      </c>
      <c r="AA67" s="685"/>
      <c r="AB67" s="686"/>
      <c r="AC67" s="685"/>
      <c r="AD67" s="686">
        <v>16</v>
      </c>
      <c r="AE67" s="685"/>
      <c r="AF67" s="686"/>
      <c r="AG67" s="694"/>
      <c r="AH67" s="119"/>
      <c r="AI67" s="120"/>
      <c r="AJ67" s="114"/>
      <c r="AK67" s="141"/>
      <c r="AL67" s="120"/>
      <c r="AM67" s="114"/>
      <c r="AN67" s="142"/>
      <c r="AO67" s="120"/>
      <c r="AP67" s="121"/>
      <c r="AQ67" s="119"/>
      <c r="AR67" s="120"/>
      <c r="AS67" s="140"/>
      <c r="AT67" s="119"/>
      <c r="AU67" s="120"/>
      <c r="AV67" s="114"/>
      <c r="AW67" s="141"/>
      <c r="AX67" s="120"/>
      <c r="AY67" s="114"/>
      <c r="AZ67" s="142">
        <f>BB67*36</f>
        <v>108</v>
      </c>
      <c r="BA67" s="120">
        <v>50</v>
      </c>
      <c r="BB67" s="121">
        <v>3</v>
      </c>
      <c r="BC67" s="119"/>
      <c r="BD67" s="120"/>
      <c r="BE67" s="140"/>
      <c r="BF67" s="700">
        <f t="shared" si="3"/>
        <v>3</v>
      </c>
      <c r="BG67" s="712"/>
      <c r="BH67" s="679" t="s">
        <v>72</v>
      </c>
      <c r="BI67" s="680"/>
    </row>
    <row r="68" spans="1:61" ht="65.25" customHeight="1" thickBot="1" x14ac:dyDescent="0.25">
      <c r="A68" s="441"/>
      <c r="B68" s="442"/>
      <c r="C68" s="443" t="s">
        <v>317</v>
      </c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4"/>
      <c r="O68" s="444"/>
      <c r="P68" s="444"/>
      <c r="Q68" s="445"/>
      <c r="R68" s="437"/>
      <c r="S68" s="438"/>
      <c r="T68" s="143"/>
      <c r="U68" s="144"/>
      <c r="V68" s="655">
        <f>AH68+AK68+AN68+AQ68+AT68+AW68+AZ68+BC68</f>
        <v>30</v>
      </c>
      <c r="W68" s="656"/>
      <c r="X68" s="502"/>
      <c r="Y68" s="621"/>
      <c r="Z68" s="502"/>
      <c r="AA68" s="498"/>
      <c r="AB68" s="500"/>
      <c r="AC68" s="498"/>
      <c r="AD68" s="500"/>
      <c r="AE68" s="498"/>
      <c r="AF68" s="500"/>
      <c r="AG68" s="621"/>
      <c r="AH68" s="90"/>
      <c r="AI68" s="91"/>
      <c r="AJ68" s="92"/>
      <c r="AK68" s="93"/>
      <c r="AL68" s="91"/>
      <c r="AM68" s="92"/>
      <c r="AN68" s="94"/>
      <c r="AO68" s="91"/>
      <c r="AP68" s="95"/>
      <c r="AQ68" s="90"/>
      <c r="AR68" s="91"/>
      <c r="AS68" s="96"/>
      <c r="AT68" s="90"/>
      <c r="AU68" s="91"/>
      <c r="AV68" s="92"/>
      <c r="AW68" s="93"/>
      <c r="AX68" s="91"/>
      <c r="AY68" s="92"/>
      <c r="AZ68" s="94">
        <v>30</v>
      </c>
      <c r="BA68" s="91"/>
      <c r="BB68" s="95">
        <v>1</v>
      </c>
      <c r="BC68" s="90"/>
      <c r="BD68" s="91"/>
      <c r="BE68" s="96"/>
      <c r="BF68" s="631">
        <f t="shared" si="3"/>
        <v>1</v>
      </c>
      <c r="BG68" s="645"/>
      <c r="BH68" s="663"/>
      <c r="BI68" s="664"/>
    </row>
    <row r="69" spans="1:61" ht="21" customHeight="1" thickTop="1" x14ac:dyDescent="0.2">
      <c r="A69" s="345" t="s">
        <v>27</v>
      </c>
      <c r="B69" s="346"/>
      <c r="C69" s="345" t="s">
        <v>28</v>
      </c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1"/>
      <c r="R69" s="358" t="s">
        <v>29</v>
      </c>
      <c r="S69" s="359"/>
      <c r="T69" s="364" t="s">
        <v>30</v>
      </c>
      <c r="U69" s="365"/>
      <c r="V69" s="370" t="s">
        <v>31</v>
      </c>
      <c r="W69" s="371"/>
      <c r="X69" s="371"/>
      <c r="Y69" s="371"/>
      <c r="Z69" s="371"/>
      <c r="AA69" s="371"/>
      <c r="AB69" s="371"/>
      <c r="AC69" s="371"/>
      <c r="AD69" s="371"/>
      <c r="AE69" s="371"/>
      <c r="AF69" s="371"/>
      <c r="AG69" s="372"/>
      <c r="AH69" s="373" t="s">
        <v>32</v>
      </c>
      <c r="AI69" s="371"/>
      <c r="AJ69" s="371"/>
      <c r="AK69" s="371"/>
      <c r="AL69" s="371"/>
      <c r="AM69" s="371"/>
      <c r="AN69" s="371"/>
      <c r="AO69" s="371"/>
      <c r="AP69" s="371"/>
      <c r="AQ69" s="371"/>
      <c r="AR69" s="371"/>
      <c r="AS69" s="371"/>
      <c r="AT69" s="371"/>
      <c r="AU69" s="371"/>
      <c r="AV69" s="371"/>
      <c r="AW69" s="371"/>
      <c r="AX69" s="371"/>
      <c r="AY69" s="371"/>
      <c r="AZ69" s="371"/>
      <c r="BA69" s="371"/>
      <c r="BB69" s="371"/>
      <c r="BC69" s="371"/>
      <c r="BD69" s="371"/>
      <c r="BE69" s="346"/>
      <c r="BF69" s="374" t="s">
        <v>33</v>
      </c>
      <c r="BG69" s="375"/>
      <c r="BH69" s="380" t="s">
        <v>34</v>
      </c>
      <c r="BI69" s="365"/>
    </row>
    <row r="70" spans="1:61" ht="21" customHeight="1" x14ac:dyDescent="0.2">
      <c r="A70" s="347"/>
      <c r="B70" s="344"/>
      <c r="C70" s="352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4"/>
      <c r="R70" s="360"/>
      <c r="S70" s="361"/>
      <c r="T70" s="366"/>
      <c r="U70" s="367"/>
      <c r="V70" s="360" t="s">
        <v>35</v>
      </c>
      <c r="W70" s="383"/>
      <c r="X70" s="376" t="s">
        <v>36</v>
      </c>
      <c r="Y70" s="385"/>
      <c r="Z70" s="343" t="s">
        <v>37</v>
      </c>
      <c r="AA70" s="387"/>
      <c r="AB70" s="387"/>
      <c r="AC70" s="387"/>
      <c r="AD70" s="387"/>
      <c r="AE70" s="387"/>
      <c r="AF70" s="387"/>
      <c r="AG70" s="388"/>
      <c r="AH70" s="343" t="s">
        <v>38</v>
      </c>
      <c r="AI70" s="387"/>
      <c r="AJ70" s="387"/>
      <c r="AK70" s="387"/>
      <c r="AL70" s="387"/>
      <c r="AM70" s="344"/>
      <c r="AN70" s="347" t="s">
        <v>39</v>
      </c>
      <c r="AO70" s="387"/>
      <c r="AP70" s="387"/>
      <c r="AQ70" s="387"/>
      <c r="AR70" s="387"/>
      <c r="AS70" s="388"/>
      <c r="AT70" s="343" t="s">
        <v>40</v>
      </c>
      <c r="AU70" s="387"/>
      <c r="AV70" s="387"/>
      <c r="AW70" s="387"/>
      <c r="AX70" s="387"/>
      <c r="AY70" s="344"/>
      <c r="AZ70" s="347" t="s">
        <v>41</v>
      </c>
      <c r="BA70" s="387"/>
      <c r="BB70" s="387"/>
      <c r="BC70" s="387"/>
      <c r="BD70" s="387"/>
      <c r="BE70" s="344"/>
      <c r="BF70" s="376"/>
      <c r="BG70" s="377"/>
      <c r="BH70" s="381"/>
      <c r="BI70" s="367"/>
    </row>
    <row r="71" spans="1:61" ht="21" customHeight="1" x14ac:dyDescent="0.2">
      <c r="A71" s="347"/>
      <c r="B71" s="344"/>
      <c r="C71" s="352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4"/>
      <c r="R71" s="360"/>
      <c r="S71" s="361"/>
      <c r="T71" s="366"/>
      <c r="U71" s="367"/>
      <c r="V71" s="360"/>
      <c r="W71" s="383"/>
      <c r="X71" s="376"/>
      <c r="Y71" s="385"/>
      <c r="Z71" s="366" t="s">
        <v>42</v>
      </c>
      <c r="AA71" s="381"/>
      <c r="AB71" s="377" t="s">
        <v>43</v>
      </c>
      <c r="AC71" s="377"/>
      <c r="AD71" s="377" t="s">
        <v>44</v>
      </c>
      <c r="AE71" s="377"/>
      <c r="AF71" s="377" t="s">
        <v>45</v>
      </c>
      <c r="AG71" s="385"/>
      <c r="AH71" s="343" t="s">
        <v>46</v>
      </c>
      <c r="AI71" s="387"/>
      <c r="AJ71" s="344"/>
      <c r="AK71" s="389" t="s">
        <v>47</v>
      </c>
      <c r="AL71" s="387"/>
      <c r="AM71" s="344"/>
      <c r="AN71" s="347" t="s">
        <v>48</v>
      </c>
      <c r="AO71" s="387"/>
      <c r="AP71" s="390"/>
      <c r="AQ71" s="343" t="s">
        <v>49</v>
      </c>
      <c r="AR71" s="387"/>
      <c r="AS71" s="388"/>
      <c r="AT71" s="343" t="s">
        <v>50</v>
      </c>
      <c r="AU71" s="387"/>
      <c r="AV71" s="344"/>
      <c r="AW71" s="389" t="s">
        <v>51</v>
      </c>
      <c r="AX71" s="387"/>
      <c r="AY71" s="344"/>
      <c r="AZ71" s="347" t="s">
        <v>52</v>
      </c>
      <c r="BA71" s="387"/>
      <c r="BB71" s="390"/>
      <c r="BC71" s="343" t="s">
        <v>53</v>
      </c>
      <c r="BD71" s="387"/>
      <c r="BE71" s="344"/>
      <c r="BF71" s="376"/>
      <c r="BG71" s="377"/>
      <c r="BH71" s="381"/>
      <c r="BI71" s="367"/>
    </row>
    <row r="72" spans="1:61" ht="21" customHeight="1" x14ac:dyDescent="0.2">
      <c r="A72" s="347"/>
      <c r="B72" s="344"/>
      <c r="C72" s="352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4"/>
      <c r="R72" s="360"/>
      <c r="S72" s="361"/>
      <c r="T72" s="366"/>
      <c r="U72" s="367"/>
      <c r="V72" s="360"/>
      <c r="W72" s="383"/>
      <c r="X72" s="376"/>
      <c r="Y72" s="385"/>
      <c r="Z72" s="366"/>
      <c r="AA72" s="381"/>
      <c r="AB72" s="377"/>
      <c r="AC72" s="377"/>
      <c r="AD72" s="377"/>
      <c r="AE72" s="377"/>
      <c r="AF72" s="377"/>
      <c r="AG72" s="385"/>
      <c r="AH72" s="65" t="s">
        <v>356</v>
      </c>
      <c r="AI72" s="341" t="s">
        <v>54</v>
      </c>
      <c r="AJ72" s="391"/>
      <c r="AK72" s="66" t="s">
        <v>357</v>
      </c>
      <c r="AL72" s="341" t="s">
        <v>54</v>
      </c>
      <c r="AM72" s="391"/>
      <c r="AN72" s="67" t="s">
        <v>356</v>
      </c>
      <c r="AO72" s="341" t="s">
        <v>54</v>
      </c>
      <c r="AP72" s="342"/>
      <c r="AQ72" s="65" t="s">
        <v>357</v>
      </c>
      <c r="AR72" s="341" t="s">
        <v>54</v>
      </c>
      <c r="AS72" s="392"/>
      <c r="AT72" s="65" t="s">
        <v>356</v>
      </c>
      <c r="AU72" s="341" t="s">
        <v>54</v>
      </c>
      <c r="AV72" s="391"/>
      <c r="AW72" s="66" t="s">
        <v>357</v>
      </c>
      <c r="AX72" s="341" t="s">
        <v>54</v>
      </c>
      <c r="AY72" s="391"/>
      <c r="AZ72" s="67" t="s">
        <v>356</v>
      </c>
      <c r="BA72" s="341" t="s">
        <v>54</v>
      </c>
      <c r="BB72" s="342"/>
      <c r="BC72" s="68"/>
      <c r="BD72" s="343"/>
      <c r="BE72" s="344"/>
      <c r="BF72" s="376"/>
      <c r="BG72" s="377"/>
      <c r="BH72" s="381"/>
      <c r="BI72" s="367"/>
    </row>
    <row r="73" spans="1:61" ht="81" customHeight="1" thickBot="1" x14ac:dyDescent="0.25">
      <c r="A73" s="348"/>
      <c r="B73" s="349"/>
      <c r="C73" s="355"/>
      <c r="D73" s="356"/>
      <c r="E73" s="356"/>
      <c r="F73" s="356"/>
      <c r="G73" s="356"/>
      <c r="H73" s="356"/>
      <c r="I73" s="356"/>
      <c r="J73" s="356"/>
      <c r="K73" s="356"/>
      <c r="L73" s="356"/>
      <c r="M73" s="356"/>
      <c r="N73" s="356"/>
      <c r="O73" s="356"/>
      <c r="P73" s="356"/>
      <c r="Q73" s="357"/>
      <c r="R73" s="362"/>
      <c r="S73" s="363"/>
      <c r="T73" s="368"/>
      <c r="U73" s="369"/>
      <c r="V73" s="362"/>
      <c r="W73" s="384"/>
      <c r="X73" s="378"/>
      <c r="Y73" s="386"/>
      <c r="Z73" s="368"/>
      <c r="AA73" s="382"/>
      <c r="AB73" s="379"/>
      <c r="AC73" s="379"/>
      <c r="AD73" s="379"/>
      <c r="AE73" s="379"/>
      <c r="AF73" s="379"/>
      <c r="AG73" s="386"/>
      <c r="AH73" s="40" t="s">
        <v>55</v>
      </c>
      <c r="AI73" s="41" t="s">
        <v>56</v>
      </c>
      <c r="AJ73" s="42" t="s">
        <v>57</v>
      </c>
      <c r="AK73" s="43" t="s">
        <v>55</v>
      </c>
      <c r="AL73" s="41" t="s">
        <v>56</v>
      </c>
      <c r="AM73" s="42" t="s">
        <v>57</v>
      </c>
      <c r="AN73" s="44" t="s">
        <v>55</v>
      </c>
      <c r="AO73" s="41" t="s">
        <v>56</v>
      </c>
      <c r="AP73" s="45" t="s">
        <v>57</v>
      </c>
      <c r="AQ73" s="40" t="s">
        <v>55</v>
      </c>
      <c r="AR73" s="41" t="s">
        <v>56</v>
      </c>
      <c r="AS73" s="46" t="s">
        <v>57</v>
      </c>
      <c r="AT73" s="40" t="s">
        <v>55</v>
      </c>
      <c r="AU73" s="41" t="s">
        <v>56</v>
      </c>
      <c r="AV73" s="42" t="s">
        <v>57</v>
      </c>
      <c r="AW73" s="43" t="s">
        <v>55</v>
      </c>
      <c r="AX73" s="41" t="s">
        <v>56</v>
      </c>
      <c r="AY73" s="42" t="s">
        <v>57</v>
      </c>
      <c r="AZ73" s="44" t="s">
        <v>55</v>
      </c>
      <c r="BA73" s="41" t="s">
        <v>56</v>
      </c>
      <c r="BB73" s="45" t="s">
        <v>57</v>
      </c>
      <c r="BC73" s="40" t="s">
        <v>55</v>
      </c>
      <c r="BD73" s="41" t="s">
        <v>56</v>
      </c>
      <c r="BE73" s="42" t="s">
        <v>57</v>
      </c>
      <c r="BF73" s="378"/>
      <c r="BG73" s="379"/>
      <c r="BH73" s="382"/>
      <c r="BI73" s="369"/>
    </row>
    <row r="74" spans="1:61" ht="30" customHeight="1" thickTop="1" x14ac:dyDescent="0.2">
      <c r="A74" s="432" t="s">
        <v>198</v>
      </c>
      <c r="B74" s="433"/>
      <c r="C74" s="716" t="s">
        <v>229</v>
      </c>
      <c r="D74" s="717"/>
      <c r="E74" s="717"/>
      <c r="F74" s="717"/>
      <c r="G74" s="717"/>
      <c r="H74" s="717"/>
      <c r="I74" s="717"/>
      <c r="J74" s="717"/>
      <c r="K74" s="717"/>
      <c r="L74" s="717"/>
      <c r="M74" s="717"/>
      <c r="N74" s="717"/>
      <c r="O74" s="717"/>
      <c r="P74" s="717"/>
      <c r="Q74" s="718"/>
      <c r="R74" s="168"/>
      <c r="S74" s="169"/>
      <c r="T74" s="170"/>
      <c r="U74" s="171"/>
      <c r="V74" s="101"/>
      <c r="W74" s="102"/>
      <c r="X74" s="101"/>
      <c r="Y74" s="102"/>
      <c r="Z74" s="101"/>
      <c r="AA74" s="103"/>
      <c r="AB74" s="104"/>
      <c r="AC74" s="103"/>
      <c r="AD74" s="104"/>
      <c r="AE74" s="103"/>
      <c r="AF74" s="104"/>
      <c r="AG74" s="102"/>
      <c r="AH74" s="90"/>
      <c r="AI74" s="91"/>
      <c r="AJ74" s="92"/>
      <c r="AK74" s="93"/>
      <c r="AL74" s="91"/>
      <c r="AM74" s="92"/>
      <c r="AN74" s="94"/>
      <c r="AO74" s="91"/>
      <c r="AP74" s="95"/>
      <c r="AQ74" s="90"/>
      <c r="AR74" s="91"/>
      <c r="AS74" s="96"/>
      <c r="AT74" s="90"/>
      <c r="AU74" s="91"/>
      <c r="AV74" s="92"/>
      <c r="AW74" s="93"/>
      <c r="AX74" s="91"/>
      <c r="AY74" s="92"/>
      <c r="AZ74" s="94"/>
      <c r="BA74" s="91"/>
      <c r="BB74" s="95"/>
      <c r="BC74" s="90"/>
      <c r="BD74" s="91"/>
      <c r="BE74" s="96"/>
      <c r="BF74" s="437">
        <f>AJ74+AM74+AP74+AS74+AV74+AY74+BB74+BE74</f>
        <v>0</v>
      </c>
      <c r="BG74" s="631"/>
      <c r="BH74" s="640"/>
      <c r="BI74" s="641"/>
    </row>
    <row r="75" spans="1:61" ht="30" customHeight="1" x14ac:dyDescent="0.2">
      <c r="A75" s="624" t="s">
        <v>199</v>
      </c>
      <c r="B75" s="625"/>
      <c r="C75" s="443" t="s">
        <v>266</v>
      </c>
      <c r="D75" s="444"/>
      <c r="E75" s="444"/>
      <c r="F75" s="444"/>
      <c r="G75" s="444"/>
      <c r="H75" s="444"/>
      <c r="I75" s="444"/>
      <c r="J75" s="444"/>
      <c r="K75" s="444"/>
      <c r="L75" s="444"/>
      <c r="M75" s="444"/>
      <c r="N75" s="444"/>
      <c r="O75" s="444"/>
      <c r="P75" s="444"/>
      <c r="Q75" s="445"/>
      <c r="R75" s="437">
        <v>2</v>
      </c>
      <c r="S75" s="438"/>
      <c r="T75" s="446">
        <v>1</v>
      </c>
      <c r="U75" s="447"/>
      <c r="V75" s="655">
        <f>AH75+AK75+AN75+AQ75+AT75+AW75+AZ75+BC75</f>
        <v>216</v>
      </c>
      <c r="W75" s="656"/>
      <c r="X75" s="708">
        <f>SUM(Z75:AG75)</f>
        <v>104</v>
      </c>
      <c r="Y75" s="711"/>
      <c r="Z75" s="708">
        <v>68</v>
      </c>
      <c r="AA75" s="709"/>
      <c r="AB75" s="710">
        <v>18</v>
      </c>
      <c r="AC75" s="709"/>
      <c r="AD75" s="710">
        <v>18</v>
      </c>
      <c r="AE75" s="709"/>
      <c r="AF75" s="710"/>
      <c r="AG75" s="711"/>
      <c r="AH75" s="117">
        <f>AJ75*36</f>
        <v>108</v>
      </c>
      <c r="AI75" s="118">
        <v>54</v>
      </c>
      <c r="AJ75" s="145">
        <v>3</v>
      </c>
      <c r="AK75" s="172">
        <f>AM75*36</f>
        <v>108</v>
      </c>
      <c r="AL75" s="118">
        <v>50</v>
      </c>
      <c r="AM75" s="145">
        <v>3</v>
      </c>
      <c r="AN75" s="94"/>
      <c r="AO75" s="91"/>
      <c r="AP75" s="95"/>
      <c r="AQ75" s="90"/>
      <c r="AR75" s="91"/>
      <c r="AS75" s="96"/>
      <c r="AT75" s="90"/>
      <c r="AU75" s="91"/>
      <c r="AV75" s="92"/>
      <c r="AW75" s="93"/>
      <c r="AX75" s="91"/>
      <c r="AY75" s="92"/>
      <c r="AZ75" s="94"/>
      <c r="BA75" s="91"/>
      <c r="BB75" s="95"/>
      <c r="BC75" s="90"/>
      <c r="BD75" s="91"/>
      <c r="BE75" s="96"/>
      <c r="BF75" s="437">
        <f>AJ75+AM75+AP75+AS75+AV75+AY75+BB75+BE75</f>
        <v>6</v>
      </c>
      <c r="BG75" s="631"/>
      <c r="BH75" s="640" t="s">
        <v>73</v>
      </c>
      <c r="BI75" s="641"/>
    </row>
    <row r="76" spans="1:61" ht="48" customHeight="1" x14ac:dyDescent="0.2">
      <c r="A76" s="624" t="s">
        <v>200</v>
      </c>
      <c r="B76" s="625"/>
      <c r="C76" s="443" t="s">
        <v>318</v>
      </c>
      <c r="D76" s="444"/>
      <c r="E76" s="444"/>
      <c r="F76" s="444"/>
      <c r="G76" s="444"/>
      <c r="H76" s="444"/>
      <c r="I76" s="444"/>
      <c r="J76" s="444"/>
      <c r="K76" s="444"/>
      <c r="L76" s="444"/>
      <c r="M76" s="444"/>
      <c r="N76" s="444"/>
      <c r="O76" s="444"/>
      <c r="P76" s="444"/>
      <c r="Q76" s="445"/>
      <c r="R76" s="437"/>
      <c r="S76" s="438"/>
      <c r="T76" s="446">
        <v>1</v>
      </c>
      <c r="U76" s="447"/>
      <c r="V76" s="655">
        <f>AH76+AK76+AN76+AQ76+AT76+AW76+AZ76+BC76</f>
        <v>72</v>
      </c>
      <c r="W76" s="656"/>
      <c r="X76" s="502">
        <f>SUM(Z76:AG76)</f>
        <v>36</v>
      </c>
      <c r="Y76" s="621"/>
      <c r="Z76" s="502">
        <v>18</v>
      </c>
      <c r="AA76" s="498"/>
      <c r="AB76" s="500">
        <v>18</v>
      </c>
      <c r="AC76" s="498"/>
      <c r="AD76" s="500"/>
      <c r="AE76" s="498"/>
      <c r="AF76" s="500"/>
      <c r="AG76" s="621"/>
      <c r="AH76" s="117">
        <f>AJ76*36</f>
        <v>72</v>
      </c>
      <c r="AI76" s="91">
        <v>36</v>
      </c>
      <c r="AJ76" s="92">
        <v>2</v>
      </c>
      <c r="AK76" s="93"/>
      <c r="AL76" s="91"/>
      <c r="AM76" s="92"/>
      <c r="AN76" s="142"/>
      <c r="AO76" s="120"/>
      <c r="AP76" s="121"/>
      <c r="AQ76" s="90"/>
      <c r="AR76" s="91"/>
      <c r="AS76" s="96"/>
      <c r="AT76" s="90"/>
      <c r="AU76" s="91"/>
      <c r="AV76" s="92"/>
      <c r="AW76" s="93"/>
      <c r="AX76" s="91"/>
      <c r="AY76" s="92"/>
      <c r="AZ76" s="94"/>
      <c r="BA76" s="91"/>
      <c r="BB76" s="95"/>
      <c r="BC76" s="90"/>
      <c r="BD76" s="91"/>
      <c r="BE76" s="96"/>
      <c r="BF76" s="437">
        <f>AJ76+AM76+AP76+AS76+AV76+AY76+BB76+BE76</f>
        <v>2</v>
      </c>
      <c r="BG76" s="631"/>
      <c r="BH76" s="640" t="s">
        <v>74</v>
      </c>
      <c r="BI76" s="641"/>
    </row>
    <row r="77" spans="1:61" ht="63.95" customHeight="1" x14ac:dyDescent="0.2">
      <c r="A77" s="432" t="s">
        <v>201</v>
      </c>
      <c r="B77" s="433"/>
      <c r="C77" s="705" t="s">
        <v>228</v>
      </c>
      <c r="D77" s="706"/>
      <c r="E77" s="706"/>
      <c r="F77" s="706"/>
      <c r="G77" s="706"/>
      <c r="H77" s="706"/>
      <c r="I77" s="706"/>
      <c r="J77" s="706"/>
      <c r="K77" s="706"/>
      <c r="L77" s="706"/>
      <c r="M77" s="706"/>
      <c r="N77" s="706"/>
      <c r="O77" s="706"/>
      <c r="P77" s="706"/>
      <c r="Q77" s="707"/>
      <c r="R77" s="97"/>
      <c r="S77" s="98"/>
      <c r="T77" s="99"/>
      <c r="U77" s="100"/>
      <c r="V77" s="101"/>
      <c r="W77" s="102"/>
      <c r="X77" s="101"/>
      <c r="Y77" s="102"/>
      <c r="Z77" s="101"/>
      <c r="AA77" s="103"/>
      <c r="AB77" s="104"/>
      <c r="AC77" s="103"/>
      <c r="AD77" s="104"/>
      <c r="AE77" s="103"/>
      <c r="AF77" s="104"/>
      <c r="AG77" s="102"/>
      <c r="AH77" s="90"/>
      <c r="AI77" s="91"/>
      <c r="AJ77" s="92"/>
      <c r="AK77" s="93"/>
      <c r="AL77" s="91"/>
      <c r="AM77" s="92"/>
      <c r="AN77" s="94"/>
      <c r="AO77" s="91"/>
      <c r="AP77" s="95"/>
      <c r="AQ77" s="90"/>
      <c r="AR77" s="91"/>
      <c r="AS77" s="96"/>
      <c r="AT77" s="90"/>
      <c r="AU77" s="91"/>
      <c r="AV77" s="92"/>
      <c r="AW77" s="93"/>
      <c r="AX77" s="91"/>
      <c r="AY77" s="92"/>
      <c r="AZ77" s="94"/>
      <c r="BA77" s="91"/>
      <c r="BB77" s="95"/>
      <c r="BC77" s="90"/>
      <c r="BD77" s="91"/>
      <c r="BE77" s="96"/>
      <c r="BF77" s="631">
        <f t="shared" si="3"/>
        <v>0</v>
      </c>
      <c r="BG77" s="645"/>
      <c r="BH77" s="604"/>
      <c r="BI77" s="605"/>
    </row>
    <row r="78" spans="1:61" ht="25.5" customHeight="1" x14ac:dyDescent="0.2">
      <c r="A78" s="439" t="s">
        <v>202</v>
      </c>
      <c r="B78" s="440"/>
      <c r="C78" s="697" t="s">
        <v>320</v>
      </c>
      <c r="D78" s="698"/>
      <c r="E78" s="698"/>
      <c r="F78" s="698"/>
      <c r="G78" s="698"/>
      <c r="H78" s="698"/>
      <c r="I78" s="698"/>
      <c r="J78" s="698"/>
      <c r="K78" s="698"/>
      <c r="L78" s="698"/>
      <c r="M78" s="698"/>
      <c r="N78" s="698"/>
      <c r="O78" s="698"/>
      <c r="P78" s="698"/>
      <c r="Q78" s="699"/>
      <c r="R78" s="629">
        <v>5</v>
      </c>
      <c r="S78" s="630"/>
      <c r="T78" s="446">
        <v>4</v>
      </c>
      <c r="U78" s="447"/>
      <c r="V78" s="655">
        <f t="shared" ref="V78:V86" si="9">AH78+AK78+AN78+AQ78+AT78+AW78+AZ78+BC78</f>
        <v>228</v>
      </c>
      <c r="W78" s="656"/>
      <c r="X78" s="502">
        <f>SUM(Z78:AG78)</f>
        <v>158</v>
      </c>
      <c r="Y78" s="621"/>
      <c r="Z78" s="502">
        <v>68</v>
      </c>
      <c r="AA78" s="498"/>
      <c r="AB78" s="500">
        <v>54</v>
      </c>
      <c r="AC78" s="498"/>
      <c r="AD78" s="500">
        <v>36</v>
      </c>
      <c r="AE78" s="498"/>
      <c r="AF78" s="500"/>
      <c r="AG78" s="621"/>
      <c r="AH78" s="90"/>
      <c r="AI78" s="91"/>
      <c r="AJ78" s="92"/>
      <c r="AK78" s="93"/>
      <c r="AL78" s="91"/>
      <c r="AM78" s="92"/>
      <c r="AN78" s="94"/>
      <c r="AO78" s="91"/>
      <c r="AP78" s="95"/>
      <c r="AQ78" s="90">
        <f>AS78*36</f>
        <v>108</v>
      </c>
      <c r="AR78" s="91">
        <v>68</v>
      </c>
      <c r="AS78" s="96">
        <v>3</v>
      </c>
      <c r="AT78" s="90">
        <v>120</v>
      </c>
      <c r="AU78" s="91">
        <v>90</v>
      </c>
      <c r="AV78" s="92">
        <v>3</v>
      </c>
      <c r="AW78" s="93"/>
      <c r="AX78" s="91"/>
      <c r="AY78" s="92"/>
      <c r="AZ78" s="94"/>
      <c r="BA78" s="91"/>
      <c r="BB78" s="95"/>
      <c r="BC78" s="90"/>
      <c r="BD78" s="91"/>
      <c r="BE78" s="96"/>
      <c r="BF78" s="631">
        <f t="shared" si="3"/>
        <v>6</v>
      </c>
      <c r="BG78" s="645"/>
      <c r="BH78" s="679" t="s">
        <v>75</v>
      </c>
      <c r="BI78" s="680"/>
    </row>
    <row r="79" spans="1:61" ht="69.75" customHeight="1" x14ac:dyDescent="0.2">
      <c r="A79" s="441"/>
      <c r="B79" s="442"/>
      <c r="C79" s="443" t="s">
        <v>319</v>
      </c>
      <c r="D79" s="444"/>
      <c r="E79" s="444"/>
      <c r="F79" s="444"/>
      <c r="G79" s="444"/>
      <c r="H79" s="444"/>
      <c r="I79" s="444"/>
      <c r="J79" s="444"/>
      <c r="K79" s="444"/>
      <c r="L79" s="444"/>
      <c r="M79" s="444"/>
      <c r="N79" s="444"/>
      <c r="O79" s="444"/>
      <c r="P79" s="444"/>
      <c r="Q79" s="445"/>
      <c r="R79" s="437"/>
      <c r="S79" s="438"/>
      <c r="T79" s="143"/>
      <c r="U79" s="144"/>
      <c r="V79" s="655">
        <f t="shared" si="9"/>
        <v>30</v>
      </c>
      <c r="W79" s="656"/>
      <c r="X79" s="502"/>
      <c r="Y79" s="621"/>
      <c r="Z79" s="502"/>
      <c r="AA79" s="498"/>
      <c r="AB79" s="500"/>
      <c r="AC79" s="498"/>
      <c r="AD79" s="500"/>
      <c r="AE79" s="498"/>
      <c r="AF79" s="500"/>
      <c r="AG79" s="621"/>
      <c r="AH79" s="90"/>
      <c r="AI79" s="91"/>
      <c r="AJ79" s="92"/>
      <c r="AK79" s="93"/>
      <c r="AL79" s="91"/>
      <c r="AM79" s="92"/>
      <c r="AN79" s="94"/>
      <c r="AO79" s="91"/>
      <c r="AP79" s="95"/>
      <c r="AQ79" s="90"/>
      <c r="AR79" s="91"/>
      <c r="AS79" s="96"/>
      <c r="AT79" s="90">
        <v>30</v>
      </c>
      <c r="AU79" s="91"/>
      <c r="AV79" s="92">
        <v>1</v>
      </c>
      <c r="AW79" s="93"/>
      <c r="AX79" s="91"/>
      <c r="AY79" s="92"/>
      <c r="AZ79" s="94"/>
      <c r="BA79" s="91"/>
      <c r="BB79" s="95"/>
      <c r="BC79" s="90"/>
      <c r="BD79" s="91"/>
      <c r="BE79" s="96"/>
      <c r="BF79" s="631">
        <f t="shared" si="3"/>
        <v>1</v>
      </c>
      <c r="BG79" s="645"/>
      <c r="BH79" s="663"/>
      <c r="BI79" s="664"/>
    </row>
    <row r="80" spans="1:61" ht="48" customHeight="1" x14ac:dyDescent="0.2">
      <c r="A80" s="439" t="s">
        <v>297</v>
      </c>
      <c r="B80" s="440"/>
      <c r="C80" s="443" t="s">
        <v>327</v>
      </c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4"/>
      <c r="O80" s="444"/>
      <c r="P80" s="444"/>
      <c r="Q80" s="445"/>
      <c r="R80" s="437">
        <v>6</v>
      </c>
      <c r="S80" s="438"/>
      <c r="T80" s="446">
        <v>5</v>
      </c>
      <c r="U80" s="447"/>
      <c r="V80" s="655">
        <f t="shared" si="9"/>
        <v>288</v>
      </c>
      <c r="W80" s="656"/>
      <c r="X80" s="684">
        <f>SUM(Z80:AG80)</f>
        <v>156</v>
      </c>
      <c r="Y80" s="694"/>
      <c r="Z80" s="684">
        <v>122</v>
      </c>
      <c r="AA80" s="685"/>
      <c r="AB80" s="686"/>
      <c r="AC80" s="685"/>
      <c r="AD80" s="686">
        <v>34</v>
      </c>
      <c r="AE80" s="685"/>
      <c r="AF80" s="686"/>
      <c r="AG80" s="694"/>
      <c r="AH80" s="119"/>
      <c r="AI80" s="120"/>
      <c r="AJ80" s="114"/>
      <c r="AK80" s="141"/>
      <c r="AL80" s="120"/>
      <c r="AM80" s="114"/>
      <c r="AN80" s="142"/>
      <c r="AO80" s="120"/>
      <c r="AP80" s="121"/>
      <c r="AQ80" s="119"/>
      <c r="AR80" s="120"/>
      <c r="AS80" s="140"/>
      <c r="AT80" s="119">
        <f>AV80*36</f>
        <v>108</v>
      </c>
      <c r="AU80" s="120">
        <v>54</v>
      </c>
      <c r="AV80" s="114">
        <v>3</v>
      </c>
      <c r="AW80" s="141">
        <f>AY80*36</f>
        <v>180</v>
      </c>
      <c r="AX80" s="120">
        <v>102</v>
      </c>
      <c r="AY80" s="114">
        <v>5</v>
      </c>
      <c r="AZ80" s="142"/>
      <c r="BA80" s="120"/>
      <c r="BB80" s="121"/>
      <c r="BC80" s="90"/>
      <c r="BD80" s="91"/>
      <c r="BE80" s="96"/>
      <c r="BF80" s="631">
        <f t="shared" si="3"/>
        <v>8</v>
      </c>
      <c r="BG80" s="645"/>
      <c r="BH80" s="679" t="s">
        <v>76</v>
      </c>
      <c r="BI80" s="680"/>
    </row>
    <row r="81" spans="1:61" ht="63.95" customHeight="1" x14ac:dyDescent="0.2">
      <c r="A81" s="441"/>
      <c r="B81" s="442"/>
      <c r="C81" s="434" t="s">
        <v>328</v>
      </c>
      <c r="D81" s="435"/>
      <c r="E81" s="435"/>
      <c r="F81" s="435"/>
      <c r="G81" s="435"/>
      <c r="H81" s="435"/>
      <c r="I81" s="435"/>
      <c r="J81" s="435"/>
      <c r="K81" s="435"/>
      <c r="L81" s="435"/>
      <c r="M81" s="435"/>
      <c r="N81" s="435"/>
      <c r="O81" s="435"/>
      <c r="P81" s="435"/>
      <c r="Q81" s="436"/>
      <c r="R81" s="437"/>
      <c r="S81" s="438"/>
      <c r="T81" s="143"/>
      <c r="U81" s="144"/>
      <c r="V81" s="655">
        <f t="shared" si="9"/>
        <v>30</v>
      </c>
      <c r="W81" s="656"/>
      <c r="X81" s="684"/>
      <c r="Y81" s="694"/>
      <c r="Z81" s="684"/>
      <c r="AA81" s="685"/>
      <c r="AB81" s="686"/>
      <c r="AC81" s="685"/>
      <c r="AD81" s="686"/>
      <c r="AE81" s="685"/>
      <c r="AF81" s="686"/>
      <c r="AG81" s="694"/>
      <c r="AH81" s="119"/>
      <c r="AI81" s="120"/>
      <c r="AJ81" s="114"/>
      <c r="AK81" s="141"/>
      <c r="AL81" s="120"/>
      <c r="AM81" s="114"/>
      <c r="AN81" s="142"/>
      <c r="AO81" s="120"/>
      <c r="AP81" s="121"/>
      <c r="AQ81" s="119"/>
      <c r="AR81" s="120"/>
      <c r="AS81" s="140"/>
      <c r="AT81" s="119"/>
      <c r="AU81" s="120"/>
      <c r="AV81" s="114"/>
      <c r="AW81" s="141">
        <v>30</v>
      </c>
      <c r="AX81" s="120"/>
      <c r="AY81" s="114">
        <v>1</v>
      </c>
      <c r="AZ81" s="142"/>
      <c r="BA81" s="120"/>
      <c r="BB81" s="121"/>
      <c r="BC81" s="90"/>
      <c r="BD81" s="91"/>
      <c r="BE81" s="96"/>
      <c r="BF81" s="631">
        <f t="shared" si="3"/>
        <v>1</v>
      </c>
      <c r="BG81" s="645"/>
      <c r="BH81" s="663"/>
      <c r="BI81" s="664"/>
    </row>
    <row r="82" spans="1:61" ht="48" customHeight="1" x14ac:dyDescent="0.2">
      <c r="A82" s="439" t="s">
        <v>298</v>
      </c>
      <c r="B82" s="440"/>
      <c r="C82" s="697" t="s">
        <v>329</v>
      </c>
      <c r="D82" s="698"/>
      <c r="E82" s="698"/>
      <c r="F82" s="698"/>
      <c r="G82" s="698"/>
      <c r="H82" s="698"/>
      <c r="I82" s="698"/>
      <c r="J82" s="698"/>
      <c r="K82" s="698"/>
      <c r="L82" s="698"/>
      <c r="M82" s="698"/>
      <c r="N82" s="698"/>
      <c r="O82" s="698"/>
      <c r="P82" s="698"/>
      <c r="Q82" s="699"/>
      <c r="R82" s="629">
        <v>7</v>
      </c>
      <c r="S82" s="630"/>
      <c r="T82" s="631">
        <v>6</v>
      </c>
      <c r="U82" s="632"/>
      <c r="V82" s="655">
        <f t="shared" si="9"/>
        <v>396</v>
      </c>
      <c r="W82" s="656"/>
      <c r="X82" s="684">
        <f>SUM(Z82:AG82)</f>
        <v>210</v>
      </c>
      <c r="Y82" s="694"/>
      <c r="Z82" s="684">
        <v>70</v>
      </c>
      <c r="AA82" s="685"/>
      <c r="AB82" s="686">
        <v>68</v>
      </c>
      <c r="AC82" s="685"/>
      <c r="AD82" s="686">
        <v>72</v>
      </c>
      <c r="AE82" s="685"/>
      <c r="AF82" s="686"/>
      <c r="AG82" s="694"/>
      <c r="AH82" s="119"/>
      <c r="AI82" s="120"/>
      <c r="AJ82" s="114"/>
      <c r="AK82" s="141"/>
      <c r="AL82" s="120"/>
      <c r="AM82" s="114"/>
      <c r="AN82" s="142"/>
      <c r="AO82" s="120"/>
      <c r="AP82" s="121"/>
      <c r="AQ82" s="119"/>
      <c r="AR82" s="120"/>
      <c r="AS82" s="140"/>
      <c r="AT82" s="119"/>
      <c r="AU82" s="120"/>
      <c r="AV82" s="114"/>
      <c r="AW82" s="141">
        <f>AY82*36</f>
        <v>180</v>
      </c>
      <c r="AX82" s="120">
        <v>102</v>
      </c>
      <c r="AY82" s="114">
        <v>5</v>
      </c>
      <c r="AZ82" s="142">
        <f>BB82*36</f>
        <v>216</v>
      </c>
      <c r="BA82" s="120">
        <v>108</v>
      </c>
      <c r="BB82" s="121">
        <v>6</v>
      </c>
      <c r="BC82" s="90"/>
      <c r="BD82" s="91"/>
      <c r="BE82" s="96"/>
      <c r="BF82" s="631">
        <f t="shared" si="3"/>
        <v>11</v>
      </c>
      <c r="BG82" s="645"/>
      <c r="BH82" s="679" t="s">
        <v>77</v>
      </c>
      <c r="BI82" s="680"/>
    </row>
    <row r="83" spans="1:61" ht="63.95" customHeight="1" x14ac:dyDescent="0.2">
      <c r="A83" s="441"/>
      <c r="B83" s="442"/>
      <c r="C83" s="702" t="s">
        <v>330</v>
      </c>
      <c r="D83" s="703"/>
      <c r="E83" s="703"/>
      <c r="F83" s="703"/>
      <c r="G83" s="703"/>
      <c r="H83" s="703"/>
      <c r="I83" s="703"/>
      <c r="J83" s="703"/>
      <c r="K83" s="703"/>
      <c r="L83" s="703"/>
      <c r="M83" s="703"/>
      <c r="N83" s="703"/>
      <c r="O83" s="703"/>
      <c r="P83" s="703"/>
      <c r="Q83" s="704"/>
      <c r="R83" s="629"/>
      <c r="S83" s="630"/>
      <c r="T83" s="143"/>
      <c r="U83" s="144"/>
      <c r="V83" s="655">
        <f t="shared" si="9"/>
        <v>40</v>
      </c>
      <c r="W83" s="656"/>
      <c r="X83" s="684">
        <f>SUM(Z83:AG83)</f>
        <v>0</v>
      </c>
      <c r="Y83" s="694"/>
      <c r="Z83" s="684"/>
      <c r="AA83" s="685"/>
      <c r="AB83" s="686"/>
      <c r="AC83" s="685"/>
      <c r="AD83" s="686"/>
      <c r="AE83" s="685"/>
      <c r="AF83" s="686"/>
      <c r="AG83" s="694"/>
      <c r="AH83" s="119"/>
      <c r="AI83" s="120"/>
      <c r="AJ83" s="114"/>
      <c r="AK83" s="141"/>
      <c r="AL83" s="120"/>
      <c r="AM83" s="114"/>
      <c r="AN83" s="142"/>
      <c r="AO83" s="120"/>
      <c r="AP83" s="121"/>
      <c r="AQ83" s="119"/>
      <c r="AR83" s="120"/>
      <c r="AS83" s="140"/>
      <c r="AT83" s="119"/>
      <c r="AU83" s="120"/>
      <c r="AV83" s="114"/>
      <c r="AW83" s="141"/>
      <c r="AX83" s="120"/>
      <c r="AY83" s="114"/>
      <c r="AZ83" s="142">
        <v>40</v>
      </c>
      <c r="BA83" s="120"/>
      <c r="BB83" s="121">
        <v>1</v>
      </c>
      <c r="BC83" s="90"/>
      <c r="BD83" s="91"/>
      <c r="BE83" s="96"/>
      <c r="BF83" s="631">
        <f t="shared" si="3"/>
        <v>1</v>
      </c>
      <c r="BG83" s="645"/>
      <c r="BH83" s="663"/>
      <c r="BI83" s="664"/>
    </row>
    <row r="84" spans="1:61" ht="48" customHeight="1" x14ac:dyDescent="0.2">
      <c r="A84" s="624" t="s">
        <v>299</v>
      </c>
      <c r="B84" s="625"/>
      <c r="C84" s="697" t="s">
        <v>331</v>
      </c>
      <c r="D84" s="698"/>
      <c r="E84" s="698"/>
      <c r="F84" s="698"/>
      <c r="G84" s="698"/>
      <c r="H84" s="698"/>
      <c r="I84" s="698"/>
      <c r="J84" s="698"/>
      <c r="K84" s="698"/>
      <c r="L84" s="698"/>
      <c r="M84" s="698"/>
      <c r="N84" s="698"/>
      <c r="O84" s="698"/>
      <c r="P84" s="698"/>
      <c r="Q84" s="699"/>
      <c r="R84" s="629"/>
      <c r="S84" s="630"/>
      <c r="T84" s="631">
        <v>7</v>
      </c>
      <c r="U84" s="632"/>
      <c r="V84" s="655">
        <f>AH84+AK84+AN84+AQ84+AT84+AW84+AZ84+BC84</f>
        <v>216</v>
      </c>
      <c r="W84" s="656"/>
      <c r="X84" s="684">
        <f>SUM(Z84:AG84)</f>
        <v>90</v>
      </c>
      <c r="Y84" s="694"/>
      <c r="Z84" s="684">
        <v>18</v>
      </c>
      <c r="AA84" s="685"/>
      <c r="AB84" s="686">
        <v>36</v>
      </c>
      <c r="AC84" s="685"/>
      <c r="AD84" s="686">
        <v>36</v>
      </c>
      <c r="AE84" s="685"/>
      <c r="AF84" s="686"/>
      <c r="AG84" s="694"/>
      <c r="AH84" s="119"/>
      <c r="AI84" s="120"/>
      <c r="AJ84" s="114"/>
      <c r="AK84" s="141"/>
      <c r="AL84" s="120"/>
      <c r="AM84" s="114"/>
      <c r="AN84" s="142"/>
      <c r="AO84" s="120"/>
      <c r="AP84" s="121"/>
      <c r="AQ84" s="119"/>
      <c r="AR84" s="120"/>
      <c r="AS84" s="140"/>
      <c r="AT84" s="119"/>
      <c r="AU84" s="120"/>
      <c r="AV84" s="114"/>
      <c r="AW84" s="141"/>
      <c r="AX84" s="120"/>
      <c r="AY84" s="114"/>
      <c r="AZ84" s="142">
        <f>BB84*36</f>
        <v>216</v>
      </c>
      <c r="BA84" s="120">
        <v>90</v>
      </c>
      <c r="BB84" s="121">
        <v>6</v>
      </c>
      <c r="BC84" s="90"/>
      <c r="BD84" s="91"/>
      <c r="BE84" s="96"/>
      <c r="BF84" s="631">
        <f t="shared" si="3"/>
        <v>6</v>
      </c>
      <c r="BG84" s="645"/>
      <c r="BH84" s="604" t="s">
        <v>78</v>
      </c>
      <c r="BI84" s="605"/>
    </row>
    <row r="85" spans="1:61" ht="48" customHeight="1" x14ac:dyDescent="0.2">
      <c r="A85" s="439" t="s">
        <v>300</v>
      </c>
      <c r="B85" s="440"/>
      <c r="C85" s="697" t="s">
        <v>337</v>
      </c>
      <c r="D85" s="698"/>
      <c r="E85" s="698"/>
      <c r="F85" s="698"/>
      <c r="G85" s="698"/>
      <c r="H85" s="698"/>
      <c r="I85" s="698"/>
      <c r="J85" s="698"/>
      <c r="K85" s="698"/>
      <c r="L85" s="698"/>
      <c r="M85" s="698"/>
      <c r="N85" s="698"/>
      <c r="O85" s="698"/>
      <c r="P85" s="698"/>
      <c r="Q85" s="699"/>
      <c r="R85" s="695">
        <v>7</v>
      </c>
      <c r="S85" s="696"/>
      <c r="T85" s="700"/>
      <c r="U85" s="701"/>
      <c r="V85" s="655">
        <f t="shared" si="9"/>
        <v>216</v>
      </c>
      <c r="W85" s="656"/>
      <c r="X85" s="684">
        <f>SUM(Z85:AG85)</f>
        <v>108</v>
      </c>
      <c r="Y85" s="694"/>
      <c r="Z85" s="684">
        <v>54</v>
      </c>
      <c r="AA85" s="685"/>
      <c r="AB85" s="686">
        <v>36</v>
      </c>
      <c r="AC85" s="685"/>
      <c r="AD85" s="686">
        <v>18</v>
      </c>
      <c r="AE85" s="685"/>
      <c r="AF85" s="500"/>
      <c r="AG85" s="621"/>
      <c r="AH85" s="90"/>
      <c r="AI85" s="91"/>
      <c r="AJ85" s="92"/>
      <c r="AK85" s="93"/>
      <c r="AL85" s="91"/>
      <c r="AM85" s="92"/>
      <c r="AN85" s="94"/>
      <c r="AO85" s="91"/>
      <c r="AP85" s="95"/>
      <c r="AQ85" s="90"/>
      <c r="AR85" s="91"/>
      <c r="AS85" s="96"/>
      <c r="AT85" s="90"/>
      <c r="AU85" s="91"/>
      <c r="AV85" s="114"/>
      <c r="AW85" s="93"/>
      <c r="AX85" s="91"/>
      <c r="AY85" s="92"/>
      <c r="AZ85" s="142">
        <f>BB85*36</f>
        <v>216</v>
      </c>
      <c r="BA85" s="91">
        <v>108</v>
      </c>
      <c r="BB85" s="95">
        <v>6</v>
      </c>
      <c r="BC85" s="90"/>
      <c r="BD85" s="91"/>
      <c r="BE85" s="96"/>
      <c r="BF85" s="631">
        <f t="shared" si="3"/>
        <v>6</v>
      </c>
      <c r="BG85" s="645"/>
      <c r="BH85" s="679" t="s">
        <v>144</v>
      </c>
      <c r="BI85" s="680"/>
    </row>
    <row r="86" spans="1:61" ht="63.95" customHeight="1" x14ac:dyDescent="0.2">
      <c r="A86" s="441"/>
      <c r="B86" s="442"/>
      <c r="C86" s="434" t="s">
        <v>338</v>
      </c>
      <c r="D86" s="435"/>
      <c r="E86" s="435"/>
      <c r="F86" s="435"/>
      <c r="G86" s="435"/>
      <c r="H86" s="435"/>
      <c r="I86" s="435"/>
      <c r="J86" s="435"/>
      <c r="K86" s="435"/>
      <c r="L86" s="435"/>
      <c r="M86" s="435"/>
      <c r="N86" s="435"/>
      <c r="O86" s="435"/>
      <c r="P86" s="435"/>
      <c r="Q86" s="436"/>
      <c r="R86" s="695"/>
      <c r="S86" s="696"/>
      <c r="T86" s="143"/>
      <c r="U86" s="144"/>
      <c r="V86" s="655">
        <f t="shared" si="9"/>
        <v>30</v>
      </c>
      <c r="W86" s="656"/>
      <c r="X86" s="684"/>
      <c r="Y86" s="694"/>
      <c r="Z86" s="684"/>
      <c r="AA86" s="685"/>
      <c r="AB86" s="686"/>
      <c r="AC86" s="685"/>
      <c r="AD86" s="686"/>
      <c r="AE86" s="685"/>
      <c r="AF86" s="500"/>
      <c r="AG86" s="621"/>
      <c r="AH86" s="90"/>
      <c r="AI86" s="91"/>
      <c r="AJ86" s="92"/>
      <c r="AK86" s="93"/>
      <c r="AL86" s="91"/>
      <c r="AM86" s="92"/>
      <c r="AN86" s="94"/>
      <c r="AO86" s="91"/>
      <c r="AP86" s="95"/>
      <c r="AQ86" s="90"/>
      <c r="AR86" s="91"/>
      <c r="AS86" s="96"/>
      <c r="AT86" s="90"/>
      <c r="AU86" s="91"/>
      <c r="AV86" s="114"/>
      <c r="AW86" s="93"/>
      <c r="AX86" s="91"/>
      <c r="AY86" s="92"/>
      <c r="AZ86" s="94">
        <v>30</v>
      </c>
      <c r="BA86" s="91"/>
      <c r="BB86" s="95">
        <v>1</v>
      </c>
      <c r="BC86" s="90"/>
      <c r="BD86" s="91"/>
      <c r="BE86" s="96"/>
      <c r="BF86" s="631">
        <f t="shared" si="3"/>
        <v>1</v>
      </c>
      <c r="BG86" s="645"/>
      <c r="BH86" s="663"/>
      <c r="BI86" s="664"/>
    </row>
    <row r="87" spans="1:61" ht="48" customHeight="1" x14ac:dyDescent="0.2">
      <c r="A87" s="624" t="s">
        <v>301</v>
      </c>
      <c r="B87" s="687"/>
      <c r="C87" s="443" t="s">
        <v>332</v>
      </c>
      <c r="D87" s="444"/>
      <c r="E87" s="444"/>
      <c r="F87" s="444"/>
      <c r="G87" s="444"/>
      <c r="H87" s="444"/>
      <c r="I87" s="444"/>
      <c r="J87" s="444"/>
      <c r="K87" s="444"/>
      <c r="L87" s="444"/>
      <c r="M87" s="444"/>
      <c r="N87" s="444"/>
      <c r="O87" s="444"/>
      <c r="P87" s="444"/>
      <c r="Q87" s="445"/>
      <c r="R87" s="688">
        <v>7</v>
      </c>
      <c r="S87" s="689"/>
      <c r="T87" s="690"/>
      <c r="U87" s="691"/>
      <c r="V87" s="692">
        <f>AH87+AK87+AN87+AQ87+AT87+AW87+AZ87+BC87</f>
        <v>216</v>
      </c>
      <c r="W87" s="693"/>
      <c r="X87" s="684">
        <f>SUM(Z87:AG87)</f>
        <v>108</v>
      </c>
      <c r="Y87" s="694"/>
      <c r="Z87" s="684">
        <v>18</v>
      </c>
      <c r="AA87" s="685"/>
      <c r="AB87" s="686">
        <v>90</v>
      </c>
      <c r="AC87" s="685"/>
      <c r="AD87" s="686"/>
      <c r="AE87" s="685"/>
      <c r="AF87" s="500"/>
      <c r="AG87" s="621"/>
      <c r="AH87" s="90"/>
      <c r="AI87" s="91"/>
      <c r="AJ87" s="92"/>
      <c r="AK87" s="93"/>
      <c r="AL87" s="91"/>
      <c r="AM87" s="92"/>
      <c r="AN87" s="94"/>
      <c r="AO87" s="91"/>
      <c r="AP87" s="95"/>
      <c r="AQ87" s="90"/>
      <c r="AR87" s="91"/>
      <c r="AS87" s="96"/>
      <c r="AT87" s="90"/>
      <c r="AU87" s="91"/>
      <c r="AV87" s="114"/>
      <c r="AW87" s="93"/>
      <c r="AX87" s="91"/>
      <c r="AY87" s="92"/>
      <c r="AZ87" s="142">
        <f>BB87*36</f>
        <v>216</v>
      </c>
      <c r="BA87" s="91">
        <v>108</v>
      </c>
      <c r="BB87" s="121">
        <v>6</v>
      </c>
      <c r="BC87" s="90"/>
      <c r="BD87" s="91"/>
      <c r="BE87" s="96"/>
      <c r="BF87" s="437">
        <f>AJ87+AM87+AP87+AS87+AV87+AY87+BB87+BE87</f>
        <v>6</v>
      </c>
      <c r="BG87" s="631"/>
      <c r="BH87" s="640" t="s">
        <v>145</v>
      </c>
      <c r="BI87" s="641"/>
    </row>
    <row r="88" spans="1:61" ht="48" customHeight="1" x14ac:dyDescent="0.2">
      <c r="A88" s="441" t="s">
        <v>302</v>
      </c>
      <c r="B88" s="442"/>
      <c r="C88" s="665" t="s">
        <v>333</v>
      </c>
      <c r="D88" s="666"/>
      <c r="E88" s="666"/>
      <c r="F88" s="666"/>
      <c r="G88" s="666"/>
      <c r="H88" s="666"/>
      <c r="I88" s="666"/>
      <c r="J88" s="666"/>
      <c r="K88" s="666"/>
      <c r="L88" s="666"/>
      <c r="M88" s="666"/>
      <c r="N88" s="666"/>
      <c r="O88" s="666"/>
      <c r="P88" s="666"/>
      <c r="Q88" s="667"/>
      <c r="R88" s="668"/>
      <c r="S88" s="669"/>
      <c r="T88" s="670">
        <v>6</v>
      </c>
      <c r="U88" s="671"/>
      <c r="V88" s="672">
        <f>AH88+AK88+AN88+AQ88+AT88+AW88+AZ88+BC88</f>
        <v>72</v>
      </c>
      <c r="W88" s="673"/>
      <c r="X88" s="674">
        <f>SUM(Z88:AG88)</f>
        <v>34</v>
      </c>
      <c r="Y88" s="675"/>
      <c r="Z88" s="657">
        <v>16</v>
      </c>
      <c r="AA88" s="658"/>
      <c r="AB88" s="659"/>
      <c r="AC88" s="658"/>
      <c r="AD88" s="659">
        <v>18</v>
      </c>
      <c r="AE88" s="658"/>
      <c r="AF88" s="659"/>
      <c r="AG88" s="660"/>
      <c r="AH88" s="173"/>
      <c r="AI88" s="174"/>
      <c r="AJ88" s="175"/>
      <c r="AK88" s="176"/>
      <c r="AL88" s="174"/>
      <c r="AM88" s="175"/>
      <c r="AN88" s="177"/>
      <c r="AO88" s="174"/>
      <c r="AP88" s="178"/>
      <c r="AQ88" s="173"/>
      <c r="AR88" s="174"/>
      <c r="AS88" s="179"/>
      <c r="AT88" s="173"/>
      <c r="AU88" s="174"/>
      <c r="AV88" s="180"/>
      <c r="AW88" s="176">
        <f>AY88*36</f>
        <v>72</v>
      </c>
      <c r="AX88" s="174">
        <v>34</v>
      </c>
      <c r="AY88" s="175">
        <v>2</v>
      </c>
      <c r="AZ88" s="177"/>
      <c r="BA88" s="174"/>
      <c r="BB88" s="178"/>
      <c r="BC88" s="173"/>
      <c r="BD88" s="174"/>
      <c r="BE88" s="179"/>
      <c r="BF88" s="661">
        <f>AJ88+AM88+AP88+AS88+AV88+AY88+BB88+BE88</f>
        <v>2</v>
      </c>
      <c r="BG88" s="662"/>
      <c r="BH88" s="663" t="s">
        <v>79</v>
      </c>
      <c r="BI88" s="664"/>
    </row>
    <row r="89" spans="1:61" ht="30" customHeight="1" x14ac:dyDescent="0.2">
      <c r="A89" s="432" t="s">
        <v>303</v>
      </c>
      <c r="B89" s="433"/>
      <c r="C89" s="676" t="s">
        <v>281</v>
      </c>
      <c r="D89" s="677"/>
      <c r="E89" s="677"/>
      <c r="F89" s="677"/>
      <c r="G89" s="677"/>
      <c r="H89" s="677"/>
      <c r="I89" s="677"/>
      <c r="J89" s="677"/>
      <c r="K89" s="677"/>
      <c r="L89" s="677"/>
      <c r="M89" s="677"/>
      <c r="N89" s="677"/>
      <c r="O89" s="677"/>
      <c r="P89" s="677"/>
      <c r="Q89" s="678"/>
      <c r="R89" s="168"/>
      <c r="S89" s="169"/>
      <c r="T89" s="170"/>
      <c r="U89" s="171"/>
      <c r="V89" s="101"/>
      <c r="W89" s="102"/>
      <c r="X89" s="101"/>
      <c r="Y89" s="102"/>
      <c r="Z89" s="101"/>
      <c r="AA89" s="103"/>
      <c r="AB89" s="104"/>
      <c r="AC89" s="103"/>
      <c r="AD89" s="104"/>
      <c r="AE89" s="103"/>
      <c r="AF89" s="104"/>
      <c r="AG89" s="102"/>
      <c r="AH89" s="90"/>
      <c r="AI89" s="91"/>
      <c r="AJ89" s="92"/>
      <c r="AK89" s="93"/>
      <c r="AL89" s="91"/>
      <c r="AM89" s="92"/>
      <c r="AN89" s="94"/>
      <c r="AO89" s="91"/>
      <c r="AP89" s="95"/>
      <c r="AQ89" s="90"/>
      <c r="AR89" s="91"/>
      <c r="AS89" s="96"/>
      <c r="AT89" s="90"/>
      <c r="AU89" s="91"/>
      <c r="AV89" s="114"/>
      <c r="AW89" s="93"/>
      <c r="AX89" s="91"/>
      <c r="AY89" s="92"/>
      <c r="AZ89" s="94"/>
      <c r="BA89" s="91"/>
      <c r="BB89" s="95"/>
      <c r="BC89" s="90"/>
      <c r="BD89" s="91"/>
      <c r="BE89" s="96"/>
      <c r="BF89" s="631">
        <f>AJ89+AM89+AP89+AS89+AV89+AY89+BB89+BE89</f>
        <v>0</v>
      </c>
      <c r="BG89" s="645"/>
      <c r="BH89" s="604"/>
      <c r="BI89" s="605"/>
    </row>
    <row r="90" spans="1:61" ht="48" customHeight="1" x14ac:dyDescent="0.2">
      <c r="A90" s="439" t="s">
        <v>304</v>
      </c>
      <c r="B90" s="440"/>
      <c r="C90" s="626" t="s">
        <v>321</v>
      </c>
      <c r="D90" s="627"/>
      <c r="E90" s="627"/>
      <c r="F90" s="627"/>
      <c r="G90" s="627"/>
      <c r="H90" s="627"/>
      <c r="I90" s="627"/>
      <c r="J90" s="627"/>
      <c r="K90" s="627"/>
      <c r="L90" s="627"/>
      <c r="M90" s="627"/>
      <c r="N90" s="627"/>
      <c r="O90" s="627"/>
      <c r="P90" s="627"/>
      <c r="Q90" s="628"/>
      <c r="R90" s="629">
        <v>6</v>
      </c>
      <c r="S90" s="630"/>
      <c r="T90" s="631">
        <v>5</v>
      </c>
      <c r="U90" s="632"/>
      <c r="V90" s="655">
        <f>AH90+AK90+AN90+AQ90+AT90+AW90+AZ90+BC90</f>
        <v>228</v>
      </c>
      <c r="W90" s="656"/>
      <c r="X90" s="502">
        <f>SUM(Z90:AG90)</f>
        <v>154</v>
      </c>
      <c r="Y90" s="621"/>
      <c r="Z90" s="502">
        <v>68</v>
      </c>
      <c r="AA90" s="498"/>
      <c r="AB90" s="500">
        <v>34</v>
      </c>
      <c r="AC90" s="498"/>
      <c r="AD90" s="500">
        <v>52</v>
      </c>
      <c r="AE90" s="498"/>
      <c r="AF90" s="500"/>
      <c r="AG90" s="621"/>
      <c r="AH90" s="90"/>
      <c r="AI90" s="91"/>
      <c r="AJ90" s="92"/>
      <c r="AK90" s="93"/>
      <c r="AL90" s="91"/>
      <c r="AM90" s="92"/>
      <c r="AN90" s="94"/>
      <c r="AO90" s="91"/>
      <c r="AP90" s="95"/>
      <c r="AQ90" s="90"/>
      <c r="AR90" s="91"/>
      <c r="AS90" s="96">
        <f>AQ90/36</f>
        <v>0</v>
      </c>
      <c r="AT90" s="90">
        <f>AV90*36</f>
        <v>108</v>
      </c>
      <c r="AU90" s="91">
        <v>68</v>
      </c>
      <c r="AV90" s="114">
        <v>3</v>
      </c>
      <c r="AW90" s="93">
        <v>120</v>
      </c>
      <c r="AX90" s="91">
        <v>86</v>
      </c>
      <c r="AY90" s="92">
        <v>3</v>
      </c>
      <c r="AZ90" s="94"/>
      <c r="BA90" s="91"/>
      <c r="BB90" s="95"/>
      <c r="BC90" s="90"/>
      <c r="BD90" s="91"/>
      <c r="BE90" s="96"/>
      <c r="BF90" s="631">
        <f>AJ90+AM90+AP90+AS90+AV90+AY90+BB90+BE90</f>
        <v>6</v>
      </c>
      <c r="BG90" s="645"/>
      <c r="BH90" s="679" t="s">
        <v>80</v>
      </c>
      <c r="BI90" s="680"/>
    </row>
    <row r="91" spans="1:61" ht="63.95" customHeight="1" x14ac:dyDescent="0.2">
      <c r="A91" s="441"/>
      <c r="B91" s="442"/>
      <c r="C91" s="681" t="s">
        <v>322</v>
      </c>
      <c r="D91" s="682"/>
      <c r="E91" s="682"/>
      <c r="F91" s="682"/>
      <c r="G91" s="682"/>
      <c r="H91" s="682"/>
      <c r="I91" s="682"/>
      <c r="J91" s="682"/>
      <c r="K91" s="682"/>
      <c r="L91" s="682"/>
      <c r="M91" s="682"/>
      <c r="N91" s="682"/>
      <c r="O91" s="682"/>
      <c r="P91" s="682"/>
      <c r="Q91" s="683"/>
      <c r="R91" s="629"/>
      <c r="S91" s="630"/>
      <c r="T91" s="143"/>
      <c r="U91" s="144"/>
      <c r="V91" s="655">
        <f>AH91+AK91+AN91+AQ91+AT91+AW91+AZ91+BC91</f>
        <v>40</v>
      </c>
      <c r="W91" s="656"/>
      <c r="X91" s="502"/>
      <c r="Y91" s="621"/>
      <c r="Z91" s="502"/>
      <c r="AA91" s="498"/>
      <c r="AB91" s="500"/>
      <c r="AC91" s="498"/>
      <c r="AD91" s="500"/>
      <c r="AE91" s="498"/>
      <c r="AF91" s="500"/>
      <c r="AG91" s="621"/>
      <c r="AH91" s="90"/>
      <c r="AI91" s="91"/>
      <c r="AJ91" s="92"/>
      <c r="AK91" s="93"/>
      <c r="AL91" s="91"/>
      <c r="AM91" s="92"/>
      <c r="AN91" s="94"/>
      <c r="AO91" s="91"/>
      <c r="AP91" s="95"/>
      <c r="AQ91" s="90"/>
      <c r="AR91" s="91"/>
      <c r="AS91" s="96"/>
      <c r="AT91" s="90"/>
      <c r="AU91" s="91"/>
      <c r="AV91" s="114"/>
      <c r="AW91" s="93">
        <v>40</v>
      </c>
      <c r="AX91" s="91"/>
      <c r="AY91" s="92">
        <v>1</v>
      </c>
      <c r="AZ91" s="94"/>
      <c r="BA91" s="91"/>
      <c r="BB91" s="95"/>
      <c r="BC91" s="90"/>
      <c r="BD91" s="91"/>
      <c r="BE91" s="96"/>
      <c r="BF91" s="631">
        <f>AJ91+AM91+AP91+AS91+AV91+AY91+BB91+BE91</f>
        <v>1</v>
      </c>
      <c r="BG91" s="645"/>
      <c r="BH91" s="663"/>
      <c r="BI91" s="664"/>
    </row>
    <row r="92" spans="1:61" ht="30" customHeight="1" x14ac:dyDescent="0.2">
      <c r="A92" s="646" t="s">
        <v>203</v>
      </c>
      <c r="B92" s="647"/>
      <c r="C92" s="652" t="s">
        <v>13</v>
      </c>
      <c r="D92" s="653"/>
      <c r="E92" s="653"/>
      <c r="F92" s="653"/>
      <c r="G92" s="653"/>
      <c r="H92" s="653"/>
      <c r="I92" s="653"/>
      <c r="J92" s="653"/>
      <c r="K92" s="653"/>
      <c r="L92" s="653"/>
      <c r="M92" s="653"/>
      <c r="N92" s="653"/>
      <c r="O92" s="653"/>
      <c r="P92" s="653"/>
      <c r="Q92" s="654"/>
      <c r="R92" s="181"/>
      <c r="S92" s="182"/>
      <c r="T92" s="183"/>
      <c r="U92" s="184"/>
      <c r="V92" s="185"/>
      <c r="W92" s="186"/>
      <c r="X92" s="185"/>
      <c r="Y92" s="186"/>
      <c r="Z92" s="185"/>
      <c r="AA92" s="187"/>
      <c r="AB92" s="188"/>
      <c r="AC92" s="187"/>
      <c r="AD92" s="188"/>
      <c r="AE92" s="187"/>
      <c r="AF92" s="188"/>
      <c r="AG92" s="186"/>
      <c r="AH92" s="189"/>
      <c r="AI92" s="190"/>
      <c r="AJ92" s="191"/>
      <c r="AK92" s="192"/>
      <c r="AL92" s="190"/>
      <c r="AM92" s="191"/>
      <c r="AN92" s="193"/>
      <c r="AO92" s="190"/>
      <c r="AP92" s="194"/>
      <c r="AQ92" s="189"/>
      <c r="AR92" s="190"/>
      <c r="AS92" s="195"/>
      <c r="AT92" s="189"/>
      <c r="AU92" s="190"/>
      <c r="AV92" s="191"/>
      <c r="AW92" s="192"/>
      <c r="AX92" s="190"/>
      <c r="AY92" s="191"/>
      <c r="AZ92" s="193"/>
      <c r="BA92" s="190"/>
      <c r="BB92" s="194"/>
      <c r="BC92" s="189"/>
      <c r="BD92" s="190"/>
      <c r="BE92" s="195"/>
      <c r="BF92" s="648"/>
      <c r="BG92" s="649"/>
      <c r="BH92" s="650"/>
      <c r="BI92" s="651"/>
    </row>
    <row r="93" spans="1:61" ht="48" customHeight="1" x14ac:dyDescent="0.2">
      <c r="A93" s="624" t="s">
        <v>204</v>
      </c>
      <c r="B93" s="625"/>
      <c r="C93" s="642" t="s">
        <v>214</v>
      </c>
      <c r="D93" s="643"/>
      <c r="E93" s="643"/>
      <c r="F93" s="643"/>
      <c r="G93" s="643"/>
      <c r="H93" s="643"/>
      <c r="I93" s="643"/>
      <c r="J93" s="643"/>
      <c r="K93" s="643"/>
      <c r="L93" s="643"/>
      <c r="M93" s="643"/>
      <c r="N93" s="643"/>
      <c r="O93" s="643"/>
      <c r="P93" s="643"/>
      <c r="Q93" s="644"/>
      <c r="R93" s="437"/>
      <c r="S93" s="438"/>
      <c r="T93" s="446"/>
      <c r="U93" s="447"/>
      <c r="V93" s="502" t="s">
        <v>17</v>
      </c>
      <c r="W93" s="621"/>
      <c r="X93" s="502" t="s">
        <v>17</v>
      </c>
      <c r="Y93" s="621"/>
      <c r="Z93" s="502" t="s">
        <v>17</v>
      </c>
      <c r="AA93" s="498"/>
      <c r="AB93" s="500"/>
      <c r="AC93" s="498"/>
      <c r="AD93" s="500"/>
      <c r="AE93" s="498"/>
      <c r="AF93" s="500"/>
      <c r="AG93" s="621"/>
      <c r="AH93" s="90" t="s">
        <v>17</v>
      </c>
      <c r="AI93" s="91" t="s">
        <v>17</v>
      </c>
      <c r="AJ93" s="92"/>
      <c r="AK93" s="93"/>
      <c r="AL93" s="91"/>
      <c r="AM93" s="92"/>
      <c r="AN93" s="94"/>
      <c r="AO93" s="91"/>
      <c r="AP93" s="95"/>
      <c r="AQ93" s="90"/>
      <c r="AR93" s="91"/>
      <c r="AS93" s="96"/>
      <c r="AT93" s="90"/>
      <c r="AU93" s="91"/>
      <c r="AV93" s="92"/>
      <c r="AW93" s="93"/>
      <c r="AX93" s="91"/>
      <c r="AY93" s="92"/>
      <c r="AZ93" s="94"/>
      <c r="BA93" s="91"/>
      <c r="BB93" s="95"/>
      <c r="BC93" s="90"/>
      <c r="BD93" s="91"/>
      <c r="BE93" s="96"/>
      <c r="BF93" s="639"/>
      <c r="BG93" s="622"/>
      <c r="BH93" s="640"/>
      <c r="BI93" s="641"/>
    </row>
    <row r="94" spans="1:61" ht="30" customHeight="1" x14ac:dyDescent="0.2">
      <c r="A94" s="624" t="s">
        <v>205</v>
      </c>
      <c r="B94" s="625"/>
      <c r="C94" s="642" t="s">
        <v>16</v>
      </c>
      <c r="D94" s="643"/>
      <c r="E94" s="643"/>
      <c r="F94" s="643"/>
      <c r="G94" s="643"/>
      <c r="H94" s="643"/>
      <c r="I94" s="643"/>
      <c r="J94" s="643"/>
      <c r="K94" s="643"/>
      <c r="L94" s="643"/>
      <c r="M94" s="643"/>
      <c r="N94" s="643"/>
      <c r="O94" s="643"/>
      <c r="P94" s="643"/>
      <c r="Q94" s="644"/>
      <c r="R94" s="437"/>
      <c r="S94" s="438"/>
      <c r="T94" s="446"/>
      <c r="U94" s="447"/>
      <c r="V94" s="502" t="s">
        <v>17</v>
      </c>
      <c r="W94" s="621"/>
      <c r="X94" s="502" t="s">
        <v>17</v>
      </c>
      <c r="Y94" s="621"/>
      <c r="Z94" s="502" t="s">
        <v>17</v>
      </c>
      <c r="AA94" s="498"/>
      <c r="AB94" s="500"/>
      <c r="AC94" s="498"/>
      <c r="AD94" s="500"/>
      <c r="AE94" s="498"/>
      <c r="AF94" s="500"/>
      <c r="AG94" s="621"/>
      <c r="AH94" s="90"/>
      <c r="AI94" s="91"/>
      <c r="AJ94" s="92"/>
      <c r="AK94" s="93" t="s">
        <v>17</v>
      </c>
      <c r="AL94" s="91" t="s">
        <v>17</v>
      </c>
      <c r="AM94" s="92"/>
      <c r="AN94" s="94"/>
      <c r="AO94" s="91"/>
      <c r="AP94" s="95"/>
      <c r="AQ94" s="90"/>
      <c r="AR94" s="91"/>
      <c r="AS94" s="96"/>
      <c r="AT94" s="90"/>
      <c r="AU94" s="91"/>
      <c r="AV94" s="92"/>
      <c r="AW94" s="93"/>
      <c r="AX94" s="91"/>
      <c r="AY94" s="92"/>
      <c r="AZ94" s="94"/>
      <c r="BA94" s="91"/>
      <c r="BB94" s="95"/>
      <c r="BC94" s="90"/>
      <c r="BD94" s="91"/>
      <c r="BE94" s="96"/>
      <c r="BF94" s="639"/>
      <c r="BG94" s="622"/>
      <c r="BH94" s="640"/>
      <c r="BI94" s="641"/>
    </row>
    <row r="95" spans="1:61" ht="63.95" customHeight="1" x14ac:dyDescent="0.2">
      <c r="A95" s="624" t="s">
        <v>206</v>
      </c>
      <c r="B95" s="625"/>
      <c r="C95" s="642" t="s">
        <v>342</v>
      </c>
      <c r="D95" s="643"/>
      <c r="E95" s="643"/>
      <c r="F95" s="643"/>
      <c r="G95" s="643"/>
      <c r="H95" s="643"/>
      <c r="I95" s="643"/>
      <c r="J95" s="643"/>
      <c r="K95" s="643"/>
      <c r="L95" s="643"/>
      <c r="M95" s="643"/>
      <c r="N95" s="643"/>
      <c r="O95" s="643"/>
      <c r="P95" s="643"/>
      <c r="Q95" s="644"/>
      <c r="R95" s="437"/>
      <c r="S95" s="438"/>
      <c r="T95" s="446"/>
      <c r="U95" s="447"/>
      <c r="V95" s="502" t="s">
        <v>230</v>
      </c>
      <c r="W95" s="621"/>
      <c r="X95" s="502" t="s">
        <v>14</v>
      </c>
      <c r="Y95" s="621"/>
      <c r="Z95" s="502" t="s">
        <v>263</v>
      </c>
      <c r="AA95" s="498"/>
      <c r="AB95" s="500" t="s">
        <v>15</v>
      </c>
      <c r="AC95" s="498"/>
      <c r="AD95" s="500"/>
      <c r="AE95" s="498"/>
      <c r="AF95" s="500"/>
      <c r="AG95" s="621"/>
      <c r="AH95" s="90"/>
      <c r="AI95" s="91"/>
      <c r="AJ95" s="92"/>
      <c r="AK95" s="93" t="s">
        <v>230</v>
      </c>
      <c r="AL95" s="91" t="s">
        <v>14</v>
      </c>
      <c r="AM95" s="92"/>
      <c r="AN95" s="94"/>
      <c r="AO95" s="91"/>
      <c r="AP95" s="95"/>
      <c r="AQ95" s="90"/>
      <c r="AR95" s="91"/>
      <c r="AS95" s="96"/>
      <c r="AT95" s="90"/>
      <c r="AU95" s="91"/>
      <c r="AV95" s="92"/>
      <c r="AW95" s="93"/>
      <c r="AX95" s="91"/>
      <c r="AY95" s="92"/>
      <c r="AZ95" s="94"/>
      <c r="BA95" s="91"/>
      <c r="BB95" s="95"/>
      <c r="BC95" s="90"/>
      <c r="BD95" s="91"/>
      <c r="BE95" s="96"/>
      <c r="BF95" s="639"/>
      <c r="BG95" s="622"/>
      <c r="BH95" s="640"/>
      <c r="BI95" s="641"/>
    </row>
    <row r="96" spans="1:61" ht="30" customHeight="1" x14ac:dyDescent="0.2">
      <c r="A96" s="624" t="s">
        <v>207</v>
      </c>
      <c r="B96" s="625"/>
      <c r="C96" s="642" t="s">
        <v>21</v>
      </c>
      <c r="D96" s="643"/>
      <c r="E96" s="643"/>
      <c r="F96" s="643"/>
      <c r="G96" s="643"/>
      <c r="H96" s="643"/>
      <c r="I96" s="643"/>
      <c r="J96" s="643"/>
      <c r="K96" s="643"/>
      <c r="L96" s="643"/>
      <c r="M96" s="643"/>
      <c r="N96" s="643"/>
      <c r="O96" s="643"/>
      <c r="P96" s="643"/>
      <c r="Q96" s="644"/>
      <c r="R96" s="437"/>
      <c r="S96" s="438"/>
      <c r="T96" s="446"/>
      <c r="U96" s="447"/>
      <c r="V96" s="502" t="s">
        <v>262</v>
      </c>
      <c r="W96" s="621"/>
      <c r="X96" s="502" t="s">
        <v>262</v>
      </c>
      <c r="Y96" s="621"/>
      <c r="Z96" s="502"/>
      <c r="AA96" s="498"/>
      <c r="AB96" s="500"/>
      <c r="AC96" s="498"/>
      <c r="AD96" s="500" t="s">
        <v>262</v>
      </c>
      <c r="AE96" s="498"/>
      <c r="AF96" s="500"/>
      <c r="AG96" s="621"/>
      <c r="AH96" s="90"/>
      <c r="AI96" s="91"/>
      <c r="AJ96" s="92"/>
      <c r="AK96" s="93"/>
      <c r="AL96" s="91"/>
      <c r="AM96" s="92"/>
      <c r="AN96" s="94" t="s">
        <v>25</v>
      </c>
      <c r="AO96" s="91" t="s">
        <v>25</v>
      </c>
      <c r="AP96" s="95"/>
      <c r="AQ96" s="90" t="s">
        <v>14</v>
      </c>
      <c r="AR96" s="91" t="s">
        <v>14</v>
      </c>
      <c r="AS96" s="96"/>
      <c r="AT96" s="90"/>
      <c r="AU96" s="91"/>
      <c r="AV96" s="92"/>
      <c r="AW96" s="93"/>
      <c r="AX96" s="91"/>
      <c r="AY96" s="92"/>
      <c r="AZ96" s="94"/>
      <c r="BA96" s="91"/>
      <c r="BB96" s="95"/>
      <c r="BC96" s="90"/>
      <c r="BD96" s="91"/>
      <c r="BE96" s="96"/>
      <c r="BF96" s="639"/>
      <c r="BG96" s="622"/>
      <c r="BH96" s="640"/>
      <c r="BI96" s="641"/>
    </row>
    <row r="97" spans="1:61" ht="30" customHeight="1" x14ac:dyDescent="0.2">
      <c r="A97" s="624" t="s">
        <v>208</v>
      </c>
      <c r="B97" s="625"/>
      <c r="C97" s="626" t="s">
        <v>276</v>
      </c>
      <c r="D97" s="627"/>
      <c r="E97" s="627"/>
      <c r="F97" s="627"/>
      <c r="G97" s="627"/>
      <c r="H97" s="627"/>
      <c r="I97" s="627"/>
      <c r="J97" s="627"/>
      <c r="K97" s="627"/>
      <c r="L97" s="627"/>
      <c r="M97" s="627"/>
      <c r="N97" s="627"/>
      <c r="O97" s="627"/>
      <c r="P97" s="627"/>
      <c r="Q97" s="628"/>
      <c r="R97" s="629"/>
      <c r="S97" s="630"/>
      <c r="T97" s="631"/>
      <c r="U97" s="632"/>
      <c r="V97" s="633" t="s">
        <v>14</v>
      </c>
      <c r="W97" s="500"/>
      <c r="X97" s="502" t="s">
        <v>14</v>
      </c>
      <c r="Y97" s="621"/>
      <c r="Z97" s="502" t="s">
        <v>274</v>
      </c>
      <c r="AA97" s="498"/>
      <c r="AB97" s="500"/>
      <c r="AC97" s="498"/>
      <c r="AD97" s="500" t="s">
        <v>17</v>
      </c>
      <c r="AE97" s="498"/>
      <c r="AF97" s="500"/>
      <c r="AG97" s="621"/>
      <c r="AH97" s="90"/>
      <c r="AI97" s="91"/>
      <c r="AJ97" s="92"/>
      <c r="AK97" s="93"/>
      <c r="AL97" s="91"/>
      <c r="AM97" s="92"/>
      <c r="AN97" s="94"/>
      <c r="AO97" s="91"/>
      <c r="AP97" s="95"/>
      <c r="AQ97" s="90"/>
      <c r="AR97" s="91"/>
      <c r="AS97" s="96"/>
      <c r="AT97" s="94" t="s">
        <v>14</v>
      </c>
      <c r="AU97" s="91" t="s">
        <v>14</v>
      </c>
      <c r="AV97" s="114"/>
      <c r="AW97" s="93"/>
      <c r="AX97" s="91"/>
      <c r="AY97" s="92"/>
      <c r="AZ97" s="94"/>
      <c r="BA97" s="91"/>
      <c r="BB97" s="95"/>
      <c r="BC97" s="90"/>
      <c r="BD97" s="91"/>
      <c r="BE97" s="96"/>
      <c r="BF97" s="470">
        <f>AJ97+AM97+AP97+AS97+AV97+AY97+BB97+BE97</f>
        <v>0</v>
      </c>
      <c r="BG97" s="638"/>
      <c r="BH97" s="604"/>
      <c r="BI97" s="605"/>
    </row>
    <row r="98" spans="1:61" ht="48" customHeight="1" x14ac:dyDescent="0.2">
      <c r="A98" s="624" t="s">
        <v>209</v>
      </c>
      <c r="B98" s="625"/>
      <c r="C98" s="626" t="s">
        <v>277</v>
      </c>
      <c r="D98" s="627"/>
      <c r="E98" s="627"/>
      <c r="F98" s="627"/>
      <c r="G98" s="627"/>
      <c r="H98" s="627"/>
      <c r="I98" s="627"/>
      <c r="J98" s="627"/>
      <c r="K98" s="627"/>
      <c r="L98" s="627"/>
      <c r="M98" s="627"/>
      <c r="N98" s="627"/>
      <c r="O98" s="627"/>
      <c r="P98" s="627"/>
      <c r="Q98" s="628"/>
      <c r="R98" s="629"/>
      <c r="S98" s="630"/>
      <c r="T98" s="631"/>
      <c r="U98" s="632"/>
      <c r="V98" s="633" t="s">
        <v>14</v>
      </c>
      <c r="W98" s="500"/>
      <c r="X98" s="502" t="s">
        <v>14</v>
      </c>
      <c r="Y98" s="621"/>
      <c r="Z98" s="502" t="s">
        <v>274</v>
      </c>
      <c r="AA98" s="498"/>
      <c r="AB98" s="500"/>
      <c r="AC98" s="498"/>
      <c r="AD98" s="500" t="s">
        <v>17</v>
      </c>
      <c r="AE98" s="498"/>
      <c r="AF98" s="500"/>
      <c r="AG98" s="621"/>
      <c r="AH98" s="90"/>
      <c r="AI98" s="91"/>
      <c r="AJ98" s="92"/>
      <c r="AK98" s="93"/>
      <c r="AL98" s="91"/>
      <c r="AM98" s="92"/>
      <c r="AN98" s="94"/>
      <c r="AO98" s="91"/>
      <c r="AP98" s="95"/>
      <c r="AQ98" s="90"/>
      <c r="AR98" s="91"/>
      <c r="AS98" s="96"/>
      <c r="AT98" s="90"/>
      <c r="AU98" s="120"/>
      <c r="AV98" s="114"/>
      <c r="AW98" s="93" t="s">
        <v>14</v>
      </c>
      <c r="AX98" s="91" t="s">
        <v>14</v>
      </c>
      <c r="AY98" s="92"/>
      <c r="AZ98" s="94"/>
      <c r="BA98" s="91"/>
      <c r="BB98" s="95"/>
      <c r="BC98" s="90"/>
      <c r="BD98" s="91"/>
      <c r="BE98" s="96"/>
      <c r="BF98" s="470">
        <f>AJ98+AM98+AP98+AS98+AV98+AY98+BB98+BE98</f>
        <v>0</v>
      </c>
      <c r="BG98" s="638"/>
      <c r="BH98" s="604"/>
      <c r="BI98" s="605"/>
    </row>
    <row r="99" spans="1:61" ht="48" customHeight="1" x14ac:dyDescent="0.2">
      <c r="A99" s="624" t="s">
        <v>273</v>
      </c>
      <c r="B99" s="625"/>
      <c r="C99" s="626" t="s">
        <v>365</v>
      </c>
      <c r="D99" s="627"/>
      <c r="E99" s="627"/>
      <c r="F99" s="627"/>
      <c r="G99" s="627"/>
      <c r="H99" s="627"/>
      <c r="I99" s="627"/>
      <c r="J99" s="627"/>
      <c r="K99" s="627"/>
      <c r="L99" s="627"/>
      <c r="M99" s="627"/>
      <c r="N99" s="627"/>
      <c r="O99" s="627"/>
      <c r="P99" s="627"/>
      <c r="Q99" s="628"/>
      <c r="R99" s="629"/>
      <c r="S99" s="630"/>
      <c r="T99" s="631"/>
      <c r="U99" s="632"/>
      <c r="V99" s="633" t="s">
        <v>230</v>
      </c>
      <c r="W99" s="500"/>
      <c r="X99" s="502" t="s">
        <v>14</v>
      </c>
      <c r="Y99" s="621"/>
      <c r="Z99" s="498" t="s">
        <v>311</v>
      </c>
      <c r="AA99" s="499"/>
      <c r="AB99" s="500"/>
      <c r="AC99" s="498"/>
      <c r="AD99" s="500" t="s">
        <v>312</v>
      </c>
      <c r="AE99" s="498"/>
      <c r="AF99" s="499"/>
      <c r="AG99" s="501"/>
      <c r="AH99" s="90"/>
      <c r="AI99" s="91"/>
      <c r="AJ99" s="92"/>
      <c r="AK99" s="93"/>
      <c r="AL99" s="91"/>
      <c r="AM99" s="92"/>
      <c r="AN99" s="94"/>
      <c r="AO99" s="91"/>
      <c r="AP99" s="95"/>
      <c r="AQ99" s="90"/>
      <c r="AR99" s="91"/>
      <c r="AS99" s="96"/>
      <c r="AT99" s="90"/>
      <c r="AU99" s="91"/>
      <c r="AV99" s="92"/>
      <c r="AW99" s="93"/>
      <c r="AX99" s="91"/>
      <c r="AY99" s="92"/>
      <c r="AZ99" s="94" t="s">
        <v>230</v>
      </c>
      <c r="BA99" s="91" t="s">
        <v>14</v>
      </c>
      <c r="BB99" s="95"/>
      <c r="BC99" s="90"/>
      <c r="BD99" s="91"/>
      <c r="BE99" s="96"/>
      <c r="BF99" s="622"/>
      <c r="BG99" s="623"/>
      <c r="BH99" s="604"/>
      <c r="BI99" s="605"/>
    </row>
    <row r="100" spans="1:61" ht="30" customHeight="1" x14ac:dyDescent="0.2">
      <c r="A100" s="624" t="s">
        <v>275</v>
      </c>
      <c r="B100" s="625"/>
      <c r="C100" s="626" t="s">
        <v>18</v>
      </c>
      <c r="D100" s="627"/>
      <c r="E100" s="627"/>
      <c r="F100" s="627"/>
      <c r="G100" s="627"/>
      <c r="H100" s="627"/>
      <c r="I100" s="627"/>
      <c r="J100" s="627"/>
      <c r="K100" s="627"/>
      <c r="L100" s="627"/>
      <c r="M100" s="627"/>
      <c r="N100" s="627"/>
      <c r="O100" s="627"/>
      <c r="P100" s="627"/>
      <c r="Q100" s="628"/>
      <c r="R100" s="629"/>
      <c r="S100" s="630"/>
      <c r="T100" s="631"/>
      <c r="U100" s="632"/>
      <c r="V100" s="633" t="s">
        <v>262</v>
      </c>
      <c r="W100" s="500"/>
      <c r="X100" s="502" t="s">
        <v>262</v>
      </c>
      <c r="Y100" s="621"/>
      <c r="Z100" s="498"/>
      <c r="AA100" s="499"/>
      <c r="AB100" s="500"/>
      <c r="AC100" s="498"/>
      <c r="AD100" s="500" t="s">
        <v>262</v>
      </c>
      <c r="AE100" s="498"/>
      <c r="AF100" s="499"/>
      <c r="AG100" s="501"/>
      <c r="AH100" s="90"/>
      <c r="AI100" s="91"/>
      <c r="AJ100" s="92"/>
      <c r="AK100" s="93"/>
      <c r="AL100" s="91"/>
      <c r="AM100" s="92"/>
      <c r="AN100" s="94"/>
      <c r="AO100" s="91"/>
      <c r="AP100" s="95"/>
      <c r="AQ100" s="90"/>
      <c r="AR100" s="91"/>
      <c r="AS100" s="96"/>
      <c r="AT100" s="90" t="s">
        <v>25</v>
      </c>
      <c r="AU100" s="91" t="s">
        <v>25</v>
      </c>
      <c r="AV100" s="92"/>
      <c r="AW100" s="93" t="s">
        <v>14</v>
      </c>
      <c r="AX100" s="91" t="s">
        <v>14</v>
      </c>
      <c r="AY100" s="92"/>
      <c r="AZ100" s="94"/>
      <c r="BA100" s="91"/>
      <c r="BB100" s="95"/>
      <c r="BC100" s="90"/>
      <c r="BD100" s="91"/>
      <c r="BE100" s="96"/>
      <c r="BF100" s="622"/>
      <c r="BG100" s="623"/>
      <c r="BH100" s="604"/>
      <c r="BI100" s="605"/>
    </row>
    <row r="101" spans="1:61" ht="30" customHeight="1" x14ac:dyDescent="0.2">
      <c r="A101" s="496" t="s">
        <v>210</v>
      </c>
      <c r="B101" s="497"/>
      <c r="C101" s="462" t="s">
        <v>23</v>
      </c>
      <c r="D101" s="463"/>
      <c r="E101" s="463"/>
      <c r="F101" s="463"/>
      <c r="G101" s="463"/>
      <c r="H101" s="463"/>
      <c r="I101" s="463"/>
      <c r="J101" s="463"/>
      <c r="K101" s="463"/>
      <c r="L101" s="463"/>
      <c r="M101" s="463"/>
      <c r="N101" s="463"/>
      <c r="O101" s="463"/>
      <c r="P101" s="463"/>
      <c r="Q101" s="464"/>
      <c r="R101" s="147"/>
      <c r="S101" s="148"/>
      <c r="T101" s="149"/>
      <c r="U101" s="150"/>
      <c r="V101" s="196"/>
      <c r="W101" s="197"/>
      <c r="X101" s="196"/>
      <c r="Y101" s="197"/>
      <c r="Z101" s="196"/>
      <c r="AA101" s="198"/>
      <c r="AB101" s="199"/>
      <c r="AC101" s="198"/>
      <c r="AD101" s="199"/>
      <c r="AE101" s="198"/>
      <c r="AF101" s="199"/>
      <c r="AG101" s="197"/>
      <c r="AH101" s="151"/>
      <c r="AI101" s="152"/>
      <c r="AJ101" s="153"/>
      <c r="AK101" s="154"/>
      <c r="AL101" s="152"/>
      <c r="AM101" s="153"/>
      <c r="AN101" s="155"/>
      <c r="AO101" s="152"/>
      <c r="AP101" s="156"/>
      <c r="AQ101" s="151"/>
      <c r="AR101" s="152"/>
      <c r="AS101" s="157"/>
      <c r="AT101" s="151"/>
      <c r="AU101" s="152"/>
      <c r="AV101" s="153"/>
      <c r="AW101" s="154"/>
      <c r="AX101" s="152"/>
      <c r="AY101" s="153"/>
      <c r="AZ101" s="155"/>
      <c r="BA101" s="152"/>
      <c r="BB101" s="156"/>
      <c r="BC101" s="151"/>
      <c r="BD101" s="152"/>
      <c r="BE101" s="157"/>
      <c r="BF101" s="634"/>
      <c r="BG101" s="635"/>
      <c r="BH101" s="636"/>
      <c r="BI101" s="637"/>
    </row>
    <row r="102" spans="1:61" ht="30" customHeight="1" x14ac:dyDescent="0.2">
      <c r="A102" s="624" t="s">
        <v>211</v>
      </c>
      <c r="B102" s="625"/>
      <c r="C102" s="626" t="s">
        <v>18</v>
      </c>
      <c r="D102" s="627"/>
      <c r="E102" s="627"/>
      <c r="F102" s="627"/>
      <c r="G102" s="627"/>
      <c r="H102" s="627"/>
      <c r="I102" s="627"/>
      <c r="J102" s="627"/>
      <c r="K102" s="627"/>
      <c r="L102" s="627"/>
      <c r="M102" s="627"/>
      <c r="N102" s="627"/>
      <c r="O102" s="627"/>
      <c r="P102" s="627"/>
      <c r="Q102" s="628"/>
      <c r="R102" s="629"/>
      <c r="S102" s="630"/>
      <c r="T102" s="631" t="s">
        <v>231</v>
      </c>
      <c r="U102" s="632"/>
      <c r="V102" s="633" t="s">
        <v>353</v>
      </c>
      <c r="W102" s="500"/>
      <c r="X102" s="502" t="s">
        <v>353</v>
      </c>
      <c r="Y102" s="621"/>
      <c r="Z102" s="498"/>
      <c r="AA102" s="499"/>
      <c r="AB102" s="500"/>
      <c r="AC102" s="498"/>
      <c r="AD102" s="500" t="s">
        <v>353</v>
      </c>
      <c r="AE102" s="498"/>
      <c r="AF102" s="499"/>
      <c r="AG102" s="501"/>
      <c r="AH102" s="90" t="s">
        <v>86</v>
      </c>
      <c r="AI102" s="91" t="s">
        <v>86</v>
      </c>
      <c r="AJ102" s="92"/>
      <c r="AK102" s="93" t="s">
        <v>22</v>
      </c>
      <c r="AL102" s="91" t="s">
        <v>22</v>
      </c>
      <c r="AM102" s="92"/>
      <c r="AN102" s="94" t="s">
        <v>86</v>
      </c>
      <c r="AO102" s="91" t="s">
        <v>86</v>
      </c>
      <c r="AP102" s="95"/>
      <c r="AQ102" s="90" t="s">
        <v>22</v>
      </c>
      <c r="AR102" s="91" t="s">
        <v>22</v>
      </c>
      <c r="AS102" s="96"/>
      <c r="AT102" s="90" t="s">
        <v>25</v>
      </c>
      <c r="AU102" s="91" t="s">
        <v>25</v>
      </c>
      <c r="AV102" s="92"/>
      <c r="AW102" s="93" t="s">
        <v>14</v>
      </c>
      <c r="AX102" s="91" t="s">
        <v>14</v>
      </c>
      <c r="AY102" s="92"/>
      <c r="AZ102" s="94"/>
      <c r="BA102" s="91"/>
      <c r="BB102" s="95"/>
      <c r="BC102" s="90"/>
      <c r="BD102" s="91"/>
      <c r="BE102" s="96"/>
      <c r="BF102" s="622"/>
      <c r="BG102" s="623"/>
      <c r="BH102" s="604" t="s">
        <v>345</v>
      </c>
      <c r="BI102" s="605"/>
    </row>
    <row r="103" spans="1:61" ht="48" customHeight="1" x14ac:dyDescent="0.2">
      <c r="A103" s="624" t="s">
        <v>212</v>
      </c>
      <c r="B103" s="625"/>
      <c r="C103" s="626" t="s">
        <v>24</v>
      </c>
      <c r="D103" s="627"/>
      <c r="E103" s="627"/>
      <c r="F103" s="627"/>
      <c r="G103" s="627"/>
      <c r="H103" s="627"/>
      <c r="I103" s="627"/>
      <c r="J103" s="627"/>
      <c r="K103" s="627"/>
      <c r="L103" s="627"/>
      <c r="M103" s="627"/>
      <c r="N103" s="627"/>
      <c r="O103" s="627"/>
      <c r="P103" s="627"/>
      <c r="Q103" s="628"/>
      <c r="R103" s="629"/>
      <c r="S103" s="630"/>
      <c r="T103" s="631" t="s">
        <v>232</v>
      </c>
      <c r="U103" s="632"/>
      <c r="V103" s="633" t="s">
        <v>86</v>
      </c>
      <c r="W103" s="500"/>
      <c r="X103" s="502" t="s">
        <v>25</v>
      </c>
      <c r="Y103" s="621"/>
      <c r="Z103" s="498"/>
      <c r="AA103" s="499"/>
      <c r="AB103" s="500"/>
      <c r="AC103" s="498"/>
      <c r="AD103" s="500" t="s">
        <v>25</v>
      </c>
      <c r="AE103" s="498"/>
      <c r="AF103" s="499"/>
      <c r="AG103" s="501"/>
      <c r="AH103" s="90" t="s">
        <v>86</v>
      </c>
      <c r="AI103" s="91" t="s">
        <v>25</v>
      </c>
      <c r="AJ103" s="92"/>
      <c r="AK103" s="93"/>
      <c r="AL103" s="91"/>
      <c r="AM103" s="92"/>
      <c r="AN103" s="94"/>
      <c r="AO103" s="91"/>
      <c r="AP103" s="95"/>
      <c r="AQ103" s="90"/>
      <c r="AR103" s="91"/>
      <c r="AS103" s="96"/>
      <c r="AT103" s="90"/>
      <c r="AU103" s="91"/>
      <c r="AV103" s="92"/>
      <c r="AW103" s="93"/>
      <c r="AX103" s="91"/>
      <c r="AY103" s="92"/>
      <c r="AZ103" s="94"/>
      <c r="BA103" s="91"/>
      <c r="BB103" s="95"/>
      <c r="BC103" s="90"/>
      <c r="BD103" s="91"/>
      <c r="BE103" s="96"/>
      <c r="BF103" s="622"/>
      <c r="BG103" s="623"/>
      <c r="BH103" s="604" t="s">
        <v>68</v>
      </c>
      <c r="BI103" s="605"/>
    </row>
    <row r="104" spans="1:61" s="13" customFormat="1" ht="30" customHeight="1" thickBot="1" x14ac:dyDescent="0.25">
      <c r="A104" s="606" t="s">
        <v>341</v>
      </c>
      <c r="B104" s="607"/>
      <c r="C104" s="402" t="s">
        <v>26</v>
      </c>
      <c r="D104" s="403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  <c r="Q104" s="404"/>
      <c r="R104" s="200"/>
      <c r="S104" s="201"/>
      <c r="T104" s="202"/>
      <c r="U104" s="203"/>
      <c r="V104" s="608" t="s">
        <v>263</v>
      </c>
      <c r="W104" s="609"/>
      <c r="X104" s="610" t="s">
        <v>263</v>
      </c>
      <c r="Y104" s="611"/>
      <c r="Z104" s="612" t="s">
        <v>263</v>
      </c>
      <c r="AA104" s="613"/>
      <c r="AB104" s="614"/>
      <c r="AC104" s="615"/>
      <c r="AD104" s="614"/>
      <c r="AE104" s="615"/>
      <c r="AF104" s="613"/>
      <c r="AG104" s="616"/>
      <c r="AH104" s="204"/>
      <c r="AI104" s="133"/>
      <c r="AJ104" s="205"/>
      <c r="AK104" s="136"/>
      <c r="AL104" s="133"/>
      <c r="AM104" s="205"/>
      <c r="AN104" s="137"/>
      <c r="AO104" s="133"/>
      <c r="AP104" s="134"/>
      <c r="AQ104" s="204"/>
      <c r="AR104" s="133"/>
      <c r="AS104" s="135"/>
      <c r="AT104" s="204"/>
      <c r="AU104" s="133"/>
      <c r="AV104" s="205"/>
      <c r="AW104" s="136"/>
      <c r="AX104" s="133"/>
      <c r="AY104" s="205"/>
      <c r="AZ104" s="137"/>
      <c r="BA104" s="133"/>
      <c r="BB104" s="134"/>
      <c r="BC104" s="204" t="s">
        <v>263</v>
      </c>
      <c r="BD104" s="133" t="s">
        <v>263</v>
      </c>
      <c r="BE104" s="135"/>
      <c r="BF104" s="617"/>
      <c r="BG104" s="618"/>
      <c r="BH104" s="619"/>
      <c r="BI104" s="620"/>
    </row>
    <row r="105" spans="1:61" ht="27.75" customHeight="1" thickTop="1" x14ac:dyDescent="0.2">
      <c r="A105" s="599" t="s">
        <v>264</v>
      </c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600"/>
      <c r="S105" s="600"/>
      <c r="T105" s="600"/>
      <c r="U105" s="601"/>
      <c r="V105" s="602">
        <f>V29+V62</f>
        <v>7068</v>
      </c>
      <c r="W105" s="603"/>
      <c r="X105" s="602">
        <f>X29+X62</f>
        <v>3806</v>
      </c>
      <c r="Y105" s="589"/>
      <c r="Z105" s="590">
        <f>Z29+Z62</f>
        <v>1644</v>
      </c>
      <c r="AA105" s="588"/>
      <c r="AB105" s="588">
        <f>AB29+AB62</f>
        <v>995</v>
      </c>
      <c r="AC105" s="588"/>
      <c r="AD105" s="588">
        <f>AD29+AD62</f>
        <v>1051</v>
      </c>
      <c r="AE105" s="588"/>
      <c r="AF105" s="588">
        <f>AF29+AF62</f>
        <v>116</v>
      </c>
      <c r="AG105" s="589"/>
      <c r="AH105" s="206">
        <f t="shared" ref="AH105:BF105" si="10">AH29+AH62</f>
        <v>996</v>
      </c>
      <c r="AI105" s="207">
        <f t="shared" si="10"/>
        <v>560</v>
      </c>
      <c r="AJ105" s="208">
        <f t="shared" si="10"/>
        <v>27</v>
      </c>
      <c r="AK105" s="209">
        <f t="shared" si="10"/>
        <v>972</v>
      </c>
      <c r="AL105" s="207">
        <f t="shared" si="10"/>
        <v>532</v>
      </c>
      <c r="AM105" s="208">
        <f t="shared" si="10"/>
        <v>27</v>
      </c>
      <c r="AN105" s="210">
        <f t="shared" si="10"/>
        <v>912</v>
      </c>
      <c r="AO105" s="207">
        <f t="shared" si="10"/>
        <v>570</v>
      </c>
      <c r="AP105" s="211">
        <f t="shared" si="10"/>
        <v>25</v>
      </c>
      <c r="AQ105" s="206">
        <f t="shared" si="10"/>
        <v>1044</v>
      </c>
      <c r="AR105" s="207">
        <f t="shared" si="10"/>
        <v>552</v>
      </c>
      <c r="AS105" s="212">
        <f t="shared" si="10"/>
        <v>29</v>
      </c>
      <c r="AT105" s="206">
        <f t="shared" si="10"/>
        <v>1012</v>
      </c>
      <c r="AU105" s="207">
        <f t="shared" si="10"/>
        <v>542</v>
      </c>
      <c r="AV105" s="208">
        <f t="shared" si="10"/>
        <v>28</v>
      </c>
      <c r="AW105" s="209">
        <f t="shared" si="10"/>
        <v>952</v>
      </c>
      <c r="AX105" s="207">
        <f t="shared" si="10"/>
        <v>514</v>
      </c>
      <c r="AY105" s="208">
        <f t="shared" si="10"/>
        <v>26</v>
      </c>
      <c r="AZ105" s="210">
        <f t="shared" si="10"/>
        <v>1180</v>
      </c>
      <c r="BA105" s="207">
        <f t="shared" si="10"/>
        <v>536</v>
      </c>
      <c r="BB105" s="211">
        <f t="shared" si="10"/>
        <v>33</v>
      </c>
      <c r="BC105" s="206">
        <f t="shared" si="10"/>
        <v>0</v>
      </c>
      <c r="BD105" s="207">
        <f t="shared" si="10"/>
        <v>0</v>
      </c>
      <c r="BE105" s="212">
        <f t="shared" si="10"/>
        <v>0</v>
      </c>
      <c r="BF105" s="590">
        <f t="shared" si="10"/>
        <v>195</v>
      </c>
      <c r="BG105" s="588"/>
      <c r="BH105" s="591"/>
      <c r="BI105" s="592"/>
    </row>
    <row r="106" spans="1:61" ht="27" customHeight="1" x14ac:dyDescent="0.2">
      <c r="A106" s="581" t="s">
        <v>81</v>
      </c>
      <c r="B106" s="582"/>
      <c r="C106" s="582"/>
      <c r="D106" s="582"/>
      <c r="E106" s="582"/>
      <c r="F106" s="582"/>
      <c r="G106" s="582"/>
      <c r="H106" s="582"/>
      <c r="I106" s="582"/>
      <c r="J106" s="582"/>
      <c r="K106" s="582"/>
      <c r="L106" s="582"/>
      <c r="M106" s="582"/>
      <c r="N106" s="582"/>
      <c r="O106" s="582"/>
      <c r="P106" s="582"/>
      <c r="Q106" s="582"/>
      <c r="R106" s="582"/>
      <c r="S106" s="582"/>
      <c r="T106" s="582"/>
      <c r="U106" s="583"/>
      <c r="V106" s="593">
        <f>AH105+AK105+AN105+AQ105+AT105+AW105+AZ105</f>
        <v>7068</v>
      </c>
      <c r="W106" s="594"/>
      <c r="X106" s="593">
        <f>AI105+AL105+AO105+AR105+AU105+AX105+BA105</f>
        <v>3806</v>
      </c>
      <c r="Y106" s="595"/>
      <c r="Z106" s="596"/>
      <c r="AA106" s="597"/>
      <c r="AB106" s="597"/>
      <c r="AC106" s="597"/>
      <c r="AD106" s="597"/>
      <c r="AE106" s="597"/>
      <c r="AF106" s="597"/>
      <c r="AG106" s="598"/>
      <c r="AH106" s="213"/>
      <c r="AI106" s="214">
        <f>AI105/AH27</f>
        <v>31.111111111111111</v>
      </c>
      <c r="AJ106" s="215"/>
      <c r="AK106" s="216"/>
      <c r="AL106" s="214">
        <f>AL105/AK27</f>
        <v>31.294117647058822</v>
      </c>
      <c r="AM106" s="217">
        <f>AJ105+AM105+P114+P115</f>
        <v>60</v>
      </c>
      <c r="AN106" s="218"/>
      <c r="AO106" s="214">
        <f>AO105/AN27</f>
        <v>31.666666666666668</v>
      </c>
      <c r="AP106" s="219"/>
      <c r="AQ106" s="213"/>
      <c r="AR106" s="214">
        <f>AR105/AQ27</f>
        <v>32.470588235294116</v>
      </c>
      <c r="AS106" s="220">
        <f>AP105+AS105+P116</f>
        <v>60</v>
      </c>
      <c r="AT106" s="213"/>
      <c r="AU106" s="214">
        <f>AU105/AT27</f>
        <v>30.111111111111111</v>
      </c>
      <c r="AV106" s="215"/>
      <c r="AW106" s="216"/>
      <c r="AX106" s="214">
        <f>AX105/AW27</f>
        <v>30.235294117647058</v>
      </c>
      <c r="AY106" s="217">
        <f>AV105+AY105+AH114</f>
        <v>60</v>
      </c>
      <c r="AZ106" s="218"/>
      <c r="BA106" s="214">
        <f>BA105/AZ27</f>
        <v>29.777777777777779</v>
      </c>
      <c r="BB106" s="219"/>
      <c r="BC106" s="215"/>
      <c r="BD106" s="215"/>
      <c r="BE106" s="220">
        <f>BB105+AH115+AS114</f>
        <v>60</v>
      </c>
      <c r="BF106" s="584">
        <f>BF105+P114+P115+P116+AH114+AH115+AS114</f>
        <v>240</v>
      </c>
      <c r="BG106" s="585"/>
      <c r="BH106" s="586">
        <f>V106/(BB19+BC19)</f>
        <v>49.083333333333336</v>
      </c>
      <c r="BI106" s="587"/>
    </row>
    <row r="107" spans="1:61" ht="27" customHeight="1" x14ac:dyDescent="0.2">
      <c r="A107" s="581" t="s">
        <v>82</v>
      </c>
      <c r="B107" s="582"/>
      <c r="C107" s="582"/>
      <c r="D107" s="582"/>
      <c r="E107" s="582"/>
      <c r="F107" s="582"/>
      <c r="G107" s="582"/>
      <c r="H107" s="582"/>
      <c r="I107" s="582"/>
      <c r="J107" s="582"/>
      <c r="K107" s="582"/>
      <c r="L107" s="582"/>
      <c r="M107" s="582"/>
      <c r="N107" s="582"/>
      <c r="O107" s="582"/>
      <c r="P107" s="582"/>
      <c r="Q107" s="582"/>
      <c r="R107" s="582"/>
      <c r="S107" s="582"/>
      <c r="T107" s="582"/>
      <c r="U107" s="583"/>
      <c r="V107" s="551">
        <f>SUM(AH107:BE107)</f>
        <v>3</v>
      </c>
      <c r="W107" s="495"/>
      <c r="X107" s="551"/>
      <c r="Y107" s="548"/>
      <c r="Z107" s="493"/>
      <c r="AA107" s="494"/>
      <c r="AB107" s="494"/>
      <c r="AC107" s="494"/>
      <c r="AD107" s="494"/>
      <c r="AE107" s="494"/>
      <c r="AF107" s="494"/>
      <c r="AG107" s="548"/>
      <c r="AH107" s="493"/>
      <c r="AI107" s="494"/>
      <c r="AJ107" s="495"/>
      <c r="AK107" s="549"/>
      <c r="AL107" s="494"/>
      <c r="AM107" s="495"/>
      <c r="AN107" s="551"/>
      <c r="AO107" s="494"/>
      <c r="AP107" s="552"/>
      <c r="AQ107" s="493"/>
      <c r="AR107" s="494"/>
      <c r="AS107" s="548"/>
      <c r="AT107" s="493">
        <v>1</v>
      </c>
      <c r="AU107" s="494"/>
      <c r="AV107" s="495"/>
      <c r="AW107" s="549">
        <v>1</v>
      </c>
      <c r="AX107" s="494"/>
      <c r="AY107" s="495"/>
      <c r="AZ107" s="551">
        <v>1</v>
      </c>
      <c r="BA107" s="494"/>
      <c r="BB107" s="552"/>
      <c r="BC107" s="493"/>
      <c r="BD107" s="494"/>
      <c r="BE107" s="548"/>
      <c r="BF107" s="493"/>
      <c r="BG107" s="494"/>
      <c r="BH107" s="520"/>
      <c r="BI107" s="521"/>
    </row>
    <row r="108" spans="1:61" ht="27" customHeight="1" x14ac:dyDescent="0.2">
      <c r="A108" s="581" t="s">
        <v>83</v>
      </c>
      <c r="B108" s="582"/>
      <c r="C108" s="582"/>
      <c r="D108" s="582"/>
      <c r="E108" s="582"/>
      <c r="F108" s="582"/>
      <c r="G108" s="582"/>
      <c r="H108" s="582"/>
      <c r="I108" s="582"/>
      <c r="J108" s="582"/>
      <c r="K108" s="582"/>
      <c r="L108" s="582"/>
      <c r="M108" s="582"/>
      <c r="N108" s="582"/>
      <c r="O108" s="582"/>
      <c r="P108" s="582"/>
      <c r="Q108" s="582"/>
      <c r="R108" s="582"/>
      <c r="S108" s="582"/>
      <c r="T108" s="582"/>
      <c r="U108" s="583"/>
      <c r="V108" s="551">
        <f>SUM(AH108:BE108)</f>
        <v>6</v>
      </c>
      <c r="W108" s="495"/>
      <c r="X108" s="551"/>
      <c r="Y108" s="548"/>
      <c r="Z108" s="493"/>
      <c r="AA108" s="494"/>
      <c r="AB108" s="494"/>
      <c r="AC108" s="494"/>
      <c r="AD108" s="494"/>
      <c r="AE108" s="494"/>
      <c r="AF108" s="494"/>
      <c r="AG108" s="548"/>
      <c r="AH108" s="493"/>
      <c r="AI108" s="494"/>
      <c r="AJ108" s="495"/>
      <c r="AK108" s="549"/>
      <c r="AL108" s="494"/>
      <c r="AM108" s="495"/>
      <c r="AN108" s="551"/>
      <c r="AO108" s="494"/>
      <c r="AP108" s="552"/>
      <c r="AQ108" s="493"/>
      <c r="AR108" s="494"/>
      <c r="AS108" s="548"/>
      <c r="AT108" s="493">
        <v>2</v>
      </c>
      <c r="AU108" s="494"/>
      <c r="AV108" s="495"/>
      <c r="AW108" s="549">
        <v>2</v>
      </c>
      <c r="AX108" s="494"/>
      <c r="AY108" s="495"/>
      <c r="AZ108" s="551">
        <v>2</v>
      </c>
      <c r="BA108" s="494"/>
      <c r="BB108" s="552"/>
      <c r="BC108" s="493"/>
      <c r="BD108" s="494"/>
      <c r="BE108" s="548"/>
      <c r="BF108" s="493"/>
      <c r="BG108" s="494"/>
      <c r="BH108" s="520"/>
      <c r="BI108" s="521"/>
    </row>
    <row r="109" spans="1:61" ht="27" customHeight="1" x14ac:dyDescent="0.2">
      <c r="A109" s="581" t="s">
        <v>84</v>
      </c>
      <c r="B109" s="582"/>
      <c r="C109" s="582"/>
      <c r="D109" s="582"/>
      <c r="E109" s="582"/>
      <c r="F109" s="582"/>
      <c r="G109" s="582"/>
      <c r="H109" s="582"/>
      <c r="I109" s="582"/>
      <c r="J109" s="582"/>
      <c r="K109" s="582"/>
      <c r="L109" s="582"/>
      <c r="M109" s="582"/>
      <c r="N109" s="582"/>
      <c r="O109" s="582"/>
      <c r="P109" s="582"/>
      <c r="Q109" s="582"/>
      <c r="R109" s="582"/>
      <c r="S109" s="582"/>
      <c r="T109" s="582"/>
      <c r="U109" s="583"/>
      <c r="V109" s="551">
        <f>SUM(AH109:BE109)</f>
        <v>27</v>
      </c>
      <c r="W109" s="495"/>
      <c r="X109" s="551"/>
      <c r="Y109" s="548"/>
      <c r="Z109" s="493"/>
      <c r="AA109" s="494"/>
      <c r="AB109" s="494"/>
      <c r="AC109" s="494"/>
      <c r="AD109" s="494"/>
      <c r="AE109" s="494"/>
      <c r="AF109" s="494"/>
      <c r="AG109" s="548"/>
      <c r="AH109" s="493">
        <f>COUNTIF(R29:S91,1)</f>
        <v>4</v>
      </c>
      <c r="AI109" s="494"/>
      <c r="AJ109" s="495"/>
      <c r="AK109" s="549">
        <f>COUNTIF(R29:S91,2)</f>
        <v>4</v>
      </c>
      <c r="AL109" s="494"/>
      <c r="AM109" s="495"/>
      <c r="AN109" s="551">
        <f>COUNTIF(R29:S91,3)</f>
        <v>3</v>
      </c>
      <c r="AO109" s="494"/>
      <c r="AP109" s="552"/>
      <c r="AQ109" s="493">
        <f>COUNTIF(R29:S91,4)</f>
        <v>4</v>
      </c>
      <c r="AR109" s="494"/>
      <c r="AS109" s="548"/>
      <c r="AT109" s="493">
        <f>COUNTIF(R29:S91,5)</f>
        <v>5</v>
      </c>
      <c r="AU109" s="494"/>
      <c r="AV109" s="495"/>
      <c r="AW109" s="549">
        <f>COUNTIF(R29:S91,6)</f>
        <v>4</v>
      </c>
      <c r="AX109" s="494"/>
      <c r="AY109" s="495"/>
      <c r="AZ109" s="551">
        <f>COUNTIF(R29:S91,7)</f>
        <v>3</v>
      </c>
      <c r="BA109" s="494"/>
      <c r="BB109" s="552"/>
      <c r="BC109" s="493">
        <f>COUNTIF(R29:S91,8)</f>
        <v>0</v>
      </c>
      <c r="BD109" s="494"/>
      <c r="BE109" s="548"/>
      <c r="BF109" s="493"/>
      <c r="BG109" s="494"/>
      <c r="BH109" s="520"/>
      <c r="BI109" s="521"/>
    </row>
    <row r="110" spans="1:61" ht="27" customHeight="1" thickBot="1" x14ac:dyDescent="0.25">
      <c r="A110" s="429" t="s">
        <v>85</v>
      </c>
      <c r="B110" s="430"/>
      <c r="C110" s="430"/>
      <c r="D110" s="430"/>
      <c r="E110" s="430"/>
      <c r="F110" s="430"/>
      <c r="G110" s="430"/>
      <c r="H110" s="430"/>
      <c r="I110" s="430"/>
      <c r="J110" s="430"/>
      <c r="K110" s="430"/>
      <c r="L110" s="430"/>
      <c r="M110" s="430"/>
      <c r="N110" s="430"/>
      <c r="O110" s="430"/>
      <c r="P110" s="430"/>
      <c r="Q110" s="430"/>
      <c r="R110" s="430"/>
      <c r="S110" s="430"/>
      <c r="T110" s="430"/>
      <c r="U110" s="431"/>
      <c r="V110" s="547">
        <f>SUM(AH110:BE110)</f>
        <v>25</v>
      </c>
      <c r="W110" s="451"/>
      <c r="X110" s="547"/>
      <c r="Y110" s="449"/>
      <c r="Z110" s="450"/>
      <c r="AA110" s="448"/>
      <c r="AB110" s="448"/>
      <c r="AC110" s="448"/>
      <c r="AD110" s="448"/>
      <c r="AE110" s="448"/>
      <c r="AF110" s="448"/>
      <c r="AG110" s="449"/>
      <c r="AH110" s="450">
        <f>COUNTIF(T29:U91,1)</f>
        <v>5</v>
      </c>
      <c r="AI110" s="448"/>
      <c r="AJ110" s="451"/>
      <c r="AK110" s="452">
        <f>COUNTIF(T29:U91,2)</f>
        <v>3</v>
      </c>
      <c r="AL110" s="448"/>
      <c r="AM110" s="451"/>
      <c r="AN110" s="547">
        <f>COUNTIF(T29:U91,3)</f>
        <v>4</v>
      </c>
      <c r="AO110" s="448"/>
      <c r="AP110" s="550"/>
      <c r="AQ110" s="450">
        <f>COUNTIF(T29:U91,4)</f>
        <v>4</v>
      </c>
      <c r="AR110" s="448"/>
      <c r="AS110" s="449"/>
      <c r="AT110" s="450">
        <f>COUNTIF(T29:U91,5)</f>
        <v>3</v>
      </c>
      <c r="AU110" s="448"/>
      <c r="AV110" s="451"/>
      <c r="AW110" s="452">
        <f>COUNTIF(T29:U91,6)</f>
        <v>3</v>
      </c>
      <c r="AX110" s="448"/>
      <c r="AY110" s="451"/>
      <c r="AZ110" s="547">
        <f>COUNTIF(T29:U91,7)</f>
        <v>3</v>
      </c>
      <c r="BA110" s="448"/>
      <c r="BB110" s="550"/>
      <c r="BC110" s="450">
        <f>COUNTIF(T29:U91,8)</f>
        <v>0</v>
      </c>
      <c r="BD110" s="448"/>
      <c r="BE110" s="449"/>
      <c r="BF110" s="577"/>
      <c r="BG110" s="578"/>
      <c r="BH110" s="579"/>
      <c r="BI110" s="580"/>
    </row>
    <row r="111" spans="1:61" s="53" customFormat="1" ht="42" customHeight="1" thickTop="1" thickBot="1" x14ac:dyDescent="0.3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</row>
    <row r="112" spans="1:61" s="53" customFormat="1" ht="36" customHeight="1" thickTop="1" thickBot="1" x14ac:dyDescent="0.3">
      <c r="A112" s="481" t="s">
        <v>158</v>
      </c>
      <c r="B112" s="482"/>
      <c r="C112" s="482"/>
      <c r="D112" s="482"/>
      <c r="E112" s="482"/>
      <c r="F112" s="482"/>
      <c r="G112" s="482"/>
      <c r="H112" s="482"/>
      <c r="I112" s="482"/>
      <c r="J112" s="482"/>
      <c r="K112" s="482"/>
      <c r="L112" s="482"/>
      <c r="M112" s="482"/>
      <c r="N112" s="482"/>
      <c r="O112" s="482"/>
      <c r="P112" s="482"/>
      <c r="Q112" s="482"/>
      <c r="R112" s="483"/>
      <c r="S112" s="481" t="s">
        <v>159</v>
      </c>
      <c r="T112" s="482"/>
      <c r="U112" s="482"/>
      <c r="V112" s="482"/>
      <c r="W112" s="482"/>
      <c r="X112" s="482"/>
      <c r="Y112" s="482"/>
      <c r="Z112" s="482"/>
      <c r="AA112" s="482"/>
      <c r="AB112" s="482"/>
      <c r="AC112" s="482"/>
      <c r="AD112" s="482"/>
      <c r="AE112" s="482"/>
      <c r="AF112" s="482"/>
      <c r="AG112" s="482"/>
      <c r="AH112" s="482"/>
      <c r="AI112" s="482"/>
      <c r="AJ112" s="483"/>
      <c r="AK112" s="481" t="s">
        <v>160</v>
      </c>
      <c r="AL112" s="482"/>
      <c r="AM112" s="482"/>
      <c r="AN112" s="482"/>
      <c r="AO112" s="482"/>
      <c r="AP112" s="482"/>
      <c r="AQ112" s="482"/>
      <c r="AR112" s="482"/>
      <c r="AS112" s="482"/>
      <c r="AT112" s="482"/>
      <c r="AU112" s="482"/>
      <c r="AV112" s="483"/>
      <c r="AW112" s="796" t="s">
        <v>161</v>
      </c>
      <c r="AX112" s="797"/>
      <c r="AY112" s="797"/>
      <c r="AZ112" s="797"/>
      <c r="BA112" s="797"/>
      <c r="BB112" s="797"/>
      <c r="BC112" s="797"/>
      <c r="BD112" s="797"/>
      <c r="BE112" s="797"/>
      <c r="BF112" s="797"/>
      <c r="BG112" s="797"/>
      <c r="BH112" s="797"/>
      <c r="BI112" s="798"/>
    </row>
    <row r="113" spans="1:61" s="53" customFormat="1" ht="36" customHeight="1" thickTop="1" thickBot="1" x14ac:dyDescent="0.3">
      <c r="A113" s="487" t="s">
        <v>162</v>
      </c>
      <c r="B113" s="488"/>
      <c r="C113" s="488"/>
      <c r="D113" s="488"/>
      <c r="E113" s="488"/>
      <c r="F113" s="488"/>
      <c r="G113" s="488"/>
      <c r="H113" s="488"/>
      <c r="I113" s="489"/>
      <c r="J113" s="790" t="s">
        <v>163</v>
      </c>
      <c r="K113" s="791"/>
      <c r="L113" s="792"/>
      <c r="M113" s="490" t="s">
        <v>164</v>
      </c>
      <c r="N113" s="491"/>
      <c r="O113" s="492"/>
      <c r="P113" s="484" t="s">
        <v>165</v>
      </c>
      <c r="Q113" s="485"/>
      <c r="R113" s="486"/>
      <c r="S113" s="487" t="s">
        <v>162</v>
      </c>
      <c r="T113" s="488"/>
      <c r="U113" s="488"/>
      <c r="V113" s="488"/>
      <c r="W113" s="488"/>
      <c r="X113" s="488"/>
      <c r="Y113" s="488"/>
      <c r="Z113" s="488"/>
      <c r="AA113" s="489"/>
      <c r="AB113" s="490" t="s">
        <v>163</v>
      </c>
      <c r="AC113" s="491"/>
      <c r="AD113" s="492"/>
      <c r="AE113" s="490" t="s">
        <v>164</v>
      </c>
      <c r="AF113" s="491"/>
      <c r="AG113" s="492"/>
      <c r="AH113" s="484" t="s">
        <v>165</v>
      </c>
      <c r="AI113" s="485"/>
      <c r="AJ113" s="486"/>
      <c r="AK113" s="522" t="s">
        <v>163</v>
      </c>
      <c r="AL113" s="523"/>
      <c r="AM113" s="523"/>
      <c r="AN113" s="524"/>
      <c r="AO113" s="525" t="s">
        <v>164</v>
      </c>
      <c r="AP113" s="523"/>
      <c r="AQ113" s="523"/>
      <c r="AR113" s="524"/>
      <c r="AS113" s="526" t="s">
        <v>165</v>
      </c>
      <c r="AT113" s="527"/>
      <c r="AU113" s="527"/>
      <c r="AV113" s="528"/>
      <c r="AW113" s="799" t="s">
        <v>168</v>
      </c>
      <c r="AX113" s="800"/>
      <c r="AY113" s="800"/>
      <c r="AZ113" s="800"/>
      <c r="BA113" s="800"/>
      <c r="BB113" s="800"/>
      <c r="BC113" s="800"/>
      <c r="BD113" s="800"/>
      <c r="BE113" s="800"/>
      <c r="BF113" s="800"/>
      <c r="BG113" s="800"/>
      <c r="BH113" s="800"/>
      <c r="BI113" s="801"/>
    </row>
    <row r="114" spans="1:61" s="53" customFormat="1" ht="45.75" customHeight="1" thickTop="1" x14ac:dyDescent="0.25">
      <c r="A114" s="784" t="s">
        <v>235</v>
      </c>
      <c r="B114" s="785"/>
      <c r="C114" s="785"/>
      <c r="D114" s="785"/>
      <c r="E114" s="785"/>
      <c r="F114" s="785"/>
      <c r="G114" s="785"/>
      <c r="H114" s="785"/>
      <c r="I114" s="785"/>
      <c r="J114" s="793">
        <v>2</v>
      </c>
      <c r="K114" s="793"/>
      <c r="L114" s="793"/>
      <c r="M114" s="793">
        <v>2</v>
      </c>
      <c r="N114" s="793"/>
      <c r="O114" s="793"/>
      <c r="P114" s="479">
        <f>M114*1.5</f>
        <v>3</v>
      </c>
      <c r="Q114" s="479"/>
      <c r="R114" s="480"/>
      <c r="S114" s="476" t="s">
        <v>166</v>
      </c>
      <c r="T114" s="477"/>
      <c r="U114" s="477"/>
      <c r="V114" s="477"/>
      <c r="W114" s="477"/>
      <c r="X114" s="477"/>
      <c r="Y114" s="477"/>
      <c r="Z114" s="477"/>
      <c r="AA114" s="478"/>
      <c r="AB114" s="529">
        <v>6</v>
      </c>
      <c r="AC114" s="530"/>
      <c r="AD114" s="531"/>
      <c r="AE114" s="529">
        <v>4</v>
      </c>
      <c r="AF114" s="530"/>
      <c r="AG114" s="531"/>
      <c r="AH114" s="532">
        <f>AE114*1.5</f>
        <v>6</v>
      </c>
      <c r="AI114" s="533"/>
      <c r="AJ114" s="534"/>
      <c r="AK114" s="535" t="s">
        <v>272</v>
      </c>
      <c r="AL114" s="536"/>
      <c r="AM114" s="536"/>
      <c r="AN114" s="537"/>
      <c r="AO114" s="544" t="s">
        <v>310</v>
      </c>
      <c r="AP114" s="536"/>
      <c r="AQ114" s="536"/>
      <c r="AR114" s="537"/>
      <c r="AS114" s="532">
        <f>AO114*1.5</f>
        <v>18</v>
      </c>
      <c r="AT114" s="533"/>
      <c r="AU114" s="533"/>
      <c r="AV114" s="534"/>
      <c r="AW114" s="802"/>
      <c r="AX114" s="803"/>
      <c r="AY114" s="803"/>
      <c r="AZ114" s="803"/>
      <c r="BA114" s="803"/>
      <c r="BB114" s="803"/>
      <c r="BC114" s="803"/>
      <c r="BD114" s="803"/>
      <c r="BE114" s="803"/>
      <c r="BF114" s="803"/>
      <c r="BG114" s="803"/>
      <c r="BH114" s="803"/>
      <c r="BI114" s="804"/>
    </row>
    <row r="115" spans="1:61" s="53" customFormat="1" ht="33.75" customHeight="1" x14ac:dyDescent="0.25">
      <c r="A115" s="786" t="s">
        <v>334</v>
      </c>
      <c r="B115" s="787"/>
      <c r="C115" s="787"/>
      <c r="D115" s="787"/>
      <c r="E115" s="787"/>
      <c r="F115" s="787"/>
      <c r="G115" s="787"/>
      <c r="H115" s="787"/>
      <c r="I115" s="787"/>
      <c r="J115" s="794">
        <v>2</v>
      </c>
      <c r="K115" s="794"/>
      <c r="L115" s="794"/>
      <c r="M115" s="794">
        <v>2</v>
      </c>
      <c r="N115" s="794"/>
      <c r="O115" s="794"/>
      <c r="P115" s="559">
        <f>M115*1.5</f>
        <v>3</v>
      </c>
      <c r="Q115" s="559"/>
      <c r="R115" s="560"/>
      <c r="S115" s="561" t="s">
        <v>167</v>
      </c>
      <c r="T115" s="562"/>
      <c r="U115" s="562"/>
      <c r="V115" s="562"/>
      <c r="W115" s="562"/>
      <c r="X115" s="562"/>
      <c r="Y115" s="562"/>
      <c r="Z115" s="562"/>
      <c r="AA115" s="563"/>
      <c r="AB115" s="567">
        <v>8</v>
      </c>
      <c r="AC115" s="568"/>
      <c r="AD115" s="569"/>
      <c r="AE115" s="567">
        <v>6</v>
      </c>
      <c r="AF115" s="568"/>
      <c r="AG115" s="569"/>
      <c r="AH115" s="573">
        <f>AE115*1.5</f>
        <v>9</v>
      </c>
      <c r="AI115" s="574"/>
      <c r="AJ115" s="575"/>
      <c r="AK115" s="538"/>
      <c r="AL115" s="539"/>
      <c r="AM115" s="539"/>
      <c r="AN115" s="540"/>
      <c r="AO115" s="545"/>
      <c r="AP115" s="539"/>
      <c r="AQ115" s="539"/>
      <c r="AR115" s="540"/>
      <c r="AS115" s="553"/>
      <c r="AT115" s="554"/>
      <c r="AU115" s="554"/>
      <c r="AV115" s="555"/>
      <c r="AW115" s="512" t="s">
        <v>169</v>
      </c>
      <c r="AX115" s="513"/>
      <c r="AY115" s="513"/>
      <c r="AZ115" s="513"/>
      <c r="BA115" s="513"/>
      <c r="BB115" s="513"/>
      <c r="BC115" s="513"/>
      <c r="BD115" s="513"/>
      <c r="BE115" s="513"/>
      <c r="BF115" s="513"/>
      <c r="BG115" s="513"/>
      <c r="BH115" s="513"/>
      <c r="BI115" s="514"/>
    </row>
    <row r="116" spans="1:61" s="53" customFormat="1" ht="45.75" customHeight="1" thickBot="1" x14ac:dyDescent="0.3">
      <c r="A116" s="788" t="s">
        <v>236</v>
      </c>
      <c r="B116" s="789"/>
      <c r="C116" s="789"/>
      <c r="D116" s="789"/>
      <c r="E116" s="789"/>
      <c r="F116" s="789"/>
      <c r="G116" s="789"/>
      <c r="H116" s="789"/>
      <c r="I116" s="789"/>
      <c r="J116" s="795">
        <v>4</v>
      </c>
      <c r="K116" s="795"/>
      <c r="L116" s="795"/>
      <c r="M116" s="795">
        <v>4</v>
      </c>
      <c r="N116" s="795"/>
      <c r="O116" s="795"/>
      <c r="P116" s="518">
        <f>M116*1.5</f>
        <v>6</v>
      </c>
      <c r="Q116" s="518"/>
      <c r="R116" s="519"/>
      <c r="S116" s="564"/>
      <c r="T116" s="565"/>
      <c r="U116" s="565"/>
      <c r="V116" s="565"/>
      <c r="W116" s="565"/>
      <c r="X116" s="565"/>
      <c r="Y116" s="565"/>
      <c r="Z116" s="565"/>
      <c r="AA116" s="566"/>
      <c r="AB116" s="570"/>
      <c r="AC116" s="571"/>
      <c r="AD116" s="572"/>
      <c r="AE116" s="570"/>
      <c r="AF116" s="571"/>
      <c r="AG116" s="572"/>
      <c r="AH116" s="570"/>
      <c r="AI116" s="571"/>
      <c r="AJ116" s="576"/>
      <c r="AK116" s="541"/>
      <c r="AL116" s="542"/>
      <c r="AM116" s="542"/>
      <c r="AN116" s="543"/>
      <c r="AO116" s="546"/>
      <c r="AP116" s="542"/>
      <c r="AQ116" s="542"/>
      <c r="AR116" s="543"/>
      <c r="AS116" s="556"/>
      <c r="AT116" s="557"/>
      <c r="AU116" s="557"/>
      <c r="AV116" s="558"/>
      <c r="AW116" s="515"/>
      <c r="AX116" s="516"/>
      <c r="AY116" s="516"/>
      <c r="AZ116" s="516"/>
      <c r="BA116" s="516"/>
      <c r="BB116" s="516"/>
      <c r="BC116" s="516"/>
      <c r="BD116" s="516"/>
      <c r="BE116" s="516"/>
      <c r="BF116" s="516"/>
      <c r="BG116" s="516"/>
      <c r="BH116" s="516"/>
      <c r="BI116" s="517"/>
    </row>
    <row r="117" spans="1:61" s="53" customFormat="1" ht="33.75" customHeight="1" thickTop="1" x14ac:dyDescent="0.25">
      <c r="A117" s="54"/>
      <c r="B117" s="54"/>
      <c r="C117" s="54"/>
      <c r="D117" s="54"/>
      <c r="E117" s="54"/>
      <c r="F117" s="54"/>
      <c r="G117" s="54"/>
      <c r="H117" s="55"/>
      <c r="I117" s="55"/>
      <c r="J117" s="55"/>
      <c r="K117" s="55"/>
      <c r="L117" s="55"/>
      <c r="M117" s="55"/>
      <c r="N117" s="55"/>
      <c r="O117" s="56"/>
      <c r="P117" s="56"/>
      <c r="Q117" s="56"/>
      <c r="R117" s="56"/>
      <c r="S117" s="54"/>
      <c r="T117" s="54"/>
      <c r="U117" s="54"/>
      <c r="V117" s="54"/>
      <c r="W117" s="54"/>
      <c r="X117" s="54"/>
      <c r="Y117" s="54"/>
      <c r="Z117" s="55"/>
      <c r="AA117" s="55"/>
      <c r="AB117" s="55"/>
      <c r="AC117" s="55"/>
      <c r="AD117" s="55"/>
      <c r="AE117" s="55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</row>
    <row r="118" spans="1:61" s="1" customFormat="1" ht="27.75" customHeight="1" x14ac:dyDescent="0.3">
      <c r="A118" s="237" t="s">
        <v>149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238" t="s">
        <v>149</v>
      </c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36"/>
      <c r="BC118" s="36"/>
      <c r="BD118" s="36"/>
      <c r="BE118" s="36"/>
      <c r="BF118" s="36"/>
      <c r="BG118" s="36"/>
      <c r="BH118" s="36"/>
      <c r="BI118" s="36"/>
    </row>
    <row r="119" spans="1:61" s="1" customFormat="1" ht="24" customHeight="1" x14ac:dyDescent="0.3">
      <c r="A119" s="222" t="s">
        <v>150</v>
      </c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2" t="s">
        <v>153</v>
      </c>
      <c r="AJ119" s="233"/>
      <c r="AK119" s="233"/>
      <c r="AL119" s="233"/>
      <c r="AM119" s="233"/>
      <c r="AN119" s="233"/>
      <c r="AO119" s="233"/>
      <c r="AP119" s="233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1"/>
      <c r="BC119" s="221"/>
      <c r="BD119" s="221"/>
      <c r="BE119" s="58"/>
      <c r="BF119" s="58"/>
      <c r="BG119" s="58"/>
      <c r="BH119" s="58"/>
      <c r="BI119" s="58"/>
    </row>
    <row r="120" spans="1:61" s="1" customFormat="1" ht="24" customHeight="1" x14ac:dyDescent="0.3">
      <c r="A120" s="222" t="s">
        <v>151</v>
      </c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1"/>
      <c r="AH120" s="221"/>
      <c r="AI120" s="222" t="s">
        <v>154</v>
      </c>
      <c r="AJ120" s="233"/>
      <c r="AK120" s="233"/>
      <c r="AL120" s="233"/>
      <c r="AM120" s="233"/>
      <c r="AN120" s="233"/>
      <c r="AO120" s="233"/>
      <c r="AP120" s="233"/>
      <c r="AQ120" s="222"/>
      <c r="AR120" s="222"/>
      <c r="AS120" s="222"/>
      <c r="AT120" s="222"/>
      <c r="AU120" s="222"/>
      <c r="AV120" s="222"/>
      <c r="AW120" s="222"/>
      <c r="AX120" s="222"/>
      <c r="AY120" s="222"/>
      <c r="AZ120" s="222"/>
      <c r="BA120" s="222"/>
      <c r="BB120" s="221"/>
      <c r="BC120" s="221"/>
      <c r="BD120" s="221"/>
      <c r="BE120" s="58"/>
      <c r="BF120" s="58"/>
      <c r="BG120" s="58"/>
      <c r="BH120" s="58"/>
      <c r="BI120" s="58"/>
    </row>
    <row r="121" spans="1:61" s="1" customFormat="1" ht="42" customHeight="1" x14ac:dyDescent="0.3">
      <c r="A121" s="223"/>
      <c r="B121" s="223"/>
      <c r="C121" s="223"/>
      <c r="D121" s="223"/>
      <c r="E121" s="223"/>
      <c r="F121" s="223"/>
      <c r="G121" s="224"/>
      <c r="H121" s="224"/>
      <c r="I121" s="225"/>
      <c r="J121" s="226" t="s">
        <v>152</v>
      </c>
      <c r="K121" s="223"/>
      <c r="L121" s="227"/>
      <c r="M121" s="227"/>
      <c r="N121" s="227"/>
      <c r="O121" s="227"/>
      <c r="P121" s="222"/>
      <c r="Q121" s="222"/>
      <c r="R121" s="222"/>
      <c r="S121" s="222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3"/>
      <c r="AJ121" s="223"/>
      <c r="AK121" s="223"/>
      <c r="AL121" s="223"/>
      <c r="AM121" s="223"/>
      <c r="AN121" s="223"/>
      <c r="AO121" s="224"/>
      <c r="AP121" s="224"/>
      <c r="AQ121" s="225"/>
      <c r="AR121" s="226" t="s">
        <v>155</v>
      </c>
      <c r="AS121" s="223"/>
      <c r="AT121" s="227"/>
      <c r="AU121" s="227"/>
      <c r="AV121" s="227"/>
      <c r="AW121" s="227"/>
      <c r="AX121" s="222"/>
      <c r="AY121" s="222"/>
      <c r="AZ121" s="222"/>
      <c r="BA121" s="222"/>
      <c r="BB121" s="221"/>
      <c r="BC121" s="221"/>
      <c r="BD121" s="221"/>
      <c r="BE121" s="58"/>
      <c r="BF121" s="58"/>
      <c r="BG121" s="58"/>
      <c r="BH121" s="58"/>
      <c r="BI121" s="58"/>
    </row>
    <row r="122" spans="1:61" s="1" customFormat="1" ht="24" customHeight="1" x14ac:dyDescent="0.3">
      <c r="A122" s="223"/>
      <c r="B122" s="223"/>
      <c r="C122" s="223"/>
      <c r="D122" s="223"/>
      <c r="E122" s="228" t="s">
        <v>358</v>
      </c>
      <c r="F122" s="229"/>
      <c r="G122" s="230"/>
      <c r="H122" s="230"/>
      <c r="I122" s="231"/>
      <c r="J122" s="232"/>
      <c r="K122" s="232"/>
      <c r="L122" s="232"/>
      <c r="M122" s="232"/>
      <c r="N122" s="232"/>
      <c r="O122" s="232"/>
      <c r="P122" s="222"/>
      <c r="Q122" s="232"/>
      <c r="R122" s="222"/>
      <c r="S122" s="222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3"/>
      <c r="AJ122" s="223"/>
      <c r="AK122" s="223"/>
      <c r="AL122" s="223"/>
      <c r="AM122" s="228" t="s">
        <v>358</v>
      </c>
      <c r="AN122" s="229"/>
      <c r="AO122" s="230"/>
      <c r="AP122" s="230"/>
      <c r="AQ122" s="231"/>
      <c r="AR122" s="232"/>
      <c r="AS122" s="232"/>
      <c r="AT122" s="232"/>
      <c r="AU122" s="232"/>
      <c r="AV122" s="232"/>
      <c r="AW122" s="232"/>
      <c r="AX122" s="222"/>
      <c r="AY122" s="234"/>
      <c r="AZ122" s="222"/>
      <c r="BA122" s="222"/>
      <c r="BB122" s="221"/>
      <c r="BC122" s="221"/>
      <c r="BD122" s="221"/>
      <c r="BE122" s="58"/>
      <c r="BF122" s="58"/>
      <c r="BG122" s="58"/>
      <c r="BH122" s="58"/>
      <c r="BI122" s="58"/>
    </row>
    <row r="123" spans="1:61" s="1" customFormat="1" ht="24" customHeight="1" x14ac:dyDescent="0.3">
      <c r="A123" s="36" t="s">
        <v>359</v>
      </c>
      <c r="B123" s="52"/>
      <c r="C123" s="52"/>
      <c r="D123" s="52"/>
      <c r="E123" s="61"/>
      <c r="F123" s="87"/>
      <c r="G123" s="53"/>
      <c r="H123" s="53"/>
      <c r="I123" s="88"/>
      <c r="J123" s="89"/>
      <c r="K123" s="89"/>
      <c r="L123" s="89"/>
      <c r="M123" s="89"/>
      <c r="N123" s="89"/>
      <c r="O123" s="89"/>
      <c r="P123" s="51"/>
      <c r="Q123" s="89"/>
      <c r="R123" s="51"/>
      <c r="S123" s="51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2"/>
      <c r="AJ123" s="52"/>
      <c r="AK123" s="52"/>
      <c r="AL123" s="52"/>
      <c r="AM123" s="61"/>
      <c r="AN123" s="87"/>
      <c r="AO123" s="53"/>
      <c r="AP123" s="53"/>
      <c r="AQ123" s="88"/>
      <c r="AR123" s="89"/>
      <c r="AS123" s="89"/>
      <c r="AT123" s="89"/>
      <c r="AU123" s="89"/>
      <c r="AV123" s="89"/>
      <c r="AW123" s="89"/>
      <c r="AX123" s="51"/>
      <c r="AY123" s="81"/>
      <c r="AZ123" s="51"/>
      <c r="BA123" s="51"/>
      <c r="BB123" s="58"/>
      <c r="BC123" s="58"/>
      <c r="BD123" s="58"/>
      <c r="BE123" s="58"/>
      <c r="BF123" s="58"/>
      <c r="BG123" s="58"/>
      <c r="BH123" s="58"/>
      <c r="BI123" s="58"/>
    </row>
    <row r="124" spans="1:61" s="53" customFormat="1" ht="42" customHeight="1" x14ac:dyDescent="0.25">
      <c r="A124" s="54"/>
      <c r="B124" s="54"/>
      <c r="C124" s="54"/>
      <c r="D124" s="54"/>
      <c r="E124" s="54"/>
      <c r="F124" s="54"/>
      <c r="G124" s="54"/>
      <c r="H124" s="55"/>
      <c r="I124" s="55"/>
      <c r="J124" s="55"/>
      <c r="K124" s="55"/>
      <c r="L124" s="55"/>
      <c r="M124" s="55"/>
      <c r="N124" s="55"/>
      <c r="O124" s="56"/>
      <c r="P124" s="56"/>
      <c r="Q124" s="56"/>
      <c r="R124" s="56"/>
      <c r="S124" s="54"/>
      <c r="T124" s="54"/>
      <c r="U124" s="54"/>
      <c r="V124" s="54"/>
      <c r="W124" s="54"/>
      <c r="X124" s="54"/>
      <c r="Y124" s="54"/>
      <c r="Z124" s="55"/>
      <c r="AA124" s="55"/>
      <c r="AB124" s="55"/>
      <c r="AC124" s="55"/>
      <c r="AD124" s="55"/>
      <c r="AE124" s="55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</row>
    <row r="125" spans="1:61" s="53" customFormat="1" ht="24" thickBot="1" x14ac:dyDescent="0.3">
      <c r="A125" s="503" t="s">
        <v>137</v>
      </c>
      <c r="B125" s="503"/>
      <c r="C125" s="503"/>
      <c r="D125" s="503"/>
      <c r="E125" s="503"/>
      <c r="F125" s="503"/>
      <c r="G125" s="503"/>
      <c r="H125" s="503"/>
      <c r="I125" s="503"/>
      <c r="J125" s="503"/>
      <c r="K125" s="503"/>
      <c r="L125" s="503"/>
      <c r="M125" s="503"/>
      <c r="N125" s="503"/>
      <c r="O125" s="503"/>
      <c r="P125" s="503"/>
      <c r="Q125" s="503"/>
      <c r="R125" s="503"/>
      <c r="S125" s="503"/>
      <c r="T125" s="503"/>
      <c r="U125" s="503"/>
      <c r="V125" s="503"/>
      <c r="W125" s="503"/>
      <c r="X125" s="503"/>
      <c r="Y125" s="503"/>
      <c r="Z125" s="503"/>
      <c r="AA125" s="503"/>
      <c r="AB125" s="503"/>
      <c r="AC125" s="503"/>
      <c r="AD125" s="503"/>
      <c r="AE125" s="503"/>
      <c r="AF125" s="503"/>
      <c r="AG125" s="503"/>
      <c r="AH125" s="503"/>
      <c r="AI125" s="503"/>
      <c r="AJ125" s="503"/>
      <c r="AK125" s="503"/>
      <c r="AL125" s="503"/>
      <c r="AM125" s="503"/>
      <c r="AN125" s="503"/>
      <c r="AO125" s="503"/>
      <c r="AP125" s="503"/>
      <c r="AQ125" s="503"/>
      <c r="AR125" s="503"/>
      <c r="AS125" s="503"/>
      <c r="AT125" s="503"/>
      <c r="AU125" s="503"/>
      <c r="AV125" s="503"/>
      <c r="AW125" s="503"/>
      <c r="AX125" s="503"/>
      <c r="AY125" s="503"/>
      <c r="AZ125" s="503"/>
      <c r="BA125" s="503"/>
      <c r="BB125" s="503"/>
      <c r="BC125" s="503"/>
      <c r="BD125" s="503"/>
      <c r="BE125" s="503"/>
      <c r="BF125" s="503"/>
      <c r="BG125" s="503"/>
      <c r="BH125" s="503"/>
      <c r="BI125" s="503"/>
    </row>
    <row r="126" spans="1:61" s="53" customFormat="1" ht="54" customHeight="1" thickTop="1" thickBot="1" x14ac:dyDescent="0.3">
      <c r="A126" s="423" t="s">
        <v>34</v>
      </c>
      <c r="B126" s="424"/>
      <c r="C126" s="424"/>
      <c r="D126" s="425"/>
      <c r="E126" s="453" t="s">
        <v>138</v>
      </c>
      <c r="F126" s="454"/>
      <c r="G126" s="454"/>
      <c r="H126" s="454"/>
      <c r="I126" s="454"/>
      <c r="J126" s="454"/>
      <c r="K126" s="454"/>
      <c r="L126" s="454"/>
      <c r="M126" s="454"/>
      <c r="N126" s="454"/>
      <c r="O126" s="454"/>
      <c r="P126" s="454"/>
      <c r="Q126" s="454"/>
      <c r="R126" s="454"/>
      <c r="S126" s="454"/>
      <c r="T126" s="454"/>
      <c r="U126" s="454"/>
      <c r="V126" s="454"/>
      <c r="W126" s="454"/>
      <c r="X126" s="454"/>
      <c r="Y126" s="454"/>
      <c r="Z126" s="454"/>
      <c r="AA126" s="454"/>
      <c r="AB126" s="454"/>
      <c r="AC126" s="454"/>
      <c r="AD126" s="454"/>
      <c r="AE126" s="454"/>
      <c r="AF126" s="454"/>
      <c r="AG126" s="454"/>
      <c r="AH126" s="454"/>
      <c r="AI126" s="454"/>
      <c r="AJ126" s="454"/>
      <c r="AK126" s="454"/>
      <c r="AL126" s="454"/>
      <c r="AM126" s="454"/>
      <c r="AN126" s="454"/>
      <c r="AO126" s="454"/>
      <c r="AP126" s="454"/>
      <c r="AQ126" s="454"/>
      <c r="AR126" s="454"/>
      <c r="AS126" s="454"/>
      <c r="AT126" s="454"/>
      <c r="AU126" s="454"/>
      <c r="AV126" s="454"/>
      <c r="AW126" s="454"/>
      <c r="AX126" s="454"/>
      <c r="AY126" s="454"/>
      <c r="AZ126" s="454"/>
      <c r="BA126" s="454"/>
      <c r="BB126" s="454"/>
      <c r="BC126" s="454"/>
      <c r="BD126" s="454"/>
      <c r="BE126" s="455"/>
      <c r="BF126" s="507" t="s">
        <v>139</v>
      </c>
      <c r="BG126" s="424"/>
      <c r="BH126" s="424"/>
      <c r="BI126" s="508"/>
    </row>
    <row r="127" spans="1:61" s="53" customFormat="1" ht="48" customHeight="1" thickTop="1" x14ac:dyDescent="0.25">
      <c r="A127" s="426" t="s">
        <v>58</v>
      </c>
      <c r="B127" s="427"/>
      <c r="C127" s="427"/>
      <c r="D127" s="428"/>
      <c r="E127" s="405" t="s">
        <v>346</v>
      </c>
      <c r="F127" s="406"/>
      <c r="G127" s="406"/>
      <c r="H127" s="406"/>
      <c r="I127" s="406"/>
      <c r="J127" s="406"/>
      <c r="K127" s="406"/>
      <c r="L127" s="406"/>
      <c r="M127" s="406"/>
      <c r="N127" s="406"/>
      <c r="O127" s="406"/>
      <c r="P127" s="406"/>
      <c r="Q127" s="406"/>
      <c r="R127" s="406"/>
      <c r="S127" s="406"/>
      <c r="T127" s="406"/>
      <c r="U127" s="406"/>
      <c r="V127" s="406"/>
      <c r="W127" s="406"/>
      <c r="X127" s="406"/>
      <c r="Y127" s="406"/>
      <c r="Z127" s="406"/>
      <c r="AA127" s="406"/>
      <c r="AB127" s="406"/>
      <c r="AC127" s="406"/>
      <c r="AD127" s="406"/>
      <c r="AE127" s="406"/>
      <c r="AF127" s="406"/>
      <c r="AG127" s="406"/>
      <c r="AH127" s="406"/>
      <c r="AI127" s="406"/>
      <c r="AJ127" s="406"/>
      <c r="AK127" s="406"/>
      <c r="AL127" s="406"/>
      <c r="AM127" s="406"/>
      <c r="AN127" s="406"/>
      <c r="AO127" s="406"/>
      <c r="AP127" s="406"/>
      <c r="AQ127" s="406"/>
      <c r="AR127" s="406"/>
      <c r="AS127" s="406"/>
      <c r="AT127" s="406"/>
      <c r="AU127" s="406"/>
      <c r="AV127" s="406"/>
      <c r="AW127" s="406"/>
      <c r="AX127" s="406"/>
      <c r="AY127" s="406"/>
      <c r="AZ127" s="406"/>
      <c r="BA127" s="406"/>
      <c r="BB127" s="406"/>
      <c r="BC127" s="406"/>
      <c r="BD127" s="406"/>
      <c r="BE127" s="407"/>
      <c r="BF127" s="509" t="s">
        <v>237</v>
      </c>
      <c r="BG127" s="510"/>
      <c r="BH127" s="510"/>
      <c r="BI127" s="511"/>
    </row>
    <row r="128" spans="1:61" s="53" customFormat="1" ht="48" customHeight="1" x14ac:dyDescent="0.25">
      <c r="A128" s="393" t="s">
        <v>59</v>
      </c>
      <c r="B128" s="394"/>
      <c r="C128" s="394"/>
      <c r="D128" s="395"/>
      <c r="E128" s="408" t="s">
        <v>347</v>
      </c>
      <c r="F128" s="409"/>
      <c r="G128" s="409"/>
      <c r="H128" s="409"/>
      <c r="I128" s="409"/>
      <c r="J128" s="409"/>
      <c r="K128" s="409"/>
      <c r="L128" s="409"/>
      <c r="M128" s="409"/>
      <c r="N128" s="409"/>
      <c r="O128" s="409"/>
      <c r="P128" s="409"/>
      <c r="Q128" s="409"/>
      <c r="R128" s="409"/>
      <c r="S128" s="409"/>
      <c r="T128" s="409"/>
      <c r="U128" s="409"/>
      <c r="V128" s="409"/>
      <c r="W128" s="409"/>
      <c r="X128" s="409"/>
      <c r="Y128" s="409"/>
      <c r="Z128" s="409"/>
      <c r="AA128" s="409"/>
      <c r="AB128" s="409"/>
      <c r="AC128" s="409"/>
      <c r="AD128" s="409"/>
      <c r="AE128" s="409"/>
      <c r="AF128" s="409"/>
      <c r="AG128" s="409"/>
      <c r="AH128" s="409"/>
      <c r="AI128" s="409"/>
      <c r="AJ128" s="409"/>
      <c r="AK128" s="409"/>
      <c r="AL128" s="409"/>
      <c r="AM128" s="409"/>
      <c r="AN128" s="409"/>
      <c r="AO128" s="409"/>
      <c r="AP128" s="409"/>
      <c r="AQ128" s="409"/>
      <c r="AR128" s="409"/>
      <c r="AS128" s="409"/>
      <c r="AT128" s="409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10"/>
      <c r="BF128" s="399" t="s">
        <v>172</v>
      </c>
      <c r="BG128" s="400"/>
      <c r="BH128" s="400"/>
      <c r="BI128" s="401"/>
    </row>
    <row r="129" spans="1:61" s="53" customFormat="1" ht="48" customHeight="1" x14ac:dyDescent="0.25">
      <c r="A129" s="393" t="s">
        <v>60</v>
      </c>
      <c r="B129" s="394"/>
      <c r="C129" s="394"/>
      <c r="D129" s="395"/>
      <c r="E129" s="408" t="s">
        <v>348</v>
      </c>
      <c r="F129" s="409"/>
      <c r="G129" s="409"/>
      <c r="H129" s="409"/>
      <c r="I129" s="409"/>
      <c r="J129" s="409"/>
      <c r="K129" s="409"/>
      <c r="L129" s="409"/>
      <c r="M129" s="409"/>
      <c r="N129" s="409"/>
      <c r="O129" s="409"/>
      <c r="P129" s="409"/>
      <c r="Q129" s="409"/>
      <c r="R129" s="409"/>
      <c r="S129" s="409"/>
      <c r="T129" s="409"/>
      <c r="U129" s="409"/>
      <c r="V129" s="409"/>
      <c r="W129" s="409"/>
      <c r="X129" s="409"/>
      <c r="Y129" s="409"/>
      <c r="Z129" s="409"/>
      <c r="AA129" s="409"/>
      <c r="AB129" s="409"/>
      <c r="AC129" s="409"/>
      <c r="AD129" s="409"/>
      <c r="AE129" s="409"/>
      <c r="AF129" s="409"/>
      <c r="AG129" s="409"/>
      <c r="AH129" s="409"/>
      <c r="AI129" s="409"/>
      <c r="AJ129" s="409"/>
      <c r="AK129" s="409"/>
      <c r="AL129" s="409"/>
      <c r="AM129" s="409"/>
      <c r="AN129" s="409"/>
      <c r="AO129" s="409"/>
      <c r="AP129" s="409"/>
      <c r="AQ129" s="409"/>
      <c r="AR129" s="409"/>
      <c r="AS129" s="409"/>
      <c r="AT129" s="409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10"/>
      <c r="BF129" s="399" t="s">
        <v>173</v>
      </c>
      <c r="BG129" s="400"/>
      <c r="BH129" s="400"/>
      <c r="BI129" s="401"/>
    </row>
    <row r="130" spans="1:61" s="53" customFormat="1" ht="48" customHeight="1" x14ac:dyDescent="0.25">
      <c r="A130" s="393" t="s">
        <v>61</v>
      </c>
      <c r="B130" s="394"/>
      <c r="C130" s="394"/>
      <c r="D130" s="395"/>
      <c r="E130" s="408" t="s">
        <v>349</v>
      </c>
      <c r="F130" s="409"/>
      <c r="G130" s="409"/>
      <c r="H130" s="409"/>
      <c r="I130" s="409"/>
      <c r="J130" s="409"/>
      <c r="K130" s="409"/>
      <c r="L130" s="409"/>
      <c r="M130" s="409"/>
      <c r="N130" s="409"/>
      <c r="O130" s="409"/>
      <c r="P130" s="409"/>
      <c r="Q130" s="409"/>
      <c r="R130" s="409"/>
      <c r="S130" s="409"/>
      <c r="T130" s="409"/>
      <c r="U130" s="409"/>
      <c r="V130" s="409"/>
      <c r="W130" s="409"/>
      <c r="X130" s="409"/>
      <c r="Y130" s="409"/>
      <c r="Z130" s="409"/>
      <c r="AA130" s="409"/>
      <c r="AB130" s="409"/>
      <c r="AC130" s="409"/>
      <c r="AD130" s="409"/>
      <c r="AE130" s="409"/>
      <c r="AF130" s="409"/>
      <c r="AG130" s="409"/>
      <c r="AH130" s="409"/>
      <c r="AI130" s="409"/>
      <c r="AJ130" s="409"/>
      <c r="AK130" s="409"/>
      <c r="AL130" s="409"/>
      <c r="AM130" s="409"/>
      <c r="AN130" s="409"/>
      <c r="AO130" s="409"/>
      <c r="AP130" s="409"/>
      <c r="AQ130" s="409"/>
      <c r="AR130" s="409"/>
      <c r="AS130" s="409"/>
      <c r="AT130" s="409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10"/>
      <c r="BF130" s="399" t="s">
        <v>174</v>
      </c>
      <c r="BG130" s="400"/>
      <c r="BH130" s="400"/>
      <c r="BI130" s="401"/>
    </row>
    <row r="131" spans="1:61" s="53" customFormat="1" ht="48" customHeight="1" x14ac:dyDescent="0.25">
      <c r="A131" s="393" t="s">
        <v>68</v>
      </c>
      <c r="B131" s="394"/>
      <c r="C131" s="394"/>
      <c r="D131" s="395"/>
      <c r="E131" s="408" t="s">
        <v>350</v>
      </c>
      <c r="F131" s="409"/>
      <c r="G131" s="409"/>
      <c r="H131" s="409"/>
      <c r="I131" s="409"/>
      <c r="J131" s="409"/>
      <c r="K131" s="409"/>
      <c r="L131" s="409"/>
      <c r="M131" s="409"/>
      <c r="N131" s="409"/>
      <c r="O131" s="409"/>
      <c r="P131" s="409"/>
      <c r="Q131" s="409"/>
      <c r="R131" s="409"/>
      <c r="S131" s="409"/>
      <c r="T131" s="409"/>
      <c r="U131" s="409"/>
      <c r="V131" s="409"/>
      <c r="W131" s="409"/>
      <c r="X131" s="409"/>
      <c r="Y131" s="409"/>
      <c r="Z131" s="409"/>
      <c r="AA131" s="409"/>
      <c r="AB131" s="409"/>
      <c r="AC131" s="409"/>
      <c r="AD131" s="409"/>
      <c r="AE131" s="409"/>
      <c r="AF131" s="409"/>
      <c r="AG131" s="409"/>
      <c r="AH131" s="409"/>
      <c r="AI131" s="409"/>
      <c r="AJ131" s="409"/>
      <c r="AK131" s="409"/>
      <c r="AL131" s="409"/>
      <c r="AM131" s="409"/>
      <c r="AN131" s="409"/>
      <c r="AO131" s="409"/>
      <c r="AP131" s="409"/>
      <c r="AQ131" s="409"/>
      <c r="AR131" s="409"/>
      <c r="AS131" s="409"/>
      <c r="AT131" s="409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10"/>
      <c r="BF131" s="399" t="s">
        <v>213</v>
      </c>
      <c r="BG131" s="400"/>
      <c r="BH131" s="400"/>
      <c r="BI131" s="401"/>
    </row>
    <row r="132" spans="1:61" s="53" customFormat="1" ht="48" customHeight="1" x14ac:dyDescent="0.25">
      <c r="A132" s="393" t="s">
        <v>140</v>
      </c>
      <c r="B132" s="394"/>
      <c r="C132" s="394"/>
      <c r="D132" s="395"/>
      <c r="E132" s="396" t="s">
        <v>351</v>
      </c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  <c r="AA132" s="397"/>
      <c r="AB132" s="397"/>
      <c r="AC132" s="397"/>
      <c r="AD132" s="397"/>
      <c r="AE132" s="397"/>
      <c r="AF132" s="397"/>
      <c r="AG132" s="397"/>
      <c r="AH132" s="397"/>
      <c r="AI132" s="397"/>
      <c r="AJ132" s="397"/>
      <c r="AK132" s="397"/>
      <c r="AL132" s="397"/>
      <c r="AM132" s="397"/>
      <c r="AN132" s="397"/>
      <c r="AO132" s="397"/>
      <c r="AP132" s="397"/>
      <c r="AQ132" s="397"/>
      <c r="AR132" s="397"/>
      <c r="AS132" s="397"/>
      <c r="AT132" s="397"/>
      <c r="AU132" s="397"/>
      <c r="AV132" s="397"/>
      <c r="AW132" s="397"/>
      <c r="AX132" s="397"/>
      <c r="AY132" s="397"/>
      <c r="AZ132" s="397"/>
      <c r="BA132" s="397"/>
      <c r="BB132" s="397"/>
      <c r="BC132" s="397"/>
      <c r="BD132" s="397"/>
      <c r="BE132" s="398"/>
      <c r="BF132" s="399" t="s">
        <v>194</v>
      </c>
      <c r="BG132" s="400"/>
      <c r="BH132" s="400"/>
      <c r="BI132" s="401"/>
    </row>
    <row r="133" spans="1:61" s="53" customFormat="1" ht="32.1" customHeight="1" x14ac:dyDescent="0.25">
      <c r="A133" s="393" t="s">
        <v>141</v>
      </c>
      <c r="B133" s="394"/>
      <c r="C133" s="394"/>
      <c r="D133" s="395"/>
      <c r="E133" s="396" t="s">
        <v>352</v>
      </c>
      <c r="F133" s="397"/>
      <c r="G133" s="397"/>
      <c r="H133" s="397"/>
      <c r="I133" s="397"/>
      <c r="J133" s="397"/>
      <c r="K133" s="397"/>
      <c r="L133" s="397"/>
      <c r="M133" s="397"/>
      <c r="N133" s="397"/>
      <c r="O133" s="397"/>
      <c r="P133" s="397"/>
      <c r="Q133" s="397"/>
      <c r="R133" s="397"/>
      <c r="S133" s="397"/>
      <c r="T133" s="397"/>
      <c r="U133" s="397"/>
      <c r="V133" s="397"/>
      <c r="W133" s="397"/>
      <c r="X133" s="397"/>
      <c r="Y133" s="397"/>
      <c r="Z133" s="397"/>
      <c r="AA133" s="397"/>
      <c r="AB133" s="397"/>
      <c r="AC133" s="397"/>
      <c r="AD133" s="397"/>
      <c r="AE133" s="397"/>
      <c r="AF133" s="397"/>
      <c r="AG133" s="397"/>
      <c r="AH133" s="397"/>
      <c r="AI133" s="397"/>
      <c r="AJ133" s="397"/>
      <c r="AK133" s="397"/>
      <c r="AL133" s="397"/>
      <c r="AM133" s="397"/>
      <c r="AN133" s="397"/>
      <c r="AO133" s="397"/>
      <c r="AP133" s="397"/>
      <c r="AQ133" s="397"/>
      <c r="AR133" s="397"/>
      <c r="AS133" s="397"/>
      <c r="AT133" s="397"/>
      <c r="AU133" s="397"/>
      <c r="AV133" s="397"/>
      <c r="AW133" s="397"/>
      <c r="AX133" s="397"/>
      <c r="AY133" s="397"/>
      <c r="AZ133" s="397"/>
      <c r="BA133" s="397"/>
      <c r="BB133" s="397"/>
      <c r="BC133" s="397"/>
      <c r="BD133" s="397"/>
      <c r="BE133" s="398"/>
      <c r="BF133" s="399" t="s">
        <v>194</v>
      </c>
      <c r="BG133" s="400"/>
      <c r="BH133" s="400"/>
      <c r="BI133" s="401"/>
    </row>
    <row r="134" spans="1:61" s="53" customFormat="1" ht="32.1" customHeight="1" x14ac:dyDescent="0.25">
      <c r="A134" s="393" t="s">
        <v>142</v>
      </c>
      <c r="B134" s="394"/>
      <c r="C134" s="394"/>
      <c r="D134" s="395"/>
      <c r="E134" s="411" t="s">
        <v>336</v>
      </c>
      <c r="F134" s="412"/>
      <c r="G134" s="412"/>
      <c r="H134" s="412"/>
      <c r="I134" s="412"/>
      <c r="J134" s="412"/>
      <c r="K134" s="412"/>
      <c r="L134" s="412"/>
      <c r="M134" s="412"/>
      <c r="N134" s="412"/>
      <c r="O134" s="412"/>
      <c r="P134" s="412"/>
      <c r="Q134" s="412"/>
      <c r="R134" s="412"/>
      <c r="S134" s="412"/>
      <c r="T134" s="412"/>
      <c r="U134" s="412"/>
      <c r="V134" s="412"/>
      <c r="W134" s="412"/>
      <c r="X134" s="412"/>
      <c r="Y134" s="412"/>
      <c r="Z134" s="412"/>
      <c r="AA134" s="412"/>
      <c r="AB134" s="412"/>
      <c r="AC134" s="412"/>
      <c r="AD134" s="412"/>
      <c r="AE134" s="412"/>
      <c r="AF134" s="412"/>
      <c r="AG134" s="412"/>
      <c r="AH134" s="412"/>
      <c r="AI134" s="412"/>
      <c r="AJ134" s="412"/>
      <c r="AK134" s="412"/>
      <c r="AL134" s="412"/>
      <c r="AM134" s="412"/>
      <c r="AN134" s="412"/>
      <c r="AO134" s="412"/>
      <c r="AP134" s="412"/>
      <c r="AQ134" s="412"/>
      <c r="AR134" s="412"/>
      <c r="AS134" s="412"/>
      <c r="AT134" s="412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413"/>
      <c r="BF134" s="399" t="s">
        <v>195</v>
      </c>
      <c r="BG134" s="400"/>
      <c r="BH134" s="400"/>
      <c r="BI134" s="401"/>
    </row>
    <row r="135" spans="1:61" s="53" customFormat="1" ht="32.1" customHeight="1" x14ac:dyDescent="0.25">
      <c r="A135" s="393" t="s">
        <v>143</v>
      </c>
      <c r="B135" s="394"/>
      <c r="C135" s="394"/>
      <c r="D135" s="395"/>
      <c r="E135" s="411" t="s">
        <v>335</v>
      </c>
      <c r="F135" s="412"/>
      <c r="G135" s="412"/>
      <c r="H135" s="412"/>
      <c r="I135" s="412"/>
      <c r="J135" s="412"/>
      <c r="K135" s="412"/>
      <c r="L135" s="412"/>
      <c r="M135" s="412"/>
      <c r="N135" s="412"/>
      <c r="O135" s="412"/>
      <c r="P135" s="412"/>
      <c r="Q135" s="412"/>
      <c r="R135" s="412"/>
      <c r="S135" s="412"/>
      <c r="T135" s="412"/>
      <c r="U135" s="412"/>
      <c r="V135" s="412"/>
      <c r="W135" s="412"/>
      <c r="X135" s="412"/>
      <c r="Y135" s="412"/>
      <c r="Z135" s="412"/>
      <c r="AA135" s="412"/>
      <c r="AB135" s="412"/>
      <c r="AC135" s="412"/>
      <c r="AD135" s="412"/>
      <c r="AE135" s="412"/>
      <c r="AF135" s="412"/>
      <c r="AG135" s="412"/>
      <c r="AH135" s="412"/>
      <c r="AI135" s="412"/>
      <c r="AJ135" s="412"/>
      <c r="AK135" s="412"/>
      <c r="AL135" s="412"/>
      <c r="AM135" s="412"/>
      <c r="AN135" s="412"/>
      <c r="AO135" s="412"/>
      <c r="AP135" s="412"/>
      <c r="AQ135" s="412"/>
      <c r="AR135" s="412"/>
      <c r="AS135" s="412"/>
      <c r="AT135" s="412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413"/>
      <c r="BF135" s="399" t="s">
        <v>195</v>
      </c>
      <c r="BG135" s="400"/>
      <c r="BH135" s="400"/>
      <c r="BI135" s="401"/>
    </row>
    <row r="136" spans="1:61" s="53" customFormat="1" ht="32.1" customHeight="1" x14ac:dyDescent="0.25">
      <c r="A136" s="393" t="s">
        <v>345</v>
      </c>
      <c r="B136" s="394"/>
      <c r="C136" s="394"/>
      <c r="D136" s="395"/>
      <c r="E136" s="396" t="s">
        <v>146</v>
      </c>
      <c r="F136" s="397"/>
      <c r="G136" s="397"/>
      <c r="H136" s="397"/>
      <c r="I136" s="397"/>
      <c r="J136" s="397"/>
      <c r="K136" s="397"/>
      <c r="L136" s="397"/>
      <c r="M136" s="397"/>
      <c r="N136" s="397"/>
      <c r="O136" s="397"/>
      <c r="P136" s="397"/>
      <c r="Q136" s="397"/>
      <c r="R136" s="397"/>
      <c r="S136" s="397"/>
      <c r="T136" s="397"/>
      <c r="U136" s="397"/>
      <c r="V136" s="397"/>
      <c r="W136" s="397"/>
      <c r="X136" s="397"/>
      <c r="Y136" s="397"/>
      <c r="Z136" s="397"/>
      <c r="AA136" s="397"/>
      <c r="AB136" s="397"/>
      <c r="AC136" s="397"/>
      <c r="AD136" s="397"/>
      <c r="AE136" s="397"/>
      <c r="AF136" s="397"/>
      <c r="AG136" s="397"/>
      <c r="AH136" s="397"/>
      <c r="AI136" s="397"/>
      <c r="AJ136" s="397"/>
      <c r="AK136" s="397"/>
      <c r="AL136" s="397"/>
      <c r="AM136" s="397"/>
      <c r="AN136" s="397"/>
      <c r="AO136" s="397"/>
      <c r="AP136" s="397"/>
      <c r="AQ136" s="397"/>
      <c r="AR136" s="397"/>
      <c r="AS136" s="397"/>
      <c r="AT136" s="397"/>
      <c r="AU136" s="397"/>
      <c r="AV136" s="397"/>
      <c r="AW136" s="397"/>
      <c r="AX136" s="397"/>
      <c r="AY136" s="397"/>
      <c r="AZ136" s="397"/>
      <c r="BA136" s="397"/>
      <c r="BB136" s="397"/>
      <c r="BC136" s="397"/>
      <c r="BD136" s="397"/>
      <c r="BE136" s="398"/>
      <c r="BF136" s="399" t="s">
        <v>211</v>
      </c>
      <c r="BG136" s="400"/>
      <c r="BH136" s="400"/>
      <c r="BI136" s="401"/>
    </row>
    <row r="137" spans="1:61" s="53" customFormat="1" ht="48" customHeight="1" x14ac:dyDescent="0.25">
      <c r="A137" s="393" t="s">
        <v>62</v>
      </c>
      <c r="B137" s="394"/>
      <c r="C137" s="394"/>
      <c r="D137" s="395"/>
      <c r="E137" s="411" t="s">
        <v>239</v>
      </c>
      <c r="F137" s="412"/>
      <c r="G137" s="412"/>
      <c r="H137" s="412"/>
      <c r="I137" s="412"/>
      <c r="J137" s="412"/>
      <c r="K137" s="412"/>
      <c r="L137" s="412"/>
      <c r="M137" s="412"/>
      <c r="N137" s="412"/>
      <c r="O137" s="412"/>
      <c r="P137" s="412"/>
      <c r="Q137" s="412"/>
      <c r="R137" s="412"/>
      <c r="S137" s="412"/>
      <c r="T137" s="412"/>
      <c r="U137" s="412"/>
      <c r="V137" s="412"/>
      <c r="W137" s="412"/>
      <c r="X137" s="412"/>
      <c r="Y137" s="412"/>
      <c r="Z137" s="412"/>
      <c r="AA137" s="412"/>
      <c r="AB137" s="412"/>
      <c r="AC137" s="412"/>
      <c r="AD137" s="412"/>
      <c r="AE137" s="412"/>
      <c r="AF137" s="412"/>
      <c r="AG137" s="412"/>
      <c r="AH137" s="412"/>
      <c r="AI137" s="412"/>
      <c r="AJ137" s="412"/>
      <c r="AK137" s="412"/>
      <c r="AL137" s="412"/>
      <c r="AM137" s="412"/>
      <c r="AN137" s="412"/>
      <c r="AO137" s="412"/>
      <c r="AP137" s="412"/>
      <c r="AQ137" s="412"/>
      <c r="AR137" s="412"/>
      <c r="AS137" s="412"/>
      <c r="AT137" s="412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413"/>
      <c r="BF137" s="399" t="s">
        <v>176</v>
      </c>
      <c r="BG137" s="400"/>
      <c r="BH137" s="400"/>
      <c r="BI137" s="401"/>
    </row>
    <row r="138" spans="1:61" s="53" customFormat="1" ht="32.1" customHeight="1" x14ac:dyDescent="0.25">
      <c r="A138" s="393" t="s">
        <v>63</v>
      </c>
      <c r="B138" s="394"/>
      <c r="C138" s="394"/>
      <c r="D138" s="395"/>
      <c r="E138" s="411" t="s">
        <v>147</v>
      </c>
      <c r="F138" s="412"/>
      <c r="G138" s="412"/>
      <c r="H138" s="412"/>
      <c r="I138" s="412"/>
      <c r="J138" s="412"/>
      <c r="K138" s="412"/>
      <c r="L138" s="412"/>
      <c r="M138" s="412"/>
      <c r="N138" s="412"/>
      <c r="O138" s="412"/>
      <c r="P138" s="412"/>
      <c r="Q138" s="412"/>
      <c r="R138" s="412"/>
      <c r="S138" s="412"/>
      <c r="T138" s="412"/>
      <c r="U138" s="412"/>
      <c r="V138" s="412"/>
      <c r="W138" s="412"/>
      <c r="X138" s="412"/>
      <c r="Y138" s="412"/>
      <c r="Z138" s="412"/>
      <c r="AA138" s="412"/>
      <c r="AB138" s="412"/>
      <c r="AC138" s="412"/>
      <c r="AD138" s="412"/>
      <c r="AE138" s="412"/>
      <c r="AF138" s="412"/>
      <c r="AG138" s="412"/>
      <c r="AH138" s="412"/>
      <c r="AI138" s="412"/>
      <c r="AJ138" s="412"/>
      <c r="AK138" s="412"/>
      <c r="AL138" s="412"/>
      <c r="AM138" s="412"/>
      <c r="AN138" s="412"/>
      <c r="AO138" s="412"/>
      <c r="AP138" s="412"/>
      <c r="AQ138" s="412"/>
      <c r="AR138" s="412"/>
      <c r="AS138" s="412"/>
      <c r="AT138" s="412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413"/>
      <c r="BF138" s="399" t="s">
        <v>177</v>
      </c>
      <c r="BG138" s="400"/>
      <c r="BH138" s="400"/>
      <c r="BI138" s="401"/>
    </row>
    <row r="139" spans="1:61" s="53" customFormat="1" ht="32.1" customHeight="1" x14ac:dyDescent="0.25">
      <c r="A139" s="393" t="s">
        <v>64</v>
      </c>
      <c r="B139" s="394"/>
      <c r="C139" s="394"/>
      <c r="D139" s="395"/>
      <c r="E139" s="411" t="s">
        <v>238</v>
      </c>
      <c r="F139" s="412"/>
      <c r="G139" s="412"/>
      <c r="H139" s="412"/>
      <c r="I139" s="412"/>
      <c r="J139" s="412"/>
      <c r="K139" s="412"/>
      <c r="L139" s="412"/>
      <c r="M139" s="412"/>
      <c r="N139" s="412"/>
      <c r="O139" s="412"/>
      <c r="P139" s="412"/>
      <c r="Q139" s="412"/>
      <c r="R139" s="412"/>
      <c r="S139" s="412"/>
      <c r="T139" s="412"/>
      <c r="U139" s="412"/>
      <c r="V139" s="412"/>
      <c r="W139" s="412"/>
      <c r="X139" s="412"/>
      <c r="Y139" s="412"/>
      <c r="Z139" s="412"/>
      <c r="AA139" s="412"/>
      <c r="AB139" s="412"/>
      <c r="AC139" s="412"/>
      <c r="AD139" s="412"/>
      <c r="AE139" s="412"/>
      <c r="AF139" s="412"/>
      <c r="AG139" s="412"/>
      <c r="AH139" s="412"/>
      <c r="AI139" s="412"/>
      <c r="AJ139" s="412"/>
      <c r="AK139" s="412"/>
      <c r="AL139" s="412"/>
      <c r="AM139" s="412"/>
      <c r="AN139" s="412"/>
      <c r="AO139" s="412"/>
      <c r="AP139" s="412"/>
      <c r="AQ139" s="412"/>
      <c r="AR139" s="412"/>
      <c r="AS139" s="412"/>
      <c r="AT139" s="412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413"/>
      <c r="BF139" s="399" t="s">
        <v>215</v>
      </c>
      <c r="BG139" s="400"/>
      <c r="BH139" s="400"/>
      <c r="BI139" s="401"/>
    </row>
    <row r="140" spans="1:61" s="53" customFormat="1" ht="48" customHeight="1" x14ac:dyDescent="0.25">
      <c r="A140" s="393" t="s">
        <v>65</v>
      </c>
      <c r="B140" s="394"/>
      <c r="C140" s="394"/>
      <c r="D140" s="395"/>
      <c r="E140" s="411" t="s">
        <v>283</v>
      </c>
      <c r="F140" s="412"/>
      <c r="G140" s="412"/>
      <c r="H140" s="412"/>
      <c r="I140" s="412"/>
      <c r="J140" s="412"/>
      <c r="K140" s="412"/>
      <c r="L140" s="412"/>
      <c r="M140" s="412"/>
      <c r="N140" s="412"/>
      <c r="O140" s="412"/>
      <c r="P140" s="412"/>
      <c r="Q140" s="412"/>
      <c r="R140" s="412"/>
      <c r="S140" s="412"/>
      <c r="T140" s="412"/>
      <c r="U140" s="412"/>
      <c r="V140" s="412"/>
      <c r="W140" s="412"/>
      <c r="X140" s="412"/>
      <c r="Y140" s="412"/>
      <c r="Z140" s="412"/>
      <c r="AA140" s="412"/>
      <c r="AB140" s="412"/>
      <c r="AC140" s="412"/>
      <c r="AD140" s="412"/>
      <c r="AE140" s="412"/>
      <c r="AF140" s="412"/>
      <c r="AG140" s="412"/>
      <c r="AH140" s="412"/>
      <c r="AI140" s="412"/>
      <c r="AJ140" s="412"/>
      <c r="AK140" s="412"/>
      <c r="AL140" s="412"/>
      <c r="AM140" s="412"/>
      <c r="AN140" s="412"/>
      <c r="AO140" s="412"/>
      <c r="AP140" s="412"/>
      <c r="AQ140" s="412"/>
      <c r="AR140" s="412"/>
      <c r="AS140" s="412"/>
      <c r="AT140" s="412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413"/>
      <c r="BF140" s="399" t="s">
        <v>179</v>
      </c>
      <c r="BG140" s="400"/>
      <c r="BH140" s="400"/>
      <c r="BI140" s="401"/>
    </row>
    <row r="141" spans="1:61" s="53" customFormat="1" ht="48" customHeight="1" x14ac:dyDescent="0.25">
      <c r="A141" s="393" t="s">
        <v>66</v>
      </c>
      <c r="B141" s="394"/>
      <c r="C141" s="394"/>
      <c r="D141" s="395"/>
      <c r="E141" s="411" t="s">
        <v>240</v>
      </c>
      <c r="F141" s="412"/>
      <c r="G141" s="412"/>
      <c r="H141" s="412"/>
      <c r="I141" s="412"/>
      <c r="J141" s="412"/>
      <c r="K141" s="412"/>
      <c r="L141" s="412"/>
      <c r="M141" s="412"/>
      <c r="N141" s="412"/>
      <c r="O141" s="412"/>
      <c r="P141" s="412"/>
      <c r="Q141" s="412"/>
      <c r="R141" s="412"/>
      <c r="S141" s="412"/>
      <c r="T141" s="412"/>
      <c r="U141" s="412"/>
      <c r="V141" s="412"/>
      <c r="W141" s="412"/>
      <c r="X141" s="412"/>
      <c r="Y141" s="412"/>
      <c r="Z141" s="412"/>
      <c r="AA141" s="412"/>
      <c r="AB141" s="412"/>
      <c r="AC141" s="412"/>
      <c r="AD141" s="412"/>
      <c r="AE141" s="412"/>
      <c r="AF141" s="412"/>
      <c r="AG141" s="412"/>
      <c r="AH141" s="412"/>
      <c r="AI141" s="412"/>
      <c r="AJ141" s="412"/>
      <c r="AK141" s="412"/>
      <c r="AL141" s="412"/>
      <c r="AM141" s="412"/>
      <c r="AN141" s="412"/>
      <c r="AO141" s="412"/>
      <c r="AP141" s="412"/>
      <c r="AQ141" s="412"/>
      <c r="AR141" s="412"/>
      <c r="AS141" s="412"/>
      <c r="AT141" s="412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413"/>
      <c r="BF141" s="399" t="s">
        <v>180</v>
      </c>
      <c r="BG141" s="400"/>
      <c r="BH141" s="400"/>
      <c r="BI141" s="401"/>
    </row>
    <row r="142" spans="1:61" s="53" customFormat="1" ht="48" customHeight="1" x14ac:dyDescent="0.25">
      <c r="A142" s="393" t="s">
        <v>67</v>
      </c>
      <c r="B142" s="394"/>
      <c r="C142" s="394"/>
      <c r="D142" s="395"/>
      <c r="E142" s="411" t="s">
        <v>241</v>
      </c>
      <c r="F142" s="412"/>
      <c r="G142" s="412"/>
      <c r="H142" s="412"/>
      <c r="I142" s="412"/>
      <c r="J142" s="412"/>
      <c r="K142" s="412"/>
      <c r="L142" s="412"/>
      <c r="M142" s="412"/>
      <c r="N142" s="412"/>
      <c r="O142" s="412"/>
      <c r="P142" s="412"/>
      <c r="Q142" s="412"/>
      <c r="R142" s="412"/>
      <c r="S142" s="412"/>
      <c r="T142" s="412"/>
      <c r="U142" s="412"/>
      <c r="V142" s="412"/>
      <c r="W142" s="412"/>
      <c r="X142" s="412"/>
      <c r="Y142" s="412"/>
      <c r="Z142" s="412"/>
      <c r="AA142" s="412"/>
      <c r="AB142" s="412"/>
      <c r="AC142" s="412"/>
      <c r="AD142" s="412"/>
      <c r="AE142" s="412"/>
      <c r="AF142" s="412"/>
      <c r="AG142" s="412"/>
      <c r="AH142" s="412"/>
      <c r="AI142" s="412"/>
      <c r="AJ142" s="412"/>
      <c r="AK142" s="412"/>
      <c r="AL142" s="412"/>
      <c r="AM142" s="412"/>
      <c r="AN142" s="412"/>
      <c r="AO142" s="412"/>
      <c r="AP142" s="412"/>
      <c r="AQ142" s="412"/>
      <c r="AR142" s="412"/>
      <c r="AS142" s="412"/>
      <c r="AT142" s="412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413"/>
      <c r="BF142" s="399" t="s">
        <v>242</v>
      </c>
      <c r="BG142" s="400"/>
      <c r="BH142" s="400"/>
      <c r="BI142" s="401"/>
    </row>
    <row r="143" spans="1:61" s="53" customFormat="1" ht="32.1" customHeight="1" x14ac:dyDescent="0.25">
      <c r="A143" s="393" t="s">
        <v>69</v>
      </c>
      <c r="B143" s="394"/>
      <c r="C143" s="394"/>
      <c r="D143" s="395"/>
      <c r="E143" s="411" t="s">
        <v>243</v>
      </c>
      <c r="F143" s="412"/>
      <c r="G143" s="412"/>
      <c r="H143" s="412"/>
      <c r="I143" s="412"/>
      <c r="J143" s="412"/>
      <c r="K143" s="412"/>
      <c r="L143" s="412"/>
      <c r="M143" s="412"/>
      <c r="N143" s="412"/>
      <c r="O143" s="412"/>
      <c r="P143" s="412"/>
      <c r="Q143" s="412"/>
      <c r="R143" s="412"/>
      <c r="S143" s="412"/>
      <c r="T143" s="412"/>
      <c r="U143" s="412"/>
      <c r="V143" s="412"/>
      <c r="W143" s="412"/>
      <c r="X143" s="412"/>
      <c r="Y143" s="412"/>
      <c r="Z143" s="412"/>
      <c r="AA143" s="412"/>
      <c r="AB143" s="412"/>
      <c r="AC143" s="412"/>
      <c r="AD143" s="412"/>
      <c r="AE143" s="412"/>
      <c r="AF143" s="412"/>
      <c r="AG143" s="412"/>
      <c r="AH143" s="412"/>
      <c r="AI143" s="412"/>
      <c r="AJ143" s="412"/>
      <c r="AK143" s="412"/>
      <c r="AL143" s="412"/>
      <c r="AM143" s="412"/>
      <c r="AN143" s="412"/>
      <c r="AO143" s="412"/>
      <c r="AP143" s="412"/>
      <c r="AQ143" s="412"/>
      <c r="AR143" s="412"/>
      <c r="AS143" s="412"/>
      <c r="AT143" s="412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413"/>
      <c r="BF143" s="399" t="s">
        <v>186</v>
      </c>
      <c r="BG143" s="400"/>
      <c r="BH143" s="400"/>
      <c r="BI143" s="401"/>
    </row>
    <row r="144" spans="1:61" s="53" customFormat="1" ht="32.1" customHeight="1" x14ac:dyDescent="0.25">
      <c r="A144" s="393" t="s">
        <v>70</v>
      </c>
      <c r="B144" s="394"/>
      <c r="C144" s="394"/>
      <c r="D144" s="395"/>
      <c r="E144" s="411" t="s">
        <v>247</v>
      </c>
      <c r="F144" s="412"/>
      <c r="G144" s="412"/>
      <c r="H144" s="412"/>
      <c r="I144" s="412"/>
      <c r="J144" s="412"/>
      <c r="K144" s="412"/>
      <c r="L144" s="412"/>
      <c r="M144" s="412"/>
      <c r="N144" s="412"/>
      <c r="O144" s="412"/>
      <c r="P144" s="412"/>
      <c r="Q144" s="412"/>
      <c r="R144" s="412"/>
      <c r="S144" s="412"/>
      <c r="T144" s="412"/>
      <c r="U144" s="412"/>
      <c r="V144" s="412"/>
      <c r="W144" s="412"/>
      <c r="X144" s="412"/>
      <c r="Y144" s="412"/>
      <c r="Z144" s="412"/>
      <c r="AA144" s="412"/>
      <c r="AB144" s="412"/>
      <c r="AC144" s="412"/>
      <c r="AD144" s="412"/>
      <c r="AE144" s="412"/>
      <c r="AF144" s="412"/>
      <c r="AG144" s="412"/>
      <c r="AH144" s="412"/>
      <c r="AI144" s="412"/>
      <c r="AJ144" s="412"/>
      <c r="AK144" s="412"/>
      <c r="AL144" s="412"/>
      <c r="AM144" s="412"/>
      <c r="AN144" s="412"/>
      <c r="AO144" s="412"/>
      <c r="AP144" s="412"/>
      <c r="AQ144" s="412"/>
      <c r="AR144" s="412"/>
      <c r="AS144" s="412"/>
      <c r="AT144" s="412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413"/>
      <c r="BF144" s="399" t="s">
        <v>187</v>
      </c>
      <c r="BG144" s="400"/>
      <c r="BH144" s="400"/>
      <c r="BI144" s="401"/>
    </row>
    <row r="145" spans="1:61" s="53" customFormat="1" ht="48" customHeight="1" x14ac:dyDescent="0.25">
      <c r="A145" s="393" t="s">
        <v>71</v>
      </c>
      <c r="B145" s="394"/>
      <c r="C145" s="394"/>
      <c r="D145" s="395"/>
      <c r="E145" s="411" t="s">
        <v>244</v>
      </c>
      <c r="F145" s="412"/>
      <c r="G145" s="412"/>
      <c r="H145" s="412"/>
      <c r="I145" s="412"/>
      <c r="J145" s="412"/>
      <c r="K145" s="412"/>
      <c r="L145" s="412"/>
      <c r="M145" s="412"/>
      <c r="N145" s="412"/>
      <c r="O145" s="412"/>
      <c r="P145" s="412"/>
      <c r="Q145" s="412"/>
      <c r="R145" s="412"/>
      <c r="S145" s="412"/>
      <c r="T145" s="412"/>
      <c r="U145" s="412"/>
      <c r="V145" s="412"/>
      <c r="W145" s="412"/>
      <c r="X145" s="412"/>
      <c r="Y145" s="412"/>
      <c r="Z145" s="412"/>
      <c r="AA145" s="412"/>
      <c r="AB145" s="412"/>
      <c r="AC145" s="412"/>
      <c r="AD145" s="412"/>
      <c r="AE145" s="412"/>
      <c r="AF145" s="412"/>
      <c r="AG145" s="412"/>
      <c r="AH145" s="412"/>
      <c r="AI145" s="412"/>
      <c r="AJ145" s="412"/>
      <c r="AK145" s="412"/>
      <c r="AL145" s="412"/>
      <c r="AM145" s="412"/>
      <c r="AN145" s="412"/>
      <c r="AO145" s="412"/>
      <c r="AP145" s="412"/>
      <c r="AQ145" s="412"/>
      <c r="AR145" s="412"/>
      <c r="AS145" s="412"/>
      <c r="AT145" s="412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413"/>
      <c r="BF145" s="399" t="s">
        <v>188</v>
      </c>
      <c r="BG145" s="400"/>
      <c r="BH145" s="400"/>
      <c r="BI145" s="401"/>
    </row>
    <row r="146" spans="1:61" s="53" customFormat="1" ht="32.1" customHeight="1" x14ac:dyDescent="0.25">
      <c r="A146" s="393" t="s">
        <v>289</v>
      </c>
      <c r="B146" s="394"/>
      <c r="C146" s="394"/>
      <c r="D146" s="395"/>
      <c r="E146" s="411" t="s">
        <v>245</v>
      </c>
      <c r="F146" s="412"/>
      <c r="G146" s="412"/>
      <c r="H146" s="412"/>
      <c r="I146" s="412"/>
      <c r="J146" s="412"/>
      <c r="K146" s="412"/>
      <c r="L146" s="412"/>
      <c r="M146" s="412"/>
      <c r="N146" s="412"/>
      <c r="O146" s="412"/>
      <c r="P146" s="412"/>
      <c r="Q146" s="412"/>
      <c r="R146" s="412"/>
      <c r="S146" s="412"/>
      <c r="T146" s="412"/>
      <c r="U146" s="412"/>
      <c r="V146" s="412"/>
      <c r="W146" s="412"/>
      <c r="X146" s="412"/>
      <c r="Y146" s="412"/>
      <c r="Z146" s="412"/>
      <c r="AA146" s="412"/>
      <c r="AB146" s="412"/>
      <c r="AC146" s="412"/>
      <c r="AD146" s="412"/>
      <c r="AE146" s="412"/>
      <c r="AF146" s="412"/>
      <c r="AG146" s="412"/>
      <c r="AH146" s="412"/>
      <c r="AI146" s="412"/>
      <c r="AJ146" s="412"/>
      <c r="AK146" s="412"/>
      <c r="AL146" s="412"/>
      <c r="AM146" s="412"/>
      <c r="AN146" s="412"/>
      <c r="AO146" s="412"/>
      <c r="AP146" s="412"/>
      <c r="AQ146" s="412"/>
      <c r="AR146" s="412"/>
      <c r="AS146" s="412"/>
      <c r="AT146" s="412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413"/>
      <c r="BF146" s="399" t="s">
        <v>220</v>
      </c>
      <c r="BG146" s="400"/>
      <c r="BH146" s="400"/>
      <c r="BI146" s="401"/>
    </row>
    <row r="147" spans="1:61" s="53" customFormat="1" ht="32.1" customHeight="1" x14ac:dyDescent="0.25">
      <c r="A147" s="393" t="s">
        <v>290</v>
      </c>
      <c r="B147" s="394"/>
      <c r="C147" s="394"/>
      <c r="D147" s="395"/>
      <c r="E147" s="411" t="s">
        <v>246</v>
      </c>
      <c r="F147" s="412"/>
      <c r="G147" s="412"/>
      <c r="H147" s="412"/>
      <c r="I147" s="412"/>
      <c r="J147" s="412"/>
      <c r="K147" s="412"/>
      <c r="L147" s="412"/>
      <c r="M147" s="412"/>
      <c r="N147" s="412"/>
      <c r="O147" s="412"/>
      <c r="P147" s="412"/>
      <c r="Q147" s="412"/>
      <c r="R147" s="412"/>
      <c r="S147" s="412"/>
      <c r="T147" s="412"/>
      <c r="U147" s="412"/>
      <c r="V147" s="412"/>
      <c r="W147" s="412"/>
      <c r="X147" s="412"/>
      <c r="Y147" s="412"/>
      <c r="Z147" s="412"/>
      <c r="AA147" s="412"/>
      <c r="AB147" s="412"/>
      <c r="AC147" s="412"/>
      <c r="AD147" s="412"/>
      <c r="AE147" s="412"/>
      <c r="AF147" s="412"/>
      <c r="AG147" s="412"/>
      <c r="AH147" s="412"/>
      <c r="AI147" s="412"/>
      <c r="AJ147" s="412"/>
      <c r="AK147" s="412"/>
      <c r="AL147" s="412"/>
      <c r="AM147" s="412"/>
      <c r="AN147" s="412"/>
      <c r="AO147" s="412"/>
      <c r="AP147" s="412"/>
      <c r="AQ147" s="412"/>
      <c r="AR147" s="412"/>
      <c r="AS147" s="412"/>
      <c r="AT147" s="412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413"/>
      <c r="BF147" s="399" t="s">
        <v>221</v>
      </c>
      <c r="BG147" s="400"/>
      <c r="BH147" s="400"/>
      <c r="BI147" s="401"/>
    </row>
    <row r="148" spans="1:61" s="53" customFormat="1" ht="32.1" customHeight="1" x14ac:dyDescent="0.25">
      <c r="A148" s="393" t="s">
        <v>291</v>
      </c>
      <c r="B148" s="394"/>
      <c r="C148" s="394"/>
      <c r="D148" s="395"/>
      <c r="E148" s="411" t="s">
        <v>248</v>
      </c>
      <c r="F148" s="412"/>
      <c r="G148" s="412"/>
      <c r="H148" s="412"/>
      <c r="I148" s="412"/>
      <c r="J148" s="412"/>
      <c r="K148" s="412"/>
      <c r="L148" s="412"/>
      <c r="M148" s="412"/>
      <c r="N148" s="412"/>
      <c r="O148" s="412"/>
      <c r="P148" s="412"/>
      <c r="Q148" s="412"/>
      <c r="R148" s="412"/>
      <c r="S148" s="412"/>
      <c r="T148" s="412"/>
      <c r="U148" s="412"/>
      <c r="V148" s="412"/>
      <c r="W148" s="412"/>
      <c r="X148" s="412"/>
      <c r="Y148" s="412"/>
      <c r="Z148" s="412"/>
      <c r="AA148" s="412"/>
      <c r="AB148" s="412"/>
      <c r="AC148" s="412"/>
      <c r="AD148" s="412"/>
      <c r="AE148" s="412"/>
      <c r="AF148" s="412"/>
      <c r="AG148" s="412"/>
      <c r="AH148" s="412"/>
      <c r="AI148" s="412"/>
      <c r="AJ148" s="412"/>
      <c r="AK148" s="412"/>
      <c r="AL148" s="412"/>
      <c r="AM148" s="412"/>
      <c r="AN148" s="412"/>
      <c r="AO148" s="412"/>
      <c r="AP148" s="412"/>
      <c r="AQ148" s="412"/>
      <c r="AR148" s="412"/>
      <c r="AS148" s="412"/>
      <c r="AT148" s="412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413"/>
      <c r="BF148" s="399" t="s">
        <v>222</v>
      </c>
      <c r="BG148" s="400"/>
      <c r="BH148" s="400"/>
      <c r="BI148" s="401"/>
    </row>
    <row r="149" spans="1:61" s="53" customFormat="1" ht="48" customHeight="1" x14ac:dyDescent="0.25">
      <c r="A149" s="393" t="s">
        <v>292</v>
      </c>
      <c r="B149" s="394"/>
      <c r="C149" s="394"/>
      <c r="D149" s="395"/>
      <c r="E149" s="411" t="s">
        <v>249</v>
      </c>
      <c r="F149" s="412"/>
      <c r="G149" s="412"/>
      <c r="H149" s="412"/>
      <c r="I149" s="412"/>
      <c r="J149" s="412"/>
      <c r="K149" s="412"/>
      <c r="L149" s="412"/>
      <c r="M149" s="412"/>
      <c r="N149" s="412"/>
      <c r="O149" s="412"/>
      <c r="P149" s="412"/>
      <c r="Q149" s="412"/>
      <c r="R149" s="412"/>
      <c r="S149" s="412"/>
      <c r="T149" s="412"/>
      <c r="U149" s="412"/>
      <c r="V149" s="412"/>
      <c r="W149" s="412"/>
      <c r="X149" s="412"/>
      <c r="Y149" s="412"/>
      <c r="Z149" s="412"/>
      <c r="AA149" s="412"/>
      <c r="AB149" s="412"/>
      <c r="AC149" s="412"/>
      <c r="AD149" s="412"/>
      <c r="AE149" s="412"/>
      <c r="AF149" s="412"/>
      <c r="AG149" s="412"/>
      <c r="AH149" s="412"/>
      <c r="AI149" s="412"/>
      <c r="AJ149" s="412"/>
      <c r="AK149" s="412"/>
      <c r="AL149" s="412"/>
      <c r="AM149" s="412"/>
      <c r="AN149" s="412"/>
      <c r="AO149" s="412"/>
      <c r="AP149" s="412"/>
      <c r="AQ149" s="412"/>
      <c r="AR149" s="412"/>
      <c r="AS149" s="412"/>
      <c r="AT149" s="412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413"/>
      <c r="BF149" s="399" t="s">
        <v>190</v>
      </c>
      <c r="BG149" s="400"/>
      <c r="BH149" s="400"/>
      <c r="BI149" s="401"/>
    </row>
    <row r="150" spans="1:61" s="53" customFormat="1" ht="32.1" customHeight="1" x14ac:dyDescent="0.25">
      <c r="A150" s="393" t="s">
        <v>293</v>
      </c>
      <c r="B150" s="394"/>
      <c r="C150" s="394"/>
      <c r="D150" s="395"/>
      <c r="E150" s="411" t="s">
        <v>250</v>
      </c>
      <c r="F150" s="412"/>
      <c r="G150" s="412"/>
      <c r="H150" s="412"/>
      <c r="I150" s="412"/>
      <c r="J150" s="412"/>
      <c r="K150" s="412"/>
      <c r="L150" s="412"/>
      <c r="M150" s="412"/>
      <c r="N150" s="412"/>
      <c r="O150" s="412"/>
      <c r="P150" s="412"/>
      <c r="Q150" s="412"/>
      <c r="R150" s="412"/>
      <c r="S150" s="412"/>
      <c r="T150" s="412"/>
      <c r="U150" s="412"/>
      <c r="V150" s="412"/>
      <c r="W150" s="412"/>
      <c r="X150" s="412"/>
      <c r="Y150" s="412"/>
      <c r="Z150" s="412"/>
      <c r="AA150" s="412"/>
      <c r="AB150" s="412"/>
      <c r="AC150" s="412"/>
      <c r="AD150" s="412"/>
      <c r="AE150" s="412"/>
      <c r="AF150" s="412"/>
      <c r="AG150" s="412"/>
      <c r="AH150" s="412"/>
      <c r="AI150" s="412"/>
      <c r="AJ150" s="412"/>
      <c r="AK150" s="412"/>
      <c r="AL150" s="412"/>
      <c r="AM150" s="412"/>
      <c r="AN150" s="412"/>
      <c r="AO150" s="412"/>
      <c r="AP150" s="412"/>
      <c r="AQ150" s="412"/>
      <c r="AR150" s="412"/>
      <c r="AS150" s="412"/>
      <c r="AT150" s="412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413"/>
      <c r="BF150" s="399" t="s">
        <v>191</v>
      </c>
      <c r="BG150" s="400"/>
      <c r="BH150" s="400"/>
      <c r="BI150" s="401"/>
    </row>
    <row r="151" spans="1:61" s="53" customFormat="1" ht="48" customHeight="1" x14ac:dyDescent="0.25">
      <c r="A151" s="393" t="s">
        <v>294</v>
      </c>
      <c r="B151" s="394"/>
      <c r="C151" s="394"/>
      <c r="D151" s="395"/>
      <c r="E151" s="411" t="s">
        <v>284</v>
      </c>
      <c r="F151" s="412"/>
      <c r="G151" s="412"/>
      <c r="H151" s="412"/>
      <c r="I151" s="412"/>
      <c r="J151" s="412"/>
      <c r="K151" s="412"/>
      <c r="L151" s="412"/>
      <c r="M151" s="412"/>
      <c r="N151" s="412"/>
      <c r="O151" s="412"/>
      <c r="P151" s="412"/>
      <c r="Q151" s="412"/>
      <c r="R151" s="412"/>
      <c r="S151" s="412"/>
      <c r="T151" s="412"/>
      <c r="U151" s="412"/>
      <c r="V151" s="412"/>
      <c r="W151" s="412"/>
      <c r="X151" s="412"/>
      <c r="Y151" s="412"/>
      <c r="Z151" s="412"/>
      <c r="AA151" s="412"/>
      <c r="AB151" s="412"/>
      <c r="AC151" s="412"/>
      <c r="AD151" s="412"/>
      <c r="AE151" s="412"/>
      <c r="AF151" s="412"/>
      <c r="AG151" s="412"/>
      <c r="AH151" s="412"/>
      <c r="AI151" s="412"/>
      <c r="AJ151" s="412"/>
      <c r="AK151" s="412"/>
      <c r="AL151" s="412"/>
      <c r="AM151" s="412"/>
      <c r="AN151" s="412"/>
      <c r="AO151" s="412"/>
      <c r="AP151" s="412"/>
      <c r="AQ151" s="412"/>
      <c r="AR151" s="412"/>
      <c r="AS151" s="412"/>
      <c r="AT151" s="412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413"/>
      <c r="BF151" s="399" t="s">
        <v>224</v>
      </c>
      <c r="BG151" s="400"/>
      <c r="BH151" s="400"/>
      <c r="BI151" s="401"/>
    </row>
    <row r="152" spans="1:61" s="53" customFormat="1" ht="32.1" customHeight="1" x14ac:dyDescent="0.25">
      <c r="A152" s="393" t="s">
        <v>295</v>
      </c>
      <c r="B152" s="394"/>
      <c r="C152" s="394"/>
      <c r="D152" s="395"/>
      <c r="E152" s="411" t="s">
        <v>251</v>
      </c>
      <c r="F152" s="412"/>
      <c r="G152" s="412"/>
      <c r="H152" s="412"/>
      <c r="I152" s="412"/>
      <c r="J152" s="412"/>
      <c r="K152" s="412"/>
      <c r="L152" s="412"/>
      <c r="M152" s="412"/>
      <c r="N152" s="412"/>
      <c r="O152" s="412"/>
      <c r="P152" s="412"/>
      <c r="Q152" s="412"/>
      <c r="R152" s="412"/>
      <c r="S152" s="412"/>
      <c r="T152" s="412"/>
      <c r="U152" s="412"/>
      <c r="V152" s="412"/>
      <c r="W152" s="412"/>
      <c r="X152" s="412"/>
      <c r="Y152" s="412"/>
      <c r="Z152" s="412"/>
      <c r="AA152" s="412"/>
      <c r="AB152" s="412"/>
      <c r="AC152" s="412"/>
      <c r="AD152" s="412"/>
      <c r="AE152" s="412"/>
      <c r="AF152" s="412"/>
      <c r="AG152" s="412"/>
      <c r="AH152" s="412"/>
      <c r="AI152" s="412"/>
      <c r="AJ152" s="412"/>
      <c r="AK152" s="412"/>
      <c r="AL152" s="412"/>
      <c r="AM152" s="412"/>
      <c r="AN152" s="412"/>
      <c r="AO152" s="412"/>
      <c r="AP152" s="412"/>
      <c r="AQ152" s="412"/>
      <c r="AR152" s="412"/>
      <c r="AS152" s="412"/>
      <c r="AT152" s="412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413"/>
      <c r="BF152" s="399" t="s">
        <v>225</v>
      </c>
      <c r="BG152" s="400"/>
      <c r="BH152" s="400"/>
      <c r="BI152" s="401"/>
    </row>
    <row r="153" spans="1:61" s="53" customFormat="1" ht="32.1" customHeight="1" x14ac:dyDescent="0.25">
      <c r="A153" s="393" t="s">
        <v>296</v>
      </c>
      <c r="B153" s="394"/>
      <c r="C153" s="394"/>
      <c r="D153" s="395"/>
      <c r="E153" s="411" t="s">
        <v>285</v>
      </c>
      <c r="F153" s="412"/>
      <c r="G153" s="412"/>
      <c r="H153" s="412"/>
      <c r="I153" s="412"/>
      <c r="J153" s="412"/>
      <c r="K153" s="412"/>
      <c r="L153" s="412"/>
      <c r="M153" s="412"/>
      <c r="N153" s="412"/>
      <c r="O153" s="412"/>
      <c r="P153" s="412"/>
      <c r="Q153" s="412"/>
      <c r="R153" s="412"/>
      <c r="S153" s="412"/>
      <c r="T153" s="412"/>
      <c r="U153" s="412"/>
      <c r="V153" s="412"/>
      <c r="W153" s="412"/>
      <c r="X153" s="412"/>
      <c r="Y153" s="412"/>
      <c r="Z153" s="412"/>
      <c r="AA153" s="412"/>
      <c r="AB153" s="412"/>
      <c r="AC153" s="412"/>
      <c r="AD153" s="412"/>
      <c r="AE153" s="412"/>
      <c r="AF153" s="412"/>
      <c r="AG153" s="412"/>
      <c r="AH153" s="412"/>
      <c r="AI153" s="412"/>
      <c r="AJ153" s="412"/>
      <c r="AK153" s="412"/>
      <c r="AL153" s="412"/>
      <c r="AM153" s="412"/>
      <c r="AN153" s="412"/>
      <c r="AO153" s="412"/>
      <c r="AP153" s="412"/>
      <c r="AQ153" s="412"/>
      <c r="AR153" s="412"/>
      <c r="AS153" s="412"/>
      <c r="AT153" s="412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413"/>
      <c r="BF153" s="399" t="s">
        <v>226</v>
      </c>
      <c r="BG153" s="400"/>
      <c r="BH153" s="400"/>
      <c r="BI153" s="401"/>
    </row>
    <row r="154" spans="1:61" s="53" customFormat="1" ht="72" customHeight="1" x14ac:dyDescent="0.25">
      <c r="A154" s="393" t="s">
        <v>72</v>
      </c>
      <c r="B154" s="394"/>
      <c r="C154" s="394"/>
      <c r="D154" s="395"/>
      <c r="E154" s="411" t="s">
        <v>286</v>
      </c>
      <c r="F154" s="412"/>
      <c r="G154" s="412"/>
      <c r="H154" s="412"/>
      <c r="I154" s="412"/>
      <c r="J154" s="412"/>
      <c r="K154" s="412"/>
      <c r="L154" s="412"/>
      <c r="M154" s="412"/>
      <c r="N154" s="412"/>
      <c r="O154" s="412"/>
      <c r="P154" s="412"/>
      <c r="Q154" s="412"/>
      <c r="R154" s="412"/>
      <c r="S154" s="412"/>
      <c r="T154" s="412"/>
      <c r="U154" s="412"/>
      <c r="V154" s="412"/>
      <c r="W154" s="412"/>
      <c r="X154" s="412"/>
      <c r="Y154" s="412"/>
      <c r="Z154" s="412"/>
      <c r="AA154" s="412"/>
      <c r="AB154" s="412"/>
      <c r="AC154" s="412"/>
      <c r="AD154" s="412"/>
      <c r="AE154" s="412"/>
      <c r="AF154" s="412"/>
      <c r="AG154" s="412"/>
      <c r="AH154" s="412"/>
      <c r="AI154" s="412"/>
      <c r="AJ154" s="412"/>
      <c r="AK154" s="412"/>
      <c r="AL154" s="412"/>
      <c r="AM154" s="412"/>
      <c r="AN154" s="412"/>
      <c r="AO154" s="412"/>
      <c r="AP154" s="412"/>
      <c r="AQ154" s="412"/>
      <c r="AR154" s="412"/>
      <c r="AS154" s="412"/>
      <c r="AT154" s="412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413"/>
      <c r="BF154" s="399" t="s">
        <v>197</v>
      </c>
      <c r="BG154" s="400"/>
      <c r="BH154" s="400"/>
      <c r="BI154" s="401"/>
    </row>
    <row r="155" spans="1:61" s="53" customFormat="1" ht="32.1" customHeight="1" x14ac:dyDescent="0.25">
      <c r="A155" s="393" t="s">
        <v>73</v>
      </c>
      <c r="B155" s="394"/>
      <c r="C155" s="394"/>
      <c r="D155" s="395"/>
      <c r="E155" s="411" t="s">
        <v>252</v>
      </c>
      <c r="F155" s="412"/>
      <c r="G155" s="412"/>
      <c r="H155" s="412"/>
      <c r="I155" s="412"/>
      <c r="J155" s="412"/>
      <c r="K155" s="412"/>
      <c r="L155" s="412"/>
      <c r="M155" s="412"/>
      <c r="N155" s="412"/>
      <c r="O155" s="412"/>
      <c r="P155" s="412"/>
      <c r="Q155" s="412"/>
      <c r="R155" s="412"/>
      <c r="S155" s="412"/>
      <c r="T155" s="412"/>
      <c r="U155" s="412"/>
      <c r="V155" s="412"/>
      <c r="W155" s="412"/>
      <c r="X155" s="412"/>
      <c r="Y155" s="412"/>
      <c r="Z155" s="412"/>
      <c r="AA155" s="412"/>
      <c r="AB155" s="412"/>
      <c r="AC155" s="412"/>
      <c r="AD155" s="412"/>
      <c r="AE155" s="412"/>
      <c r="AF155" s="412"/>
      <c r="AG155" s="412"/>
      <c r="AH155" s="412"/>
      <c r="AI155" s="412"/>
      <c r="AJ155" s="412"/>
      <c r="AK155" s="412"/>
      <c r="AL155" s="412"/>
      <c r="AM155" s="412"/>
      <c r="AN155" s="412"/>
      <c r="AO155" s="412"/>
      <c r="AP155" s="412"/>
      <c r="AQ155" s="412"/>
      <c r="AR155" s="412"/>
      <c r="AS155" s="412"/>
      <c r="AT155" s="412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413"/>
      <c r="BF155" s="399" t="s">
        <v>199</v>
      </c>
      <c r="BG155" s="400"/>
      <c r="BH155" s="400"/>
      <c r="BI155" s="401"/>
    </row>
    <row r="156" spans="1:61" s="53" customFormat="1" ht="48" customHeight="1" x14ac:dyDescent="0.25">
      <c r="A156" s="393" t="s">
        <v>74</v>
      </c>
      <c r="B156" s="394"/>
      <c r="C156" s="394"/>
      <c r="D156" s="395"/>
      <c r="E156" s="411" t="s">
        <v>253</v>
      </c>
      <c r="F156" s="412"/>
      <c r="G156" s="412"/>
      <c r="H156" s="412"/>
      <c r="I156" s="412"/>
      <c r="J156" s="412"/>
      <c r="K156" s="412"/>
      <c r="L156" s="412"/>
      <c r="M156" s="412"/>
      <c r="N156" s="412"/>
      <c r="O156" s="412"/>
      <c r="P156" s="412"/>
      <c r="Q156" s="412"/>
      <c r="R156" s="412"/>
      <c r="S156" s="412"/>
      <c r="T156" s="412"/>
      <c r="U156" s="412"/>
      <c r="V156" s="412"/>
      <c r="W156" s="412"/>
      <c r="X156" s="412"/>
      <c r="Y156" s="412"/>
      <c r="Z156" s="412"/>
      <c r="AA156" s="412"/>
      <c r="AB156" s="412"/>
      <c r="AC156" s="412"/>
      <c r="AD156" s="412"/>
      <c r="AE156" s="412"/>
      <c r="AF156" s="412"/>
      <c r="AG156" s="412"/>
      <c r="AH156" s="412"/>
      <c r="AI156" s="412"/>
      <c r="AJ156" s="412"/>
      <c r="AK156" s="412"/>
      <c r="AL156" s="412"/>
      <c r="AM156" s="412"/>
      <c r="AN156" s="412"/>
      <c r="AO156" s="412"/>
      <c r="AP156" s="412"/>
      <c r="AQ156" s="412"/>
      <c r="AR156" s="412"/>
      <c r="AS156" s="412"/>
      <c r="AT156" s="412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413"/>
      <c r="BF156" s="399" t="s">
        <v>200</v>
      </c>
      <c r="BG156" s="400"/>
      <c r="BH156" s="400"/>
      <c r="BI156" s="401"/>
    </row>
    <row r="157" spans="1:61" s="53" customFormat="1" ht="32.1" customHeight="1" x14ac:dyDescent="0.25">
      <c r="A157" s="393" t="s">
        <v>75</v>
      </c>
      <c r="B157" s="394"/>
      <c r="C157" s="394"/>
      <c r="D157" s="395"/>
      <c r="E157" s="411" t="s">
        <v>287</v>
      </c>
      <c r="F157" s="412"/>
      <c r="G157" s="412"/>
      <c r="H157" s="412"/>
      <c r="I157" s="412"/>
      <c r="J157" s="412"/>
      <c r="K157" s="412"/>
      <c r="L157" s="412"/>
      <c r="M157" s="412"/>
      <c r="N157" s="412"/>
      <c r="O157" s="412"/>
      <c r="P157" s="412"/>
      <c r="Q157" s="412"/>
      <c r="R157" s="412"/>
      <c r="S157" s="412"/>
      <c r="T157" s="412"/>
      <c r="U157" s="412"/>
      <c r="V157" s="412"/>
      <c r="W157" s="412"/>
      <c r="X157" s="412"/>
      <c r="Y157" s="412"/>
      <c r="Z157" s="412"/>
      <c r="AA157" s="412"/>
      <c r="AB157" s="412"/>
      <c r="AC157" s="412"/>
      <c r="AD157" s="412"/>
      <c r="AE157" s="412"/>
      <c r="AF157" s="412"/>
      <c r="AG157" s="412"/>
      <c r="AH157" s="412"/>
      <c r="AI157" s="412"/>
      <c r="AJ157" s="412"/>
      <c r="AK157" s="412"/>
      <c r="AL157" s="412"/>
      <c r="AM157" s="412"/>
      <c r="AN157" s="412"/>
      <c r="AO157" s="412"/>
      <c r="AP157" s="412"/>
      <c r="AQ157" s="412"/>
      <c r="AR157" s="412"/>
      <c r="AS157" s="412"/>
      <c r="AT157" s="412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413"/>
      <c r="BF157" s="399" t="s">
        <v>202</v>
      </c>
      <c r="BG157" s="400"/>
      <c r="BH157" s="400"/>
      <c r="BI157" s="401"/>
    </row>
    <row r="158" spans="1:61" s="53" customFormat="1" ht="32.1" customHeight="1" x14ac:dyDescent="0.25">
      <c r="A158" s="393" t="s">
        <v>76</v>
      </c>
      <c r="B158" s="394"/>
      <c r="C158" s="394"/>
      <c r="D158" s="395"/>
      <c r="E158" s="411" t="s">
        <v>254</v>
      </c>
      <c r="F158" s="412"/>
      <c r="G158" s="412"/>
      <c r="H158" s="412"/>
      <c r="I158" s="412"/>
      <c r="J158" s="412"/>
      <c r="K158" s="412"/>
      <c r="L158" s="412"/>
      <c r="M158" s="412"/>
      <c r="N158" s="412"/>
      <c r="O158" s="412"/>
      <c r="P158" s="412"/>
      <c r="Q158" s="412"/>
      <c r="R158" s="412"/>
      <c r="S158" s="412"/>
      <c r="T158" s="412"/>
      <c r="U158" s="412"/>
      <c r="V158" s="412"/>
      <c r="W158" s="412"/>
      <c r="X158" s="412"/>
      <c r="Y158" s="412"/>
      <c r="Z158" s="412"/>
      <c r="AA158" s="412"/>
      <c r="AB158" s="412"/>
      <c r="AC158" s="412"/>
      <c r="AD158" s="412"/>
      <c r="AE158" s="412"/>
      <c r="AF158" s="412"/>
      <c r="AG158" s="412"/>
      <c r="AH158" s="412"/>
      <c r="AI158" s="412"/>
      <c r="AJ158" s="412"/>
      <c r="AK158" s="412"/>
      <c r="AL158" s="412"/>
      <c r="AM158" s="412"/>
      <c r="AN158" s="412"/>
      <c r="AO158" s="412"/>
      <c r="AP158" s="412"/>
      <c r="AQ158" s="412"/>
      <c r="AR158" s="412"/>
      <c r="AS158" s="412"/>
      <c r="AT158" s="412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413"/>
      <c r="BF158" s="399" t="s">
        <v>297</v>
      </c>
      <c r="BG158" s="400"/>
      <c r="BH158" s="400"/>
      <c r="BI158" s="401"/>
    </row>
    <row r="159" spans="1:61" s="53" customFormat="1" ht="32.1" customHeight="1" x14ac:dyDescent="0.25">
      <c r="A159" s="393" t="s">
        <v>77</v>
      </c>
      <c r="B159" s="394"/>
      <c r="C159" s="394"/>
      <c r="D159" s="395"/>
      <c r="E159" s="411" t="s">
        <v>288</v>
      </c>
      <c r="F159" s="412"/>
      <c r="G159" s="412"/>
      <c r="H159" s="412"/>
      <c r="I159" s="412"/>
      <c r="J159" s="412"/>
      <c r="K159" s="412"/>
      <c r="L159" s="412"/>
      <c r="M159" s="412"/>
      <c r="N159" s="412"/>
      <c r="O159" s="412"/>
      <c r="P159" s="412"/>
      <c r="Q159" s="412"/>
      <c r="R159" s="412"/>
      <c r="S159" s="412"/>
      <c r="T159" s="412"/>
      <c r="U159" s="412"/>
      <c r="V159" s="412"/>
      <c r="W159" s="412"/>
      <c r="X159" s="412"/>
      <c r="Y159" s="412"/>
      <c r="Z159" s="412"/>
      <c r="AA159" s="412"/>
      <c r="AB159" s="412"/>
      <c r="AC159" s="412"/>
      <c r="AD159" s="412"/>
      <c r="AE159" s="412"/>
      <c r="AF159" s="412"/>
      <c r="AG159" s="412"/>
      <c r="AH159" s="412"/>
      <c r="AI159" s="412"/>
      <c r="AJ159" s="412"/>
      <c r="AK159" s="412"/>
      <c r="AL159" s="412"/>
      <c r="AM159" s="412"/>
      <c r="AN159" s="412"/>
      <c r="AO159" s="412"/>
      <c r="AP159" s="412"/>
      <c r="AQ159" s="412"/>
      <c r="AR159" s="412"/>
      <c r="AS159" s="412"/>
      <c r="AT159" s="412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413"/>
      <c r="BF159" s="399" t="s">
        <v>298</v>
      </c>
      <c r="BG159" s="400"/>
      <c r="BH159" s="400"/>
      <c r="BI159" s="401"/>
    </row>
    <row r="160" spans="1:61" s="53" customFormat="1" ht="32.1" customHeight="1" x14ac:dyDescent="0.25">
      <c r="A160" s="393" t="s">
        <v>78</v>
      </c>
      <c r="B160" s="394"/>
      <c r="C160" s="394"/>
      <c r="D160" s="395"/>
      <c r="E160" s="411" t="s">
        <v>259</v>
      </c>
      <c r="F160" s="412"/>
      <c r="G160" s="412"/>
      <c r="H160" s="412"/>
      <c r="I160" s="412"/>
      <c r="J160" s="412"/>
      <c r="K160" s="412"/>
      <c r="L160" s="412"/>
      <c r="M160" s="412"/>
      <c r="N160" s="412"/>
      <c r="O160" s="412"/>
      <c r="P160" s="412"/>
      <c r="Q160" s="412"/>
      <c r="R160" s="412"/>
      <c r="S160" s="412"/>
      <c r="T160" s="412"/>
      <c r="U160" s="412"/>
      <c r="V160" s="412"/>
      <c r="W160" s="412"/>
      <c r="X160" s="412"/>
      <c r="Y160" s="412"/>
      <c r="Z160" s="412"/>
      <c r="AA160" s="412"/>
      <c r="AB160" s="412"/>
      <c r="AC160" s="412"/>
      <c r="AD160" s="412"/>
      <c r="AE160" s="412"/>
      <c r="AF160" s="412"/>
      <c r="AG160" s="412"/>
      <c r="AH160" s="412"/>
      <c r="AI160" s="412"/>
      <c r="AJ160" s="412"/>
      <c r="AK160" s="412"/>
      <c r="AL160" s="412"/>
      <c r="AM160" s="412"/>
      <c r="AN160" s="412"/>
      <c r="AO160" s="412"/>
      <c r="AP160" s="412"/>
      <c r="AQ160" s="412"/>
      <c r="AR160" s="412"/>
      <c r="AS160" s="412"/>
      <c r="AT160" s="412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413"/>
      <c r="BF160" s="399" t="s">
        <v>299</v>
      </c>
      <c r="BG160" s="400"/>
      <c r="BH160" s="400"/>
      <c r="BI160" s="401"/>
    </row>
    <row r="161" spans="1:61" s="53" customFormat="1" ht="48" customHeight="1" x14ac:dyDescent="0.25">
      <c r="A161" s="393" t="s">
        <v>144</v>
      </c>
      <c r="B161" s="394"/>
      <c r="C161" s="394"/>
      <c r="D161" s="395"/>
      <c r="E161" s="411" t="s">
        <v>255</v>
      </c>
      <c r="F161" s="412"/>
      <c r="G161" s="412"/>
      <c r="H161" s="412"/>
      <c r="I161" s="412"/>
      <c r="J161" s="412"/>
      <c r="K161" s="412"/>
      <c r="L161" s="412"/>
      <c r="M161" s="412"/>
      <c r="N161" s="412"/>
      <c r="O161" s="412"/>
      <c r="P161" s="412"/>
      <c r="Q161" s="412"/>
      <c r="R161" s="412"/>
      <c r="S161" s="412"/>
      <c r="T161" s="412"/>
      <c r="U161" s="412"/>
      <c r="V161" s="412"/>
      <c r="W161" s="412"/>
      <c r="X161" s="412"/>
      <c r="Y161" s="412"/>
      <c r="Z161" s="412"/>
      <c r="AA161" s="412"/>
      <c r="AB161" s="412"/>
      <c r="AC161" s="412"/>
      <c r="AD161" s="412"/>
      <c r="AE161" s="412"/>
      <c r="AF161" s="412"/>
      <c r="AG161" s="412"/>
      <c r="AH161" s="412"/>
      <c r="AI161" s="412"/>
      <c r="AJ161" s="412"/>
      <c r="AK161" s="412"/>
      <c r="AL161" s="412"/>
      <c r="AM161" s="412"/>
      <c r="AN161" s="412"/>
      <c r="AO161" s="412"/>
      <c r="AP161" s="412"/>
      <c r="AQ161" s="412"/>
      <c r="AR161" s="412"/>
      <c r="AS161" s="412"/>
      <c r="AT161" s="412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413"/>
      <c r="BF161" s="399" t="s">
        <v>300</v>
      </c>
      <c r="BG161" s="400"/>
      <c r="BH161" s="400"/>
      <c r="BI161" s="401"/>
    </row>
    <row r="162" spans="1:61" s="53" customFormat="1" ht="32.1" customHeight="1" x14ac:dyDescent="0.25">
      <c r="A162" s="393" t="s">
        <v>145</v>
      </c>
      <c r="B162" s="394"/>
      <c r="C162" s="394"/>
      <c r="D162" s="395"/>
      <c r="E162" s="411" t="s">
        <v>260</v>
      </c>
      <c r="F162" s="412"/>
      <c r="G162" s="412"/>
      <c r="H162" s="412"/>
      <c r="I162" s="412"/>
      <c r="J162" s="412"/>
      <c r="K162" s="412"/>
      <c r="L162" s="412"/>
      <c r="M162" s="412"/>
      <c r="N162" s="412"/>
      <c r="O162" s="412"/>
      <c r="P162" s="412"/>
      <c r="Q162" s="412"/>
      <c r="R162" s="412"/>
      <c r="S162" s="412"/>
      <c r="T162" s="412"/>
      <c r="U162" s="412"/>
      <c r="V162" s="412"/>
      <c r="W162" s="412"/>
      <c r="X162" s="412"/>
      <c r="Y162" s="412"/>
      <c r="Z162" s="412"/>
      <c r="AA162" s="412"/>
      <c r="AB162" s="412"/>
      <c r="AC162" s="412"/>
      <c r="AD162" s="412"/>
      <c r="AE162" s="412"/>
      <c r="AF162" s="412"/>
      <c r="AG162" s="412"/>
      <c r="AH162" s="412"/>
      <c r="AI162" s="412"/>
      <c r="AJ162" s="412"/>
      <c r="AK162" s="412"/>
      <c r="AL162" s="412"/>
      <c r="AM162" s="412"/>
      <c r="AN162" s="412"/>
      <c r="AO162" s="412"/>
      <c r="AP162" s="412"/>
      <c r="AQ162" s="412"/>
      <c r="AR162" s="412"/>
      <c r="AS162" s="412"/>
      <c r="AT162" s="412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413"/>
      <c r="BF162" s="399" t="s">
        <v>301</v>
      </c>
      <c r="BG162" s="400"/>
      <c r="BH162" s="400"/>
      <c r="BI162" s="401"/>
    </row>
    <row r="163" spans="1:61" s="53" customFormat="1" ht="32.1" customHeight="1" x14ac:dyDescent="0.25">
      <c r="A163" s="393" t="s">
        <v>79</v>
      </c>
      <c r="B163" s="394"/>
      <c r="C163" s="394"/>
      <c r="D163" s="395"/>
      <c r="E163" s="411" t="s">
        <v>261</v>
      </c>
      <c r="F163" s="412"/>
      <c r="G163" s="412"/>
      <c r="H163" s="412"/>
      <c r="I163" s="412"/>
      <c r="J163" s="412"/>
      <c r="K163" s="412"/>
      <c r="L163" s="412"/>
      <c r="M163" s="412"/>
      <c r="N163" s="412"/>
      <c r="O163" s="412"/>
      <c r="P163" s="412"/>
      <c r="Q163" s="412"/>
      <c r="R163" s="412"/>
      <c r="S163" s="412"/>
      <c r="T163" s="412"/>
      <c r="U163" s="412"/>
      <c r="V163" s="412"/>
      <c r="W163" s="412"/>
      <c r="X163" s="412"/>
      <c r="Y163" s="412"/>
      <c r="Z163" s="412"/>
      <c r="AA163" s="412"/>
      <c r="AB163" s="412"/>
      <c r="AC163" s="412"/>
      <c r="AD163" s="412"/>
      <c r="AE163" s="412"/>
      <c r="AF163" s="412"/>
      <c r="AG163" s="412"/>
      <c r="AH163" s="412"/>
      <c r="AI163" s="412"/>
      <c r="AJ163" s="412"/>
      <c r="AK163" s="412"/>
      <c r="AL163" s="412"/>
      <c r="AM163" s="412"/>
      <c r="AN163" s="412"/>
      <c r="AO163" s="412"/>
      <c r="AP163" s="412"/>
      <c r="AQ163" s="412"/>
      <c r="AR163" s="412"/>
      <c r="AS163" s="412"/>
      <c r="AT163" s="412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413"/>
      <c r="BF163" s="399" t="s">
        <v>302</v>
      </c>
      <c r="BG163" s="400"/>
      <c r="BH163" s="400"/>
      <c r="BI163" s="401"/>
    </row>
    <row r="164" spans="1:61" s="53" customFormat="1" ht="32.1" customHeight="1" thickBot="1" x14ac:dyDescent="0.3">
      <c r="A164" s="414" t="s">
        <v>80</v>
      </c>
      <c r="B164" s="415"/>
      <c r="C164" s="415"/>
      <c r="D164" s="416"/>
      <c r="E164" s="504" t="s">
        <v>256</v>
      </c>
      <c r="F164" s="505"/>
      <c r="G164" s="505"/>
      <c r="H164" s="505"/>
      <c r="I164" s="505"/>
      <c r="J164" s="505"/>
      <c r="K164" s="505"/>
      <c r="L164" s="505"/>
      <c r="M164" s="505"/>
      <c r="N164" s="505"/>
      <c r="O164" s="505"/>
      <c r="P164" s="505"/>
      <c r="Q164" s="505"/>
      <c r="R164" s="505"/>
      <c r="S164" s="505"/>
      <c r="T164" s="505"/>
      <c r="U164" s="505"/>
      <c r="V164" s="505"/>
      <c r="W164" s="505"/>
      <c r="X164" s="505"/>
      <c r="Y164" s="505"/>
      <c r="Z164" s="505"/>
      <c r="AA164" s="505"/>
      <c r="AB164" s="505"/>
      <c r="AC164" s="505"/>
      <c r="AD164" s="505"/>
      <c r="AE164" s="505"/>
      <c r="AF164" s="505"/>
      <c r="AG164" s="505"/>
      <c r="AH164" s="505"/>
      <c r="AI164" s="505"/>
      <c r="AJ164" s="505"/>
      <c r="AK164" s="505"/>
      <c r="AL164" s="505"/>
      <c r="AM164" s="505"/>
      <c r="AN164" s="505"/>
      <c r="AO164" s="505"/>
      <c r="AP164" s="505"/>
      <c r="AQ164" s="505"/>
      <c r="AR164" s="505"/>
      <c r="AS164" s="505"/>
      <c r="AT164" s="505"/>
      <c r="AU164" s="505"/>
      <c r="AV164" s="505"/>
      <c r="AW164" s="505"/>
      <c r="AX164" s="505"/>
      <c r="AY164" s="505"/>
      <c r="AZ164" s="505"/>
      <c r="BA164" s="505"/>
      <c r="BB164" s="505"/>
      <c r="BC164" s="505"/>
      <c r="BD164" s="505"/>
      <c r="BE164" s="506"/>
      <c r="BF164" s="417" t="s">
        <v>304</v>
      </c>
      <c r="BG164" s="418"/>
      <c r="BH164" s="418"/>
      <c r="BI164" s="419"/>
    </row>
    <row r="165" spans="1:61" s="60" customFormat="1" ht="21" thickTop="1" x14ac:dyDescent="0.3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</row>
    <row r="166" spans="1:61" s="60" customFormat="1" ht="20.25" x14ac:dyDescent="0.3">
      <c r="A166" s="36"/>
      <c r="C166" s="36" t="s">
        <v>362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</row>
    <row r="167" spans="1:61" s="60" customFormat="1" ht="23.25" x14ac:dyDescent="0.3">
      <c r="A167" s="36"/>
      <c r="B167" s="86">
        <v>1</v>
      </c>
      <c r="C167" s="36" t="s">
        <v>354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</row>
    <row r="168" spans="1:61" s="60" customFormat="1" ht="20.25" x14ac:dyDescent="0.3">
      <c r="A168" s="36"/>
      <c r="B168" s="36"/>
      <c r="C168" s="36" t="s">
        <v>355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</row>
    <row r="169" spans="1:61" s="36" customFormat="1" ht="42" customHeight="1" x14ac:dyDescent="0.3"/>
    <row r="170" spans="1:61" s="60" customFormat="1" ht="21.75" x14ac:dyDescent="0.3">
      <c r="A170" s="237" t="s">
        <v>149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238" t="s">
        <v>149</v>
      </c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36"/>
      <c r="BC170" s="36"/>
      <c r="BD170" s="36"/>
      <c r="BE170" s="36"/>
      <c r="BF170" s="36"/>
      <c r="BG170" s="36"/>
      <c r="BH170" s="36"/>
      <c r="BI170" s="36"/>
    </row>
    <row r="171" spans="1:61" s="60" customFormat="1" ht="21.75" x14ac:dyDescent="0.3">
      <c r="A171" s="221" t="s">
        <v>305</v>
      </c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1"/>
      <c r="AE171" s="221"/>
      <c r="AF171" s="221"/>
      <c r="AG171" s="221"/>
      <c r="AH171" s="221"/>
      <c r="AI171" s="222" t="s">
        <v>150</v>
      </c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1"/>
      <c r="BC171" s="221"/>
      <c r="BD171" s="221"/>
      <c r="BE171" s="221"/>
      <c r="BF171" s="36"/>
      <c r="BG171" s="36"/>
      <c r="BH171" s="36"/>
      <c r="BI171" s="36"/>
    </row>
    <row r="172" spans="1:61" s="60" customFormat="1" ht="21.75" x14ac:dyDescent="0.3">
      <c r="A172" s="221"/>
      <c r="B172" s="221"/>
      <c r="C172" s="221"/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  <c r="AA172" s="221"/>
      <c r="AB172" s="221"/>
      <c r="AC172" s="221"/>
      <c r="AD172" s="221"/>
      <c r="AE172" s="221"/>
      <c r="AF172" s="221"/>
      <c r="AG172" s="221"/>
      <c r="AH172" s="221"/>
      <c r="AI172" s="222" t="s">
        <v>151</v>
      </c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22"/>
      <c r="AT172" s="222"/>
      <c r="AU172" s="222"/>
      <c r="AV172" s="222"/>
      <c r="AW172" s="222"/>
      <c r="AX172" s="222"/>
      <c r="AY172" s="222"/>
      <c r="AZ172" s="222"/>
      <c r="BA172" s="222"/>
      <c r="BB172" s="221"/>
      <c r="BC172" s="221"/>
      <c r="BD172" s="221"/>
      <c r="BE172" s="221"/>
      <c r="BF172" s="36"/>
      <c r="BG172" s="36"/>
      <c r="BH172" s="36"/>
      <c r="BI172" s="36"/>
    </row>
    <row r="173" spans="1:61" s="60" customFormat="1" ht="42" customHeight="1" x14ac:dyDescent="0.3">
      <c r="A173" s="223"/>
      <c r="B173" s="223"/>
      <c r="C173" s="223"/>
      <c r="D173" s="223"/>
      <c r="E173" s="223"/>
      <c r="F173" s="223"/>
      <c r="G173" s="224"/>
      <c r="H173" s="224"/>
      <c r="I173" s="225"/>
      <c r="J173" s="226" t="s">
        <v>306</v>
      </c>
      <c r="K173" s="223"/>
      <c r="L173" s="227"/>
      <c r="M173" s="227"/>
      <c r="N173" s="227"/>
      <c r="O173" s="227"/>
      <c r="P173" s="227"/>
      <c r="Q173" s="227"/>
      <c r="R173" s="221"/>
      <c r="S173" s="221"/>
      <c r="T173" s="221"/>
      <c r="U173" s="221"/>
      <c r="V173" s="221"/>
      <c r="W173" s="221"/>
      <c r="X173" s="221"/>
      <c r="Y173" s="221"/>
      <c r="Z173" s="221"/>
      <c r="AA173" s="221"/>
      <c r="AB173" s="221"/>
      <c r="AC173" s="221"/>
      <c r="AD173" s="221"/>
      <c r="AE173" s="221"/>
      <c r="AF173" s="221"/>
      <c r="AG173" s="221"/>
      <c r="AH173" s="221"/>
      <c r="AI173" s="223"/>
      <c r="AJ173" s="223"/>
      <c r="AK173" s="223"/>
      <c r="AL173" s="223"/>
      <c r="AM173" s="223"/>
      <c r="AN173" s="223"/>
      <c r="AO173" s="224"/>
      <c r="AP173" s="224"/>
      <c r="AQ173" s="225"/>
      <c r="AR173" s="226" t="s">
        <v>152</v>
      </c>
      <c r="AS173" s="223"/>
      <c r="AT173" s="227"/>
      <c r="AU173" s="227"/>
      <c r="AV173" s="227"/>
      <c r="AW173" s="227"/>
      <c r="AX173" s="227"/>
      <c r="AY173" s="222"/>
      <c r="AZ173" s="222"/>
      <c r="BA173" s="222"/>
      <c r="BB173" s="221"/>
      <c r="BC173" s="221"/>
      <c r="BD173" s="221"/>
      <c r="BE173" s="221"/>
      <c r="BF173" s="36"/>
      <c r="BG173" s="36"/>
      <c r="BH173" s="36"/>
      <c r="BI173" s="36"/>
    </row>
    <row r="174" spans="1:61" s="60" customFormat="1" ht="24.75" x14ac:dyDescent="0.3">
      <c r="A174" s="223"/>
      <c r="B174" s="223"/>
      <c r="C174" s="223"/>
      <c r="D174" s="223"/>
      <c r="E174" s="228" t="s">
        <v>358</v>
      </c>
      <c r="F174" s="229"/>
      <c r="G174" s="230"/>
      <c r="H174" s="230"/>
      <c r="I174" s="231" t="s">
        <v>278</v>
      </c>
      <c r="J174" s="232"/>
      <c r="K174" s="232"/>
      <c r="L174" s="232"/>
      <c r="M174" s="232"/>
      <c r="N174" s="232"/>
      <c r="O174" s="232"/>
      <c r="P174" s="232"/>
      <c r="Q174" s="232"/>
      <c r="R174" s="221"/>
      <c r="S174" s="221"/>
      <c r="T174" s="221"/>
      <c r="U174" s="221"/>
      <c r="V174" s="221"/>
      <c r="W174" s="221"/>
      <c r="X174" s="221"/>
      <c r="Y174" s="221"/>
      <c r="Z174" s="221"/>
      <c r="AA174" s="221"/>
      <c r="AB174" s="221"/>
      <c r="AC174" s="221"/>
      <c r="AD174" s="221"/>
      <c r="AE174" s="221"/>
      <c r="AF174" s="221"/>
      <c r="AG174" s="221"/>
      <c r="AH174" s="221"/>
      <c r="AI174" s="223"/>
      <c r="AJ174" s="223"/>
      <c r="AK174" s="223"/>
      <c r="AL174" s="223"/>
      <c r="AM174" s="228" t="s">
        <v>358</v>
      </c>
      <c r="AN174" s="229"/>
      <c r="AO174" s="230"/>
      <c r="AP174" s="230"/>
      <c r="AQ174" s="231"/>
      <c r="AR174" s="232"/>
      <c r="AS174" s="232"/>
      <c r="AT174" s="232"/>
      <c r="AU174" s="232"/>
      <c r="AV174" s="232"/>
      <c r="AW174" s="232"/>
      <c r="AX174" s="232"/>
      <c r="AY174" s="232"/>
      <c r="AZ174" s="222"/>
      <c r="BA174" s="222"/>
      <c r="BB174" s="221"/>
      <c r="BC174" s="221"/>
      <c r="BD174" s="221"/>
      <c r="BE174" s="221"/>
      <c r="BF174" s="36"/>
      <c r="BG174" s="36"/>
      <c r="BH174" s="36"/>
      <c r="BI174" s="36"/>
    </row>
    <row r="175" spans="1:61" s="60" customFormat="1" ht="21.75" x14ac:dyDescent="0.3">
      <c r="A175" s="221"/>
      <c r="B175" s="221"/>
      <c r="C175" s="221"/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1"/>
      <c r="AE175" s="221"/>
      <c r="AF175" s="221"/>
      <c r="AG175" s="221"/>
      <c r="AH175" s="221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  <c r="AV175" s="230"/>
      <c r="AW175" s="230"/>
      <c r="AX175" s="230"/>
      <c r="AY175" s="230"/>
      <c r="AZ175" s="230"/>
      <c r="BA175" s="222"/>
      <c r="BB175" s="221"/>
      <c r="BC175" s="221"/>
      <c r="BD175" s="221"/>
      <c r="BE175" s="221"/>
      <c r="BF175" s="36"/>
      <c r="BG175" s="36"/>
      <c r="BH175" s="36"/>
      <c r="BI175" s="36"/>
    </row>
    <row r="176" spans="1:61" s="60" customFormat="1" ht="21.75" x14ac:dyDescent="0.3">
      <c r="A176" s="221" t="s">
        <v>360</v>
      </c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  <c r="AA176" s="221"/>
      <c r="AB176" s="221"/>
      <c r="AC176" s="221"/>
      <c r="AD176" s="221"/>
      <c r="AE176" s="221"/>
      <c r="AF176" s="221"/>
      <c r="AG176" s="221"/>
      <c r="AH176" s="221"/>
      <c r="AI176" s="222" t="s">
        <v>153</v>
      </c>
      <c r="AJ176" s="233"/>
      <c r="AK176" s="233"/>
      <c r="AL176" s="233"/>
      <c r="AM176" s="233"/>
      <c r="AN176" s="233"/>
      <c r="AO176" s="233"/>
      <c r="AP176" s="233"/>
      <c r="AQ176" s="222"/>
      <c r="AR176" s="222"/>
      <c r="AS176" s="222"/>
      <c r="AT176" s="222"/>
      <c r="AU176" s="222"/>
      <c r="AV176" s="222"/>
      <c r="AW176" s="222"/>
      <c r="AX176" s="222"/>
      <c r="AY176" s="222"/>
      <c r="AZ176" s="222"/>
      <c r="BA176" s="222"/>
      <c r="BB176" s="221"/>
      <c r="BC176" s="221"/>
      <c r="BD176" s="221"/>
      <c r="BE176" s="221"/>
      <c r="BF176" s="36"/>
      <c r="BG176" s="36"/>
      <c r="BH176" s="36"/>
      <c r="BI176" s="36"/>
    </row>
    <row r="177" spans="1:61" s="60" customFormat="1" ht="21.75" x14ac:dyDescent="0.3">
      <c r="A177" s="221" t="s">
        <v>361</v>
      </c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  <c r="AH177" s="221"/>
      <c r="AI177" s="222" t="s">
        <v>154</v>
      </c>
      <c r="AJ177" s="233"/>
      <c r="AK177" s="233"/>
      <c r="AL177" s="233"/>
      <c r="AM177" s="233"/>
      <c r="AN177" s="233"/>
      <c r="AO177" s="233"/>
      <c r="AP177" s="233"/>
      <c r="AQ177" s="222"/>
      <c r="AR177" s="222"/>
      <c r="AS177" s="222"/>
      <c r="AT177" s="222"/>
      <c r="AU177" s="222"/>
      <c r="AV177" s="222"/>
      <c r="AW177" s="222"/>
      <c r="AX177" s="222"/>
      <c r="AY177" s="222"/>
      <c r="AZ177" s="222"/>
      <c r="BA177" s="222"/>
      <c r="BB177" s="221"/>
      <c r="BC177" s="221"/>
      <c r="BD177" s="221"/>
      <c r="BE177" s="221"/>
      <c r="BF177" s="36"/>
      <c r="BG177" s="36"/>
      <c r="BH177" s="36"/>
      <c r="BI177" s="36"/>
    </row>
    <row r="178" spans="1:61" s="60" customFormat="1" ht="42" customHeight="1" x14ac:dyDescent="0.3">
      <c r="A178" s="223"/>
      <c r="B178" s="223"/>
      <c r="C178" s="223"/>
      <c r="D178" s="223"/>
      <c r="E178" s="223"/>
      <c r="F178" s="223"/>
      <c r="G178" s="224"/>
      <c r="H178" s="224"/>
      <c r="I178" s="225"/>
      <c r="J178" s="226" t="s">
        <v>157</v>
      </c>
      <c r="K178" s="223"/>
      <c r="L178" s="227"/>
      <c r="M178" s="227"/>
      <c r="N178" s="227"/>
      <c r="O178" s="227"/>
      <c r="P178" s="227"/>
      <c r="Q178" s="227"/>
      <c r="R178" s="221"/>
      <c r="S178" s="221"/>
      <c r="T178" s="221"/>
      <c r="U178" s="221"/>
      <c r="V178" s="221"/>
      <c r="W178" s="221"/>
      <c r="X178" s="221"/>
      <c r="Y178" s="221"/>
      <c r="Z178" s="221"/>
      <c r="AA178" s="221"/>
      <c r="AB178" s="221"/>
      <c r="AC178" s="221"/>
      <c r="AD178" s="221"/>
      <c r="AE178" s="221"/>
      <c r="AF178" s="221"/>
      <c r="AG178" s="221"/>
      <c r="AH178" s="221"/>
      <c r="AI178" s="223"/>
      <c r="AJ178" s="223"/>
      <c r="AK178" s="223"/>
      <c r="AL178" s="223"/>
      <c r="AM178" s="223"/>
      <c r="AN178" s="223"/>
      <c r="AO178" s="224"/>
      <c r="AP178" s="224"/>
      <c r="AQ178" s="225"/>
      <c r="AR178" s="226" t="s">
        <v>155</v>
      </c>
      <c r="AS178" s="223"/>
      <c r="AT178" s="227"/>
      <c r="AU178" s="227"/>
      <c r="AV178" s="227"/>
      <c r="AW178" s="227"/>
      <c r="AX178" s="227"/>
      <c r="AY178" s="222"/>
      <c r="AZ178" s="222"/>
      <c r="BA178" s="222"/>
      <c r="BB178" s="221"/>
      <c r="BC178" s="221"/>
      <c r="BD178" s="221"/>
      <c r="BE178" s="221"/>
      <c r="BF178" s="36"/>
      <c r="BG178" s="36"/>
      <c r="BH178" s="36"/>
      <c r="BI178" s="36"/>
    </row>
    <row r="179" spans="1:61" s="60" customFormat="1" ht="24.75" x14ac:dyDescent="0.3">
      <c r="A179" s="223"/>
      <c r="B179" s="223"/>
      <c r="C179" s="223"/>
      <c r="D179" s="223"/>
      <c r="E179" s="228" t="s">
        <v>358</v>
      </c>
      <c r="F179" s="229"/>
      <c r="G179" s="230"/>
      <c r="H179" s="230"/>
      <c r="I179" s="231" t="s">
        <v>278</v>
      </c>
      <c r="J179" s="232"/>
      <c r="K179" s="232"/>
      <c r="L179" s="232"/>
      <c r="M179" s="232"/>
      <c r="N179" s="232"/>
      <c r="O179" s="232"/>
      <c r="P179" s="232"/>
      <c r="Q179" s="232"/>
      <c r="R179" s="221"/>
      <c r="S179" s="221"/>
      <c r="T179" s="221"/>
      <c r="U179" s="221"/>
      <c r="V179" s="221"/>
      <c r="W179" s="221"/>
      <c r="X179" s="221"/>
      <c r="Y179" s="221"/>
      <c r="Z179" s="221"/>
      <c r="AA179" s="221"/>
      <c r="AB179" s="221"/>
      <c r="AC179" s="221"/>
      <c r="AD179" s="221"/>
      <c r="AE179" s="221"/>
      <c r="AF179" s="221"/>
      <c r="AG179" s="221"/>
      <c r="AH179" s="221"/>
      <c r="AI179" s="223"/>
      <c r="AJ179" s="223"/>
      <c r="AK179" s="223"/>
      <c r="AL179" s="223"/>
      <c r="AM179" s="228" t="s">
        <v>358</v>
      </c>
      <c r="AN179" s="229"/>
      <c r="AO179" s="230"/>
      <c r="AP179" s="230"/>
      <c r="AQ179" s="231" t="s">
        <v>278</v>
      </c>
      <c r="AR179" s="232"/>
      <c r="AS179" s="232"/>
      <c r="AT179" s="232"/>
      <c r="AU179" s="232"/>
      <c r="AV179" s="232"/>
      <c r="AW179" s="232"/>
      <c r="AX179" s="232"/>
      <c r="AY179" s="234"/>
      <c r="AZ179" s="222"/>
      <c r="BA179" s="222"/>
      <c r="BB179" s="221"/>
      <c r="BC179" s="221"/>
      <c r="BD179" s="221"/>
      <c r="BE179" s="221"/>
      <c r="BF179" s="36"/>
      <c r="BG179" s="36"/>
      <c r="BH179" s="36"/>
      <c r="BI179" s="36"/>
    </row>
    <row r="180" spans="1:61" s="60" customFormat="1" ht="24.75" x14ac:dyDescent="0.3">
      <c r="A180" s="230"/>
      <c r="B180" s="230"/>
      <c r="C180" s="230"/>
      <c r="D180" s="230"/>
      <c r="E180" s="230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  <c r="AA180" s="221"/>
      <c r="AB180" s="221"/>
      <c r="AC180" s="221"/>
      <c r="AD180" s="221"/>
      <c r="AE180" s="221"/>
      <c r="AF180" s="221"/>
      <c r="AG180" s="221"/>
      <c r="AH180" s="221"/>
      <c r="AI180" s="225"/>
      <c r="AJ180" s="225"/>
      <c r="AK180" s="225"/>
      <c r="AL180" s="225"/>
      <c r="AM180" s="228"/>
      <c r="AN180" s="229"/>
      <c r="AO180" s="230"/>
      <c r="AP180" s="230"/>
      <c r="AQ180" s="231"/>
      <c r="AR180" s="232"/>
      <c r="AS180" s="232"/>
      <c r="AT180" s="232"/>
      <c r="AU180" s="232"/>
      <c r="AV180" s="232"/>
      <c r="AW180" s="232"/>
      <c r="AX180" s="232"/>
      <c r="AY180" s="234"/>
      <c r="AZ180" s="222"/>
      <c r="BA180" s="222"/>
      <c r="BB180" s="221"/>
      <c r="BC180" s="221"/>
      <c r="BD180" s="221"/>
      <c r="BE180" s="221"/>
      <c r="BF180" s="36"/>
      <c r="BG180" s="36"/>
      <c r="BH180" s="36"/>
      <c r="BI180" s="36"/>
    </row>
    <row r="181" spans="1:61" s="60" customFormat="1" ht="24.75" x14ac:dyDescent="0.3">
      <c r="A181" s="221" t="s">
        <v>257</v>
      </c>
      <c r="B181" s="221"/>
      <c r="C181" s="221"/>
      <c r="D181" s="221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  <c r="AA181" s="221"/>
      <c r="AB181" s="221"/>
      <c r="AC181" s="221"/>
      <c r="AD181" s="221"/>
      <c r="AE181" s="221"/>
      <c r="AF181" s="221"/>
      <c r="AG181" s="221"/>
      <c r="AH181" s="221"/>
      <c r="AI181" s="225" t="s">
        <v>156</v>
      </c>
      <c r="AJ181" s="230"/>
      <c r="AK181" s="230"/>
      <c r="AL181" s="230"/>
      <c r="AM181" s="230"/>
      <c r="AN181" s="228"/>
      <c r="AO181" s="225"/>
      <c r="AP181" s="225"/>
      <c r="AQ181" s="225"/>
      <c r="AR181" s="232"/>
      <c r="AS181" s="232"/>
      <c r="AT181" s="232"/>
      <c r="AU181" s="232"/>
      <c r="AV181" s="232"/>
      <c r="AW181" s="232"/>
      <c r="AX181" s="232"/>
      <c r="AY181" s="232"/>
      <c r="AZ181" s="222"/>
      <c r="BA181" s="230"/>
      <c r="BB181" s="230"/>
      <c r="BC181" s="230"/>
      <c r="BD181" s="221"/>
      <c r="BE181" s="221"/>
      <c r="BF181" s="36"/>
      <c r="BG181" s="36"/>
      <c r="BH181" s="36"/>
      <c r="BI181" s="36"/>
    </row>
    <row r="182" spans="1:61" s="60" customFormat="1" ht="42" customHeight="1" x14ac:dyDescent="0.3">
      <c r="A182" s="223"/>
      <c r="B182" s="223"/>
      <c r="C182" s="223"/>
      <c r="D182" s="223"/>
      <c r="E182" s="223"/>
      <c r="F182" s="223"/>
      <c r="G182" s="224"/>
      <c r="H182" s="224"/>
      <c r="I182" s="225"/>
      <c r="J182" s="226" t="s">
        <v>258</v>
      </c>
      <c r="K182" s="223"/>
      <c r="L182" s="227"/>
      <c r="M182" s="227"/>
      <c r="N182" s="227"/>
      <c r="O182" s="227"/>
      <c r="P182" s="227"/>
      <c r="Q182" s="227"/>
      <c r="R182" s="221"/>
      <c r="S182" s="221"/>
      <c r="T182" s="221"/>
      <c r="U182" s="221"/>
      <c r="V182" s="221"/>
      <c r="W182" s="221"/>
      <c r="X182" s="221"/>
      <c r="Y182" s="221"/>
      <c r="Z182" s="221"/>
      <c r="AA182" s="221"/>
      <c r="AB182" s="221"/>
      <c r="AC182" s="221"/>
      <c r="AD182" s="221"/>
      <c r="AE182" s="221"/>
      <c r="AF182" s="221"/>
      <c r="AG182" s="221"/>
      <c r="AH182" s="221"/>
      <c r="AI182" s="223"/>
      <c r="AJ182" s="223"/>
      <c r="AK182" s="223"/>
      <c r="AL182" s="223"/>
      <c r="AM182" s="223"/>
      <c r="AN182" s="223"/>
      <c r="AO182" s="224"/>
      <c r="AP182" s="224"/>
      <c r="AQ182" s="225"/>
      <c r="AR182" s="226"/>
      <c r="AS182" s="223"/>
      <c r="AT182" s="227"/>
      <c r="AU182" s="227"/>
      <c r="AV182" s="227"/>
      <c r="AW182" s="227"/>
      <c r="AX182" s="227"/>
      <c r="AY182" s="222"/>
      <c r="AZ182" s="222"/>
      <c r="BA182" s="222"/>
      <c r="BB182" s="221"/>
      <c r="BC182" s="221"/>
      <c r="BD182" s="221"/>
      <c r="BE182" s="221"/>
      <c r="BF182" s="36"/>
      <c r="BG182" s="36"/>
      <c r="BH182" s="36"/>
      <c r="BI182" s="36"/>
    </row>
    <row r="183" spans="1:61" s="60" customFormat="1" ht="24.75" x14ac:dyDescent="0.3">
      <c r="A183" s="223"/>
      <c r="B183" s="223"/>
      <c r="C183" s="223"/>
      <c r="D183" s="223"/>
      <c r="E183" s="228" t="s">
        <v>358</v>
      </c>
      <c r="F183" s="229"/>
      <c r="G183" s="230"/>
      <c r="H183" s="230"/>
      <c r="I183" s="231"/>
      <c r="J183" s="232"/>
      <c r="K183" s="232"/>
      <c r="L183" s="232"/>
      <c r="M183" s="232"/>
      <c r="N183" s="232"/>
      <c r="O183" s="232"/>
      <c r="P183" s="232"/>
      <c r="Q183" s="232"/>
      <c r="R183" s="221"/>
      <c r="S183" s="221"/>
      <c r="T183" s="221"/>
      <c r="U183" s="221"/>
      <c r="V183" s="221"/>
      <c r="W183" s="221"/>
      <c r="X183" s="221"/>
      <c r="Y183" s="221"/>
      <c r="Z183" s="221"/>
      <c r="AA183" s="221"/>
      <c r="AB183" s="221"/>
      <c r="AC183" s="221"/>
      <c r="AD183" s="221"/>
      <c r="AE183" s="221"/>
      <c r="AF183" s="221"/>
      <c r="AG183" s="221"/>
      <c r="AH183" s="221"/>
      <c r="AI183" s="223"/>
      <c r="AJ183" s="223"/>
      <c r="AK183" s="223"/>
      <c r="AL183" s="223"/>
      <c r="AM183" s="228" t="s">
        <v>358</v>
      </c>
      <c r="AN183" s="229"/>
      <c r="AO183" s="230"/>
      <c r="AP183" s="230"/>
      <c r="AQ183" s="231"/>
      <c r="AR183" s="232"/>
      <c r="AS183" s="232"/>
      <c r="AT183" s="232"/>
      <c r="AU183" s="232"/>
      <c r="AV183" s="232"/>
      <c r="AW183" s="232"/>
      <c r="AX183" s="232"/>
      <c r="AY183" s="234"/>
      <c r="AZ183" s="222"/>
      <c r="BA183" s="222"/>
      <c r="BB183" s="221"/>
      <c r="BC183" s="221"/>
      <c r="BD183" s="221"/>
      <c r="BE183" s="221"/>
      <c r="BF183" s="36"/>
      <c r="BG183" s="36"/>
      <c r="BH183" s="36"/>
      <c r="BI183" s="36"/>
    </row>
    <row r="184" spans="1:61" s="60" customFormat="1" ht="21.75" x14ac:dyDescent="0.3">
      <c r="A184" s="221"/>
      <c r="B184" s="221"/>
      <c r="C184" s="221"/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  <c r="AA184" s="221"/>
      <c r="AB184" s="221"/>
      <c r="AC184" s="221"/>
      <c r="AD184" s="221"/>
      <c r="AE184" s="221"/>
      <c r="AF184" s="221"/>
      <c r="AG184" s="221"/>
      <c r="AH184" s="221"/>
      <c r="AI184" s="230"/>
      <c r="AJ184" s="230"/>
      <c r="AK184" s="230"/>
      <c r="AL184" s="230"/>
      <c r="AM184" s="230"/>
      <c r="AN184" s="230"/>
      <c r="AO184" s="230"/>
      <c r="AP184" s="230"/>
      <c r="AQ184" s="230"/>
      <c r="AR184" s="230"/>
      <c r="AS184" s="230"/>
      <c r="AT184" s="230"/>
      <c r="AU184" s="230"/>
      <c r="AV184" s="230"/>
      <c r="AW184" s="230"/>
      <c r="AX184" s="230"/>
      <c r="AY184" s="230"/>
      <c r="AZ184" s="230"/>
      <c r="BA184" s="222"/>
      <c r="BB184" s="221"/>
      <c r="BC184" s="221"/>
      <c r="BD184" s="221"/>
      <c r="BE184" s="221"/>
      <c r="BF184" s="36"/>
      <c r="BG184" s="36"/>
      <c r="BH184" s="36"/>
      <c r="BI184" s="36"/>
    </row>
    <row r="185" spans="1:61" s="60" customFormat="1" ht="21.75" x14ac:dyDescent="0.3">
      <c r="A185" s="235" t="s">
        <v>307</v>
      </c>
      <c r="B185" s="221"/>
      <c r="C185" s="221"/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1"/>
      <c r="AC185" s="221"/>
      <c r="AD185" s="221"/>
      <c r="AE185" s="221"/>
      <c r="AF185" s="221"/>
      <c r="AG185" s="221"/>
      <c r="AH185" s="221"/>
      <c r="AI185" s="230"/>
      <c r="AJ185" s="230"/>
      <c r="AK185" s="230"/>
      <c r="AL185" s="230"/>
      <c r="AM185" s="230"/>
      <c r="AN185" s="230"/>
      <c r="AO185" s="230"/>
      <c r="AP185" s="230"/>
      <c r="AQ185" s="230"/>
      <c r="AR185" s="230"/>
      <c r="AS185" s="230"/>
      <c r="AT185" s="230"/>
      <c r="AU185" s="230"/>
      <c r="AV185" s="230"/>
      <c r="AW185" s="230"/>
      <c r="AX185" s="230"/>
      <c r="AY185" s="230"/>
      <c r="AZ185" s="230"/>
      <c r="BA185" s="222"/>
      <c r="BB185" s="221"/>
      <c r="BC185" s="221"/>
      <c r="BD185" s="221"/>
      <c r="BE185" s="221"/>
      <c r="BF185" s="36"/>
      <c r="BG185" s="36"/>
      <c r="BH185" s="36"/>
      <c r="BI185" s="36"/>
    </row>
    <row r="186" spans="1:61" s="60" customFormat="1" ht="24.75" x14ac:dyDescent="0.3">
      <c r="A186" s="235" t="s">
        <v>308</v>
      </c>
      <c r="B186" s="221"/>
      <c r="C186" s="221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1"/>
      <c r="AC186" s="221"/>
      <c r="AD186" s="221"/>
      <c r="AE186" s="221"/>
      <c r="AF186" s="221"/>
      <c r="AG186" s="221"/>
      <c r="AH186" s="221"/>
      <c r="AI186" s="225"/>
      <c r="AJ186" s="225"/>
      <c r="AK186" s="225"/>
      <c r="AL186" s="225"/>
      <c r="AM186" s="228"/>
      <c r="AN186" s="229"/>
      <c r="AO186" s="230"/>
      <c r="AP186" s="230"/>
      <c r="AQ186" s="231"/>
      <c r="AR186" s="232"/>
      <c r="AS186" s="232"/>
      <c r="AT186" s="232"/>
      <c r="AU186" s="232"/>
      <c r="AV186" s="232"/>
      <c r="AW186" s="232"/>
      <c r="AX186" s="232"/>
      <c r="AY186" s="234"/>
      <c r="AZ186" s="222"/>
      <c r="BA186" s="222"/>
      <c r="BB186" s="221"/>
      <c r="BC186" s="221"/>
      <c r="BD186" s="221"/>
      <c r="BE186" s="221"/>
      <c r="BF186" s="36"/>
      <c r="BG186" s="36"/>
      <c r="BH186" s="36"/>
      <c r="BI186" s="36"/>
    </row>
    <row r="187" spans="1:61" s="60" customFormat="1" ht="21.75" x14ac:dyDescent="0.3">
      <c r="A187" s="236" t="s">
        <v>343</v>
      </c>
      <c r="B187" s="221"/>
      <c r="C187" s="221"/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  <c r="AA187" s="221"/>
      <c r="AB187" s="221"/>
      <c r="AC187" s="221"/>
      <c r="AD187" s="221"/>
      <c r="AE187" s="221"/>
      <c r="AF187" s="221"/>
      <c r="AG187" s="221"/>
      <c r="AH187" s="221"/>
      <c r="AI187" s="230"/>
      <c r="AJ187" s="230"/>
      <c r="AK187" s="230"/>
      <c r="AL187" s="230"/>
      <c r="AM187" s="230"/>
      <c r="AN187" s="228"/>
      <c r="AO187" s="225"/>
      <c r="AP187" s="225"/>
      <c r="AQ187" s="222"/>
      <c r="AR187" s="222"/>
      <c r="AS187" s="222"/>
      <c r="AT187" s="222"/>
      <c r="AU187" s="222"/>
      <c r="AV187" s="222"/>
      <c r="AW187" s="222"/>
      <c r="AX187" s="222"/>
      <c r="AY187" s="222"/>
      <c r="AZ187" s="222"/>
      <c r="BA187" s="222"/>
      <c r="BB187" s="221"/>
      <c r="BC187" s="221"/>
      <c r="BD187" s="221"/>
      <c r="BE187" s="221"/>
      <c r="BF187" s="36"/>
      <c r="BG187" s="36"/>
      <c r="BH187" s="36"/>
      <c r="BI187" s="36"/>
    </row>
    <row r="188" spans="1:61" s="53" customFormat="1" ht="20.100000000000001" customHeight="1" x14ac:dyDescent="0.25"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</row>
    <row r="189" spans="1:61" s="53" customFormat="1" ht="20.100000000000001" customHeight="1" x14ac:dyDescent="0.25"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</row>
    <row r="190" spans="1:61" s="53" customFormat="1" ht="18.75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</row>
  </sheetData>
  <mergeCells count="1045">
    <mergeCell ref="A113:I113"/>
    <mergeCell ref="A114:I114"/>
    <mergeCell ref="A115:I115"/>
    <mergeCell ref="A116:I116"/>
    <mergeCell ref="J113:L113"/>
    <mergeCell ref="J114:L114"/>
    <mergeCell ref="J115:L115"/>
    <mergeCell ref="J116:L116"/>
    <mergeCell ref="M113:O113"/>
    <mergeCell ref="M114:O114"/>
    <mergeCell ref="M115:O115"/>
    <mergeCell ref="M116:O116"/>
    <mergeCell ref="AW112:BI112"/>
    <mergeCell ref="AW113:BI114"/>
    <mergeCell ref="A11:A14"/>
    <mergeCell ref="B11:E11"/>
    <mergeCell ref="G11:I11"/>
    <mergeCell ref="K11:N11"/>
    <mergeCell ref="O11:R11"/>
    <mergeCell ref="T11:V11"/>
    <mergeCell ref="X11:Z11"/>
    <mergeCell ref="BH24:BI28"/>
    <mergeCell ref="V25:W28"/>
    <mergeCell ref="X25:Y28"/>
    <mergeCell ref="Z25:AG25"/>
    <mergeCell ref="AH25:AM25"/>
    <mergeCell ref="AN25:AS25"/>
    <mergeCell ref="AT25:AY25"/>
    <mergeCell ref="AZ25:BE25"/>
    <mergeCell ref="Z26:AA28"/>
    <mergeCell ref="AB26:AC28"/>
    <mergeCell ref="BH11:BH14"/>
    <mergeCell ref="BI11:BI14"/>
    <mergeCell ref="A23:BI23"/>
    <mergeCell ref="A24:B28"/>
    <mergeCell ref="C24:Q28"/>
    <mergeCell ref="R24:S28"/>
    <mergeCell ref="T24:U28"/>
    <mergeCell ref="V24:AG24"/>
    <mergeCell ref="AH24:BE24"/>
    <mergeCell ref="BF24:BG28"/>
    <mergeCell ref="BB11:BB14"/>
    <mergeCell ref="BC11:BC14"/>
    <mergeCell ref="BD11:BD14"/>
    <mergeCell ref="BE11:BE14"/>
    <mergeCell ref="BF11:BF14"/>
    <mergeCell ref="BG11:BG14"/>
    <mergeCell ref="AB11:AE11"/>
    <mergeCell ref="AG11:AI11"/>
    <mergeCell ref="AK11:AN11"/>
    <mergeCell ref="AO11:AR11"/>
    <mergeCell ref="AT11:AV11"/>
    <mergeCell ref="AX11:BA11"/>
    <mergeCell ref="BA27:BB27"/>
    <mergeCell ref="BD27:BE27"/>
    <mergeCell ref="AF29:AG29"/>
    <mergeCell ref="AT26:AV26"/>
    <mergeCell ref="AW26:AY26"/>
    <mergeCell ref="AZ26:BB26"/>
    <mergeCell ref="BC26:BE26"/>
    <mergeCell ref="AI27:AJ27"/>
    <mergeCell ref="AL27:AM27"/>
    <mergeCell ref="AO27:AP27"/>
    <mergeCell ref="AR27:AS27"/>
    <mergeCell ref="AU27:AV27"/>
    <mergeCell ref="AX27:AY27"/>
    <mergeCell ref="AD26:AE28"/>
    <mergeCell ref="AF26:AG28"/>
    <mergeCell ref="AH26:AJ26"/>
    <mergeCell ref="AK26:AM26"/>
    <mergeCell ref="AN26:AP26"/>
    <mergeCell ref="AQ26:AS26"/>
    <mergeCell ref="BH31:BI31"/>
    <mergeCell ref="A32:B32"/>
    <mergeCell ref="C32:Q32"/>
    <mergeCell ref="R32:S32"/>
    <mergeCell ref="T32:U32"/>
    <mergeCell ref="V32:W32"/>
    <mergeCell ref="X32:Y32"/>
    <mergeCell ref="Z32:AA32"/>
    <mergeCell ref="AB32:AC32"/>
    <mergeCell ref="AD32:AE32"/>
    <mergeCell ref="X31:Y31"/>
    <mergeCell ref="Z31:AA31"/>
    <mergeCell ref="AB31:AC31"/>
    <mergeCell ref="AD31:AE31"/>
    <mergeCell ref="AF31:AG31"/>
    <mergeCell ref="BF31:BG31"/>
    <mergeCell ref="BF29:BG29"/>
    <mergeCell ref="BH29:BI29"/>
    <mergeCell ref="A30:B30"/>
    <mergeCell ref="BF30:BG30"/>
    <mergeCell ref="BH30:BI30"/>
    <mergeCell ref="A31:B31"/>
    <mergeCell ref="C31:Q31"/>
    <mergeCell ref="R31:S31"/>
    <mergeCell ref="T31:U31"/>
    <mergeCell ref="V31:W31"/>
    <mergeCell ref="A29:B29"/>
    <mergeCell ref="V29:W29"/>
    <mergeCell ref="X29:Y29"/>
    <mergeCell ref="Z29:AA29"/>
    <mergeCell ref="AB29:AC29"/>
    <mergeCell ref="AD29:AE29"/>
    <mergeCell ref="AB33:AC33"/>
    <mergeCell ref="AD33:AE33"/>
    <mergeCell ref="AF33:AG33"/>
    <mergeCell ref="BF33:BG33"/>
    <mergeCell ref="BH33:BI33"/>
    <mergeCell ref="A34:B34"/>
    <mergeCell ref="C34:Q34"/>
    <mergeCell ref="R34:S34"/>
    <mergeCell ref="T34:U34"/>
    <mergeCell ref="V34:W34"/>
    <mergeCell ref="AF32:AG32"/>
    <mergeCell ref="BF32:BG32"/>
    <mergeCell ref="BH32:BI32"/>
    <mergeCell ref="A33:B33"/>
    <mergeCell ref="C33:Q33"/>
    <mergeCell ref="R33:S33"/>
    <mergeCell ref="T33:U33"/>
    <mergeCell ref="V33:W33"/>
    <mergeCell ref="X33:Y33"/>
    <mergeCell ref="Z33:AA33"/>
    <mergeCell ref="AB36:AC36"/>
    <mergeCell ref="AD36:AE36"/>
    <mergeCell ref="AF36:AG36"/>
    <mergeCell ref="BF36:BG36"/>
    <mergeCell ref="BH36:BI36"/>
    <mergeCell ref="A37:B37"/>
    <mergeCell ref="C37:Q37"/>
    <mergeCell ref="R37:S37"/>
    <mergeCell ref="T37:U37"/>
    <mergeCell ref="V37:W37"/>
    <mergeCell ref="BH34:BI34"/>
    <mergeCell ref="A35:B35"/>
    <mergeCell ref="BF35:BG35"/>
    <mergeCell ref="BH35:BI35"/>
    <mergeCell ref="A36:B36"/>
    <mergeCell ref="C36:Q36"/>
    <mergeCell ref="T36:U36"/>
    <mergeCell ref="V36:W36"/>
    <mergeCell ref="X36:Y36"/>
    <mergeCell ref="Z36:AA36"/>
    <mergeCell ref="X34:Y34"/>
    <mergeCell ref="Z34:AA34"/>
    <mergeCell ref="AB34:AC34"/>
    <mergeCell ref="AD34:AE34"/>
    <mergeCell ref="AF34:AG34"/>
    <mergeCell ref="BF34:BG34"/>
    <mergeCell ref="BF38:BG38"/>
    <mergeCell ref="BH38:BI38"/>
    <mergeCell ref="A39:B39"/>
    <mergeCell ref="BF39:BG39"/>
    <mergeCell ref="BH39:BI39"/>
    <mergeCell ref="A40:B40"/>
    <mergeCell ref="C40:Q40"/>
    <mergeCell ref="R40:S40"/>
    <mergeCell ref="T40:U40"/>
    <mergeCell ref="V40:W40"/>
    <mergeCell ref="BH37:BI37"/>
    <mergeCell ref="A38:B38"/>
    <mergeCell ref="C38:Q38"/>
    <mergeCell ref="R38:S38"/>
    <mergeCell ref="T38:U38"/>
    <mergeCell ref="V38:W38"/>
    <mergeCell ref="X38:Y38"/>
    <mergeCell ref="Z38:AA38"/>
    <mergeCell ref="AB38:AC38"/>
    <mergeCell ref="AD38:AE38"/>
    <mergeCell ref="X37:Y37"/>
    <mergeCell ref="Z37:AA37"/>
    <mergeCell ref="AB37:AC37"/>
    <mergeCell ref="AD37:AE37"/>
    <mergeCell ref="AF37:AG37"/>
    <mergeCell ref="BF37:BG37"/>
    <mergeCell ref="AF41:AG41"/>
    <mergeCell ref="BF41:BG41"/>
    <mergeCell ref="BH41:BI41"/>
    <mergeCell ref="A42:B42"/>
    <mergeCell ref="BF42:BG42"/>
    <mergeCell ref="BH42:BI42"/>
    <mergeCell ref="BH40:BI40"/>
    <mergeCell ref="A41:B41"/>
    <mergeCell ref="C41:Q41"/>
    <mergeCell ref="R41:S41"/>
    <mergeCell ref="T41:U41"/>
    <mergeCell ref="V41:W41"/>
    <mergeCell ref="X41:Y41"/>
    <mergeCell ref="Z41:AA41"/>
    <mergeCell ref="AB41:AC41"/>
    <mergeCell ref="AD41:AE41"/>
    <mergeCell ref="X40:Y40"/>
    <mergeCell ref="Z40:AA40"/>
    <mergeCell ref="AB40:AC40"/>
    <mergeCell ref="AD40:AE40"/>
    <mergeCell ref="AF40:AG40"/>
    <mergeCell ref="BF40:BG40"/>
    <mergeCell ref="BF44:BG44"/>
    <mergeCell ref="BH44:BI44"/>
    <mergeCell ref="Z43:AA43"/>
    <mergeCell ref="AB43:AC43"/>
    <mergeCell ref="AD43:AE43"/>
    <mergeCell ref="AF43:AG43"/>
    <mergeCell ref="BF43:BG43"/>
    <mergeCell ref="BH43:BI43"/>
    <mergeCell ref="A43:B43"/>
    <mergeCell ref="C43:Q43"/>
    <mergeCell ref="R43:S43"/>
    <mergeCell ref="T43:U43"/>
    <mergeCell ref="V43:W43"/>
    <mergeCell ref="X43:Y43"/>
    <mergeCell ref="Z45:AA45"/>
    <mergeCell ref="AB45:AC45"/>
    <mergeCell ref="AD45:AE45"/>
    <mergeCell ref="AF45:AG45"/>
    <mergeCell ref="BF45:BG45"/>
    <mergeCell ref="A46:B46"/>
    <mergeCell ref="BF46:BG46"/>
    <mergeCell ref="BH45:BI45"/>
    <mergeCell ref="A45:B45"/>
    <mergeCell ref="C45:Q45"/>
    <mergeCell ref="R45:S45"/>
    <mergeCell ref="V45:W45"/>
    <mergeCell ref="X45:Y45"/>
    <mergeCell ref="BH46:BI46"/>
    <mergeCell ref="A47:B47"/>
    <mergeCell ref="C47:Q47"/>
    <mergeCell ref="R47:S47"/>
    <mergeCell ref="V47:W47"/>
    <mergeCell ref="X47:Y47"/>
    <mergeCell ref="Z47:AA47"/>
    <mergeCell ref="AB47:AC47"/>
    <mergeCell ref="AD47:AE47"/>
    <mergeCell ref="AF47:AG47"/>
    <mergeCell ref="AF48:AG48"/>
    <mergeCell ref="BF48:BG48"/>
    <mergeCell ref="BH48:BI48"/>
    <mergeCell ref="A49:B49"/>
    <mergeCell ref="C49:Q49"/>
    <mergeCell ref="R49:S49"/>
    <mergeCell ref="T49:U49"/>
    <mergeCell ref="V49:W49"/>
    <mergeCell ref="X49:Y49"/>
    <mergeCell ref="Z49:AA49"/>
    <mergeCell ref="BF47:BG47"/>
    <mergeCell ref="BH47:BI47"/>
    <mergeCell ref="A48:B48"/>
    <mergeCell ref="C48:Q48"/>
    <mergeCell ref="T48:U48"/>
    <mergeCell ref="V48:W48"/>
    <mergeCell ref="X48:Y48"/>
    <mergeCell ref="Z48:AA48"/>
    <mergeCell ref="AB48:AC48"/>
    <mergeCell ref="AD48:AE48"/>
    <mergeCell ref="BH50:BI51"/>
    <mergeCell ref="C51:Q51"/>
    <mergeCell ref="R51:S51"/>
    <mergeCell ref="V51:W51"/>
    <mergeCell ref="X51:Y51"/>
    <mergeCell ref="Z51:AA51"/>
    <mergeCell ref="AB51:AC51"/>
    <mergeCell ref="AD51:AE51"/>
    <mergeCell ref="AF51:AG51"/>
    <mergeCell ref="BF51:BG51"/>
    <mergeCell ref="X50:Y50"/>
    <mergeCell ref="Z50:AA50"/>
    <mergeCell ref="AB50:AC50"/>
    <mergeCell ref="AD50:AE50"/>
    <mergeCell ref="AF50:AG50"/>
    <mergeCell ref="BF50:BG50"/>
    <mergeCell ref="AB49:AC49"/>
    <mergeCell ref="AD49:AE49"/>
    <mergeCell ref="AF49:AG49"/>
    <mergeCell ref="BF49:BG49"/>
    <mergeCell ref="BH49:BI49"/>
    <mergeCell ref="C50:Q50"/>
    <mergeCell ref="R50:S50"/>
    <mergeCell ref="T50:U50"/>
    <mergeCell ref="V50:W50"/>
    <mergeCell ref="BF53:BG53"/>
    <mergeCell ref="A54:B54"/>
    <mergeCell ref="C54:Q54"/>
    <mergeCell ref="R54:S54"/>
    <mergeCell ref="T54:U54"/>
    <mergeCell ref="V54:W54"/>
    <mergeCell ref="X54:Y54"/>
    <mergeCell ref="Z54:AA54"/>
    <mergeCell ref="AB54:AC54"/>
    <mergeCell ref="AD54:AE54"/>
    <mergeCell ref="Z52:AA52"/>
    <mergeCell ref="AB52:AC52"/>
    <mergeCell ref="AD52:AE52"/>
    <mergeCell ref="AF52:AG52"/>
    <mergeCell ref="BF52:BG52"/>
    <mergeCell ref="BH52:BI53"/>
    <mergeCell ref="Z53:AA53"/>
    <mergeCell ref="AB53:AC53"/>
    <mergeCell ref="AD53:AE53"/>
    <mergeCell ref="AF53:AG53"/>
    <mergeCell ref="A52:B53"/>
    <mergeCell ref="C52:Q52"/>
    <mergeCell ref="R52:S52"/>
    <mergeCell ref="T52:U52"/>
    <mergeCell ref="V52:W52"/>
    <mergeCell ref="X52:Y52"/>
    <mergeCell ref="C53:Q53"/>
    <mergeCell ref="R53:S53"/>
    <mergeCell ref="V53:W53"/>
    <mergeCell ref="X53:Y53"/>
    <mergeCell ref="Z56:AA56"/>
    <mergeCell ref="AB56:AC56"/>
    <mergeCell ref="AD56:AE56"/>
    <mergeCell ref="AF56:AG56"/>
    <mergeCell ref="BF56:BG56"/>
    <mergeCell ref="BH56:BI56"/>
    <mergeCell ref="A56:B56"/>
    <mergeCell ref="C56:Q56"/>
    <mergeCell ref="R56:S56"/>
    <mergeCell ref="T56:U56"/>
    <mergeCell ref="V56:W56"/>
    <mergeCell ref="X56:Y56"/>
    <mergeCell ref="AF54:AG54"/>
    <mergeCell ref="BF54:BG54"/>
    <mergeCell ref="BH54:BI54"/>
    <mergeCell ref="A55:B55"/>
    <mergeCell ref="BF55:BG55"/>
    <mergeCell ref="BH55:BI55"/>
    <mergeCell ref="Z58:AA58"/>
    <mergeCell ref="AB58:AC58"/>
    <mergeCell ref="AD58:AE58"/>
    <mergeCell ref="AF58:AG58"/>
    <mergeCell ref="BF58:BG58"/>
    <mergeCell ref="BH58:BI58"/>
    <mergeCell ref="A58:B58"/>
    <mergeCell ref="C58:Q58"/>
    <mergeCell ref="R58:S58"/>
    <mergeCell ref="T58:U58"/>
    <mergeCell ref="V58:W58"/>
    <mergeCell ref="X58:Y58"/>
    <mergeCell ref="Z57:AA57"/>
    <mergeCell ref="AB57:AC57"/>
    <mergeCell ref="AD57:AE57"/>
    <mergeCell ref="AF57:AG57"/>
    <mergeCell ref="BF57:BG57"/>
    <mergeCell ref="BH57:BI57"/>
    <mergeCell ref="A57:B57"/>
    <mergeCell ref="C57:Q57"/>
    <mergeCell ref="R57:S57"/>
    <mergeCell ref="T57:U57"/>
    <mergeCell ref="V57:W57"/>
    <mergeCell ref="X57:Y57"/>
    <mergeCell ref="BF60:BG60"/>
    <mergeCell ref="A61:B61"/>
    <mergeCell ref="C61:Q61"/>
    <mergeCell ref="R61:S61"/>
    <mergeCell ref="T61:U61"/>
    <mergeCell ref="V61:W61"/>
    <mergeCell ref="X61:Y61"/>
    <mergeCell ref="Z61:AA61"/>
    <mergeCell ref="AB61:AC61"/>
    <mergeCell ref="AD61:AE61"/>
    <mergeCell ref="Z59:AA59"/>
    <mergeCell ref="AB59:AC59"/>
    <mergeCell ref="AD59:AE59"/>
    <mergeCell ref="AF59:AG59"/>
    <mergeCell ref="BF59:BG59"/>
    <mergeCell ref="BH59:BI60"/>
    <mergeCell ref="Z60:AA60"/>
    <mergeCell ref="AB60:AC60"/>
    <mergeCell ref="AD60:AE60"/>
    <mergeCell ref="AF60:AG60"/>
    <mergeCell ref="A59:B60"/>
    <mergeCell ref="C59:Q59"/>
    <mergeCell ref="R59:S59"/>
    <mergeCell ref="T59:U59"/>
    <mergeCell ref="V59:W59"/>
    <mergeCell ref="X59:Y59"/>
    <mergeCell ref="C60:Q60"/>
    <mergeCell ref="R60:S60"/>
    <mergeCell ref="V60:W60"/>
    <mergeCell ref="X60:Y60"/>
    <mergeCell ref="BF62:BG62"/>
    <mergeCell ref="BH62:BI62"/>
    <mergeCell ref="A63:B63"/>
    <mergeCell ref="BF63:BG63"/>
    <mergeCell ref="BH63:BI63"/>
    <mergeCell ref="A64:B64"/>
    <mergeCell ref="C64:Q64"/>
    <mergeCell ref="R64:S64"/>
    <mergeCell ref="T64:U64"/>
    <mergeCell ref="V64:W64"/>
    <mergeCell ref="AF61:AG61"/>
    <mergeCell ref="BF61:BG61"/>
    <mergeCell ref="BH61:BI61"/>
    <mergeCell ref="A62:B62"/>
    <mergeCell ref="V62:W62"/>
    <mergeCell ref="X62:Y62"/>
    <mergeCell ref="Z62:AA62"/>
    <mergeCell ref="AB62:AC62"/>
    <mergeCell ref="AD62:AE62"/>
    <mergeCell ref="AF62:AG62"/>
    <mergeCell ref="AF65:AG65"/>
    <mergeCell ref="BF65:BG65"/>
    <mergeCell ref="BH65:BI65"/>
    <mergeCell ref="A66:B66"/>
    <mergeCell ref="BF66:BG66"/>
    <mergeCell ref="BH66:BI66"/>
    <mergeCell ref="BH64:BI64"/>
    <mergeCell ref="A65:B65"/>
    <mergeCell ref="C65:Q65"/>
    <mergeCell ref="R65:S65"/>
    <mergeCell ref="T65:U65"/>
    <mergeCell ref="V65:W65"/>
    <mergeCell ref="X65:Y65"/>
    <mergeCell ref="Z65:AA65"/>
    <mergeCell ref="AB65:AC65"/>
    <mergeCell ref="AD65:AE65"/>
    <mergeCell ref="X64:Y64"/>
    <mergeCell ref="Z64:AA64"/>
    <mergeCell ref="AB64:AC64"/>
    <mergeCell ref="AD64:AE64"/>
    <mergeCell ref="AF64:AG64"/>
    <mergeCell ref="BF64:BG64"/>
    <mergeCell ref="BF68:BG68"/>
    <mergeCell ref="A74:B74"/>
    <mergeCell ref="BF74:BG74"/>
    <mergeCell ref="BH74:BI74"/>
    <mergeCell ref="A75:B75"/>
    <mergeCell ref="C75:Q75"/>
    <mergeCell ref="R75:S75"/>
    <mergeCell ref="T75:U75"/>
    <mergeCell ref="V75:W75"/>
    <mergeCell ref="X75:Y75"/>
    <mergeCell ref="Z67:AA67"/>
    <mergeCell ref="AB67:AC67"/>
    <mergeCell ref="AD67:AE67"/>
    <mergeCell ref="AF67:AG67"/>
    <mergeCell ref="BF67:BG67"/>
    <mergeCell ref="BH67:BI68"/>
    <mergeCell ref="Z68:AA68"/>
    <mergeCell ref="AB68:AC68"/>
    <mergeCell ref="AD68:AE68"/>
    <mergeCell ref="AF68:AG68"/>
    <mergeCell ref="A67:B68"/>
    <mergeCell ref="C67:Q67"/>
    <mergeCell ref="R67:S67"/>
    <mergeCell ref="T67:U67"/>
    <mergeCell ref="V67:W67"/>
    <mergeCell ref="X67:Y67"/>
    <mergeCell ref="C68:Q68"/>
    <mergeCell ref="R68:S68"/>
    <mergeCell ref="V68:W68"/>
    <mergeCell ref="X68:Y68"/>
    <mergeCell ref="C74:Q74"/>
    <mergeCell ref="AO72:AP72"/>
    <mergeCell ref="Z76:AA76"/>
    <mergeCell ref="AB76:AC76"/>
    <mergeCell ref="AD76:AE76"/>
    <mergeCell ref="AF76:AG76"/>
    <mergeCell ref="BF76:BG76"/>
    <mergeCell ref="BH76:BI76"/>
    <mergeCell ref="A76:B76"/>
    <mergeCell ref="C76:Q76"/>
    <mergeCell ref="R76:S76"/>
    <mergeCell ref="T76:U76"/>
    <mergeCell ref="V76:W76"/>
    <mergeCell ref="X76:Y76"/>
    <mergeCell ref="Z75:AA75"/>
    <mergeCell ref="AB75:AC75"/>
    <mergeCell ref="AD75:AE75"/>
    <mergeCell ref="AF75:AG75"/>
    <mergeCell ref="BF75:BG75"/>
    <mergeCell ref="BH75:BI75"/>
    <mergeCell ref="AB78:AC78"/>
    <mergeCell ref="AD78:AE78"/>
    <mergeCell ref="AF78:AG78"/>
    <mergeCell ref="BF78:BG78"/>
    <mergeCell ref="BH78:BI79"/>
    <mergeCell ref="C79:Q79"/>
    <mergeCell ref="R79:S79"/>
    <mergeCell ref="V79:W79"/>
    <mergeCell ref="X79:Y79"/>
    <mergeCell ref="Z79:AA79"/>
    <mergeCell ref="A77:B77"/>
    <mergeCell ref="BF77:BG77"/>
    <mergeCell ref="BH77:BI77"/>
    <mergeCell ref="A78:B79"/>
    <mergeCell ref="C78:Q78"/>
    <mergeCell ref="R78:S78"/>
    <mergeCell ref="T78:U78"/>
    <mergeCell ref="V78:W78"/>
    <mergeCell ref="X78:Y78"/>
    <mergeCell ref="Z78:AA78"/>
    <mergeCell ref="C77:Q77"/>
    <mergeCell ref="V81:W81"/>
    <mergeCell ref="X81:Y81"/>
    <mergeCell ref="Z81:AA81"/>
    <mergeCell ref="AB81:AC81"/>
    <mergeCell ref="Z80:AA80"/>
    <mergeCell ref="AB80:AC80"/>
    <mergeCell ref="AD80:AE80"/>
    <mergeCell ref="AF80:AG80"/>
    <mergeCell ref="BF80:BG80"/>
    <mergeCell ref="BH80:BI81"/>
    <mergeCell ref="AD81:AE81"/>
    <mergeCell ref="AF81:AG81"/>
    <mergeCell ref="BF81:BG81"/>
    <mergeCell ref="AB79:AC79"/>
    <mergeCell ref="AD79:AE79"/>
    <mergeCell ref="AF79:AG79"/>
    <mergeCell ref="BF79:BG79"/>
    <mergeCell ref="V80:W80"/>
    <mergeCell ref="X80:Y80"/>
    <mergeCell ref="Z82:AA82"/>
    <mergeCell ref="AB82:AC82"/>
    <mergeCell ref="AD82:AE82"/>
    <mergeCell ref="AF82:AG82"/>
    <mergeCell ref="BF82:BG82"/>
    <mergeCell ref="BH82:BI83"/>
    <mergeCell ref="Z83:AA83"/>
    <mergeCell ref="AB83:AC83"/>
    <mergeCell ref="AD83:AE83"/>
    <mergeCell ref="AF83:AG83"/>
    <mergeCell ref="A82:B83"/>
    <mergeCell ref="C82:Q82"/>
    <mergeCell ref="R82:S82"/>
    <mergeCell ref="T82:U82"/>
    <mergeCell ref="V82:W82"/>
    <mergeCell ref="X82:Y82"/>
    <mergeCell ref="C83:Q83"/>
    <mergeCell ref="R83:S83"/>
    <mergeCell ref="V83:W83"/>
    <mergeCell ref="X83:Y83"/>
    <mergeCell ref="AF84:AG84"/>
    <mergeCell ref="BF84:BG84"/>
    <mergeCell ref="BH84:BI84"/>
    <mergeCell ref="A85:B86"/>
    <mergeCell ref="C85:Q85"/>
    <mergeCell ref="R85:S85"/>
    <mergeCell ref="T85:U85"/>
    <mergeCell ref="V85:W85"/>
    <mergeCell ref="X85:Y85"/>
    <mergeCell ref="Z85:AA85"/>
    <mergeCell ref="BF83:BG83"/>
    <mergeCell ref="A84:B84"/>
    <mergeCell ref="C84:Q84"/>
    <mergeCell ref="R84:S84"/>
    <mergeCell ref="T84:U84"/>
    <mergeCell ref="V84:W84"/>
    <mergeCell ref="X84:Y84"/>
    <mergeCell ref="Z84:AA84"/>
    <mergeCell ref="AB84:AC84"/>
    <mergeCell ref="AD84:AE84"/>
    <mergeCell ref="Z87:AA87"/>
    <mergeCell ref="AB87:AC87"/>
    <mergeCell ref="AD87:AE87"/>
    <mergeCell ref="AF87:AG87"/>
    <mergeCell ref="BF87:BG87"/>
    <mergeCell ref="BH87:BI87"/>
    <mergeCell ref="AB86:AC86"/>
    <mergeCell ref="AD86:AE86"/>
    <mergeCell ref="AF86:AG86"/>
    <mergeCell ref="BF86:BG86"/>
    <mergeCell ref="A87:B87"/>
    <mergeCell ref="C87:Q87"/>
    <mergeCell ref="R87:S87"/>
    <mergeCell ref="T87:U87"/>
    <mergeCell ref="V87:W87"/>
    <mergeCell ref="X87:Y87"/>
    <mergeCell ref="AB85:AC85"/>
    <mergeCell ref="AD85:AE85"/>
    <mergeCell ref="AF85:AG85"/>
    <mergeCell ref="BF85:BG85"/>
    <mergeCell ref="BH85:BI86"/>
    <mergeCell ref="C86:Q86"/>
    <mergeCell ref="R86:S86"/>
    <mergeCell ref="V86:W86"/>
    <mergeCell ref="X86:Y86"/>
    <mergeCell ref="Z86:AA86"/>
    <mergeCell ref="Z88:AA88"/>
    <mergeCell ref="AB88:AC88"/>
    <mergeCell ref="AD88:AE88"/>
    <mergeCell ref="AF88:AG88"/>
    <mergeCell ref="BF88:BG88"/>
    <mergeCell ref="BH88:BI88"/>
    <mergeCell ref="A88:B88"/>
    <mergeCell ref="C88:Q88"/>
    <mergeCell ref="R88:S88"/>
    <mergeCell ref="T88:U88"/>
    <mergeCell ref="V88:W88"/>
    <mergeCell ref="X88:Y88"/>
    <mergeCell ref="AB91:AC91"/>
    <mergeCell ref="AD91:AE91"/>
    <mergeCell ref="AF91:AG91"/>
    <mergeCell ref="BF91:BG91"/>
    <mergeCell ref="C89:Q89"/>
    <mergeCell ref="AB90:AC90"/>
    <mergeCell ref="AD90:AE90"/>
    <mergeCell ref="AF90:AG90"/>
    <mergeCell ref="BF90:BG90"/>
    <mergeCell ref="BH90:BI91"/>
    <mergeCell ref="C91:Q91"/>
    <mergeCell ref="R91:S91"/>
    <mergeCell ref="V91:W91"/>
    <mergeCell ref="Z93:AA93"/>
    <mergeCell ref="AB93:AC93"/>
    <mergeCell ref="AD93:AE93"/>
    <mergeCell ref="AF93:AG93"/>
    <mergeCell ref="BF93:BG93"/>
    <mergeCell ref="BH93:BI93"/>
    <mergeCell ref="A93:B93"/>
    <mergeCell ref="C93:Q93"/>
    <mergeCell ref="R93:S93"/>
    <mergeCell ref="T93:U93"/>
    <mergeCell ref="V93:W93"/>
    <mergeCell ref="X93:Y93"/>
    <mergeCell ref="A90:B91"/>
    <mergeCell ref="C90:Q90"/>
    <mergeCell ref="R90:S90"/>
    <mergeCell ref="T90:U90"/>
    <mergeCell ref="V90:W90"/>
    <mergeCell ref="X90:Y90"/>
    <mergeCell ref="Z90:AA90"/>
    <mergeCell ref="Z95:AA95"/>
    <mergeCell ref="AB95:AC95"/>
    <mergeCell ref="AD95:AE95"/>
    <mergeCell ref="AF95:AG95"/>
    <mergeCell ref="BF95:BG95"/>
    <mergeCell ref="BH95:BI95"/>
    <mergeCell ref="A95:B95"/>
    <mergeCell ref="C95:Q95"/>
    <mergeCell ref="R95:S95"/>
    <mergeCell ref="T95:U95"/>
    <mergeCell ref="V95:W95"/>
    <mergeCell ref="X95:Y95"/>
    <mergeCell ref="X91:Y91"/>
    <mergeCell ref="Z91:AA91"/>
    <mergeCell ref="BF89:BG89"/>
    <mergeCell ref="BH89:BI89"/>
    <mergeCell ref="A92:B92"/>
    <mergeCell ref="BF92:BG92"/>
    <mergeCell ref="BH92:BI92"/>
    <mergeCell ref="C92:Q92"/>
    <mergeCell ref="Z94:AA94"/>
    <mergeCell ref="AB94:AC94"/>
    <mergeCell ref="AD94:AE94"/>
    <mergeCell ref="AF94:AG94"/>
    <mergeCell ref="BF94:BG94"/>
    <mergeCell ref="BH94:BI94"/>
    <mergeCell ref="A94:B94"/>
    <mergeCell ref="C94:Q94"/>
    <mergeCell ref="R94:S94"/>
    <mergeCell ref="T94:U94"/>
    <mergeCell ref="V94:W94"/>
    <mergeCell ref="X94:Y94"/>
    <mergeCell ref="BF97:BG97"/>
    <mergeCell ref="BH97:BI97"/>
    <mergeCell ref="A97:B97"/>
    <mergeCell ref="C97:Q97"/>
    <mergeCell ref="R97:S97"/>
    <mergeCell ref="T97:U97"/>
    <mergeCell ref="V97:W97"/>
    <mergeCell ref="X97:Y97"/>
    <mergeCell ref="Z96:AA96"/>
    <mergeCell ref="AB96:AC96"/>
    <mergeCell ref="AD96:AE96"/>
    <mergeCell ref="AF96:AG96"/>
    <mergeCell ref="BF96:BG96"/>
    <mergeCell ref="BH96:BI96"/>
    <mergeCell ref="A96:B96"/>
    <mergeCell ref="C96:Q96"/>
    <mergeCell ref="R96:S96"/>
    <mergeCell ref="T96:U96"/>
    <mergeCell ref="V96:W96"/>
    <mergeCell ref="X96:Y96"/>
    <mergeCell ref="AD97:AE97"/>
    <mergeCell ref="AF97:AG97"/>
    <mergeCell ref="BF99:BG99"/>
    <mergeCell ref="BH99:BI99"/>
    <mergeCell ref="A99:B99"/>
    <mergeCell ref="C99:Q99"/>
    <mergeCell ref="R99:S99"/>
    <mergeCell ref="T99:U99"/>
    <mergeCell ref="V99:W99"/>
    <mergeCell ref="X99:Y99"/>
    <mergeCell ref="Z98:AA98"/>
    <mergeCell ref="AB98:AC98"/>
    <mergeCell ref="AD98:AE98"/>
    <mergeCell ref="AF98:AG98"/>
    <mergeCell ref="BF98:BG98"/>
    <mergeCell ref="BH98:BI98"/>
    <mergeCell ref="A98:B98"/>
    <mergeCell ref="C98:Q98"/>
    <mergeCell ref="R98:S98"/>
    <mergeCell ref="T98:U98"/>
    <mergeCell ref="V98:W98"/>
    <mergeCell ref="X98:Y98"/>
    <mergeCell ref="BF101:BG101"/>
    <mergeCell ref="BH101:BI101"/>
    <mergeCell ref="A102:B102"/>
    <mergeCell ref="C102:Q102"/>
    <mergeCell ref="R102:S102"/>
    <mergeCell ref="T102:U102"/>
    <mergeCell ref="V102:W102"/>
    <mergeCell ref="X102:Y102"/>
    <mergeCell ref="Z102:AA102"/>
    <mergeCell ref="C101:Q101"/>
    <mergeCell ref="Z100:AA100"/>
    <mergeCell ref="AB100:AC100"/>
    <mergeCell ref="AD100:AE100"/>
    <mergeCell ref="AF100:AG100"/>
    <mergeCell ref="BF100:BG100"/>
    <mergeCell ref="BH100:BI100"/>
    <mergeCell ref="A100:B100"/>
    <mergeCell ref="C100:Q100"/>
    <mergeCell ref="R100:S100"/>
    <mergeCell ref="T100:U100"/>
    <mergeCell ref="V100:W100"/>
    <mergeCell ref="X100:Y100"/>
    <mergeCell ref="BH103:BI103"/>
    <mergeCell ref="A104:B104"/>
    <mergeCell ref="V104:W104"/>
    <mergeCell ref="X104:Y104"/>
    <mergeCell ref="Z104:AA104"/>
    <mergeCell ref="AB104:AC104"/>
    <mergeCell ref="AD104:AE104"/>
    <mergeCell ref="AF104:AG104"/>
    <mergeCell ref="BF104:BG104"/>
    <mergeCell ref="BH104:BI104"/>
    <mergeCell ref="X103:Y103"/>
    <mergeCell ref="Z103:AA103"/>
    <mergeCell ref="AB103:AC103"/>
    <mergeCell ref="AD103:AE103"/>
    <mergeCell ref="AF103:AG103"/>
    <mergeCell ref="BF103:BG103"/>
    <mergeCell ref="AB102:AC102"/>
    <mergeCell ref="AD102:AE102"/>
    <mergeCell ref="AF102:AG102"/>
    <mergeCell ref="BF102:BG102"/>
    <mergeCell ref="BH102:BI102"/>
    <mergeCell ref="A103:B103"/>
    <mergeCell ref="C103:Q103"/>
    <mergeCell ref="R103:S103"/>
    <mergeCell ref="T103:U103"/>
    <mergeCell ref="V103:W103"/>
    <mergeCell ref="BF106:BG106"/>
    <mergeCell ref="BH106:BI106"/>
    <mergeCell ref="A107:U107"/>
    <mergeCell ref="V107:W107"/>
    <mergeCell ref="X107:Y107"/>
    <mergeCell ref="Z107:AA107"/>
    <mergeCell ref="AB107:AC107"/>
    <mergeCell ref="AD107:AE107"/>
    <mergeCell ref="AF107:AG107"/>
    <mergeCell ref="AH107:AJ107"/>
    <mergeCell ref="AF105:AG105"/>
    <mergeCell ref="BF105:BG105"/>
    <mergeCell ref="BH105:BI105"/>
    <mergeCell ref="A106:U106"/>
    <mergeCell ref="V106:W106"/>
    <mergeCell ref="X106:Y106"/>
    <mergeCell ref="Z106:AA106"/>
    <mergeCell ref="AB106:AC106"/>
    <mergeCell ref="AD106:AE106"/>
    <mergeCell ref="AF106:AG106"/>
    <mergeCell ref="A105:U105"/>
    <mergeCell ref="V105:W105"/>
    <mergeCell ref="X105:Y105"/>
    <mergeCell ref="Z105:AA105"/>
    <mergeCell ref="AB105:AC105"/>
    <mergeCell ref="AD105:AE105"/>
    <mergeCell ref="AZ109:BB109"/>
    <mergeCell ref="BC109:BE109"/>
    <mergeCell ref="AT110:AV110"/>
    <mergeCell ref="AW110:AY110"/>
    <mergeCell ref="AZ110:BB110"/>
    <mergeCell ref="BC110:BE110"/>
    <mergeCell ref="BF110:BG110"/>
    <mergeCell ref="BH110:BI110"/>
    <mergeCell ref="BC107:BE107"/>
    <mergeCell ref="BF107:BG107"/>
    <mergeCell ref="BH107:BI107"/>
    <mergeCell ref="A108:U108"/>
    <mergeCell ref="V108:W108"/>
    <mergeCell ref="X108:Y108"/>
    <mergeCell ref="Z108:AA108"/>
    <mergeCell ref="AB108:AC108"/>
    <mergeCell ref="AD108:AE108"/>
    <mergeCell ref="AF108:AG108"/>
    <mergeCell ref="AK107:AM107"/>
    <mergeCell ref="AN107:AP107"/>
    <mergeCell ref="AQ107:AS107"/>
    <mergeCell ref="AT107:AV107"/>
    <mergeCell ref="AW107:AY107"/>
    <mergeCell ref="AZ107:BB107"/>
    <mergeCell ref="AN109:AP109"/>
    <mergeCell ref="AQ109:AS109"/>
    <mergeCell ref="AT109:AV109"/>
    <mergeCell ref="AZ108:BB108"/>
    <mergeCell ref="BC108:BE108"/>
    <mergeCell ref="BF108:BG108"/>
    <mergeCell ref="BH108:BI108"/>
    <mergeCell ref="A109:U109"/>
    <mergeCell ref="AB109:AC109"/>
    <mergeCell ref="AD109:AE109"/>
    <mergeCell ref="AH108:AJ108"/>
    <mergeCell ref="AK108:AM108"/>
    <mergeCell ref="AN108:AP108"/>
    <mergeCell ref="AQ108:AS108"/>
    <mergeCell ref="AT108:AV108"/>
    <mergeCell ref="AW108:AY108"/>
    <mergeCell ref="AS114:AV116"/>
    <mergeCell ref="P115:R115"/>
    <mergeCell ref="AW109:AY109"/>
    <mergeCell ref="V109:W109"/>
    <mergeCell ref="X109:Y109"/>
    <mergeCell ref="S115:AA116"/>
    <mergeCell ref="AB115:AD116"/>
    <mergeCell ref="AE115:AG116"/>
    <mergeCell ref="AH115:AJ116"/>
    <mergeCell ref="BF126:BI126"/>
    <mergeCell ref="BF127:BI127"/>
    <mergeCell ref="AW115:BI116"/>
    <mergeCell ref="P116:R116"/>
    <mergeCell ref="BF145:BI145"/>
    <mergeCell ref="BF146:BI146"/>
    <mergeCell ref="BF143:BI143"/>
    <mergeCell ref="BF144:BI144"/>
    <mergeCell ref="BF141:BI141"/>
    <mergeCell ref="BF142:BI142"/>
    <mergeCell ref="BF109:BG109"/>
    <mergeCell ref="BH109:BI109"/>
    <mergeCell ref="AE113:AG113"/>
    <mergeCell ref="AH113:AJ113"/>
    <mergeCell ref="AK113:AN113"/>
    <mergeCell ref="AO113:AR113"/>
    <mergeCell ref="AS113:AV113"/>
    <mergeCell ref="AE114:AG114"/>
    <mergeCell ref="AH114:AJ114"/>
    <mergeCell ref="AK114:AN116"/>
    <mergeCell ref="AO114:AR116"/>
    <mergeCell ref="V110:W110"/>
    <mergeCell ref="X110:Y110"/>
    <mergeCell ref="Z110:AA110"/>
    <mergeCell ref="AB110:AC110"/>
    <mergeCell ref="AF109:AG109"/>
    <mergeCell ref="AK109:AM109"/>
    <mergeCell ref="AN110:AP110"/>
    <mergeCell ref="AQ110:AS110"/>
    <mergeCell ref="AB114:AD114"/>
    <mergeCell ref="AK112:AV112"/>
    <mergeCell ref="Z109:AA109"/>
    <mergeCell ref="E163:BE163"/>
    <mergeCell ref="E164:BE164"/>
    <mergeCell ref="A144:D144"/>
    <mergeCell ref="A145:D145"/>
    <mergeCell ref="A146:D146"/>
    <mergeCell ref="BF139:BI139"/>
    <mergeCell ref="BF140:BI140"/>
    <mergeCell ref="BF137:BI137"/>
    <mergeCell ref="BF138:BI138"/>
    <mergeCell ref="BF134:BI134"/>
    <mergeCell ref="BF135:BI135"/>
    <mergeCell ref="BF132:BI132"/>
    <mergeCell ref="BF133:BI133"/>
    <mergeCell ref="BF130:BI130"/>
    <mergeCell ref="BF131:BI131"/>
    <mergeCell ref="BF128:BI128"/>
    <mergeCell ref="BF129:BI129"/>
    <mergeCell ref="BF148:BI148"/>
    <mergeCell ref="A147:D147"/>
    <mergeCell ref="A148:D148"/>
    <mergeCell ref="A149:D149"/>
    <mergeCell ref="A150:D150"/>
    <mergeCell ref="A151:D151"/>
    <mergeCell ref="A152:D152"/>
    <mergeCell ref="E147:BE147"/>
    <mergeCell ref="E148:BE148"/>
    <mergeCell ref="E149:BE149"/>
    <mergeCell ref="E150:BE150"/>
    <mergeCell ref="E151:BE151"/>
    <mergeCell ref="E152:BE152"/>
    <mergeCell ref="BF155:BI155"/>
    <mergeCell ref="BF156:BI156"/>
    <mergeCell ref="BF154:BI154"/>
    <mergeCell ref="C44:Q44"/>
    <mergeCell ref="C46:Q46"/>
    <mergeCell ref="C55:Q55"/>
    <mergeCell ref="C62:Q62"/>
    <mergeCell ref="C63:Q63"/>
    <mergeCell ref="C66:Q66"/>
    <mergeCell ref="C29:Q29"/>
    <mergeCell ref="C30:Q30"/>
    <mergeCell ref="R30:S30"/>
    <mergeCell ref="T30:U30"/>
    <mergeCell ref="R29:S29"/>
    <mergeCell ref="T29:U29"/>
    <mergeCell ref="C35:Q35"/>
    <mergeCell ref="C39:Q39"/>
    <mergeCell ref="C42:Q42"/>
    <mergeCell ref="S114:AA114"/>
    <mergeCell ref="P114:R114"/>
    <mergeCell ref="A112:R112"/>
    <mergeCell ref="S112:AJ112"/>
    <mergeCell ref="P113:R113"/>
    <mergeCell ref="S113:AA113"/>
    <mergeCell ref="AB113:AD113"/>
    <mergeCell ref="AH109:AJ109"/>
    <mergeCell ref="A101:B101"/>
    <mergeCell ref="Z99:AA99"/>
    <mergeCell ref="AB99:AC99"/>
    <mergeCell ref="AD99:AE99"/>
    <mergeCell ref="AF99:AG99"/>
    <mergeCell ref="Z97:AA97"/>
    <mergeCell ref="AB97:AC97"/>
    <mergeCell ref="A125:BI125"/>
    <mergeCell ref="P1:AV1"/>
    <mergeCell ref="P2:AV3"/>
    <mergeCell ref="P5:AV7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7:D137"/>
    <mergeCell ref="A138:D138"/>
    <mergeCell ref="A139:D139"/>
    <mergeCell ref="A140:D140"/>
    <mergeCell ref="A110:U110"/>
    <mergeCell ref="A89:B89"/>
    <mergeCell ref="C81:Q81"/>
    <mergeCell ref="R81:S81"/>
    <mergeCell ref="A80:B81"/>
    <mergeCell ref="C80:Q80"/>
    <mergeCell ref="R80:S80"/>
    <mergeCell ref="T80:U80"/>
    <mergeCell ref="A50:B51"/>
    <mergeCell ref="A44:B44"/>
    <mergeCell ref="AD110:AE110"/>
    <mergeCell ref="AF110:AG110"/>
    <mergeCell ref="AH110:AJ110"/>
    <mergeCell ref="AK110:AM110"/>
    <mergeCell ref="E126:BE126"/>
    <mergeCell ref="A164:D164"/>
    <mergeCell ref="E144:BE144"/>
    <mergeCell ref="E145:BE145"/>
    <mergeCell ref="E146:BE146"/>
    <mergeCell ref="BF157:BI157"/>
    <mergeCell ref="BF158:BI158"/>
    <mergeCell ref="E137:BE137"/>
    <mergeCell ref="E138:BE138"/>
    <mergeCell ref="E139:BE139"/>
    <mergeCell ref="E140:BE140"/>
    <mergeCell ref="E141:BE141"/>
    <mergeCell ref="E142:BE142"/>
    <mergeCell ref="E143:BE143"/>
    <mergeCell ref="E153:BE153"/>
    <mergeCell ref="E154:BE154"/>
    <mergeCell ref="E155:BE155"/>
    <mergeCell ref="E156:BE156"/>
    <mergeCell ref="E157:BE157"/>
    <mergeCell ref="E158:BE158"/>
    <mergeCell ref="E159:BE159"/>
    <mergeCell ref="E160:BE160"/>
    <mergeCell ref="E161:BE161"/>
    <mergeCell ref="E162:BE162"/>
    <mergeCell ref="A141:D141"/>
    <mergeCell ref="A142:D142"/>
    <mergeCell ref="A143:D143"/>
    <mergeCell ref="BF163:BI163"/>
    <mergeCell ref="BF164:BI164"/>
    <mergeCell ref="BF161:BI161"/>
    <mergeCell ref="BF162:BI162"/>
    <mergeCell ref="BF159:BI159"/>
    <mergeCell ref="BF160:BI160"/>
    <mergeCell ref="AU72:AV72"/>
    <mergeCell ref="A136:D136"/>
    <mergeCell ref="E136:BE136"/>
    <mergeCell ref="BF136:BI136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C104:Q104"/>
    <mergeCell ref="E127:BE127"/>
    <mergeCell ref="E128:BE128"/>
    <mergeCell ref="E129:BE129"/>
    <mergeCell ref="E130:BE130"/>
    <mergeCell ref="E131:BE131"/>
    <mergeCell ref="E132:BE132"/>
    <mergeCell ref="E133:BE133"/>
    <mergeCell ref="E134:BE134"/>
    <mergeCell ref="E135:BE135"/>
    <mergeCell ref="BF151:BI151"/>
    <mergeCell ref="BF152:BI152"/>
    <mergeCell ref="BF149:BI149"/>
    <mergeCell ref="BF150:BI150"/>
    <mergeCell ref="BF147:BI147"/>
    <mergeCell ref="AX72:AY72"/>
    <mergeCell ref="BF153:BI153"/>
    <mergeCell ref="BA72:BB72"/>
    <mergeCell ref="BD72:BE72"/>
    <mergeCell ref="A69:B73"/>
    <mergeCell ref="C69:Q73"/>
    <mergeCell ref="R69:S73"/>
    <mergeCell ref="T69:U73"/>
    <mergeCell ref="V69:AG69"/>
    <mergeCell ref="AH69:BE69"/>
    <mergeCell ref="BF69:BG73"/>
    <mergeCell ref="BH69:BI73"/>
    <mergeCell ref="V70:W73"/>
    <mergeCell ref="X70:Y73"/>
    <mergeCell ref="Z70:AG70"/>
    <mergeCell ref="AH70:AM70"/>
    <mergeCell ref="AN70:AS70"/>
    <mergeCell ref="AT70:AY70"/>
    <mergeCell ref="AZ70:BE70"/>
    <mergeCell ref="Z71:AA73"/>
    <mergeCell ref="AB71:AC73"/>
    <mergeCell ref="AD71:AE73"/>
    <mergeCell ref="AF71:AG73"/>
    <mergeCell ref="AH71:AJ71"/>
    <mergeCell ref="AK71:AM71"/>
    <mergeCell ref="AN71:AP71"/>
    <mergeCell ref="AQ71:AS71"/>
    <mergeCell ref="AT71:AV71"/>
    <mergeCell ref="AW71:AY71"/>
    <mergeCell ref="AZ71:BB71"/>
    <mergeCell ref="BC71:BE71"/>
    <mergeCell ref="AI72:AJ72"/>
    <mergeCell ref="AL72:AM72"/>
    <mergeCell ref="AR72:AS72"/>
  </mergeCells>
  <printOptions horizontalCentered="1"/>
  <pageMargins left="0.19685039370078741" right="0.19685039370078741" top="0.55118110236220474" bottom="0.39370078740157483" header="0.31496062992125984" footer="0.31496062992125984"/>
  <pageSetup paperSize="8" scale="33" fitToHeight="0" orientation="portrait" horizontalDpi="1200" verticalDpi="1200" r:id="rId1"/>
  <rowBreaks count="2" manualBreakCount="2">
    <brk id="68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BI194"/>
  <sheetViews>
    <sheetView showZeros="0" tabSelected="1" topLeftCell="A139" zoomScale="50" zoomScaleNormal="50" workbookViewId="0">
      <selection activeCell="E146" sqref="E146:BE146"/>
    </sheetView>
  </sheetViews>
  <sheetFormatPr defaultColWidth="9.140625" defaultRowHeight="15" x14ac:dyDescent="0.2"/>
  <cols>
    <col min="1" max="33" width="4.42578125" style="39" customWidth="1"/>
    <col min="34" max="34" width="6.85546875" style="39" customWidth="1"/>
    <col min="35" max="35" width="5.7109375" style="39" customWidth="1"/>
    <col min="36" max="36" width="4.42578125" style="39" customWidth="1"/>
    <col min="37" max="37" width="6.85546875" style="39" customWidth="1"/>
    <col min="38" max="38" width="5.7109375" style="39" customWidth="1"/>
    <col min="39" max="39" width="4.42578125" style="39" customWidth="1"/>
    <col min="40" max="40" width="6.85546875" style="39" customWidth="1"/>
    <col min="41" max="41" width="5.7109375" style="39" customWidth="1"/>
    <col min="42" max="42" width="4.42578125" style="39" customWidth="1"/>
    <col min="43" max="43" width="6.85546875" style="39" customWidth="1"/>
    <col min="44" max="44" width="5.7109375" style="39" customWidth="1"/>
    <col min="45" max="45" width="4.42578125" style="39" customWidth="1"/>
    <col min="46" max="46" width="6.85546875" style="39" customWidth="1"/>
    <col min="47" max="47" width="5.7109375" style="39" customWidth="1"/>
    <col min="48" max="48" width="4.42578125" style="39" customWidth="1"/>
    <col min="49" max="49" width="6.85546875" style="39" customWidth="1"/>
    <col min="50" max="50" width="5.7109375" style="39" customWidth="1"/>
    <col min="51" max="51" width="4.42578125" style="39" customWidth="1"/>
    <col min="52" max="52" width="6.85546875" style="39" customWidth="1"/>
    <col min="53" max="53" width="5.7109375" style="39" customWidth="1"/>
    <col min="54" max="55" width="5.42578125" style="39" customWidth="1"/>
    <col min="56" max="56" width="4.7109375" style="39" customWidth="1"/>
    <col min="57" max="58" width="5.42578125" style="39" customWidth="1"/>
    <col min="59" max="59" width="4.7109375" style="39" customWidth="1"/>
    <col min="60" max="60" width="4.7109375" style="62" customWidth="1"/>
    <col min="61" max="61" width="6.7109375" style="62" customWidth="1"/>
    <col min="62" max="16384" width="9.140625" style="39"/>
  </cols>
  <sheetData>
    <row r="1" spans="1:61" s="13" customFormat="1" ht="24.95" customHeight="1" x14ac:dyDescent="0.35">
      <c r="A1" s="257" t="s">
        <v>88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420" t="s">
        <v>87</v>
      </c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244"/>
      <c r="AX1" s="244"/>
      <c r="AY1" s="11"/>
      <c r="AZ1" s="244"/>
      <c r="BA1" s="244"/>
      <c r="BB1" s="12"/>
      <c r="BC1" s="244"/>
      <c r="BD1" s="244"/>
      <c r="BE1" s="244"/>
      <c r="BF1" s="244"/>
      <c r="BG1" s="244"/>
      <c r="BH1" s="244"/>
    </row>
    <row r="2" spans="1:61" s="13" customFormat="1" ht="24.95" customHeight="1" x14ac:dyDescent="0.35">
      <c r="A2" s="258" t="s">
        <v>90</v>
      </c>
      <c r="B2" s="9"/>
      <c r="C2" s="9"/>
      <c r="D2" s="9"/>
      <c r="E2" s="9"/>
      <c r="F2" s="9"/>
      <c r="G2" s="9"/>
      <c r="H2" s="9"/>
      <c r="I2" s="9"/>
      <c r="J2" s="9"/>
      <c r="K2" s="15"/>
      <c r="L2" s="9"/>
      <c r="M2" s="9"/>
      <c r="N2" s="9"/>
      <c r="O2" s="9"/>
      <c r="P2" s="421" t="s">
        <v>89</v>
      </c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16"/>
      <c r="AX2" s="12"/>
      <c r="AY2" s="11"/>
      <c r="AZ2" s="15"/>
      <c r="BA2" s="15"/>
      <c r="BB2" s="12"/>
      <c r="BC2" s="15"/>
      <c r="BD2" s="15"/>
      <c r="BE2" s="15"/>
      <c r="BF2" s="15"/>
      <c r="BG2" s="12"/>
      <c r="BH2" s="12"/>
    </row>
    <row r="3" spans="1:61" s="13" customFormat="1" ht="24.95" customHeight="1" x14ac:dyDescent="0.35">
      <c r="A3" s="258" t="s">
        <v>91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AR3" s="421"/>
      <c r="AS3" s="421"/>
      <c r="AT3" s="421"/>
      <c r="AU3" s="421"/>
      <c r="AV3" s="421"/>
      <c r="AW3" s="16"/>
      <c r="AX3" s="12"/>
      <c r="AY3" s="17"/>
      <c r="AZ3" s="15"/>
      <c r="BA3" s="15"/>
      <c r="BB3" s="12"/>
      <c r="BC3" s="15"/>
      <c r="BD3" s="15"/>
      <c r="BE3" s="15"/>
      <c r="BF3" s="15"/>
      <c r="BG3" s="12"/>
      <c r="BH3" s="12"/>
    </row>
    <row r="4" spans="1:61" s="13" customFormat="1" ht="24.95" customHeight="1" x14ac:dyDescent="0.35">
      <c r="A4" s="258" t="s">
        <v>92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9"/>
      <c r="AV4" s="19"/>
      <c r="AX4" s="12"/>
      <c r="AZ4" s="19"/>
      <c r="BA4" s="15"/>
      <c r="BB4" s="12"/>
      <c r="BC4" s="15"/>
      <c r="BD4" s="15"/>
      <c r="BE4" s="15"/>
      <c r="BF4" s="15"/>
      <c r="BG4" s="12"/>
      <c r="BH4" s="12"/>
    </row>
    <row r="5" spans="1:61" s="13" customFormat="1" ht="24.95" customHeight="1" x14ac:dyDescent="0.35">
      <c r="A5" s="258"/>
      <c r="B5" s="14"/>
      <c r="C5" s="14"/>
      <c r="D5" s="14"/>
      <c r="E5" s="14"/>
      <c r="F5" s="14"/>
      <c r="G5" s="14"/>
      <c r="H5" s="14"/>
      <c r="I5" s="14"/>
      <c r="J5" s="14"/>
      <c r="K5" s="21"/>
      <c r="L5" s="14"/>
      <c r="M5" s="14"/>
      <c r="N5" s="14"/>
      <c r="O5" s="14"/>
      <c r="P5" s="1040" t="s">
        <v>340</v>
      </c>
      <c r="Q5" s="1040"/>
      <c r="R5" s="1040"/>
      <c r="S5" s="1040"/>
      <c r="T5" s="1040"/>
      <c r="U5" s="1040"/>
      <c r="V5" s="1040"/>
      <c r="W5" s="1040"/>
      <c r="X5" s="1040"/>
      <c r="Y5" s="1040"/>
      <c r="Z5" s="1040"/>
      <c r="AA5" s="1040"/>
      <c r="AB5" s="1040"/>
      <c r="AC5" s="1040"/>
      <c r="AD5" s="1040"/>
      <c r="AE5" s="1040"/>
      <c r="AF5" s="1040"/>
      <c r="AG5" s="1040"/>
      <c r="AH5" s="1040"/>
      <c r="AI5" s="1040"/>
      <c r="AJ5" s="1040"/>
      <c r="AK5" s="1040"/>
      <c r="AL5" s="1040"/>
      <c r="AM5" s="1040"/>
      <c r="AN5" s="1040"/>
      <c r="AO5" s="1040"/>
      <c r="AP5" s="1040"/>
      <c r="AQ5" s="1040"/>
      <c r="AR5" s="1040"/>
      <c r="AS5" s="1040"/>
      <c r="AT5" s="1040"/>
      <c r="AU5" s="1040"/>
      <c r="AV5" s="1040"/>
      <c r="AW5" s="20" t="s">
        <v>368</v>
      </c>
      <c r="AX5" s="22"/>
      <c r="AZ5" s="22"/>
      <c r="BA5" s="22"/>
      <c r="BB5" s="12"/>
      <c r="BC5" s="15"/>
      <c r="BD5" s="15"/>
      <c r="BE5" s="15"/>
      <c r="BF5" s="15"/>
      <c r="BG5" s="12"/>
      <c r="BH5" s="12"/>
    </row>
    <row r="6" spans="1:61" s="13" customFormat="1" ht="24.95" customHeight="1" x14ac:dyDescent="0.35">
      <c r="A6" s="258" t="s">
        <v>93</v>
      </c>
      <c r="B6" s="14"/>
      <c r="C6" s="14"/>
      <c r="D6" s="14"/>
      <c r="E6" s="14"/>
      <c r="F6" s="14"/>
      <c r="G6" s="14"/>
      <c r="H6" s="14"/>
      <c r="I6" s="14"/>
      <c r="J6" s="14"/>
      <c r="K6" s="21"/>
      <c r="L6" s="14"/>
      <c r="M6" s="14"/>
      <c r="N6" s="14"/>
      <c r="O6" s="14"/>
      <c r="P6" s="1040"/>
      <c r="Q6" s="1040"/>
      <c r="R6" s="1040"/>
      <c r="S6" s="1040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1040"/>
      <c r="AG6" s="1040"/>
      <c r="AH6" s="1040"/>
      <c r="AI6" s="1040"/>
      <c r="AJ6" s="1040"/>
      <c r="AK6" s="1040"/>
      <c r="AL6" s="1040"/>
      <c r="AM6" s="1040"/>
      <c r="AN6" s="1040"/>
      <c r="AO6" s="1040"/>
      <c r="AP6" s="1040"/>
      <c r="AQ6" s="1040"/>
      <c r="AR6" s="1040"/>
      <c r="AS6" s="1040"/>
      <c r="AT6" s="1040"/>
      <c r="AU6" s="1040"/>
      <c r="AV6" s="1040"/>
      <c r="AW6" s="20" t="s">
        <v>313</v>
      </c>
      <c r="AX6" s="22"/>
      <c r="AZ6" s="22"/>
      <c r="BA6" s="22"/>
      <c r="BB6" s="12"/>
      <c r="BC6" s="15"/>
      <c r="BD6" s="15"/>
      <c r="BE6" s="15"/>
      <c r="BF6" s="15"/>
      <c r="BG6" s="12"/>
      <c r="BH6" s="12"/>
    </row>
    <row r="7" spans="1:61" s="13" customFormat="1" ht="24.95" customHeight="1" x14ac:dyDescent="0.35">
      <c r="A7" s="258" t="s">
        <v>339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40"/>
      <c r="Q7" s="1040"/>
      <c r="R7" s="1040"/>
      <c r="S7" s="1040"/>
      <c r="T7" s="1040"/>
      <c r="U7" s="1040"/>
      <c r="V7" s="1040"/>
      <c r="W7" s="1040"/>
      <c r="X7" s="1040"/>
      <c r="Y7" s="1040"/>
      <c r="Z7" s="1040"/>
      <c r="AA7" s="1040"/>
      <c r="AB7" s="1040"/>
      <c r="AC7" s="1040"/>
      <c r="AD7" s="1040"/>
      <c r="AE7" s="1040"/>
      <c r="AF7" s="1040"/>
      <c r="AG7" s="1040"/>
      <c r="AH7" s="1040"/>
      <c r="AI7" s="1040"/>
      <c r="AJ7" s="1040"/>
      <c r="AK7" s="1040"/>
      <c r="AL7" s="1040"/>
      <c r="AM7" s="1040"/>
      <c r="AN7" s="1040"/>
      <c r="AO7" s="1040"/>
      <c r="AP7" s="1040"/>
      <c r="AQ7" s="1040"/>
      <c r="AR7" s="1040"/>
      <c r="AS7" s="1040"/>
      <c r="AT7" s="1040"/>
      <c r="AU7" s="1040"/>
      <c r="AV7" s="1040"/>
      <c r="AW7" s="23"/>
      <c r="AX7" s="22"/>
      <c r="AZ7" s="22"/>
      <c r="BA7" s="22"/>
      <c r="BB7" s="12"/>
      <c r="BC7" s="9"/>
      <c r="BD7" s="9"/>
      <c r="BE7" s="9"/>
      <c r="BF7" s="9"/>
      <c r="BG7" s="9"/>
      <c r="BH7" s="9"/>
    </row>
    <row r="8" spans="1:61" s="13" customFormat="1" ht="24.95" customHeight="1" x14ac:dyDescent="0.35">
      <c r="A8" s="259" t="s">
        <v>282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5"/>
      <c r="R8" s="15"/>
      <c r="S8" s="19"/>
      <c r="T8" s="15"/>
      <c r="U8" s="19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20" t="s">
        <v>94</v>
      </c>
      <c r="AX8" s="12"/>
      <c r="AY8" s="19"/>
      <c r="AZ8" s="15"/>
      <c r="BA8" s="15"/>
      <c r="BB8" s="12"/>
      <c r="BC8" s="15"/>
      <c r="BD8" s="15"/>
      <c r="BE8" s="15"/>
      <c r="BF8" s="15"/>
      <c r="BG8" s="12"/>
      <c r="BH8" s="12"/>
      <c r="BI8" s="12"/>
    </row>
    <row r="9" spans="1:61" s="26" customFormat="1" ht="24.95" customHeight="1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4"/>
      <c r="BC9" s="25"/>
      <c r="BD9" s="25"/>
      <c r="BE9" s="25"/>
      <c r="BF9" s="25"/>
      <c r="BG9" s="25"/>
      <c r="BH9" s="25"/>
      <c r="BI9" s="25"/>
    </row>
    <row r="10" spans="1:61" s="26" customFormat="1" ht="24.95" customHeight="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4"/>
      <c r="BC10" s="25"/>
      <c r="BD10" s="25"/>
      <c r="BE10" s="25"/>
      <c r="BF10" s="25"/>
      <c r="BG10" s="25"/>
      <c r="BH10" s="25"/>
      <c r="BI10" s="25"/>
    </row>
    <row r="11" spans="1:61" s="28" customFormat="1" ht="24.95" customHeight="1" x14ac:dyDescent="0.2">
      <c r="A11" s="63" t="s">
        <v>95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C11" s="29"/>
      <c r="BD11" s="29"/>
      <c r="BE11" s="29"/>
      <c r="BF11" s="29"/>
      <c r="BG11" s="29"/>
      <c r="BH11" s="29"/>
      <c r="BI11" s="64" t="s">
        <v>309</v>
      </c>
    </row>
    <row r="12" spans="1:61" s="13" customFormat="1" ht="32.1" customHeight="1" x14ac:dyDescent="0.2">
      <c r="A12" s="1033" t="s">
        <v>96</v>
      </c>
      <c r="B12" s="783" t="s">
        <v>97</v>
      </c>
      <c r="C12" s="783"/>
      <c r="D12" s="783"/>
      <c r="E12" s="783"/>
      <c r="F12" s="30"/>
      <c r="G12" s="783" t="s">
        <v>98</v>
      </c>
      <c r="H12" s="783"/>
      <c r="I12" s="783"/>
      <c r="J12" s="30"/>
      <c r="K12" s="783" t="s">
        <v>99</v>
      </c>
      <c r="L12" s="783"/>
      <c r="M12" s="783"/>
      <c r="N12" s="783"/>
      <c r="O12" s="783" t="s">
        <v>100</v>
      </c>
      <c r="P12" s="783"/>
      <c r="Q12" s="783"/>
      <c r="R12" s="783"/>
      <c r="S12" s="31"/>
      <c r="T12" s="783" t="s">
        <v>101</v>
      </c>
      <c r="U12" s="783"/>
      <c r="V12" s="783"/>
      <c r="W12" s="31"/>
      <c r="X12" s="783" t="s">
        <v>102</v>
      </c>
      <c r="Y12" s="783"/>
      <c r="Z12" s="783"/>
      <c r="AA12" s="31"/>
      <c r="AB12" s="783" t="s">
        <v>103</v>
      </c>
      <c r="AC12" s="783"/>
      <c r="AD12" s="783"/>
      <c r="AE12" s="783"/>
      <c r="AF12" s="31"/>
      <c r="AG12" s="783" t="s">
        <v>104</v>
      </c>
      <c r="AH12" s="783"/>
      <c r="AI12" s="783"/>
      <c r="AJ12" s="31"/>
      <c r="AK12" s="783" t="s">
        <v>105</v>
      </c>
      <c r="AL12" s="783"/>
      <c r="AM12" s="783"/>
      <c r="AN12" s="783"/>
      <c r="AO12" s="783" t="s">
        <v>106</v>
      </c>
      <c r="AP12" s="783"/>
      <c r="AQ12" s="783"/>
      <c r="AR12" s="783"/>
      <c r="AS12" s="31"/>
      <c r="AT12" s="783" t="s">
        <v>107</v>
      </c>
      <c r="AU12" s="783"/>
      <c r="AV12" s="783"/>
      <c r="AW12" s="31"/>
      <c r="AX12" s="783" t="s">
        <v>108</v>
      </c>
      <c r="AY12" s="783"/>
      <c r="AZ12" s="783"/>
      <c r="BA12" s="783"/>
      <c r="BB12" s="1011" t="s">
        <v>109</v>
      </c>
      <c r="BC12" s="1011" t="s">
        <v>110</v>
      </c>
      <c r="BD12" s="1011" t="s">
        <v>111</v>
      </c>
      <c r="BE12" s="1011" t="s">
        <v>112</v>
      </c>
      <c r="BF12" s="1011" t="s">
        <v>113</v>
      </c>
      <c r="BG12" s="1014" t="s">
        <v>114</v>
      </c>
      <c r="BH12" s="1008" t="s">
        <v>115</v>
      </c>
      <c r="BI12" s="1029" t="s">
        <v>116</v>
      </c>
    </row>
    <row r="13" spans="1:61" s="13" customFormat="1" ht="32.1" customHeight="1" x14ac:dyDescent="0.2">
      <c r="A13" s="1033"/>
      <c r="B13" s="260">
        <v>1</v>
      </c>
      <c r="C13" s="260">
        <v>8</v>
      </c>
      <c r="D13" s="260">
        <v>15</v>
      </c>
      <c r="E13" s="260">
        <v>22</v>
      </c>
      <c r="F13" s="261">
        <v>29</v>
      </c>
      <c r="G13" s="260">
        <v>6</v>
      </c>
      <c r="H13" s="260">
        <v>13</v>
      </c>
      <c r="I13" s="260">
        <v>20</v>
      </c>
      <c r="J13" s="261">
        <v>27</v>
      </c>
      <c r="K13" s="260">
        <v>3</v>
      </c>
      <c r="L13" s="260">
        <v>10</v>
      </c>
      <c r="M13" s="260">
        <v>17</v>
      </c>
      <c r="N13" s="260">
        <v>24</v>
      </c>
      <c r="O13" s="260">
        <v>1</v>
      </c>
      <c r="P13" s="260">
        <v>8</v>
      </c>
      <c r="Q13" s="260">
        <v>15</v>
      </c>
      <c r="R13" s="260">
        <v>22</v>
      </c>
      <c r="S13" s="261">
        <v>29</v>
      </c>
      <c r="T13" s="260">
        <v>5</v>
      </c>
      <c r="U13" s="260">
        <v>12</v>
      </c>
      <c r="V13" s="260">
        <v>19</v>
      </c>
      <c r="W13" s="261">
        <v>26</v>
      </c>
      <c r="X13" s="260">
        <v>2</v>
      </c>
      <c r="Y13" s="260">
        <v>9</v>
      </c>
      <c r="Z13" s="260">
        <v>16</v>
      </c>
      <c r="AA13" s="261">
        <v>23</v>
      </c>
      <c r="AB13" s="260">
        <v>2</v>
      </c>
      <c r="AC13" s="260">
        <v>9</v>
      </c>
      <c r="AD13" s="260">
        <v>16</v>
      </c>
      <c r="AE13" s="260">
        <v>23</v>
      </c>
      <c r="AF13" s="261">
        <v>30</v>
      </c>
      <c r="AG13" s="260">
        <v>6</v>
      </c>
      <c r="AH13" s="260">
        <v>13</v>
      </c>
      <c r="AI13" s="260">
        <v>20</v>
      </c>
      <c r="AJ13" s="261">
        <v>27</v>
      </c>
      <c r="AK13" s="260">
        <v>4</v>
      </c>
      <c r="AL13" s="260">
        <v>11</v>
      </c>
      <c r="AM13" s="260">
        <v>18</v>
      </c>
      <c r="AN13" s="260">
        <v>25</v>
      </c>
      <c r="AO13" s="260">
        <v>1</v>
      </c>
      <c r="AP13" s="260">
        <v>8</v>
      </c>
      <c r="AQ13" s="260">
        <v>15</v>
      </c>
      <c r="AR13" s="260">
        <v>22</v>
      </c>
      <c r="AS13" s="261">
        <v>29</v>
      </c>
      <c r="AT13" s="260">
        <v>6</v>
      </c>
      <c r="AU13" s="260">
        <v>13</v>
      </c>
      <c r="AV13" s="260">
        <v>20</v>
      </c>
      <c r="AW13" s="261">
        <v>27</v>
      </c>
      <c r="AX13" s="260">
        <v>3</v>
      </c>
      <c r="AY13" s="260">
        <v>10</v>
      </c>
      <c r="AZ13" s="260">
        <v>17</v>
      </c>
      <c r="BA13" s="260">
        <v>24</v>
      </c>
      <c r="BB13" s="1012"/>
      <c r="BC13" s="1012"/>
      <c r="BD13" s="1012"/>
      <c r="BE13" s="1012"/>
      <c r="BF13" s="1012"/>
      <c r="BG13" s="1015"/>
      <c r="BH13" s="1009"/>
      <c r="BI13" s="1029"/>
    </row>
    <row r="14" spans="1:61" s="13" customFormat="1" ht="32.1" customHeight="1" x14ac:dyDescent="0.2">
      <c r="A14" s="1033"/>
      <c r="B14" s="260">
        <v>7</v>
      </c>
      <c r="C14" s="260">
        <v>14</v>
      </c>
      <c r="D14" s="260">
        <v>21</v>
      </c>
      <c r="E14" s="260">
        <v>28</v>
      </c>
      <c r="F14" s="260">
        <v>5</v>
      </c>
      <c r="G14" s="260">
        <v>12</v>
      </c>
      <c r="H14" s="260">
        <v>19</v>
      </c>
      <c r="I14" s="260">
        <v>26</v>
      </c>
      <c r="J14" s="260">
        <v>2</v>
      </c>
      <c r="K14" s="260">
        <v>9</v>
      </c>
      <c r="L14" s="260">
        <v>16</v>
      </c>
      <c r="M14" s="260">
        <v>23</v>
      </c>
      <c r="N14" s="260">
        <v>30</v>
      </c>
      <c r="O14" s="260">
        <v>7</v>
      </c>
      <c r="P14" s="260">
        <v>14</v>
      </c>
      <c r="Q14" s="260">
        <v>21</v>
      </c>
      <c r="R14" s="260">
        <v>28</v>
      </c>
      <c r="S14" s="260">
        <v>4</v>
      </c>
      <c r="T14" s="260">
        <v>11</v>
      </c>
      <c r="U14" s="260">
        <v>18</v>
      </c>
      <c r="V14" s="260">
        <v>25</v>
      </c>
      <c r="W14" s="260">
        <v>1</v>
      </c>
      <c r="X14" s="260">
        <v>8</v>
      </c>
      <c r="Y14" s="260">
        <v>15</v>
      </c>
      <c r="Z14" s="260">
        <v>22</v>
      </c>
      <c r="AA14" s="260">
        <v>1</v>
      </c>
      <c r="AB14" s="260">
        <v>8</v>
      </c>
      <c r="AC14" s="260">
        <v>15</v>
      </c>
      <c r="AD14" s="260">
        <v>22</v>
      </c>
      <c r="AE14" s="260">
        <v>29</v>
      </c>
      <c r="AF14" s="260">
        <v>5</v>
      </c>
      <c r="AG14" s="260">
        <v>12</v>
      </c>
      <c r="AH14" s="260">
        <v>19</v>
      </c>
      <c r="AI14" s="260">
        <v>26</v>
      </c>
      <c r="AJ14" s="260">
        <v>3</v>
      </c>
      <c r="AK14" s="260">
        <v>10</v>
      </c>
      <c r="AL14" s="260">
        <v>17</v>
      </c>
      <c r="AM14" s="260">
        <v>24</v>
      </c>
      <c r="AN14" s="260">
        <v>31</v>
      </c>
      <c r="AO14" s="260">
        <v>7</v>
      </c>
      <c r="AP14" s="260">
        <v>14</v>
      </c>
      <c r="AQ14" s="260">
        <v>21</v>
      </c>
      <c r="AR14" s="260">
        <v>28</v>
      </c>
      <c r="AS14" s="260">
        <v>5</v>
      </c>
      <c r="AT14" s="260">
        <v>12</v>
      </c>
      <c r="AU14" s="260">
        <v>19</v>
      </c>
      <c r="AV14" s="260">
        <v>26</v>
      </c>
      <c r="AW14" s="260">
        <v>2</v>
      </c>
      <c r="AX14" s="260">
        <v>9</v>
      </c>
      <c r="AY14" s="260">
        <v>16</v>
      </c>
      <c r="AZ14" s="260">
        <v>23</v>
      </c>
      <c r="BA14" s="260">
        <v>31</v>
      </c>
      <c r="BB14" s="1012"/>
      <c r="BC14" s="1012"/>
      <c r="BD14" s="1012"/>
      <c r="BE14" s="1012"/>
      <c r="BF14" s="1012"/>
      <c r="BG14" s="1015"/>
      <c r="BH14" s="1009"/>
      <c r="BI14" s="1029"/>
    </row>
    <row r="15" spans="1:61" s="13" customFormat="1" ht="32.1" customHeight="1" x14ac:dyDescent="0.2">
      <c r="A15" s="1033"/>
      <c r="B15" s="262">
        <v>1</v>
      </c>
      <c r="C15" s="262">
        <f>B15+1</f>
        <v>2</v>
      </c>
      <c r="D15" s="262">
        <f t="shared" ref="D15:BA15" si="0">C15+1</f>
        <v>3</v>
      </c>
      <c r="E15" s="262">
        <f t="shared" si="0"/>
        <v>4</v>
      </c>
      <c r="F15" s="262">
        <f>E15+1</f>
        <v>5</v>
      </c>
      <c r="G15" s="262">
        <f t="shared" si="0"/>
        <v>6</v>
      </c>
      <c r="H15" s="262">
        <f t="shared" si="0"/>
        <v>7</v>
      </c>
      <c r="I15" s="262">
        <f t="shared" si="0"/>
        <v>8</v>
      </c>
      <c r="J15" s="262">
        <f t="shared" si="0"/>
        <v>9</v>
      </c>
      <c r="K15" s="262">
        <f t="shared" si="0"/>
        <v>10</v>
      </c>
      <c r="L15" s="262">
        <f t="shared" si="0"/>
        <v>11</v>
      </c>
      <c r="M15" s="262">
        <f t="shared" si="0"/>
        <v>12</v>
      </c>
      <c r="N15" s="262">
        <f t="shared" si="0"/>
        <v>13</v>
      </c>
      <c r="O15" s="262">
        <f t="shared" si="0"/>
        <v>14</v>
      </c>
      <c r="P15" s="262">
        <f t="shared" si="0"/>
        <v>15</v>
      </c>
      <c r="Q15" s="262">
        <f t="shared" si="0"/>
        <v>16</v>
      </c>
      <c r="R15" s="262">
        <f t="shared" si="0"/>
        <v>17</v>
      </c>
      <c r="S15" s="262">
        <f t="shared" si="0"/>
        <v>18</v>
      </c>
      <c r="T15" s="262">
        <f t="shared" si="0"/>
        <v>19</v>
      </c>
      <c r="U15" s="262">
        <f t="shared" si="0"/>
        <v>20</v>
      </c>
      <c r="V15" s="262">
        <f t="shared" si="0"/>
        <v>21</v>
      </c>
      <c r="W15" s="262">
        <f t="shared" si="0"/>
        <v>22</v>
      </c>
      <c r="X15" s="262">
        <f t="shared" si="0"/>
        <v>23</v>
      </c>
      <c r="Y15" s="262">
        <f t="shared" si="0"/>
        <v>24</v>
      </c>
      <c r="Z15" s="262">
        <f t="shared" si="0"/>
        <v>25</v>
      </c>
      <c r="AA15" s="262">
        <f t="shared" si="0"/>
        <v>26</v>
      </c>
      <c r="AB15" s="262">
        <f t="shared" si="0"/>
        <v>27</v>
      </c>
      <c r="AC15" s="262">
        <f t="shared" si="0"/>
        <v>28</v>
      </c>
      <c r="AD15" s="262">
        <f t="shared" si="0"/>
        <v>29</v>
      </c>
      <c r="AE15" s="262">
        <f t="shared" si="0"/>
        <v>30</v>
      </c>
      <c r="AF15" s="262">
        <f t="shared" si="0"/>
        <v>31</v>
      </c>
      <c r="AG15" s="262">
        <f t="shared" si="0"/>
        <v>32</v>
      </c>
      <c r="AH15" s="263">
        <f t="shared" si="0"/>
        <v>33</v>
      </c>
      <c r="AI15" s="262">
        <f t="shared" si="0"/>
        <v>34</v>
      </c>
      <c r="AJ15" s="262">
        <f t="shared" si="0"/>
        <v>35</v>
      </c>
      <c r="AK15" s="262">
        <f t="shared" si="0"/>
        <v>36</v>
      </c>
      <c r="AL15" s="262">
        <f t="shared" si="0"/>
        <v>37</v>
      </c>
      <c r="AM15" s="262">
        <f t="shared" si="0"/>
        <v>38</v>
      </c>
      <c r="AN15" s="262">
        <f t="shared" si="0"/>
        <v>39</v>
      </c>
      <c r="AO15" s="262">
        <f t="shared" si="0"/>
        <v>40</v>
      </c>
      <c r="AP15" s="262">
        <f t="shared" si="0"/>
        <v>41</v>
      </c>
      <c r="AQ15" s="262">
        <f t="shared" si="0"/>
        <v>42</v>
      </c>
      <c r="AR15" s="262">
        <f t="shared" si="0"/>
        <v>43</v>
      </c>
      <c r="AS15" s="262">
        <f t="shared" si="0"/>
        <v>44</v>
      </c>
      <c r="AT15" s="262">
        <f t="shared" si="0"/>
        <v>45</v>
      </c>
      <c r="AU15" s="262">
        <f t="shared" si="0"/>
        <v>46</v>
      </c>
      <c r="AV15" s="262">
        <f t="shared" si="0"/>
        <v>47</v>
      </c>
      <c r="AW15" s="262">
        <f t="shared" si="0"/>
        <v>48</v>
      </c>
      <c r="AX15" s="262">
        <f t="shared" si="0"/>
        <v>49</v>
      </c>
      <c r="AY15" s="262">
        <f t="shared" si="0"/>
        <v>50</v>
      </c>
      <c r="AZ15" s="262">
        <f t="shared" si="0"/>
        <v>51</v>
      </c>
      <c r="BA15" s="262">
        <f t="shared" si="0"/>
        <v>52</v>
      </c>
      <c r="BB15" s="1013"/>
      <c r="BC15" s="1013"/>
      <c r="BD15" s="1013"/>
      <c r="BE15" s="1013"/>
      <c r="BF15" s="1013"/>
      <c r="BG15" s="1016"/>
      <c r="BH15" s="1010"/>
      <c r="BI15" s="1029"/>
    </row>
    <row r="16" spans="1:61" s="36" customFormat="1" ht="24" customHeight="1" x14ac:dyDescent="0.3">
      <c r="A16" s="264" t="s">
        <v>117</v>
      </c>
      <c r="B16" s="265"/>
      <c r="C16" s="266"/>
      <c r="D16" s="266"/>
      <c r="E16" s="266"/>
      <c r="F16" s="266"/>
      <c r="G16" s="266"/>
      <c r="H16" s="266"/>
      <c r="I16" s="266"/>
      <c r="J16" s="266"/>
      <c r="K16" s="279">
        <v>18</v>
      </c>
      <c r="L16" s="266"/>
      <c r="M16" s="266"/>
      <c r="N16" s="266"/>
      <c r="O16" s="266"/>
      <c r="P16" s="266"/>
      <c r="Q16" s="266"/>
      <c r="R16" s="267"/>
      <c r="S16" s="267"/>
      <c r="T16" s="267" t="s">
        <v>118</v>
      </c>
      <c r="U16" s="267" t="s">
        <v>118</v>
      </c>
      <c r="V16" s="267" t="s">
        <v>118</v>
      </c>
      <c r="W16" s="267" t="s">
        <v>119</v>
      </c>
      <c r="X16" s="267" t="s">
        <v>119</v>
      </c>
      <c r="Y16" s="267"/>
      <c r="Z16" s="267"/>
      <c r="AA16" s="267"/>
      <c r="AB16" s="267"/>
      <c r="AC16" s="267"/>
      <c r="AD16" s="267"/>
      <c r="AE16" s="267"/>
      <c r="AF16" s="279">
        <v>17</v>
      </c>
      <c r="AG16" s="266"/>
      <c r="AH16" s="266"/>
      <c r="AI16" s="266"/>
      <c r="AJ16" s="266"/>
      <c r="AK16" s="267"/>
      <c r="AL16" s="267"/>
      <c r="AM16" s="268"/>
      <c r="AN16" s="268"/>
      <c r="AO16" s="268"/>
      <c r="AP16" s="267" t="s">
        <v>118</v>
      </c>
      <c r="AQ16" s="267" t="s">
        <v>118</v>
      </c>
      <c r="AR16" s="267" t="s">
        <v>118</v>
      </c>
      <c r="AS16" s="269" t="s">
        <v>120</v>
      </c>
      <c r="AT16" s="269" t="s">
        <v>120</v>
      </c>
      <c r="AU16" s="269" t="s">
        <v>120</v>
      </c>
      <c r="AV16" s="269" t="s">
        <v>120</v>
      </c>
      <c r="AW16" s="267" t="s">
        <v>119</v>
      </c>
      <c r="AX16" s="267" t="s">
        <v>119</v>
      </c>
      <c r="AY16" s="267" t="s">
        <v>119</v>
      </c>
      <c r="AZ16" s="267" t="s">
        <v>119</v>
      </c>
      <c r="BA16" s="267" t="s">
        <v>119</v>
      </c>
      <c r="BB16" s="280">
        <v>35</v>
      </c>
      <c r="BC16" s="280">
        <v>6</v>
      </c>
      <c r="BD16" s="280">
        <v>4</v>
      </c>
      <c r="BE16" s="280"/>
      <c r="BF16" s="280"/>
      <c r="BG16" s="280"/>
      <c r="BH16" s="280">
        <v>7</v>
      </c>
      <c r="BI16" s="281">
        <f>SUM(BB16:BH16)</f>
        <v>52</v>
      </c>
    </row>
    <row r="17" spans="1:61" s="36" customFormat="1" ht="24" customHeight="1" x14ac:dyDescent="0.3">
      <c r="A17" s="264" t="s">
        <v>121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79">
        <v>18</v>
      </c>
      <c r="L17" s="266"/>
      <c r="M17" s="266"/>
      <c r="N17" s="266"/>
      <c r="O17" s="266"/>
      <c r="P17" s="266"/>
      <c r="Q17" s="266"/>
      <c r="R17" s="267"/>
      <c r="S17" s="267"/>
      <c r="T17" s="267" t="s">
        <v>118</v>
      </c>
      <c r="U17" s="267" t="s">
        <v>118</v>
      </c>
      <c r="V17" s="267" t="s">
        <v>118</v>
      </c>
      <c r="W17" s="267" t="s">
        <v>119</v>
      </c>
      <c r="X17" s="267" t="s">
        <v>119</v>
      </c>
      <c r="Y17" s="267"/>
      <c r="Z17" s="267"/>
      <c r="AA17" s="267"/>
      <c r="AB17" s="267"/>
      <c r="AC17" s="267"/>
      <c r="AD17" s="267"/>
      <c r="AE17" s="267"/>
      <c r="AF17" s="279">
        <v>17</v>
      </c>
      <c r="AG17" s="267"/>
      <c r="AH17" s="267"/>
      <c r="AI17" s="267"/>
      <c r="AJ17" s="267"/>
      <c r="AK17" s="267"/>
      <c r="AL17" s="267"/>
      <c r="AM17" s="267"/>
      <c r="AN17" s="267"/>
      <c r="AO17" s="267"/>
      <c r="AP17" s="267" t="s">
        <v>118</v>
      </c>
      <c r="AQ17" s="267" t="s">
        <v>118</v>
      </c>
      <c r="AR17" s="267" t="s">
        <v>118</v>
      </c>
      <c r="AS17" s="269" t="s">
        <v>120</v>
      </c>
      <c r="AT17" s="269" t="s">
        <v>120</v>
      </c>
      <c r="AU17" s="269" t="s">
        <v>120</v>
      </c>
      <c r="AV17" s="269" t="s">
        <v>120</v>
      </c>
      <c r="AW17" s="267" t="s">
        <v>119</v>
      </c>
      <c r="AX17" s="267" t="s">
        <v>119</v>
      </c>
      <c r="AY17" s="267" t="s">
        <v>119</v>
      </c>
      <c r="AZ17" s="267" t="s">
        <v>119</v>
      </c>
      <c r="BA17" s="267" t="s">
        <v>119</v>
      </c>
      <c r="BB17" s="280">
        <v>35</v>
      </c>
      <c r="BC17" s="280">
        <v>6</v>
      </c>
      <c r="BD17" s="280">
        <v>4</v>
      </c>
      <c r="BE17" s="280"/>
      <c r="BF17" s="280"/>
      <c r="BG17" s="280"/>
      <c r="BH17" s="280">
        <v>7</v>
      </c>
      <c r="BI17" s="281">
        <f>SUM(BB17:BH17)</f>
        <v>52</v>
      </c>
    </row>
    <row r="18" spans="1:61" s="36" customFormat="1" ht="24" customHeight="1" x14ac:dyDescent="0.3">
      <c r="A18" s="264" t="s">
        <v>122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79">
        <v>18</v>
      </c>
      <c r="L18" s="266"/>
      <c r="M18" s="266"/>
      <c r="N18" s="266"/>
      <c r="O18" s="266"/>
      <c r="P18" s="266"/>
      <c r="Q18" s="266"/>
      <c r="R18" s="267"/>
      <c r="S18" s="267"/>
      <c r="T18" s="267" t="s">
        <v>118</v>
      </c>
      <c r="U18" s="267" t="s">
        <v>118</v>
      </c>
      <c r="V18" s="267" t="s">
        <v>118</v>
      </c>
      <c r="W18" s="267" t="s">
        <v>119</v>
      </c>
      <c r="X18" s="267" t="s">
        <v>119</v>
      </c>
      <c r="Y18" s="267"/>
      <c r="Z18" s="267"/>
      <c r="AA18" s="267"/>
      <c r="AB18" s="267"/>
      <c r="AC18" s="267"/>
      <c r="AD18" s="267"/>
      <c r="AE18" s="267"/>
      <c r="AF18" s="279">
        <v>17</v>
      </c>
      <c r="AG18" s="267"/>
      <c r="AH18" s="267"/>
      <c r="AI18" s="267"/>
      <c r="AJ18" s="267"/>
      <c r="AK18" s="267"/>
      <c r="AL18" s="267"/>
      <c r="AM18" s="267"/>
      <c r="AN18" s="267"/>
      <c r="AO18" s="267"/>
      <c r="AP18" s="267" t="s">
        <v>118</v>
      </c>
      <c r="AQ18" s="267" t="s">
        <v>118</v>
      </c>
      <c r="AR18" s="267" t="s">
        <v>118</v>
      </c>
      <c r="AS18" s="267" t="s">
        <v>124</v>
      </c>
      <c r="AT18" s="267" t="s">
        <v>124</v>
      </c>
      <c r="AU18" s="267" t="s">
        <v>124</v>
      </c>
      <c r="AV18" s="267" t="s">
        <v>124</v>
      </c>
      <c r="AW18" s="267" t="s">
        <v>119</v>
      </c>
      <c r="AX18" s="267" t="s">
        <v>119</v>
      </c>
      <c r="AY18" s="267" t="s">
        <v>119</v>
      </c>
      <c r="AZ18" s="269" t="s">
        <v>119</v>
      </c>
      <c r="BA18" s="269" t="s">
        <v>119</v>
      </c>
      <c r="BB18" s="280">
        <v>35</v>
      </c>
      <c r="BC18" s="280">
        <v>6</v>
      </c>
      <c r="BD18" s="280"/>
      <c r="BE18" s="280">
        <v>4</v>
      </c>
      <c r="BF18" s="280"/>
      <c r="BG18" s="280"/>
      <c r="BH18" s="280">
        <v>7</v>
      </c>
      <c r="BI18" s="281">
        <f>SUM(BB18:BH18)</f>
        <v>52</v>
      </c>
    </row>
    <row r="19" spans="1:61" s="36" customFormat="1" ht="24" customHeight="1" x14ac:dyDescent="0.3">
      <c r="A19" s="264" t="s">
        <v>123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79">
        <v>18</v>
      </c>
      <c r="L19" s="266"/>
      <c r="M19" s="266"/>
      <c r="N19" s="267"/>
      <c r="O19" s="267"/>
      <c r="P19" s="267"/>
      <c r="Q19" s="267"/>
      <c r="R19" s="267"/>
      <c r="S19" s="267"/>
      <c r="T19" s="267" t="s">
        <v>118</v>
      </c>
      <c r="U19" s="267" t="s">
        <v>118</v>
      </c>
      <c r="V19" s="267" t="s">
        <v>118</v>
      </c>
      <c r="W19" s="269" t="s">
        <v>119</v>
      </c>
      <c r="X19" s="269" t="s">
        <v>119</v>
      </c>
      <c r="Y19" s="267" t="s">
        <v>124</v>
      </c>
      <c r="Z19" s="267" t="s">
        <v>124</v>
      </c>
      <c r="AA19" s="267" t="s">
        <v>124</v>
      </c>
      <c r="AB19" s="267" t="s">
        <v>124</v>
      </c>
      <c r="AC19" s="267" t="s">
        <v>124</v>
      </c>
      <c r="AD19" s="267" t="s">
        <v>124</v>
      </c>
      <c r="AE19" s="269" t="s">
        <v>125</v>
      </c>
      <c r="AF19" s="269" t="s">
        <v>126</v>
      </c>
      <c r="AG19" s="269" t="s">
        <v>126</v>
      </c>
      <c r="AH19" s="269" t="s">
        <v>126</v>
      </c>
      <c r="AI19" s="269" t="s">
        <v>126</v>
      </c>
      <c r="AJ19" s="269" t="s">
        <v>126</v>
      </c>
      <c r="AK19" s="269" t="s">
        <v>126</v>
      </c>
      <c r="AL19" s="269" t="s">
        <v>126</v>
      </c>
      <c r="AM19" s="269" t="s">
        <v>126</v>
      </c>
      <c r="AN19" s="269" t="s">
        <v>126</v>
      </c>
      <c r="AO19" s="269" t="s">
        <v>126</v>
      </c>
      <c r="AP19" s="269" t="s">
        <v>126</v>
      </c>
      <c r="AQ19" s="269" t="s">
        <v>126</v>
      </c>
      <c r="AR19" s="269" t="s">
        <v>125</v>
      </c>
      <c r="AS19" s="267"/>
      <c r="AT19" s="266"/>
      <c r="AU19" s="266"/>
      <c r="AV19" s="266"/>
      <c r="AW19" s="266"/>
      <c r="AX19" s="266"/>
      <c r="AY19" s="266"/>
      <c r="AZ19" s="266"/>
      <c r="BA19" s="266"/>
      <c r="BB19" s="280">
        <v>18</v>
      </c>
      <c r="BC19" s="280">
        <v>3</v>
      </c>
      <c r="BD19" s="280"/>
      <c r="BE19" s="280">
        <v>6</v>
      </c>
      <c r="BF19" s="280">
        <v>12</v>
      </c>
      <c r="BG19" s="280">
        <v>2</v>
      </c>
      <c r="BH19" s="280">
        <v>2</v>
      </c>
      <c r="BI19" s="281">
        <f>SUM(BB19:BH19)</f>
        <v>43</v>
      </c>
    </row>
    <row r="20" spans="1:61" s="36" customFormat="1" ht="24" customHeight="1" x14ac:dyDescent="0.3">
      <c r="A20" s="27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82">
        <f t="shared" ref="BB20:BH20" si="1">SUM(BB16:BB19)</f>
        <v>123</v>
      </c>
      <c r="BC20" s="282">
        <f t="shared" si="1"/>
        <v>21</v>
      </c>
      <c r="BD20" s="282">
        <f t="shared" si="1"/>
        <v>8</v>
      </c>
      <c r="BE20" s="282">
        <f t="shared" si="1"/>
        <v>10</v>
      </c>
      <c r="BF20" s="282">
        <f t="shared" si="1"/>
        <v>12</v>
      </c>
      <c r="BG20" s="282">
        <f t="shared" si="1"/>
        <v>2</v>
      </c>
      <c r="BH20" s="282">
        <f t="shared" si="1"/>
        <v>23</v>
      </c>
      <c r="BI20" s="283">
        <f>SUM(BB20:BH20)</f>
        <v>199</v>
      </c>
    </row>
    <row r="21" spans="1:61" s="36" customFormat="1" ht="20.25" x14ac:dyDescent="0.3">
      <c r="A21" s="272" t="s">
        <v>127</v>
      </c>
      <c r="B21" s="273"/>
      <c r="C21" s="272"/>
      <c r="D21" s="272"/>
      <c r="E21" s="272"/>
      <c r="F21" s="273"/>
      <c r="G21" s="274"/>
      <c r="H21" s="270" t="s">
        <v>128</v>
      </c>
      <c r="I21" s="272" t="s">
        <v>129</v>
      </c>
      <c r="J21" s="272"/>
      <c r="K21" s="272"/>
      <c r="L21" s="272"/>
      <c r="M21" s="272"/>
      <c r="N21" s="272"/>
      <c r="O21" s="272"/>
      <c r="P21" s="272"/>
      <c r="Q21" s="273"/>
      <c r="R21" s="273"/>
      <c r="S21" s="275" t="s">
        <v>120</v>
      </c>
      <c r="T21" s="270" t="s">
        <v>128</v>
      </c>
      <c r="U21" s="272" t="s">
        <v>130</v>
      </c>
      <c r="V21" s="272"/>
      <c r="W21" s="272"/>
      <c r="X21" s="272"/>
      <c r="Y21" s="272"/>
      <c r="Z21" s="272"/>
      <c r="AA21" s="272"/>
      <c r="AB21" s="272"/>
      <c r="AC21" s="272"/>
      <c r="AD21" s="273"/>
      <c r="AE21" s="273"/>
      <c r="AF21" s="275" t="s">
        <v>126</v>
      </c>
      <c r="AG21" s="270" t="s">
        <v>128</v>
      </c>
      <c r="AH21" s="272" t="s">
        <v>131</v>
      </c>
      <c r="AI21" s="272"/>
      <c r="AJ21" s="272"/>
      <c r="AK21" s="276"/>
      <c r="AL21" s="276"/>
      <c r="AM21" s="276"/>
      <c r="AN21" s="276"/>
      <c r="AO21" s="273"/>
      <c r="AP21" s="273"/>
      <c r="AQ21" s="273"/>
      <c r="AR21" s="273"/>
      <c r="AS21" s="277" t="s">
        <v>119</v>
      </c>
      <c r="AT21" s="270" t="s">
        <v>128</v>
      </c>
      <c r="AU21" s="272" t="s">
        <v>132</v>
      </c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</row>
    <row r="22" spans="1:61" s="286" customFormat="1" ht="11.25" x14ac:dyDescent="0.2">
      <c r="A22" s="284"/>
      <c r="B22" s="285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</row>
    <row r="23" spans="1:61" s="36" customFormat="1" ht="20.25" x14ac:dyDescent="0.3">
      <c r="A23" s="272"/>
      <c r="B23" s="272"/>
      <c r="C23" s="272"/>
      <c r="D23" s="272"/>
      <c r="E23" s="272"/>
      <c r="F23" s="273"/>
      <c r="G23" s="277" t="s">
        <v>118</v>
      </c>
      <c r="H23" s="270" t="s">
        <v>128</v>
      </c>
      <c r="I23" s="272" t="s">
        <v>133</v>
      </c>
      <c r="J23" s="272"/>
      <c r="K23" s="272"/>
      <c r="L23" s="272"/>
      <c r="M23" s="272"/>
      <c r="N23" s="272"/>
      <c r="O23" s="272"/>
      <c r="P23" s="272"/>
      <c r="Q23" s="273"/>
      <c r="R23" s="273"/>
      <c r="S23" s="277" t="s">
        <v>124</v>
      </c>
      <c r="T23" s="270" t="s">
        <v>128</v>
      </c>
      <c r="U23" s="272" t="s">
        <v>134</v>
      </c>
      <c r="V23" s="272"/>
      <c r="W23" s="272"/>
      <c r="X23" s="272"/>
      <c r="Y23" s="272"/>
      <c r="Z23" s="272"/>
      <c r="AA23" s="272"/>
      <c r="AB23" s="272"/>
      <c r="AC23" s="272"/>
      <c r="AD23" s="273"/>
      <c r="AE23" s="273"/>
      <c r="AF23" s="275" t="s">
        <v>125</v>
      </c>
      <c r="AG23" s="270" t="s">
        <v>128</v>
      </c>
      <c r="AH23" s="272" t="s">
        <v>135</v>
      </c>
      <c r="AI23" s="272"/>
      <c r="AJ23" s="272"/>
      <c r="AK23" s="276"/>
      <c r="AL23" s="276"/>
      <c r="AM23" s="276"/>
      <c r="AN23" s="276"/>
      <c r="AO23" s="276"/>
      <c r="AP23" s="276"/>
      <c r="AQ23" s="276"/>
      <c r="AR23" s="276"/>
      <c r="AS23" s="276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</row>
    <row r="24" spans="1:61" s="60" customFormat="1" ht="20.25" x14ac:dyDescent="0.3">
      <c r="A24" s="59"/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</row>
    <row r="25" spans="1:61" s="60" customFormat="1" ht="20.25" x14ac:dyDescent="0.3">
      <c r="A25" s="59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</row>
    <row r="26" spans="1:61" ht="24" thickBot="1" x14ac:dyDescent="0.25">
      <c r="A26" s="503" t="s">
        <v>136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3"/>
      <c r="S26" s="503"/>
      <c r="T26" s="503"/>
      <c r="U26" s="503"/>
      <c r="V26" s="503"/>
      <c r="W26" s="503"/>
      <c r="X26" s="503"/>
      <c r="Y26" s="503"/>
      <c r="Z26" s="503"/>
      <c r="AA26" s="503"/>
      <c r="AB26" s="503"/>
      <c r="AC26" s="503"/>
      <c r="AD26" s="503"/>
      <c r="AE26" s="503"/>
      <c r="AF26" s="503"/>
      <c r="AG26" s="503"/>
      <c r="AH26" s="503"/>
      <c r="AI26" s="503"/>
      <c r="AJ26" s="503"/>
      <c r="AK26" s="503"/>
      <c r="AL26" s="503"/>
      <c r="AM26" s="503"/>
      <c r="AN26" s="503"/>
      <c r="AO26" s="503"/>
      <c r="AP26" s="503"/>
      <c r="AQ26" s="503"/>
      <c r="AR26" s="503"/>
      <c r="AS26" s="503"/>
      <c r="AT26" s="503"/>
      <c r="AU26" s="503"/>
      <c r="AV26" s="503"/>
      <c r="AW26" s="503"/>
      <c r="AX26" s="503"/>
      <c r="AY26" s="503"/>
      <c r="AZ26" s="503"/>
      <c r="BA26" s="503"/>
      <c r="BB26" s="503"/>
      <c r="BC26" s="503"/>
      <c r="BD26" s="503"/>
      <c r="BE26" s="503"/>
      <c r="BF26" s="503"/>
      <c r="BG26" s="503"/>
      <c r="BH26" s="503"/>
      <c r="BI26" s="503"/>
    </row>
    <row r="27" spans="1:61" ht="24" customHeight="1" thickTop="1" x14ac:dyDescent="0.2">
      <c r="A27" s="958" t="s">
        <v>27</v>
      </c>
      <c r="B27" s="959"/>
      <c r="C27" s="964" t="s">
        <v>28</v>
      </c>
      <c r="D27" s="964"/>
      <c r="E27" s="964"/>
      <c r="F27" s="964"/>
      <c r="G27" s="964"/>
      <c r="H27" s="964"/>
      <c r="I27" s="964"/>
      <c r="J27" s="964"/>
      <c r="K27" s="964"/>
      <c r="L27" s="964"/>
      <c r="M27" s="964"/>
      <c r="N27" s="964"/>
      <c r="O27" s="964"/>
      <c r="P27" s="964"/>
      <c r="Q27" s="965"/>
      <c r="R27" s="970" t="s">
        <v>29</v>
      </c>
      <c r="S27" s="971"/>
      <c r="T27" s="976" t="s">
        <v>30</v>
      </c>
      <c r="U27" s="946"/>
      <c r="V27" s="979" t="s">
        <v>31</v>
      </c>
      <c r="W27" s="959"/>
      <c r="X27" s="959"/>
      <c r="Y27" s="959"/>
      <c r="Z27" s="959"/>
      <c r="AA27" s="959"/>
      <c r="AB27" s="959"/>
      <c r="AC27" s="959"/>
      <c r="AD27" s="959"/>
      <c r="AE27" s="959"/>
      <c r="AF27" s="959"/>
      <c r="AG27" s="980"/>
      <c r="AH27" s="979" t="s">
        <v>32</v>
      </c>
      <c r="AI27" s="959"/>
      <c r="AJ27" s="959"/>
      <c r="AK27" s="959"/>
      <c r="AL27" s="959"/>
      <c r="AM27" s="959"/>
      <c r="AN27" s="959"/>
      <c r="AO27" s="959"/>
      <c r="AP27" s="959"/>
      <c r="AQ27" s="959"/>
      <c r="AR27" s="959"/>
      <c r="AS27" s="959"/>
      <c r="AT27" s="959"/>
      <c r="AU27" s="959"/>
      <c r="AV27" s="959"/>
      <c r="AW27" s="959"/>
      <c r="AX27" s="959"/>
      <c r="AY27" s="959"/>
      <c r="AZ27" s="959"/>
      <c r="BA27" s="959"/>
      <c r="BB27" s="959"/>
      <c r="BC27" s="959"/>
      <c r="BD27" s="959"/>
      <c r="BE27" s="980"/>
      <c r="BF27" s="939" t="s">
        <v>33</v>
      </c>
      <c r="BG27" s="940"/>
      <c r="BH27" s="945" t="s">
        <v>34</v>
      </c>
      <c r="BI27" s="946"/>
    </row>
    <row r="28" spans="1:61" ht="24" customHeight="1" x14ac:dyDescent="0.2">
      <c r="A28" s="960"/>
      <c r="B28" s="961"/>
      <c r="C28" s="966"/>
      <c r="D28" s="966"/>
      <c r="E28" s="966"/>
      <c r="F28" s="966"/>
      <c r="G28" s="966"/>
      <c r="H28" s="966"/>
      <c r="I28" s="966"/>
      <c r="J28" s="966"/>
      <c r="K28" s="966"/>
      <c r="L28" s="966"/>
      <c r="M28" s="966"/>
      <c r="N28" s="966"/>
      <c r="O28" s="966"/>
      <c r="P28" s="966"/>
      <c r="Q28" s="967"/>
      <c r="R28" s="972"/>
      <c r="S28" s="973"/>
      <c r="T28" s="977"/>
      <c r="U28" s="948"/>
      <c r="V28" s="972" t="s">
        <v>35</v>
      </c>
      <c r="W28" s="981"/>
      <c r="X28" s="941" t="s">
        <v>36</v>
      </c>
      <c r="Y28" s="983"/>
      <c r="Z28" s="985" t="s">
        <v>37</v>
      </c>
      <c r="AA28" s="961"/>
      <c r="AB28" s="961"/>
      <c r="AC28" s="961"/>
      <c r="AD28" s="961"/>
      <c r="AE28" s="961"/>
      <c r="AF28" s="961"/>
      <c r="AG28" s="986"/>
      <c r="AH28" s="960" t="s">
        <v>38</v>
      </c>
      <c r="AI28" s="961"/>
      <c r="AJ28" s="961"/>
      <c r="AK28" s="961"/>
      <c r="AL28" s="961"/>
      <c r="AM28" s="987"/>
      <c r="AN28" s="960" t="s">
        <v>39</v>
      </c>
      <c r="AO28" s="961"/>
      <c r="AP28" s="961"/>
      <c r="AQ28" s="961"/>
      <c r="AR28" s="961"/>
      <c r="AS28" s="986"/>
      <c r="AT28" s="960" t="s">
        <v>40</v>
      </c>
      <c r="AU28" s="961"/>
      <c r="AV28" s="961"/>
      <c r="AW28" s="961"/>
      <c r="AX28" s="961"/>
      <c r="AY28" s="986"/>
      <c r="AZ28" s="985" t="s">
        <v>41</v>
      </c>
      <c r="BA28" s="961"/>
      <c r="BB28" s="961"/>
      <c r="BC28" s="961"/>
      <c r="BD28" s="961"/>
      <c r="BE28" s="986"/>
      <c r="BF28" s="941"/>
      <c r="BG28" s="942"/>
      <c r="BH28" s="947"/>
      <c r="BI28" s="948"/>
    </row>
    <row r="29" spans="1:61" ht="24" customHeight="1" x14ac:dyDescent="0.2">
      <c r="A29" s="960"/>
      <c r="B29" s="961"/>
      <c r="C29" s="966"/>
      <c r="D29" s="966"/>
      <c r="E29" s="966"/>
      <c r="F29" s="966"/>
      <c r="G29" s="966"/>
      <c r="H29" s="966"/>
      <c r="I29" s="966"/>
      <c r="J29" s="966"/>
      <c r="K29" s="966"/>
      <c r="L29" s="966"/>
      <c r="M29" s="966"/>
      <c r="N29" s="966"/>
      <c r="O29" s="966"/>
      <c r="P29" s="966"/>
      <c r="Q29" s="967"/>
      <c r="R29" s="972"/>
      <c r="S29" s="973"/>
      <c r="T29" s="977"/>
      <c r="U29" s="948"/>
      <c r="V29" s="972"/>
      <c r="W29" s="981"/>
      <c r="X29" s="941"/>
      <c r="Y29" s="983"/>
      <c r="Z29" s="988" t="s">
        <v>42</v>
      </c>
      <c r="AA29" s="989"/>
      <c r="AB29" s="1025" t="s">
        <v>43</v>
      </c>
      <c r="AC29" s="1025"/>
      <c r="AD29" s="1025" t="s">
        <v>44</v>
      </c>
      <c r="AE29" s="1025"/>
      <c r="AF29" s="1025" t="s">
        <v>45</v>
      </c>
      <c r="AG29" s="1031"/>
      <c r="AH29" s="1017" t="s">
        <v>46</v>
      </c>
      <c r="AI29" s="1018"/>
      <c r="AJ29" s="1019"/>
      <c r="AK29" s="1020" t="s">
        <v>47</v>
      </c>
      <c r="AL29" s="1018"/>
      <c r="AM29" s="1019"/>
      <c r="AN29" s="1017" t="s">
        <v>48</v>
      </c>
      <c r="AO29" s="1018"/>
      <c r="AP29" s="1023"/>
      <c r="AQ29" s="1022" t="s">
        <v>49</v>
      </c>
      <c r="AR29" s="1018"/>
      <c r="AS29" s="1021"/>
      <c r="AT29" s="1017" t="s">
        <v>50</v>
      </c>
      <c r="AU29" s="1018"/>
      <c r="AV29" s="1019"/>
      <c r="AW29" s="1020" t="s">
        <v>51</v>
      </c>
      <c r="AX29" s="1018"/>
      <c r="AY29" s="1021"/>
      <c r="AZ29" s="1022" t="s">
        <v>52</v>
      </c>
      <c r="BA29" s="1018"/>
      <c r="BB29" s="1023"/>
      <c r="BC29" s="1022" t="s">
        <v>53</v>
      </c>
      <c r="BD29" s="1018"/>
      <c r="BE29" s="1021"/>
      <c r="BF29" s="941"/>
      <c r="BG29" s="942"/>
      <c r="BH29" s="947"/>
      <c r="BI29" s="948"/>
    </row>
    <row r="30" spans="1:61" ht="24" customHeight="1" x14ac:dyDescent="0.2">
      <c r="A30" s="960"/>
      <c r="B30" s="961"/>
      <c r="C30" s="966"/>
      <c r="D30" s="966"/>
      <c r="E30" s="966"/>
      <c r="F30" s="966"/>
      <c r="G30" s="966"/>
      <c r="H30" s="966"/>
      <c r="I30" s="966"/>
      <c r="J30" s="966"/>
      <c r="K30" s="966"/>
      <c r="L30" s="966"/>
      <c r="M30" s="966"/>
      <c r="N30" s="966"/>
      <c r="O30" s="966"/>
      <c r="P30" s="966"/>
      <c r="Q30" s="967"/>
      <c r="R30" s="972"/>
      <c r="S30" s="973"/>
      <c r="T30" s="977"/>
      <c r="U30" s="948"/>
      <c r="V30" s="972"/>
      <c r="W30" s="981"/>
      <c r="X30" s="941"/>
      <c r="Y30" s="983"/>
      <c r="Z30" s="988"/>
      <c r="AA30" s="989"/>
      <c r="AB30" s="1025"/>
      <c r="AC30" s="1025"/>
      <c r="AD30" s="1025"/>
      <c r="AE30" s="1025"/>
      <c r="AF30" s="1025"/>
      <c r="AG30" s="1031"/>
      <c r="AH30" s="287">
        <v>18</v>
      </c>
      <c r="AI30" s="1004" t="s">
        <v>54</v>
      </c>
      <c r="AJ30" s="1024"/>
      <c r="AK30" s="288">
        <v>17</v>
      </c>
      <c r="AL30" s="1004" t="s">
        <v>54</v>
      </c>
      <c r="AM30" s="1024"/>
      <c r="AN30" s="287">
        <v>18</v>
      </c>
      <c r="AO30" s="1004" t="s">
        <v>54</v>
      </c>
      <c r="AP30" s="1005"/>
      <c r="AQ30" s="289">
        <v>17</v>
      </c>
      <c r="AR30" s="1004" t="s">
        <v>54</v>
      </c>
      <c r="AS30" s="1030"/>
      <c r="AT30" s="287">
        <v>18</v>
      </c>
      <c r="AU30" s="1004" t="s">
        <v>54</v>
      </c>
      <c r="AV30" s="1024"/>
      <c r="AW30" s="288">
        <v>17</v>
      </c>
      <c r="AX30" s="1004" t="s">
        <v>54</v>
      </c>
      <c r="AY30" s="1030"/>
      <c r="AZ30" s="289">
        <v>18</v>
      </c>
      <c r="BA30" s="1004" t="s">
        <v>54</v>
      </c>
      <c r="BB30" s="1005"/>
      <c r="BC30" s="290"/>
      <c r="BD30" s="985"/>
      <c r="BE30" s="986"/>
      <c r="BF30" s="941"/>
      <c r="BG30" s="942"/>
      <c r="BH30" s="947"/>
      <c r="BI30" s="948"/>
    </row>
    <row r="31" spans="1:61" ht="95.1" customHeight="1" thickBot="1" x14ac:dyDescent="0.25">
      <c r="A31" s="962"/>
      <c r="B31" s="963"/>
      <c r="C31" s="968"/>
      <c r="D31" s="968"/>
      <c r="E31" s="968"/>
      <c r="F31" s="968"/>
      <c r="G31" s="968"/>
      <c r="H31" s="968"/>
      <c r="I31" s="968"/>
      <c r="J31" s="968"/>
      <c r="K31" s="968"/>
      <c r="L31" s="968"/>
      <c r="M31" s="968"/>
      <c r="N31" s="968"/>
      <c r="O31" s="968"/>
      <c r="P31" s="968"/>
      <c r="Q31" s="969"/>
      <c r="R31" s="974"/>
      <c r="S31" s="975"/>
      <c r="T31" s="978"/>
      <c r="U31" s="950"/>
      <c r="V31" s="974"/>
      <c r="W31" s="982"/>
      <c r="X31" s="943"/>
      <c r="Y31" s="984"/>
      <c r="Z31" s="990"/>
      <c r="AA31" s="991"/>
      <c r="AB31" s="1026"/>
      <c r="AC31" s="1026"/>
      <c r="AD31" s="1026"/>
      <c r="AE31" s="1026"/>
      <c r="AF31" s="1026"/>
      <c r="AG31" s="1032"/>
      <c r="AH31" s="291" t="s">
        <v>55</v>
      </c>
      <c r="AI31" s="292" t="s">
        <v>366</v>
      </c>
      <c r="AJ31" s="293" t="s">
        <v>367</v>
      </c>
      <c r="AK31" s="294" t="s">
        <v>55</v>
      </c>
      <c r="AL31" s="292" t="s">
        <v>366</v>
      </c>
      <c r="AM31" s="293" t="s">
        <v>367</v>
      </c>
      <c r="AN31" s="291" t="s">
        <v>55</v>
      </c>
      <c r="AO31" s="292" t="s">
        <v>366</v>
      </c>
      <c r="AP31" s="295" t="s">
        <v>367</v>
      </c>
      <c r="AQ31" s="296" t="s">
        <v>55</v>
      </c>
      <c r="AR31" s="292" t="s">
        <v>366</v>
      </c>
      <c r="AS31" s="297" t="s">
        <v>367</v>
      </c>
      <c r="AT31" s="291" t="s">
        <v>55</v>
      </c>
      <c r="AU31" s="292" t="s">
        <v>366</v>
      </c>
      <c r="AV31" s="293" t="s">
        <v>367</v>
      </c>
      <c r="AW31" s="294" t="s">
        <v>55</v>
      </c>
      <c r="AX31" s="292" t="s">
        <v>366</v>
      </c>
      <c r="AY31" s="297" t="s">
        <v>367</v>
      </c>
      <c r="AZ31" s="296" t="s">
        <v>55</v>
      </c>
      <c r="BA31" s="292" t="s">
        <v>366</v>
      </c>
      <c r="BB31" s="295" t="s">
        <v>367</v>
      </c>
      <c r="BC31" s="296" t="s">
        <v>55</v>
      </c>
      <c r="BD31" s="292" t="s">
        <v>366</v>
      </c>
      <c r="BE31" s="297" t="s">
        <v>367</v>
      </c>
      <c r="BF31" s="943"/>
      <c r="BG31" s="944"/>
      <c r="BH31" s="949"/>
      <c r="BI31" s="950"/>
    </row>
    <row r="32" spans="1:61" ht="27.95" customHeight="1" thickTop="1" x14ac:dyDescent="0.2">
      <c r="A32" s="1006">
        <v>1</v>
      </c>
      <c r="B32" s="1007"/>
      <c r="C32" s="465" t="s">
        <v>4</v>
      </c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6"/>
      <c r="O32" s="466"/>
      <c r="P32" s="466"/>
      <c r="Q32" s="467"/>
      <c r="R32" s="472"/>
      <c r="S32" s="473"/>
      <c r="T32" s="474"/>
      <c r="U32" s="475"/>
      <c r="V32" s="772">
        <f>SUM(V33:W61)</f>
        <v>4394</v>
      </c>
      <c r="W32" s="773"/>
      <c r="X32" s="772">
        <f>SUM(X33:Y61)</f>
        <v>2446</v>
      </c>
      <c r="Y32" s="773"/>
      <c r="Z32" s="772">
        <f>SUM(Z33:AA61)</f>
        <v>1006</v>
      </c>
      <c r="AA32" s="773"/>
      <c r="AB32" s="774">
        <f>SUM(AB33:AC61)</f>
        <v>591</v>
      </c>
      <c r="AC32" s="774"/>
      <c r="AD32" s="774">
        <f>SUM(AD33:AE61)</f>
        <v>753</v>
      </c>
      <c r="AE32" s="774"/>
      <c r="AF32" s="775">
        <f>SUM(AF33:AG61)</f>
        <v>96</v>
      </c>
      <c r="AG32" s="773"/>
      <c r="AH32" s="158">
        <f t="shared" ref="AH32:BE32" si="2">SUM(AH33:AH61)</f>
        <v>744</v>
      </c>
      <c r="AI32" s="159">
        <f t="shared" si="2"/>
        <v>436</v>
      </c>
      <c r="AJ32" s="160">
        <f t="shared" si="2"/>
        <v>20</v>
      </c>
      <c r="AK32" s="161">
        <f t="shared" si="2"/>
        <v>864</v>
      </c>
      <c r="AL32" s="159">
        <f t="shared" si="2"/>
        <v>482</v>
      </c>
      <c r="AM32" s="162">
        <f t="shared" si="2"/>
        <v>24</v>
      </c>
      <c r="AN32" s="159">
        <f t="shared" si="2"/>
        <v>958</v>
      </c>
      <c r="AO32" s="159">
        <f t="shared" si="2"/>
        <v>574</v>
      </c>
      <c r="AP32" s="163">
        <f t="shared" si="2"/>
        <v>27</v>
      </c>
      <c r="AQ32" s="164">
        <f t="shared" si="2"/>
        <v>900</v>
      </c>
      <c r="AR32" s="164">
        <f t="shared" si="2"/>
        <v>484</v>
      </c>
      <c r="AS32" s="165">
        <f t="shared" si="2"/>
        <v>25</v>
      </c>
      <c r="AT32" s="158">
        <f t="shared" si="2"/>
        <v>682</v>
      </c>
      <c r="AU32" s="159">
        <f t="shared" si="2"/>
        <v>330</v>
      </c>
      <c r="AV32" s="160">
        <f t="shared" si="2"/>
        <v>19</v>
      </c>
      <c r="AW32" s="161">
        <f t="shared" si="2"/>
        <v>138</v>
      </c>
      <c r="AX32" s="159">
        <f t="shared" si="2"/>
        <v>68</v>
      </c>
      <c r="AY32" s="162">
        <f t="shared" si="2"/>
        <v>4</v>
      </c>
      <c r="AZ32" s="164">
        <f t="shared" si="2"/>
        <v>108</v>
      </c>
      <c r="BA32" s="164">
        <f t="shared" si="2"/>
        <v>72</v>
      </c>
      <c r="BB32" s="166">
        <f t="shared" si="2"/>
        <v>3</v>
      </c>
      <c r="BC32" s="164">
        <f t="shared" si="2"/>
        <v>0</v>
      </c>
      <c r="BD32" s="164">
        <f t="shared" si="2"/>
        <v>0</v>
      </c>
      <c r="BE32" s="167">
        <f t="shared" si="2"/>
        <v>0</v>
      </c>
      <c r="BF32" s="765">
        <f>SUM(BF33:BG61)</f>
        <v>122</v>
      </c>
      <c r="BG32" s="766"/>
      <c r="BH32" s="767"/>
      <c r="BI32" s="768"/>
    </row>
    <row r="33" spans="1:61" ht="27.95" customHeight="1" x14ac:dyDescent="0.2">
      <c r="A33" s="924" t="s">
        <v>171</v>
      </c>
      <c r="B33" s="925"/>
      <c r="C33" s="992" t="s">
        <v>5</v>
      </c>
      <c r="D33" s="993"/>
      <c r="E33" s="993"/>
      <c r="F33" s="993"/>
      <c r="G33" s="993"/>
      <c r="H33" s="993"/>
      <c r="I33" s="993"/>
      <c r="J33" s="993"/>
      <c r="K33" s="993"/>
      <c r="L33" s="993"/>
      <c r="M33" s="993"/>
      <c r="N33" s="993"/>
      <c r="O33" s="993"/>
      <c r="P33" s="993"/>
      <c r="Q33" s="994"/>
      <c r="R33" s="468"/>
      <c r="S33" s="469"/>
      <c r="T33" s="470"/>
      <c r="U33" s="471"/>
      <c r="V33" s="47"/>
      <c r="W33" s="48"/>
      <c r="X33" s="47"/>
      <c r="Y33" s="48"/>
      <c r="Z33" s="47"/>
      <c r="AA33" s="49"/>
      <c r="AB33" s="50"/>
      <c r="AC33" s="49"/>
      <c r="AD33" s="50"/>
      <c r="AE33" s="49"/>
      <c r="AF33" s="50"/>
      <c r="AG33" s="48"/>
      <c r="AH33" s="239"/>
      <c r="AI33" s="242"/>
      <c r="AJ33" s="240"/>
      <c r="AK33" s="2"/>
      <c r="AL33" s="242"/>
      <c r="AM33" s="240"/>
      <c r="AN33" s="241"/>
      <c r="AO33" s="242"/>
      <c r="AP33" s="3"/>
      <c r="AQ33" s="239"/>
      <c r="AR33" s="242"/>
      <c r="AS33" s="243"/>
      <c r="AT33" s="239"/>
      <c r="AU33" s="242"/>
      <c r="AV33" s="240"/>
      <c r="AW33" s="2"/>
      <c r="AX33" s="242"/>
      <c r="AY33" s="240"/>
      <c r="AZ33" s="241"/>
      <c r="BA33" s="242"/>
      <c r="BB33" s="3"/>
      <c r="BC33" s="239"/>
      <c r="BD33" s="242"/>
      <c r="BE33" s="243"/>
      <c r="BF33" s="769">
        <f>AJ33+AM33+AP33+AS33+AV33+AY33+BB33+BE33</f>
        <v>0</v>
      </c>
      <c r="BG33" s="470"/>
      <c r="BH33" s="604"/>
      <c r="BI33" s="605"/>
    </row>
    <row r="34" spans="1:61" ht="24" customHeight="1" x14ac:dyDescent="0.2">
      <c r="A34" s="917" t="s">
        <v>170</v>
      </c>
      <c r="B34" s="918"/>
      <c r="C34" s="626" t="s">
        <v>9</v>
      </c>
      <c r="D34" s="627"/>
      <c r="E34" s="627"/>
      <c r="F34" s="627"/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8"/>
      <c r="R34" s="629">
        <v>1</v>
      </c>
      <c r="S34" s="630"/>
      <c r="T34" s="631"/>
      <c r="U34" s="632"/>
      <c r="V34" s="655">
        <f>AH34+AK34+AN34+AQ34+AT34+AW34+AZ34+BC34</f>
        <v>72</v>
      </c>
      <c r="W34" s="656"/>
      <c r="X34" s="502">
        <f>SUM(Z34:AG34)</f>
        <v>34</v>
      </c>
      <c r="Y34" s="621"/>
      <c r="Z34" s="502">
        <v>18</v>
      </c>
      <c r="AA34" s="498"/>
      <c r="AB34" s="500"/>
      <c r="AC34" s="498"/>
      <c r="AD34" s="500"/>
      <c r="AE34" s="498"/>
      <c r="AF34" s="500">
        <v>16</v>
      </c>
      <c r="AG34" s="621"/>
      <c r="AH34" s="90">
        <v>72</v>
      </c>
      <c r="AI34" s="91">
        <v>34</v>
      </c>
      <c r="AJ34" s="92">
        <v>2</v>
      </c>
      <c r="AK34" s="93"/>
      <c r="AL34" s="91"/>
      <c r="AM34" s="92"/>
      <c r="AN34" s="94"/>
      <c r="AO34" s="91"/>
      <c r="AP34" s="95"/>
      <c r="AQ34" s="90"/>
      <c r="AR34" s="91"/>
      <c r="AS34" s="96"/>
      <c r="AT34" s="90"/>
      <c r="AU34" s="91"/>
      <c r="AV34" s="92"/>
      <c r="AW34" s="93"/>
      <c r="AX34" s="91"/>
      <c r="AY34" s="92"/>
      <c r="AZ34" s="94"/>
      <c r="BA34" s="91"/>
      <c r="BB34" s="95"/>
      <c r="BC34" s="90"/>
      <c r="BD34" s="91"/>
      <c r="BE34" s="96"/>
      <c r="BF34" s="437">
        <f>AJ34+AM34+AP34+AS34+AV34+AY34+BB34+BE34</f>
        <v>2</v>
      </c>
      <c r="BG34" s="631"/>
      <c r="BH34" s="1002" t="s">
        <v>143</v>
      </c>
      <c r="BI34" s="1003"/>
    </row>
    <row r="35" spans="1:61" ht="59.25" customHeight="1" x14ac:dyDescent="0.2">
      <c r="A35" s="917" t="s">
        <v>172</v>
      </c>
      <c r="B35" s="918"/>
      <c r="C35" s="626" t="s">
        <v>6</v>
      </c>
      <c r="D35" s="627"/>
      <c r="E35" s="627"/>
      <c r="F35" s="627"/>
      <c r="G35" s="627"/>
      <c r="H35" s="627"/>
      <c r="I35" s="627"/>
      <c r="J35" s="627"/>
      <c r="K35" s="627"/>
      <c r="L35" s="627"/>
      <c r="M35" s="627"/>
      <c r="N35" s="627"/>
      <c r="O35" s="627"/>
      <c r="P35" s="627"/>
      <c r="Q35" s="628"/>
      <c r="R35" s="629">
        <v>3</v>
      </c>
      <c r="S35" s="630"/>
      <c r="T35" s="631"/>
      <c r="U35" s="632"/>
      <c r="V35" s="655">
        <f>AH35+AK35+AN35+AQ35+AT35+AW35+AZ35+BC35</f>
        <v>144</v>
      </c>
      <c r="W35" s="656"/>
      <c r="X35" s="502">
        <f>SUM(Z35:AG35)</f>
        <v>76</v>
      </c>
      <c r="Y35" s="621"/>
      <c r="Z35" s="502">
        <v>40</v>
      </c>
      <c r="AA35" s="498"/>
      <c r="AB35" s="500"/>
      <c r="AC35" s="498"/>
      <c r="AD35" s="500"/>
      <c r="AE35" s="498"/>
      <c r="AF35" s="500">
        <v>36</v>
      </c>
      <c r="AG35" s="621"/>
      <c r="AH35" s="90"/>
      <c r="AI35" s="91"/>
      <c r="AJ35" s="92"/>
      <c r="AK35" s="93"/>
      <c r="AL35" s="91"/>
      <c r="AM35" s="92"/>
      <c r="AN35" s="94">
        <v>144</v>
      </c>
      <c r="AO35" s="91">
        <v>76</v>
      </c>
      <c r="AP35" s="95">
        <v>4</v>
      </c>
      <c r="AQ35" s="90"/>
      <c r="AR35" s="91"/>
      <c r="AS35" s="96"/>
      <c r="AT35" s="90"/>
      <c r="AU35" s="91"/>
      <c r="AV35" s="92"/>
      <c r="AW35" s="93"/>
      <c r="AX35" s="91"/>
      <c r="AY35" s="92"/>
      <c r="AZ35" s="94"/>
      <c r="BA35" s="91"/>
      <c r="BB35" s="95"/>
      <c r="BC35" s="90"/>
      <c r="BD35" s="91"/>
      <c r="BE35" s="96"/>
      <c r="BF35" s="437">
        <f t="shared" ref="BF35:BF85" si="3">AJ35+AM35+AP35+AS35+AV35+AY35+BB35+BE35</f>
        <v>4</v>
      </c>
      <c r="BG35" s="631"/>
      <c r="BH35" s="1002" t="s">
        <v>372</v>
      </c>
      <c r="BI35" s="1003"/>
    </row>
    <row r="36" spans="1:61" ht="42" customHeight="1" x14ac:dyDescent="0.2">
      <c r="A36" s="917" t="s">
        <v>173</v>
      </c>
      <c r="B36" s="918"/>
      <c r="C36" s="626" t="s">
        <v>7</v>
      </c>
      <c r="D36" s="627"/>
      <c r="E36" s="627"/>
      <c r="F36" s="627"/>
      <c r="G36" s="627"/>
      <c r="H36" s="627"/>
      <c r="I36" s="627"/>
      <c r="J36" s="627"/>
      <c r="K36" s="627"/>
      <c r="L36" s="627"/>
      <c r="M36" s="627"/>
      <c r="N36" s="627"/>
      <c r="O36" s="627"/>
      <c r="P36" s="627"/>
      <c r="Q36" s="628"/>
      <c r="R36" s="629">
        <v>4</v>
      </c>
      <c r="S36" s="630"/>
      <c r="T36" s="631"/>
      <c r="U36" s="632"/>
      <c r="V36" s="655">
        <f>AH36+AK36+AN36+AQ36+AT36+AW36+AZ36+BC36</f>
        <v>144</v>
      </c>
      <c r="W36" s="656"/>
      <c r="X36" s="502">
        <f t="shared" ref="X36:X61" si="4">SUM(Z36:AG36)</f>
        <v>60</v>
      </c>
      <c r="Y36" s="621"/>
      <c r="Z36" s="502">
        <v>34</v>
      </c>
      <c r="AA36" s="498"/>
      <c r="AB36" s="500"/>
      <c r="AC36" s="498"/>
      <c r="AD36" s="500"/>
      <c r="AE36" s="498"/>
      <c r="AF36" s="500">
        <v>26</v>
      </c>
      <c r="AG36" s="621"/>
      <c r="AH36" s="90"/>
      <c r="AI36" s="91"/>
      <c r="AJ36" s="92"/>
      <c r="AK36" s="93"/>
      <c r="AL36" s="91"/>
      <c r="AM36" s="92"/>
      <c r="AN36" s="94"/>
      <c r="AO36" s="91"/>
      <c r="AP36" s="95"/>
      <c r="AQ36" s="90">
        <v>144</v>
      </c>
      <c r="AR36" s="91">
        <v>60</v>
      </c>
      <c r="AS36" s="96">
        <v>4</v>
      </c>
      <c r="AT36" s="90"/>
      <c r="AU36" s="91"/>
      <c r="AV36" s="92"/>
      <c r="AW36" s="93"/>
      <c r="AX36" s="91"/>
      <c r="AY36" s="92"/>
      <c r="AZ36" s="94"/>
      <c r="BA36" s="91"/>
      <c r="BB36" s="95"/>
      <c r="BC36" s="90"/>
      <c r="BD36" s="91"/>
      <c r="BE36" s="96"/>
      <c r="BF36" s="437">
        <f>AJ36+AM36+AP36+AS36+AV36+AY36+BB36+BE36</f>
        <v>4</v>
      </c>
      <c r="BG36" s="631"/>
      <c r="BH36" s="1002" t="s">
        <v>371</v>
      </c>
      <c r="BI36" s="1003"/>
    </row>
    <row r="37" spans="1:61" ht="30" customHeight="1" x14ac:dyDescent="0.2">
      <c r="A37" s="917" t="s">
        <v>174</v>
      </c>
      <c r="B37" s="918"/>
      <c r="C37" s="626" t="s">
        <v>8</v>
      </c>
      <c r="D37" s="627"/>
      <c r="E37" s="627"/>
      <c r="F37" s="627"/>
      <c r="G37" s="627"/>
      <c r="H37" s="627"/>
      <c r="I37" s="627"/>
      <c r="J37" s="627"/>
      <c r="K37" s="627"/>
      <c r="L37" s="627"/>
      <c r="M37" s="627"/>
      <c r="N37" s="627"/>
      <c r="O37" s="627"/>
      <c r="P37" s="627"/>
      <c r="Q37" s="628"/>
      <c r="R37" s="629"/>
      <c r="S37" s="630"/>
      <c r="T37" s="631">
        <v>5</v>
      </c>
      <c r="U37" s="632"/>
      <c r="V37" s="655">
        <f>AH37+AK37+AN37+AQ37+AT37+AW37+AZ37+BC37</f>
        <v>72</v>
      </c>
      <c r="W37" s="656"/>
      <c r="X37" s="502">
        <f t="shared" si="4"/>
        <v>34</v>
      </c>
      <c r="Y37" s="621"/>
      <c r="Z37" s="502">
        <v>16</v>
      </c>
      <c r="AA37" s="498"/>
      <c r="AB37" s="500"/>
      <c r="AC37" s="498"/>
      <c r="AD37" s="500"/>
      <c r="AE37" s="498"/>
      <c r="AF37" s="500">
        <v>18</v>
      </c>
      <c r="AG37" s="621"/>
      <c r="AH37" s="90"/>
      <c r="AI37" s="91"/>
      <c r="AJ37" s="92"/>
      <c r="AK37" s="93"/>
      <c r="AL37" s="91"/>
      <c r="AM37" s="92"/>
      <c r="AN37" s="94"/>
      <c r="AO37" s="91"/>
      <c r="AP37" s="95"/>
      <c r="AQ37" s="90"/>
      <c r="AR37" s="91"/>
      <c r="AS37" s="96"/>
      <c r="AT37" s="90">
        <v>72</v>
      </c>
      <c r="AU37" s="91">
        <v>34</v>
      </c>
      <c r="AV37" s="92">
        <v>2</v>
      </c>
      <c r="AW37" s="93"/>
      <c r="AX37" s="91"/>
      <c r="AY37" s="92"/>
      <c r="AZ37" s="94"/>
      <c r="BA37" s="91"/>
      <c r="BB37" s="95"/>
      <c r="BC37" s="90"/>
      <c r="BD37" s="91"/>
      <c r="BE37" s="96"/>
      <c r="BF37" s="437">
        <f t="shared" si="3"/>
        <v>2</v>
      </c>
      <c r="BG37" s="631"/>
      <c r="BH37" s="1002" t="s">
        <v>141</v>
      </c>
      <c r="BI37" s="1003"/>
    </row>
    <row r="38" spans="1:61" ht="27.95" customHeight="1" x14ac:dyDescent="0.2">
      <c r="A38" s="924" t="s">
        <v>175</v>
      </c>
      <c r="B38" s="925"/>
      <c r="C38" s="992" t="s">
        <v>373</v>
      </c>
      <c r="D38" s="993"/>
      <c r="E38" s="993"/>
      <c r="F38" s="993"/>
      <c r="G38" s="993"/>
      <c r="H38" s="993"/>
      <c r="I38" s="993"/>
      <c r="J38" s="993"/>
      <c r="K38" s="993"/>
      <c r="L38" s="993"/>
      <c r="M38" s="993"/>
      <c r="N38" s="993"/>
      <c r="O38" s="993"/>
      <c r="P38" s="993"/>
      <c r="Q38" s="994"/>
      <c r="R38" s="97"/>
      <c r="S38" s="98"/>
      <c r="T38" s="99"/>
      <c r="U38" s="100"/>
      <c r="V38" s="247"/>
      <c r="W38" s="248"/>
      <c r="X38" s="247"/>
      <c r="Y38" s="248"/>
      <c r="Z38" s="247"/>
      <c r="AA38" s="245"/>
      <c r="AB38" s="246"/>
      <c r="AC38" s="245"/>
      <c r="AD38" s="246"/>
      <c r="AE38" s="245"/>
      <c r="AF38" s="246"/>
      <c r="AG38" s="248"/>
      <c r="AH38" s="90"/>
      <c r="AI38" s="91"/>
      <c r="AJ38" s="92"/>
      <c r="AK38" s="93"/>
      <c r="AL38" s="91"/>
      <c r="AM38" s="92"/>
      <c r="AN38" s="105"/>
      <c r="AO38" s="106"/>
      <c r="AP38" s="107"/>
      <c r="AQ38" s="108"/>
      <c r="AR38" s="106"/>
      <c r="AS38" s="109"/>
      <c r="AT38" s="108"/>
      <c r="AU38" s="106"/>
      <c r="AV38" s="110"/>
      <c r="AW38" s="111"/>
      <c r="AX38" s="106"/>
      <c r="AY38" s="110"/>
      <c r="AZ38" s="105"/>
      <c r="BA38" s="106"/>
      <c r="BB38" s="107"/>
      <c r="BC38" s="108"/>
      <c r="BD38" s="106"/>
      <c r="BE38" s="109"/>
      <c r="BF38" s="437">
        <f t="shared" si="3"/>
        <v>0</v>
      </c>
      <c r="BG38" s="631"/>
      <c r="BH38" s="721"/>
      <c r="BI38" s="722"/>
    </row>
    <row r="39" spans="1:61" ht="27.95" customHeight="1" x14ac:dyDescent="0.2">
      <c r="A39" s="917" t="s">
        <v>176</v>
      </c>
      <c r="B39" s="918"/>
      <c r="C39" s="758" t="s">
        <v>216</v>
      </c>
      <c r="D39" s="759"/>
      <c r="E39" s="759"/>
      <c r="F39" s="759"/>
      <c r="G39" s="759"/>
      <c r="H39" s="759"/>
      <c r="I39" s="759"/>
      <c r="J39" s="759"/>
      <c r="K39" s="759"/>
      <c r="L39" s="759"/>
      <c r="M39" s="759"/>
      <c r="N39" s="759"/>
      <c r="O39" s="759"/>
      <c r="P39" s="759"/>
      <c r="Q39" s="760"/>
      <c r="R39" s="761">
        <v>1</v>
      </c>
      <c r="S39" s="762"/>
      <c r="T39" s="763"/>
      <c r="U39" s="764"/>
      <c r="V39" s="655">
        <f>AH39+AK39+AN39+AQ39+AT39+AW39+AZ39+BC39</f>
        <v>120</v>
      </c>
      <c r="W39" s="656"/>
      <c r="X39" s="708">
        <f>SUM(Z39:AG39)</f>
        <v>86</v>
      </c>
      <c r="Y39" s="711"/>
      <c r="Z39" s="708">
        <v>50</v>
      </c>
      <c r="AA39" s="709"/>
      <c r="AB39" s="710">
        <v>18</v>
      </c>
      <c r="AC39" s="709"/>
      <c r="AD39" s="710">
        <v>18</v>
      </c>
      <c r="AE39" s="709"/>
      <c r="AF39" s="256"/>
      <c r="AG39" s="255"/>
      <c r="AH39" s="117">
        <v>120</v>
      </c>
      <c r="AI39" s="118">
        <v>86</v>
      </c>
      <c r="AJ39" s="114">
        <v>3</v>
      </c>
      <c r="AK39" s="93"/>
      <c r="AL39" s="91"/>
      <c r="AM39" s="92"/>
      <c r="AN39" s="94"/>
      <c r="AO39" s="91"/>
      <c r="AP39" s="95"/>
      <c r="AQ39" s="90"/>
      <c r="AR39" s="91"/>
      <c r="AS39" s="96"/>
      <c r="AT39" s="90"/>
      <c r="AU39" s="91"/>
      <c r="AV39" s="92"/>
      <c r="AW39" s="93"/>
      <c r="AX39" s="91"/>
      <c r="AY39" s="92"/>
      <c r="AZ39" s="94"/>
      <c r="BA39" s="91"/>
      <c r="BB39" s="95"/>
      <c r="BC39" s="90"/>
      <c r="BD39" s="91"/>
      <c r="BE39" s="96"/>
      <c r="BF39" s="437">
        <f>AJ39+AM39+AP39+AS39+AV39+AY39+BB39+BE39</f>
        <v>3</v>
      </c>
      <c r="BG39" s="631"/>
      <c r="BH39" s="604" t="s">
        <v>62</v>
      </c>
      <c r="BI39" s="605"/>
    </row>
    <row r="40" spans="1:61" ht="27.95" customHeight="1" x14ac:dyDescent="0.2">
      <c r="A40" s="917" t="s">
        <v>177</v>
      </c>
      <c r="B40" s="918"/>
      <c r="C40" s="755" t="s">
        <v>0</v>
      </c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7"/>
      <c r="R40" s="253">
        <v>1</v>
      </c>
      <c r="S40" s="254">
        <v>2</v>
      </c>
      <c r="T40" s="631">
        <v>3</v>
      </c>
      <c r="U40" s="632"/>
      <c r="V40" s="655">
        <f>AH40+AK40+AN40+AQ40+AT40+AW40+AZ40+BC40</f>
        <v>648</v>
      </c>
      <c r="W40" s="656"/>
      <c r="X40" s="502">
        <f t="shared" si="4"/>
        <v>318</v>
      </c>
      <c r="Y40" s="621"/>
      <c r="Z40" s="502">
        <v>136</v>
      </c>
      <c r="AA40" s="498"/>
      <c r="AB40" s="500"/>
      <c r="AC40" s="498"/>
      <c r="AD40" s="500">
        <v>182</v>
      </c>
      <c r="AE40" s="498"/>
      <c r="AF40" s="500"/>
      <c r="AG40" s="621"/>
      <c r="AH40" s="90">
        <f>AJ40*36</f>
        <v>216</v>
      </c>
      <c r="AI40" s="91">
        <v>108</v>
      </c>
      <c r="AJ40" s="114">
        <v>6</v>
      </c>
      <c r="AK40" s="93">
        <f>AM40*36</f>
        <v>216</v>
      </c>
      <c r="AL40" s="91">
        <v>102</v>
      </c>
      <c r="AM40" s="92">
        <v>6</v>
      </c>
      <c r="AN40" s="94">
        <f>AP40*36</f>
        <v>216</v>
      </c>
      <c r="AO40" s="91">
        <v>108</v>
      </c>
      <c r="AP40" s="95">
        <v>6</v>
      </c>
      <c r="AQ40" s="90"/>
      <c r="AR40" s="91"/>
      <c r="AS40" s="96"/>
      <c r="AT40" s="90"/>
      <c r="AU40" s="91"/>
      <c r="AV40" s="92"/>
      <c r="AW40" s="93"/>
      <c r="AX40" s="91"/>
      <c r="AY40" s="92"/>
      <c r="AZ40" s="94"/>
      <c r="BA40" s="91"/>
      <c r="BB40" s="95"/>
      <c r="BC40" s="90"/>
      <c r="BD40" s="91"/>
      <c r="BE40" s="96"/>
      <c r="BF40" s="437">
        <f t="shared" si="3"/>
        <v>18</v>
      </c>
      <c r="BG40" s="631"/>
      <c r="BH40" s="604" t="s">
        <v>63</v>
      </c>
      <c r="BI40" s="605"/>
    </row>
    <row r="41" spans="1:61" ht="27.95" customHeight="1" x14ac:dyDescent="0.2">
      <c r="A41" s="917" t="s">
        <v>215</v>
      </c>
      <c r="B41" s="918"/>
      <c r="C41" s="755" t="s">
        <v>1</v>
      </c>
      <c r="D41" s="756"/>
      <c r="E41" s="756"/>
      <c r="F41" s="756"/>
      <c r="G41" s="756"/>
      <c r="H41" s="756"/>
      <c r="I41" s="756"/>
      <c r="J41" s="756"/>
      <c r="K41" s="756"/>
      <c r="L41" s="756"/>
      <c r="M41" s="756"/>
      <c r="N41" s="756"/>
      <c r="O41" s="756"/>
      <c r="P41" s="756"/>
      <c r="Q41" s="757"/>
      <c r="R41" s="437">
        <v>3</v>
      </c>
      <c r="S41" s="438"/>
      <c r="T41" s="700">
        <v>2</v>
      </c>
      <c r="U41" s="701"/>
      <c r="V41" s="655">
        <f>AH41+AK41+AN41+AQ41+AT41+AW41+AZ41+BC41</f>
        <v>324</v>
      </c>
      <c r="W41" s="656"/>
      <c r="X41" s="502">
        <f t="shared" si="4"/>
        <v>192</v>
      </c>
      <c r="Y41" s="621"/>
      <c r="Z41" s="502">
        <v>68</v>
      </c>
      <c r="AA41" s="498"/>
      <c r="AB41" s="500">
        <v>50</v>
      </c>
      <c r="AC41" s="498"/>
      <c r="AD41" s="500">
        <v>74</v>
      </c>
      <c r="AE41" s="498"/>
      <c r="AF41" s="500"/>
      <c r="AG41" s="621"/>
      <c r="AH41" s="90"/>
      <c r="AI41" s="91"/>
      <c r="AJ41" s="92"/>
      <c r="AK41" s="93">
        <f>AM41*36</f>
        <v>216</v>
      </c>
      <c r="AL41" s="91">
        <v>108</v>
      </c>
      <c r="AM41" s="92">
        <v>6</v>
      </c>
      <c r="AN41" s="94">
        <f>AP41*36</f>
        <v>108</v>
      </c>
      <c r="AO41" s="91">
        <v>84</v>
      </c>
      <c r="AP41" s="95">
        <v>3</v>
      </c>
      <c r="AQ41" s="90"/>
      <c r="AR41" s="91"/>
      <c r="AS41" s="96"/>
      <c r="AT41" s="90"/>
      <c r="AU41" s="91"/>
      <c r="AV41" s="92"/>
      <c r="AW41" s="93"/>
      <c r="AX41" s="91"/>
      <c r="AY41" s="92"/>
      <c r="AZ41" s="94"/>
      <c r="BA41" s="91"/>
      <c r="BB41" s="95"/>
      <c r="BC41" s="90"/>
      <c r="BD41" s="91"/>
      <c r="BE41" s="96"/>
      <c r="BF41" s="437">
        <f t="shared" si="3"/>
        <v>9</v>
      </c>
      <c r="BG41" s="631"/>
      <c r="BH41" s="604" t="s">
        <v>64</v>
      </c>
      <c r="BI41" s="605"/>
    </row>
    <row r="42" spans="1:61" ht="27.95" customHeight="1" x14ac:dyDescent="0.2">
      <c r="A42" s="924" t="s">
        <v>178</v>
      </c>
      <c r="B42" s="925"/>
      <c r="C42" s="992" t="s">
        <v>217</v>
      </c>
      <c r="D42" s="993"/>
      <c r="E42" s="993"/>
      <c r="F42" s="993"/>
      <c r="G42" s="993"/>
      <c r="H42" s="993"/>
      <c r="I42" s="993"/>
      <c r="J42" s="993"/>
      <c r="K42" s="993"/>
      <c r="L42" s="993"/>
      <c r="M42" s="993"/>
      <c r="N42" s="993"/>
      <c r="O42" s="993"/>
      <c r="P42" s="993"/>
      <c r="Q42" s="994"/>
      <c r="R42" s="97"/>
      <c r="S42" s="98"/>
      <c r="T42" s="99"/>
      <c r="U42" s="100"/>
      <c r="V42" s="247"/>
      <c r="W42" s="248"/>
      <c r="X42" s="247"/>
      <c r="Y42" s="248"/>
      <c r="Z42" s="247"/>
      <c r="AA42" s="245"/>
      <c r="AB42" s="246"/>
      <c r="AC42" s="245"/>
      <c r="AD42" s="246"/>
      <c r="AE42" s="245"/>
      <c r="AF42" s="246"/>
      <c r="AG42" s="248"/>
      <c r="AH42" s="90"/>
      <c r="AI42" s="91"/>
      <c r="AJ42" s="92"/>
      <c r="AK42" s="93"/>
      <c r="AL42" s="91"/>
      <c r="AM42" s="92"/>
      <c r="AN42" s="94"/>
      <c r="AO42" s="91"/>
      <c r="AP42" s="95"/>
      <c r="AQ42" s="90"/>
      <c r="AR42" s="91"/>
      <c r="AS42" s="96"/>
      <c r="AT42" s="90"/>
      <c r="AU42" s="91"/>
      <c r="AV42" s="92"/>
      <c r="AW42" s="93"/>
      <c r="AX42" s="91"/>
      <c r="AY42" s="92"/>
      <c r="AZ42" s="94"/>
      <c r="BA42" s="91"/>
      <c r="BB42" s="95"/>
      <c r="BC42" s="90"/>
      <c r="BD42" s="91"/>
      <c r="BE42" s="96"/>
      <c r="BF42" s="437">
        <f t="shared" si="3"/>
        <v>0</v>
      </c>
      <c r="BG42" s="631"/>
      <c r="BH42" s="604"/>
      <c r="BI42" s="605"/>
    </row>
    <row r="43" spans="1:61" ht="39.950000000000003" customHeight="1" x14ac:dyDescent="0.2">
      <c r="A43" s="917" t="s">
        <v>179</v>
      </c>
      <c r="B43" s="918"/>
      <c r="C43" s="755" t="s">
        <v>267</v>
      </c>
      <c r="D43" s="756"/>
      <c r="E43" s="756"/>
      <c r="F43" s="756"/>
      <c r="G43" s="756"/>
      <c r="H43" s="756"/>
      <c r="I43" s="756"/>
      <c r="J43" s="756"/>
      <c r="K43" s="756"/>
      <c r="L43" s="756"/>
      <c r="M43" s="756"/>
      <c r="N43" s="756"/>
      <c r="O43" s="756"/>
      <c r="P43" s="756"/>
      <c r="Q43" s="757"/>
      <c r="R43" s="629">
        <v>1</v>
      </c>
      <c r="S43" s="630"/>
      <c r="T43" s="700"/>
      <c r="U43" s="701"/>
      <c r="V43" s="655">
        <f>AH43+AK43+AN43+AQ43+AT43+AW43+AZ43+BC43</f>
        <v>120</v>
      </c>
      <c r="W43" s="656"/>
      <c r="X43" s="502">
        <f t="shared" si="4"/>
        <v>84</v>
      </c>
      <c r="Y43" s="621"/>
      <c r="Z43" s="502">
        <v>16</v>
      </c>
      <c r="AA43" s="498"/>
      <c r="AB43" s="500">
        <v>68</v>
      </c>
      <c r="AC43" s="498"/>
      <c r="AD43" s="500"/>
      <c r="AE43" s="498"/>
      <c r="AF43" s="500"/>
      <c r="AG43" s="621"/>
      <c r="AH43" s="119">
        <v>120</v>
      </c>
      <c r="AI43" s="91">
        <v>84</v>
      </c>
      <c r="AJ43" s="114">
        <v>3</v>
      </c>
      <c r="AK43" s="93"/>
      <c r="AL43" s="91"/>
      <c r="AM43" s="92"/>
      <c r="AN43" s="94"/>
      <c r="AO43" s="91"/>
      <c r="AP43" s="95"/>
      <c r="AQ43" s="90"/>
      <c r="AR43" s="91"/>
      <c r="AS43" s="96"/>
      <c r="AT43" s="90"/>
      <c r="AU43" s="91"/>
      <c r="AV43" s="92"/>
      <c r="AW43" s="93"/>
      <c r="AX43" s="91"/>
      <c r="AY43" s="92"/>
      <c r="AZ43" s="94"/>
      <c r="BA43" s="91"/>
      <c r="BB43" s="95"/>
      <c r="BC43" s="90"/>
      <c r="BD43" s="91"/>
      <c r="BE43" s="96"/>
      <c r="BF43" s="437">
        <f t="shared" si="3"/>
        <v>3</v>
      </c>
      <c r="BG43" s="631"/>
      <c r="BH43" s="679" t="s">
        <v>374</v>
      </c>
      <c r="BI43" s="680"/>
    </row>
    <row r="44" spans="1:61" ht="48" customHeight="1" x14ac:dyDescent="0.2">
      <c r="A44" s="917" t="s">
        <v>180</v>
      </c>
      <c r="B44" s="918"/>
      <c r="C44" s="752" t="s">
        <v>268</v>
      </c>
      <c r="D44" s="753"/>
      <c r="E44" s="753"/>
      <c r="F44" s="753"/>
      <c r="G44" s="753"/>
      <c r="H44" s="753"/>
      <c r="I44" s="753"/>
      <c r="J44" s="753"/>
      <c r="K44" s="753"/>
      <c r="L44" s="753"/>
      <c r="M44" s="753"/>
      <c r="N44" s="753"/>
      <c r="O44" s="753"/>
      <c r="P44" s="753"/>
      <c r="Q44" s="754"/>
      <c r="R44" s="629">
        <v>3</v>
      </c>
      <c r="S44" s="630"/>
      <c r="T44" s="690">
        <v>2</v>
      </c>
      <c r="U44" s="691"/>
      <c r="V44" s="655">
        <f>AH44+AK44+AN44+AQ44+AT44+AW44+AZ44+BC44</f>
        <v>216</v>
      </c>
      <c r="W44" s="656"/>
      <c r="X44" s="502">
        <f t="shared" si="4"/>
        <v>140</v>
      </c>
      <c r="Y44" s="621"/>
      <c r="Z44" s="502">
        <v>72</v>
      </c>
      <c r="AA44" s="498"/>
      <c r="AB44" s="500">
        <v>68</v>
      </c>
      <c r="AC44" s="498"/>
      <c r="AD44" s="500"/>
      <c r="AE44" s="498"/>
      <c r="AF44" s="500"/>
      <c r="AG44" s="621"/>
      <c r="AH44" s="90"/>
      <c r="AI44" s="91"/>
      <c r="AJ44" s="92"/>
      <c r="AK44" s="93">
        <f>AM44*36</f>
        <v>108</v>
      </c>
      <c r="AL44" s="91">
        <v>68</v>
      </c>
      <c r="AM44" s="92">
        <v>3</v>
      </c>
      <c r="AN44" s="94">
        <f>AP44*36</f>
        <v>108</v>
      </c>
      <c r="AO44" s="91">
        <v>72</v>
      </c>
      <c r="AP44" s="95">
        <v>3</v>
      </c>
      <c r="AQ44" s="90"/>
      <c r="AR44" s="91"/>
      <c r="AS44" s="96"/>
      <c r="AT44" s="90"/>
      <c r="AU44" s="91"/>
      <c r="AV44" s="92"/>
      <c r="AW44" s="93"/>
      <c r="AX44" s="91"/>
      <c r="AY44" s="92"/>
      <c r="AZ44" s="94"/>
      <c r="BA44" s="91"/>
      <c r="BB44" s="95"/>
      <c r="BC44" s="90"/>
      <c r="BD44" s="91"/>
      <c r="BE44" s="96"/>
      <c r="BF44" s="437">
        <f t="shared" si="3"/>
        <v>6</v>
      </c>
      <c r="BG44" s="631"/>
      <c r="BH44" s="1000" t="s">
        <v>66</v>
      </c>
      <c r="BI44" s="1001"/>
    </row>
    <row r="45" spans="1:61" ht="27.95" customHeight="1" x14ac:dyDescent="0.2">
      <c r="A45" s="998" t="s">
        <v>181</v>
      </c>
      <c r="B45" s="999"/>
      <c r="C45" s="995" t="s">
        <v>19</v>
      </c>
      <c r="D45" s="996"/>
      <c r="E45" s="996"/>
      <c r="F45" s="996"/>
      <c r="G45" s="996"/>
      <c r="H45" s="996"/>
      <c r="I45" s="996"/>
      <c r="J45" s="996"/>
      <c r="K45" s="996"/>
      <c r="L45" s="996"/>
      <c r="M45" s="996"/>
      <c r="N45" s="996"/>
      <c r="O45" s="996"/>
      <c r="P45" s="996"/>
      <c r="Q45" s="997"/>
      <c r="R45" s="695">
        <v>2</v>
      </c>
      <c r="S45" s="696"/>
      <c r="T45" s="690"/>
      <c r="U45" s="691"/>
      <c r="V45" s="655">
        <f>AH45+AK45+AN45+AQ45+AT45+AW45+AZ45+BC45</f>
        <v>108</v>
      </c>
      <c r="W45" s="656"/>
      <c r="X45" s="684">
        <f t="shared" si="4"/>
        <v>68</v>
      </c>
      <c r="Y45" s="694"/>
      <c r="Z45" s="684"/>
      <c r="AA45" s="685"/>
      <c r="AB45" s="686"/>
      <c r="AC45" s="685"/>
      <c r="AD45" s="686">
        <v>68</v>
      </c>
      <c r="AE45" s="685"/>
      <c r="AF45" s="686"/>
      <c r="AG45" s="694"/>
      <c r="AH45" s="119"/>
      <c r="AI45" s="120"/>
      <c r="AJ45" s="114"/>
      <c r="AK45" s="93">
        <f>AM45*36</f>
        <v>108</v>
      </c>
      <c r="AL45" s="120">
        <v>68</v>
      </c>
      <c r="AM45" s="114">
        <v>3</v>
      </c>
      <c r="AN45" s="94"/>
      <c r="AO45" s="120"/>
      <c r="AP45" s="121"/>
      <c r="AQ45" s="90"/>
      <c r="AR45" s="91"/>
      <c r="AS45" s="96"/>
      <c r="AT45" s="90"/>
      <c r="AU45" s="91"/>
      <c r="AV45" s="92"/>
      <c r="AW45" s="93"/>
      <c r="AX45" s="91"/>
      <c r="AY45" s="92"/>
      <c r="AZ45" s="94"/>
      <c r="BA45" s="91"/>
      <c r="BB45" s="95"/>
      <c r="BC45" s="90"/>
      <c r="BD45" s="91"/>
      <c r="BE45" s="96"/>
      <c r="BF45" s="437">
        <f t="shared" si="3"/>
        <v>3</v>
      </c>
      <c r="BG45" s="631"/>
      <c r="BH45" s="604" t="s">
        <v>60</v>
      </c>
      <c r="BI45" s="605"/>
    </row>
    <row r="46" spans="1:61" ht="27.95" customHeight="1" x14ac:dyDescent="0.2">
      <c r="A46" s="924" t="s">
        <v>183</v>
      </c>
      <c r="B46" s="925"/>
      <c r="C46" s="995" t="s">
        <v>2</v>
      </c>
      <c r="D46" s="996"/>
      <c r="E46" s="996"/>
      <c r="F46" s="996"/>
      <c r="G46" s="996"/>
      <c r="H46" s="996"/>
      <c r="I46" s="996"/>
      <c r="J46" s="996"/>
      <c r="K46" s="996"/>
      <c r="L46" s="996"/>
      <c r="M46" s="996"/>
      <c r="N46" s="996"/>
      <c r="O46" s="996"/>
      <c r="P46" s="996"/>
      <c r="Q46" s="997"/>
      <c r="R46" s="629"/>
      <c r="S46" s="630"/>
      <c r="T46" s="129">
        <v>1</v>
      </c>
      <c r="U46" s="130"/>
      <c r="V46" s="655">
        <f>AH46+AK46+AN46+AQ46+AT46+AW46+AZ46+BC46</f>
        <v>108</v>
      </c>
      <c r="W46" s="656"/>
      <c r="X46" s="502">
        <f t="shared" si="4"/>
        <v>52</v>
      </c>
      <c r="Y46" s="621"/>
      <c r="Z46" s="502">
        <v>34</v>
      </c>
      <c r="AA46" s="498"/>
      <c r="AB46" s="500"/>
      <c r="AC46" s="498"/>
      <c r="AD46" s="500">
        <v>18</v>
      </c>
      <c r="AE46" s="498"/>
      <c r="AF46" s="500"/>
      <c r="AG46" s="621"/>
      <c r="AH46" s="90">
        <f>AJ46*36</f>
        <v>108</v>
      </c>
      <c r="AI46" s="91">
        <v>52</v>
      </c>
      <c r="AJ46" s="92">
        <v>3</v>
      </c>
      <c r="AK46" s="93"/>
      <c r="AL46" s="91"/>
      <c r="AM46" s="92"/>
      <c r="AN46" s="94"/>
      <c r="AO46" s="91"/>
      <c r="AP46" s="95"/>
      <c r="AQ46" s="90"/>
      <c r="AR46" s="91"/>
      <c r="AS46" s="96"/>
      <c r="AT46" s="90"/>
      <c r="AU46" s="91"/>
      <c r="AV46" s="92"/>
      <c r="AW46" s="93"/>
      <c r="AX46" s="91"/>
      <c r="AY46" s="92"/>
      <c r="AZ46" s="94"/>
      <c r="BA46" s="91"/>
      <c r="BB46" s="95"/>
      <c r="BC46" s="90"/>
      <c r="BD46" s="91"/>
      <c r="BE46" s="96"/>
      <c r="BF46" s="437">
        <f>AJ46+AM46+AP46+AS46+AV46+AY46+BB46+BE46</f>
        <v>3</v>
      </c>
      <c r="BG46" s="631"/>
      <c r="BH46" s="679" t="s">
        <v>67</v>
      </c>
      <c r="BI46" s="680"/>
    </row>
    <row r="47" spans="1:61" ht="27.95" customHeight="1" x14ac:dyDescent="0.2">
      <c r="A47" s="924" t="s">
        <v>185</v>
      </c>
      <c r="B47" s="925"/>
      <c r="C47" s="992" t="s">
        <v>218</v>
      </c>
      <c r="D47" s="993"/>
      <c r="E47" s="993"/>
      <c r="F47" s="993"/>
      <c r="G47" s="993"/>
      <c r="H47" s="993"/>
      <c r="I47" s="993"/>
      <c r="J47" s="993"/>
      <c r="K47" s="993"/>
      <c r="L47" s="993"/>
      <c r="M47" s="993"/>
      <c r="N47" s="993"/>
      <c r="O47" s="993"/>
      <c r="P47" s="993"/>
      <c r="Q47" s="994"/>
      <c r="R47" s="97"/>
      <c r="S47" s="98"/>
      <c r="T47" s="99"/>
      <c r="U47" s="100"/>
      <c r="V47" s="247"/>
      <c r="W47" s="248"/>
      <c r="X47" s="247"/>
      <c r="Y47" s="248"/>
      <c r="Z47" s="247"/>
      <c r="AA47" s="245"/>
      <c r="AB47" s="246"/>
      <c r="AC47" s="245"/>
      <c r="AD47" s="246"/>
      <c r="AE47" s="245"/>
      <c r="AF47" s="246"/>
      <c r="AG47" s="248"/>
      <c r="AH47" s="90"/>
      <c r="AI47" s="91"/>
      <c r="AJ47" s="92"/>
      <c r="AK47" s="93"/>
      <c r="AL47" s="91"/>
      <c r="AM47" s="92"/>
      <c r="AN47" s="94"/>
      <c r="AO47" s="91"/>
      <c r="AP47" s="95"/>
      <c r="AQ47" s="90"/>
      <c r="AR47" s="91"/>
      <c r="AS47" s="96"/>
      <c r="AT47" s="90"/>
      <c r="AU47" s="91"/>
      <c r="AV47" s="92"/>
      <c r="AW47" s="93"/>
      <c r="AX47" s="91"/>
      <c r="AY47" s="92"/>
      <c r="AZ47" s="94"/>
      <c r="BA47" s="91"/>
      <c r="BB47" s="95"/>
      <c r="BC47" s="90"/>
      <c r="BD47" s="91"/>
      <c r="BE47" s="96"/>
      <c r="BF47" s="437">
        <f t="shared" si="3"/>
        <v>0</v>
      </c>
      <c r="BG47" s="631"/>
      <c r="BH47" s="604"/>
      <c r="BI47" s="605"/>
    </row>
    <row r="48" spans="1:61" ht="27.95" customHeight="1" x14ac:dyDescent="0.2">
      <c r="A48" s="929" t="s">
        <v>186</v>
      </c>
      <c r="B48" s="930"/>
      <c r="C48" s="741" t="s">
        <v>3</v>
      </c>
      <c r="D48" s="742"/>
      <c r="E48" s="742"/>
      <c r="F48" s="742"/>
      <c r="G48" s="742"/>
      <c r="H48" s="742"/>
      <c r="I48" s="742"/>
      <c r="J48" s="742"/>
      <c r="K48" s="742"/>
      <c r="L48" s="742"/>
      <c r="M48" s="742"/>
      <c r="N48" s="742"/>
      <c r="O48" s="742"/>
      <c r="P48" s="742"/>
      <c r="Q48" s="743"/>
      <c r="R48" s="744"/>
      <c r="S48" s="745"/>
      <c r="T48" s="131">
        <v>1</v>
      </c>
      <c r="U48" s="132">
        <v>2</v>
      </c>
      <c r="V48" s="746">
        <f t="shared" ref="V48:V54" si="5">AH48+AK48+AN48+AQ48+AT48+AW48+AZ48+BC48</f>
        <v>216</v>
      </c>
      <c r="W48" s="747"/>
      <c r="X48" s="748">
        <f>SUM(Z48:AG48)</f>
        <v>140</v>
      </c>
      <c r="Y48" s="749"/>
      <c r="Z48" s="748">
        <v>16</v>
      </c>
      <c r="AA48" s="612"/>
      <c r="AB48" s="609">
        <v>76</v>
      </c>
      <c r="AC48" s="612"/>
      <c r="AD48" s="609">
        <v>48</v>
      </c>
      <c r="AE48" s="612"/>
      <c r="AF48" s="609"/>
      <c r="AG48" s="749"/>
      <c r="AH48" s="90">
        <f>AJ48*36</f>
        <v>108</v>
      </c>
      <c r="AI48" s="133">
        <v>72</v>
      </c>
      <c r="AJ48" s="134">
        <v>3</v>
      </c>
      <c r="AK48" s="93">
        <f>AM48*36</f>
        <v>108</v>
      </c>
      <c r="AL48" s="133">
        <v>68</v>
      </c>
      <c r="AM48" s="135">
        <v>3</v>
      </c>
      <c r="AN48" s="94"/>
      <c r="AO48" s="133"/>
      <c r="AP48" s="134"/>
      <c r="AQ48" s="136"/>
      <c r="AR48" s="133"/>
      <c r="AS48" s="135"/>
      <c r="AT48" s="137"/>
      <c r="AU48" s="133"/>
      <c r="AV48" s="134"/>
      <c r="AW48" s="136"/>
      <c r="AX48" s="133"/>
      <c r="AY48" s="135"/>
      <c r="AZ48" s="137"/>
      <c r="BA48" s="133"/>
      <c r="BB48" s="134"/>
      <c r="BC48" s="136"/>
      <c r="BD48" s="133"/>
      <c r="BE48" s="135"/>
      <c r="BF48" s="739">
        <f t="shared" si="3"/>
        <v>6</v>
      </c>
      <c r="BG48" s="740"/>
      <c r="BH48" s="679" t="s">
        <v>69</v>
      </c>
      <c r="BI48" s="680"/>
    </row>
    <row r="49" spans="1:61" ht="48" customHeight="1" x14ac:dyDescent="0.2">
      <c r="A49" s="917" t="s">
        <v>187</v>
      </c>
      <c r="B49" s="918"/>
      <c r="C49" s="443" t="s">
        <v>233</v>
      </c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5"/>
      <c r="R49" s="335">
        <v>2</v>
      </c>
      <c r="S49" s="334">
        <v>4</v>
      </c>
      <c r="T49" s="690">
        <v>3</v>
      </c>
      <c r="U49" s="691"/>
      <c r="V49" s="655">
        <f t="shared" si="5"/>
        <v>324</v>
      </c>
      <c r="W49" s="656"/>
      <c r="X49" s="684">
        <f>SUM(Z49:AG49)</f>
        <v>208</v>
      </c>
      <c r="Y49" s="694"/>
      <c r="Z49" s="684">
        <v>88</v>
      </c>
      <c r="AA49" s="685"/>
      <c r="AB49" s="686">
        <v>18</v>
      </c>
      <c r="AC49" s="685"/>
      <c r="AD49" s="686">
        <v>102</v>
      </c>
      <c r="AE49" s="685"/>
      <c r="AF49" s="686"/>
      <c r="AG49" s="694"/>
      <c r="AH49" s="119"/>
      <c r="AI49" s="120"/>
      <c r="AJ49" s="114"/>
      <c r="AK49" s="93">
        <f>AM49*36</f>
        <v>108</v>
      </c>
      <c r="AL49" s="120">
        <v>68</v>
      </c>
      <c r="AM49" s="114">
        <v>3</v>
      </c>
      <c r="AN49" s="94">
        <f>AP49*36</f>
        <v>108</v>
      </c>
      <c r="AO49" s="120">
        <v>72</v>
      </c>
      <c r="AP49" s="121">
        <v>3</v>
      </c>
      <c r="AQ49" s="119">
        <f>AS49*36</f>
        <v>108</v>
      </c>
      <c r="AR49" s="120">
        <v>68</v>
      </c>
      <c r="AS49" s="140">
        <v>3</v>
      </c>
      <c r="AT49" s="119"/>
      <c r="AU49" s="120"/>
      <c r="AV49" s="114"/>
      <c r="AW49" s="141"/>
      <c r="AX49" s="120"/>
      <c r="AY49" s="114"/>
      <c r="AZ49" s="142"/>
      <c r="BA49" s="91"/>
      <c r="BB49" s="95"/>
      <c r="BC49" s="90"/>
      <c r="BD49" s="91"/>
      <c r="BE49" s="96"/>
      <c r="BF49" s="437">
        <f t="shared" si="3"/>
        <v>9</v>
      </c>
      <c r="BG49" s="631"/>
      <c r="BH49" s="679" t="s">
        <v>70</v>
      </c>
      <c r="BI49" s="680"/>
    </row>
    <row r="50" spans="1:61" ht="27.95" customHeight="1" x14ac:dyDescent="0.2">
      <c r="A50" s="917" t="s">
        <v>188</v>
      </c>
      <c r="B50" s="918"/>
      <c r="C50" s="443" t="s">
        <v>219</v>
      </c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4"/>
      <c r="O50" s="444"/>
      <c r="P50" s="444"/>
      <c r="Q50" s="445"/>
      <c r="R50" s="688">
        <v>4</v>
      </c>
      <c r="S50" s="689"/>
      <c r="T50" s="690">
        <v>3</v>
      </c>
      <c r="U50" s="691"/>
      <c r="V50" s="655">
        <f t="shared" si="5"/>
        <v>216</v>
      </c>
      <c r="W50" s="656"/>
      <c r="X50" s="684">
        <f>SUM(Z50:AG50)</f>
        <v>140</v>
      </c>
      <c r="Y50" s="694"/>
      <c r="Z50" s="684">
        <v>52</v>
      </c>
      <c r="AA50" s="685"/>
      <c r="AB50" s="686">
        <v>18</v>
      </c>
      <c r="AC50" s="685"/>
      <c r="AD50" s="686">
        <v>70</v>
      </c>
      <c r="AE50" s="685"/>
      <c r="AF50" s="686"/>
      <c r="AG50" s="694"/>
      <c r="AH50" s="119"/>
      <c r="AI50" s="120"/>
      <c r="AJ50" s="114"/>
      <c r="AK50" s="141"/>
      <c r="AL50" s="120"/>
      <c r="AM50" s="114"/>
      <c r="AN50" s="94">
        <f>AP50*36</f>
        <v>108</v>
      </c>
      <c r="AO50" s="120">
        <v>72</v>
      </c>
      <c r="AP50" s="121">
        <v>3</v>
      </c>
      <c r="AQ50" s="119">
        <f>AS50*36</f>
        <v>108</v>
      </c>
      <c r="AR50" s="120">
        <v>68</v>
      </c>
      <c r="AS50" s="140">
        <v>3</v>
      </c>
      <c r="AT50" s="119"/>
      <c r="AU50" s="120"/>
      <c r="AV50" s="114"/>
      <c r="AW50" s="141"/>
      <c r="AX50" s="120"/>
      <c r="AY50" s="114"/>
      <c r="AZ50" s="142"/>
      <c r="BA50" s="91"/>
      <c r="BB50" s="95"/>
      <c r="BC50" s="90"/>
      <c r="BD50" s="91"/>
      <c r="BE50" s="96"/>
      <c r="BF50" s="437">
        <f t="shared" si="3"/>
        <v>6</v>
      </c>
      <c r="BG50" s="631"/>
      <c r="BH50" s="679" t="s">
        <v>71</v>
      </c>
      <c r="BI50" s="680"/>
    </row>
    <row r="51" spans="1:61" ht="48" customHeight="1" x14ac:dyDescent="0.2">
      <c r="A51" s="929" t="s">
        <v>220</v>
      </c>
      <c r="B51" s="930"/>
      <c r="C51" s="697" t="s">
        <v>314</v>
      </c>
      <c r="D51" s="698"/>
      <c r="E51" s="698"/>
      <c r="F51" s="698"/>
      <c r="G51" s="698"/>
      <c r="H51" s="698"/>
      <c r="I51" s="698"/>
      <c r="J51" s="698"/>
      <c r="K51" s="698"/>
      <c r="L51" s="698"/>
      <c r="M51" s="698"/>
      <c r="N51" s="698"/>
      <c r="O51" s="698"/>
      <c r="P51" s="698"/>
      <c r="Q51" s="699"/>
      <c r="R51" s="695">
        <v>5</v>
      </c>
      <c r="S51" s="696"/>
      <c r="T51" s="700">
        <v>4</v>
      </c>
      <c r="U51" s="701"/>
      <c r="V51" s="655">
        <f t="shared" si="5"/>
        <v>396</v>
      </c>
      <c r="W51" s="656"/>
      <c r="X51" s="684">
        <f t="shared" si="4"/>
        <v>204</v>
      </c>
      <c r="Y51" s="694"/>
      <c r="Z51" s="684">
        <v>104</v>
      </c>
      <c r="AA51" s="685"/>
      <c r="AB51" s="686">
        <v>50</v>
      </c>
      <c r="AC51" s="685"/>
      <c r="AD51" s="686">
        <v>50</v>
      </c>
      <c r="AE51" s="685"/>
      <c r="AF51" s="686"/>
      <c r="AG51" s="694"/>
      <c r="AH51" s="119"/>
      <c r="AI51" s="120"/>
      <c r="AJ51" s="114"/>
      <c r="AK51" s="141"/>
      <c r="AL51" s="120"/>
      <c r="AM51" s="114"/>
      <c r="AN51" s="142"/>
      <c r="AO51" s="120"/>
      <c r="AP51" s="121"/>
      <c r="AQ51" s="119">
        <f>AS51*36</f>
        <v>216</v>
      </c>
      <c r="AR51" s="120">
        <v>102</v>
      </c>
      <c r="AS51" s="140">
        <v>6</v>
      </c>
      <c r="AT51" s="119">
        <f>AV51*36</f>
        <v>180</v>
      </c>
      <c r="AU51" s="120">
        <v>102</v>
      </c>
      <c r="AV51" s="114">
        <v>5</v>
      </c>
      <c r="AW51" s="141"/>
      <c r="AX51" s="120"/>
      <c r="AY51" s="114"/>
      <c r="AZ51" s="142"/>
      <c r="BA51" s="91"/>
      <c r="BB51" s="95"/>
      <c r="BC51" s="90"/>
      <c r="BD51" s="91"/>
      <c r="BE51" s="96"/>
      <c r="BF51" s="437">
        <f t="shared" si="3"/>
        <v>11</v>
      </c>
      <c r="BG51" s="631"/>
      <c r="BH51" s="679" t="s">
        <v>289</v>
      </c>
      <c r="BI51" s="680"/>
    </row>
    <row r="52" spans="1:61" ht="72" customHeight="1" x14ac:dyDescent="0.2">
      <c r="A52" s="931"/>
      <c r="B52" s="932"/>
      <c r="C52" s="736" t="s">
        <v>315</v>
      </c>
      <c r="D52" s="737"/>
      <c r="E52" s="737"/>
      <c r="F52" s="737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38"/>
      <c r="R52" s="695"/>
      <c r="S52" s="696"/>
      <c r="T52" s="143"/>
      <c r="U52" s="144"/>
      <c r="V52" s="655">
        <f t="shared" si="5"/>
        <v>40</v>
      </c>
      <c r="W52" s="656"/>
      <c r="X52" s="684">
        <f>SUM(Z52:AG52)</f>
        <v>0</v>
      </c>
      <c r="Y52" s="694"/>
      <c r="Z52" s="684"/>
      <c r="AA52" s="685"/>
      <c r="AB52" s="686"/>
      <c r="AC52" s="685"/>
      <c r="AD52" s="686"/>
      <c r="AE52" s="685"/>
      <c r="AF52" s="686"/>
      <c r="AG52" s="694"/>
      <c r="AH52" s="119"/>
      <c r="AI52" s="120"/>
      <c r="AJ52" s="114"/>
      <c r="AK52" s="141"/>
      <c r="AL52" s="120"/>
      <c r="AM52" s="114"/>
      <c r="AN52" s="142"/>
      <c r="AO52" s="120"/>
      <c r="AP52" s="121"/>
      <c r="AQ52" s="119"/>
      <c r="AR52" s="120"/>
      <c r="AS52" s="140"/>
      <c r="AT52" s="119">
        <v>40</v>
      </c>
      <c r="AU52" s="120"/>
      <c r="AV52" s="114">
        <v>1</v>
      </c>
      <c r="AW52" s="141"/>
      <c r="AX52" s="120"/>
      <c r="AY52" s="114"/>
      <c r="AZ52" s="142"/>
      <c r="BA52" s="91"/>
      <c r="BB52" s="95"/>
      <c r="BC52" s="90"/>
      <c r="BD52" s="91"/>
      <c r="BE52" s="96"/>
      <c r="BF52" s="437">
        <v>1</v>
      </c>
      <c r="BG52" s="631"/>
      <c r="BH52" s="663"/>
      <c r="BI52" s="664"/>
    </row>
    <row r="53" spans="1:61" ht="48" customHeight="1" x14ac:dyDescent="0.2">
      <c r="A53" s="929" t="s">
        <v>221</v>
      </c>
      <c r="B53" s="930"/>
      <c r="C53" s="697" t="s">
        <v>323</v>
      </c>
      <c r="D53" s="698"/>
      <c r="E53" s="698"/>
      <c r="F53" s="698"/>
      <c r="G53" s="698"/>
      <c r="H53" s="698"/>
      <c r="I53" s="698"/>
      <c r="J53" s="698"/>
      <c r="K53" s="698"/>
      <c r="L53" s="698"/>
      <c r="M53" s="698"/>
      <c r="N53" s="698"/>
      <c r="O53" s="698"/>
      <c r="P53" s="698"/>
      <c r="Q53" s="699"/>
      <c r="R53" s="695">
        <v>5</v>
      </c>
      <c r="S53" s="696"/>
      <c r="T53" s="700"/>
      <c r="U53" s="701"/>
      <c r="V53" s="655">
        <f t="shared" si="5"/>
        <v>180</v>
      </c>
      <c r="W53" s="656"/>
      <c r="X53" s="684">
        <f t="shared" si="4"/>
        <v>88</v>
      </c>
      <c r="Y53" s="694"/>
      <c r="Z53" s="684">
        <v>54</v>
      </c>
      <c r="AA53" s="685"/>
      <c r="AB53" s="686">
        <v>34</v>
      </c>
      <c r="AC53" s="685"/>
      <c r="AD53" s="686"/>
      <c r="AE53" s="685"/>
      <c r="AF53" s="686"/>
      <c r="AG53" s="694"/>
      <c r="AH53" s="119"/>
      <c r="AI53" s="120"/>
      <c r="AJ53" s="114"/>
      <c r="AK53" s="141"/>
      <c r="AL53" s="120"/>
      <c r="AM53" s="114"/>
      <c r="AN53" s="142"/>
      <c r="AO53" s="120"/>
      <c r="AP53" s="121"/>
      <c r="AQ53" s="119">
        <f>AS53*36</f>
        <v>0</v>
      </c>
      <c r="AR53" s="120"/>
      <c r="AS53" s="140"/>
      <c r="AT53" s="119">
        <f>AV53*36</f>
        <v>180</v>
      </c>
      <c r="AU53" s="120">
        <f>X53</f>
        <v>88</v>
      </c>
      <c r="AV53" s="114">
        <v>5</v>
      </c>
      <c r="AW53" s="141"/>
      <c r="AX53" s="120"/>
      <c r="AY53" s="114"/>
      <c r="AZ53" s="142"/>
      <c r="BA53" s="91"/>
      <c r="BB53" s="95"/>
      <c r="BC53" s="90"/>
      <c r="BD53" s="91"/>
      <c r="BE53" s="96"/>
      <c r="BF53" s="437">
        <f t="shared" si="3"/>
        <v>5</v>
      </c>
      <c r="BG53" s="631"/>
      <c r="BH53" s="679" t="s">
        <v>290</v>
      </c>
      <c r="BI53" s="680"/>
    </row>
    <row r="54" spans="1:61" ht="72" customHeight="1" x14ac:dyDescent="0.2">
      <c r="A54" s="931"/>
      <c r="B54" s="932"/>
      <c r="C54" s="736" t="s">
        <v>324</v>
      </c>
      <c r="D54" s="737"/>
      <c r="E54" s="737"/>
      <c r="F54" s="737"/>
      <c r="G54" s="737"/>
      <c r="H54" s="737"/>
      <c r="I54" s="737"/>
      <c r="J54" s="737"/>
      <c r="K54" s="737"/>
      <c r="L54" s="737"/>
      <c r="M54" s="737"/>
      <c r="N54" s="737"/>
      <c r="O54" s="737"/>
      <c r="P54" s="737"/>
      <c r="Q54" s="738"/>
      <c r="R54" s="695"/>
      <c r="S54" s="696"/>
      <c r="T54" s="143"/>
      <c r="U54" s="144"/>
      <c r="V54" s="655">
        <f t="shared" si="5"/>
        <v>30</v>
      </c>
      <c r="W54" s="656"/>
      <c r="X54" s="684">
        <f t="shared" si="4"/>
        <v>0</v>
      </c>
      <c r="Y54" s="694"/>
      <c r="Z54" s="684"/>
      <c r="AA54" s="685"/>
      <c r="AB54" s="686"/>
      <c r="AC54" s="685"/>
      <c r="AD54" s="686"/>
      <c r="AE54" s="685"/>
      <c r="AF54" s="686"/>
      <c r="AG54" s="694"/>
      <c r="AH54" s="119"/>
      <c r="AI54" s="120"/>
      <c r="AJ54" s="114"/>
      <c r="AK54" s="141"/>
      <c r="AL54" s="120"/>
      <c r="AM54" s="114"/>
      <c r="AN54" s="142"/>
      <c r="AO54" s="120"/>
      <c r="AP54" s="121"/>
      <c r="AQ54" s="119"/>
      <c r="AR54" s="120"/>
      <c r="AS54" s="140"/>
      <c r="AT54" s="119"/>
      <c r="AU54" s="118"/>
      <c r="AV54" s="145"/>
      <c r="AW54" s="141">
        <v>30</v>
      </c>
      <c r="AX54" s="120"/>
      <c r="AY54" s="114">
        <v>1</v>
      </c>
      <c r="AZ54" s="142"/>
      <c r="BA54" s="91"/>
      <c r="BB54" s="95"/>
      <c r="BC54" s="90"/>
      <c r="BD54" s="91"/>
      <c r="BE54" s="96"/>
      <c r="BF54" s="437">
        <f t="shared" si="3"/>
        <v>1</v>
      </c>
      <c r="BG54" s="631"/>
      <c r="BH54" s="663"/>
      <c r="BI54" s="664"/>
    </row>
    <row r="55" spans="1:61" ht="27.95" customHeight="1" x14ac:dyDescent="0.2">
      <c r="A55" s="924" t="s">
        <v>189</v>
      </c>
      <c r="B55" s="925"/>
      <c r="C55" s="936" t="s">
        <v>223</v>
      </c>
      <c r="D55" s="937"/>
      <c r="E55" s="937"/>
      <c r="F55" s="937"/>
      <c r="G55" s="937"/>
      <c r="H55" s="937"/>
      <c r="I55" s="937"/>
      <c r="J55" s="937"/>
      <c r="K55" s="937"/>
      <c r="L55" s="937"/>
      <c r="M55" s="937"/>
      <c r="N55" s="937"/>
      <c r="O55" s="937"/>
      <c r="P55" s="937"/>
      <c r="Q55" s="938"/>
      <c r="R55" s="97"/>
      <c r="S55" s="98"/>
      <c r="T55" s="99"/>
      <c r="U55" s="100"/>
      <c r="V55" s="247"/>
      <c r="W55" s="248"/>
      <c r="X55" s="247"/>
      <c r="Y55" s="248"/>
      <c r="Z55" s="247"/>
      <c r="AA55" s="245"/>
      <c r="AB55" s="246"/>
      <c r="AC55" s="245"/>
      <c r="AD55" s="246"/>
      <c r="AE55" s="245"/>
      <c r="AF55" s="246"/>
      <c r="AG55" s="248"/>
      <c r="AH55" s="90"/>
      <c r="AI55" s="91"/>
      <c r="AJ55" s="92"/>
      <c r="AK55" s="93"/>
      <c r="AL55" s="91"/>
      <c r="AM55" s="92"/>
      <c r="AN55" s="94"/>
      <c r="AO55" s="91"/>
      <c r="AP55" s="95"/>
      <c r="AQ55" s="90"/>
      <c r="AR55" s="91"/>
      <c r="AS55" s="96"/>
      <c r="AT55" s="119"/>
      <c r="AU55" s="91"/>
      <c r="AV55" s="92"/>
      <c r="AW55" s="141"/>
      <c r="AX55" s="91"/>
      <c r="AY55" s="92"/>
      <c r="AZ55" s="94"/>
      <c r="BA55" s="91"/>
      <c r="BB55" s="95"/>
      <c r="BC55" s="90"/>
      <c r="BD55" s="91"/>
      <c r="BE55" s="96"/>
      <c r="BF55" s="437">
        <f t="shared" si="3"/>
        <v>0</v>
      </c>
      <c r="BG55" s="631"/>
      <c r="BH55" s="604"/>
      <c r="BI55" s="605"/>
    </row>
    <row r="56" spans="1:61" ht="48" customHeight="1" x14ac:dyDescent="0.2">
      <c r="A56" s="929" t="s">
        <v>190</v>
      </c>
      <c r="B56" s="930"/>
      <c r="C56" s="443" t="s">
        <v>418</v>
      </c>
      <c r="D56" s="444"/>
      <c r="E56" s="444"/>
      <c r="F56" s="444"/>
      <c r="G56" s="444"/>
      <c r="H56" s="444"/>
      <c r="I56" s="444"/>
      <c r="J56" s="444"/>
      <c r="K56" s="444"/>
      <c r="L56" s="444"/>
      <c r="M56" s="444"/>
      <c r="N56" s="444"/>
      <c r="O56" s="444"/>
      <c r="P56" s="444"/>
      <c r="Q56" s="445"/>
      <c r="R56" s="437">
        <v>4</v>
      </c>
      <c r="S56" s="438"/>
      <c r="T56" s="446">
        <v>3</v>
      </c>
      <c r="U56" s="447"/>
      <c r="V56" s="655">
        <f t="shared" ref="V56:V61" si="6">AH56+AK56+AN56+AQ56+AT56+AW56+AZ56+BC56</f>
        <v>382</v>
      </c>
      <c r="W56" s="656"/>
      <c r="X56" s="502">
        <f>SUM(Z56:AG56)</f>
        <v>208</v>
      </c>
      <c r="Y56" s="621"/>
      <c r="Z56" s="502">
        <v>70</v>
      </c>
      <c r="AA56" s="498"/>
      <c r="AB56" s="500">
        <v>68</v>
      </c>
      <c r="AC56" s="498"/>
      <c r="AD56" s="500">
        <v>70</v>
      </c>
      <c r="AE56" s="498"/>
      <c r="AF56" s="500"/>
      <c r="AG56" s="621"/>
      <c r="AH56" s="90"/>
      <c r="AI56" s="91"/>
      <c r="AJ56" s="92"/>
      <c r="AK56" s="93"/>
      <c r="AL56" s="91"/>
      <c r="AM56" s="92"/>
      <c r="AN56" s="94">
        <v>166</v>
      </c>
      <c r="AO56" s="91">
        <v>90</v>
      </c>
      <c r="AP56" s="95">
        <v>5</v>
      </c>
      <c r="AQ56" s="90">
        <f>AS56*36</f>
        <v>216</v>
      </c>
      <c r="AR56" s="91">
        <v>118</v>
      </c>
      <c r="AS56" s="96">
        <v>6</v>
      </c>
      <c r="AT56" s="90"/>
      <c r="AU56" s="91"/>
      <c r="AV56" s="92"/>
      <c r="AW56" s="93"/>
      <c r="AX56" s="91"/>
      <c r="AY56" s="92"/>
      <c r="AZ56" s="94"/>
      <c r="BA56" s="91"/>
      <c r="BB56" s="95"/>
      <c r="BC56" s="90"/>
      <c r="BD56" s="91"/>
      <c r="BE56" s="96"/>
      <c r="BF56" s="437">
        <f>AJ56+AM56+AP56+AS56+AV56+AY56+BB56+BE56</f>
        <v>11</v>
      </c>
      <c r="BG56" s="631"/>
      <c r="BH56" s="679" t="s">
        <v>291</v>
      </c>
      <c r="BI56" s="680"/>
    </row>
    <row r="57" spans="1:61" ht="91.5" customHeight="1" x14ac:dyDescent="0.2">
      <c r="A57" s="931"/>
      <c r="B57" s="932"/>
      <c r="C57" s="443" t="s">
        <v>419</v>
      </c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5"/>
      <c r="R57" s="437"/>
      <c r="S57" s="438"/>
      <c r="T57" s="143"/>
      <c r="U57" s="144"/>
      <c r="V57" s="655">
        <f t="shared" si="6"/>
        <v>30</v>
      </c>
      <c r="W57" s="656"/>
      <c r="X57" s="502"/>
      <c r="Y57" s="621"/>
      <c r="Z57" s="502"/>
      <c r="AA57" s="498"/>
      <c r="AB57" s="500"/>
      <c r="AC57" s="498"/>
      <c r="AD57" s="500"/>
      <c r="AE57" s="498"/>
      <c r="AF57" s="500"/>
      <c r="AG57" s="621"/>
      <c r="AH57" s="90"/>
      <c r="AI57" s="91"/>
      <c r="AJ57" s="92"/>
      <c r="AK57" s="93"/>
      <c r="AL57" s="91"/>
      <c r="AM57" s="92"/>
      <c r="AN57" s="94"/>
      <c r="AO57" s="91"/>
      <c r="AP57" s="95"/>
      <c r="AQ57" s="117"/>
      <c r="AR57" s="118"/>
      <c r="AS57" s="146"/>
      <c r="AT57" s="90">
        <v>30</v>
      </c>
      <c r="AU57" s="91"/>
      <c r="AV57" s="92">
        <v>1</v>
      </c>
      <c r="AW57" s="93"/>
      <c r="AX57" s="91"/>
      <c r="AY57" s="92"/>
      <c r="AZ57" s="94"/>
      <c r="BA57" s="91"/>
      <c r="BB57" s="95"/>
      <c r="BC57" s="90"/>
      <c r="BD57" s="91"/>
      <c r="BE57" s="96"/>
      <c r="BF57" s="437">
        <f>AJ57+AM57+AP57+AS57+AV57+AY57+BB57+BE57</f>
        <v>1</v>
      </c>
      <c r="BG57" s="631"/>
      <c r="BH57" s="663"/>
      <c r="BI57" s="664"/>
    </row>
    <row r="58" spans="1:61" ht="72" customHeight="1" x14ac:dyDescent="0.2">
      <c r="A58" s="917" t="s">
        <v>191</v>
      </c>
      <c r="B58" s="918"/>
      <c r="C58" s="443" t="s">
        <v>265</v>
      </c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444"/>
      <c r="O58" s="444"/>
      <c r="P58" s="444"/>
      <c r="Q58" s="445"/>
      <c r="R58" s="688">
        <v>5</v>
      </c>
      <c r="S58" s="689"/>
      <c r="T58" s="446"/>
      <c r="U58" s="447"/>
      <c r="V58" s="655">
        <f t="shared" si="6"/>
        <v>180</v>
      </c>
      <c r="W58" s="656"/>
      <c r="X58" s="502">
        <f>SUM(Z58:AG58)</f>
        <v>106</v>
      </c>
      <c r="Y58" s="621"/>
      <c r="Z58" s="502">
        <v>34</v>
      </c>
      <c r="AA58" s="498"/>
      <c r="AB58" s="500">
        <v>54</v>
      </c>
      <c r="AC58" s="498"/>
      <c r="AD58" s="500">
        <v>18</v>
      </c>
      <c r="AE58" s="498"/>
      <c r="AF58" s="500"/>
      <c r="AG58" s="621"/>
      <c r="AH58" s="90"/>
      <c r="AI58" s="91"/>
      <c r="AJ58" s="92"/>
      <c r="AK58" s="93"/>
      <c r="AL58" s="91"/>
      <c r="AM58" s="92"/>
      <c r="AN58" s="94"/>
      <c r="AO58" s="91"/>
      <c r="AP58" s="95"/>
      <c r="AQ58" s="117"/>
      <c r="AR58" s="118"/>
      <c r="AS58" s="146"/>
      <c r="AT58" s="90">
        <f>AV58*36</f>
        <v>180</v>
      </c>
      <c r="AU58" s="91">
        <f>X58</f>
        <v>106</v>
      </c>
      <c r="AV58" s="92">
        <v>5</v>
      </c>
      <c r="AW58" s="93"/>
      <c r="AX58" s="91"/>
      <c r="AY58" s="92"/>
      <c r="AZ58" s="94"/>
      <c r="BA58" s="91"/>
      <c r="BB58" s="95"/>
      <c r="BC58" s="90"/>
      <c r="BD58" s="91"/>
      <c r="BE58" s="96"/>
      <c r="BF58" s="437">
        <f>AJ58+AM58+AP58+AS58+AV58+AY58+BB58+BE58</f>
        <v>5</v>
      </c>
      <c r="BG58" s="631"/>
      <c r="BH58" s="640" t="s">
        <v>292</v>
      </c>
      <c r="BI58" s="641"/>
    </row>
    <row r="59" spans="1:61" ht="27.95" customHeight="1" x14ac:dyDescent="0.2">
      <c r="A59" s="917" t="s">
        <v>224</v>
      </c>
      <c r="B59" s="918"/>
      <c r="C59" s="697" t="s">
        <v>269</v>
      </c>
      <c r="D59" s="698"/>
      <c r="E59" s="698"/>
      <c r="F59" s="698"/>
      <c r="G59" s="698"/>
      <c r="H59" s="698"/>
      <c r="I59" s="698"/>
      <c r="J59" s="698"/>
      <c r="K59" s="698"/>
      <c r="L59" s="698"/>
      <c r="M59" s="698"/>
      <c r="N59" s="698"/>
      <c r="O59" s="698"/>
      <c r="P59" s="698"/>
      <c r="Q59" s="699"/>
      <c r="R59" s="695">
        <v>4</v>
      </c>
      <c r="S59" s="696"/>
      <c r="T59" s="631"/>
      <c r="U59" s="632"/>
      <c r="V59" s="655">
        <f t="shared" si="6"/>
        <v>108</v>
      </c>
      <c r="W59" s="656"/>
      <c r="X59" s="502">
        <f t="shared" si="4"/>
        <v>68</v>
      </c>
      <c r="Y59" s="621"/>
      <c r="Z59" s="502">
        <v>34</v>
      </c>
      <c r="AA59" s="498"/>
      <c r="AB59" s="500">
        <v>17</v>
      </c>
      <c r="AC59" s="498"/>
      <c r="AD59" s="500">
        <v>17</v>
      </c>
      <c r="AE59" s="498"/>
      <c r="AF59" s="500"/>
      <c r="AG59" s="621"/>
      <c r="AH59" s="90"/>
      <c r="AI59" s="91"/>
      <c r="AJ59" s="92"/>
      <c r="AK59" s="93"/>
      <c r="AL59" s="91"/>
      <c r="AM59" s="92"/>
      <c r="AN59" s="94"/>
      <c r="AO59" s="91"/>
      <c r="AP59" s="95"/>
      <c r="AQ59" s="90">
        <f>AS59*36</f>
        <v>108</v>
      </c>
      <c r="AR59" s="91">
        <f>X59</f>
        <v>68</v>
      </c>
      <c r="AS59" s="96">
        <v>3</v>
      </c>
      <c r="AT59" s="119">
        <f>AV59*36</f>
        <v>0</v>
      </c>
      <c r="AU59" s="91"/>
      <c r="AV59" s="92"/>
      <c r="AW59" s="141"/>
      <c r="AX59" s="91"/>
      <c r="AY59" s="92"/>
      <c r="AZ59" s="94"/>
      <c r="BA59" s="91"/>
      <c r="BB59" s="95"/>
      <c r="BC59" s="90"/>
      <c r="BD59" s="91"/>
      <c r="BE59" s="96"/>
      <c r="BF59" s="437">
        <f t="shared" si="3"/>
        <v>3</v>
      </c>
      <c r="BG59" s="631"/>
      <c r="BH59" s="604" t="s">
        <v>293</v>
      </c>
      <c r="BI59" s="605"/>
    </row>
    <row r="60" spans="1:61" ht="96" customHeight="1" x14ac:dyDescent="0.2">
      <c r="A60" s="917" t="s">
        <v>225</v>
      </c>
      <c r="B60" s="918"/>
      <c r="C60" s="697" t="s">
        <v>270</v>
      </c>
      <c r="D60" s="698"/>
      <c r="E60" s="698"/>
      <c r="F60" s="698"/>
      <c r="G60" s="698"/>
      <c r="H60" s="698"/>
      <c r="I60" s="698"/>
      <c r="J60" s="698"/>
      <c r="K60" s="698"/>
      <c r="L60" s="698"/>
      <c r="M60" s="698"/>
      <c r="N60" s="698"/>
      <c r="O60" s="698"/>
      <c r="P60" s="698"/>
      <c r="Q60" s="699"/>
      <c r="R60" s="629">
        <v>6</v>
      </c>
      <c r="S60" s="630"/>
      <c r="T60" s="631"/>
      <c r="U60" s="632"/>
      <c r="V60" s="655">
        <f t="shared" si="6"/>
        <v>108</v>
      </c>
      <c r="W60" s="656"/>
      <c r="X60" s="502">
        <f t="shared" si="4"/>
        <v>68</v>
      </c>
      <c r="Y60" s="621"/>
      <c r="Z60" s="502">
        <v>34</v>
      </c>
      <c r="AA60" s="498"/>
      <c r="AB60" s="500">
        <v>16</v>
      </c>
      <c r="AC60" s="498"/>
      <c r="AD60" s="500">
        <v>18</v>
      </c>
      <c r="AE60" s="498"/>
      <c r="AF60" s="500"/>
      <c r="AG60" s="621"/>
      <c r="AH60" s="90"/>
      <c r="AI60" s="91"/>
      <c r="AJ60" s="92"/>
      <c r="AK60" s="93"/>
      <c r="AL60" s="91"/>
      <c r="AM60" s="92"/>
      <c r="AN60" s="94"/>
      <c r="AO60" s="91"/>
      <c r="AP60" s="95"/>
      <c r="AQ60" s="90"/>
      <c r="AR60" s="91"/>
      <c r="AS60" s="96"/>
      <c r="AT60" s="90"/>
      <c r="AU60" s="91"/>
      <c r="AV60" s="92"/>
      <c r="AW60" s="141">
        <f>AY60*36</f>
        <v>108</v>
      </c>
      <c r="AX60" s="91">
        <v>68</v>
      </c>
      <c r="AY60" s="92">
        <v>3</v>
      </c>
      <c r="AZ60" s="94"/>
      <c r="BA60" s="91"/>
      <c r="BB60" s="95"/>
      <c r="BC60" s="90"/>
      <c r="BD60" s="91"/>
      <c r="BE60" s="96"/>
      <c r="BF60" s="437">
        <f t="shared" si="3"/>
        <v>3</v>
      </c>
      <c r="BG60" s="631"/>
      <c r="BH60" s="604" t="s">
        <v>294</v>
      </c>
      <c r="BI60" s="605"/>
    </row>
    <row r="61" spans="1:61" ht="48" customHeight="1" x14ac:dyDescent="0.2">
      <c r="A61" s="956" t="s">
        <v>226</v>
      </c>
      <c r="B61" s="957"/>
      <c r="C61" s="443" t="s">
        <v>271</v>
      </c>
      <c r="D61" s="444"/>
      <c r="E61" s="444"/>
      <c r="F61" s="444"/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5"/>
      <c r="R61" s="688"/>
      <c r="S61" s="689"/>
      <c r="T61" s="690">
        <v>7</v>
      </c>
      <c r="U61" s="691"/>
      <c r="V61" s="655">
        <f t="shared" si="6"/>
        <v>108</v>
      </c>
      <c r="W61" s="656"/>
      <c r="X61" s="684">
        <f t="shared" si="4"/>
        <v>72</v>
      </c>
      <c r="Y61" s="694"/>
      <c r="Z61" s="684">
        <v>36</v>
      </c>
      <c r="AA61" s="685"/>
      <c r="AB61" s="686">
        <v>36</v>
      </c>
      <c r="AC61" s="685"/>
      <c r="AD61" s="686"/>
      <c r="AE61" s="685"/>
      <c r="AF61" s="686"/>
      <c r="AG61" s="694"/>
      <c r="AH61" s="119"/>
      <c r="AI61" s="120"/>
      <c r="AJ61" s="114"/>
      <c r="AK61" s="141"/>
      <c r="AL61" s="120"/>
      <c r="AM61" s="114"/>
      <c r="AN61" s="142"/>
      <c r="AO61" s="120"/>
      <c r="AP61" s="121"/>
      <c r="AQ61" s="119"/>
      <c r="AR61" s="120"/>
      <c r="AS61" s="140"/>
      <c r="AT61" s="119"/>
      <c r="AU61" s="120"/>
      <c r="AV61" s="114"/>
      <c r="AW61" s="141"/>
      <c r="AX61" s="120"/>
      <c r="AY61" s="114"/>
      <c r="AZ61" s="142">
        <f>BB61*36</f>
        <v>108</v>
      </c>
      <c r="BA61" s="120">
        <v>72</v>
      </c>
      <c r="BB61" s="121">
        <v>3</v>
      </c>
      <c r="BC61" s="119"/>
      <c r="BD61" s="120"/>
      <c r="BE61" s="140"/>
      <c r="BF61" s="437">
        <f t="shared" si="3"/>
        <v>3</v>
      </c>
      <c r="BG61" s="631"/>
      <c r="BH61" s="604" t="s">
        <v>295</v>
      </c>
      <c r="BI61" s="605"/>
    </row>
    <row r="62" spans="1:61" ht="48" customHeight="1" x14ac:dyDescent="0.2">
      <c r="A62" s="920" t="s">
        <v>192</v>
      </c>
      <c r="B62" s="921"/>
      <c r="C62" s="462" t="s">
        <v>11</v>
      </c>
      <c r="D62" s="463"/>
      <c r="E62" s="463"/>
      <c r="F62" s="463"/>
      <c r="G62" s="463"/>
      <c r="H62" s="463"/>
      <c r="I62" s="463"/>
      <c r="J62" s="463"/>
      <c r="K62" s="463"/>
      <c r="L62" s="463"/>
      <c r="M62" s="463"/>
      <c r="N62" s="463"/>
      <c r="O62" s="463"/>
      <c r="P62" s="463"/>
      <c r="Q62" s="464"/>
      <c r="R62" s="147"/>
      <c r="S62" s="148"/>
      <c r="T62" s="149"/>
      <c r="U62" s="150"/>
      <c r="V62" s="727">
        <f>SUM(V63:W90)</f>
        <v>2702</v>
      </c>
      <c r="W62" s="728"/>
      <c r="X62" s="729">
        <f>SUM(X63:Y90)</f>
        <v>1358</v>
      </c>
      <c r="Y62" s="730"/>
      <c r="Z62" s="729">
        <f>SUM(Z63:AA90)</f>
        <v>640</v>
      </c>
      <c r="AA62" s="955"/>
      <c r="AB62" s="954">
        <f>SUM(AB63:AC90)</f>
        <v>400</v>
      </c>
      <c r="AC62" s="731"/>
      <c r="AD62" s="954">
        <f t="shared" ref="AD62" si="7">SUM(AD63:AE90)</f>
        <v>298</v>
      </c>
      <c r="AE62" s="731"/>
      <c r="AF62" s="954">
        <f t="shared" ref="AF62" si="8">SUM(AF63:AG90)</f>
        <v>20</v>
      </c>
      <c r="AG62" s="731"/>
      <c r="AH62" s="151">
        <f>SUM(AH63:AH90)</f>
        <v>252</v>
      </c>
      <c r="AI62" s="151">
        <f t="shared" ref="AI62:AJ62" si="9">SUM(AI63:AI90)</f>
        <v>124</v>
      </c>
      <c r="AJ62" s="151">
        <f t="shared" si="9"/>
        <v>7</v>
      </c>
      <c r="AK62" s="154">
        <f>SUM(AK63:AK90)</f>
        <v>108</v>
      </c>
      <c r="AL62" s="154">
        <f t="shared" ref="AL62:AM62" si="10">SUM(AL63:AL90)</f>
        <v>50</v>
      </c>
      <c r="AM62" s="154">
        <f t="shared" si="10"/>
        <v>3</v>
      </c>
      <c r="AN62" s="155">
        <f>SUM(AN63:AN89)</f>
        <v>0</v>
      </c>
      <c r="AO62" s="152">
        <f>SUM(AO63:AO89)</f>
        <v>0</v>
      </c>
      <c r="AP62" s="156">
        <f>SUM(AP63:AP89)</f>
        <v>0</v>
      </c>
      <c r="AQ62" s="151">
        <f>SUM(AQ63:AQ90)</f>
        <v>108</v>
      </c>
      <c r="AR62" s="151">
        <f>SUM(AR63:AR90)</f>
        <v>68</v>
      </c>
      <c r="AS62" s="157">
        <f>SUM(AS63:AS90)</f>
        <v>3</v>
      </c>
      <c r="AT62" s="151">
        <f>SUM(AT63:AT90)</f>
        <v>366</v>
      </c>
      <c r="AU62" s="151">
        <f t="shared" ref="AU62:AV62" si="11">SUM(AU63:AU90)</f>
        <v>208</v>
      </c>
      <c r="AV62" s="151">
        <f t="shared" si="11"/>
        <v>10</v>
      </c>
      <c r="AW62" s="154">
        <f>SUM(AW63:AW90)</f>
        <v>814</v>
      </c>
      <c r="AX62" s="154">
        <f t="shared" ref="AX62:AY62" si="12">SUM(AX63:AX90)</f>
        <v>442</v>
      </c>
      <c r="AY62" s="154">
        <f t="shared" si="12"/>
        <v>22</v>
      </c>
      <c r="AZ62" s="338">
        <f>SUM(AZ63:AZ90)</f>
        <v>1054</v>
      </c>
      <c r="BA62" s="339">
        <f>SUM(BA63:BA90)</f>
        <v>466</v>
      </c>
      <c r="BB62" s="156">
        <f>SUM(BB63:BB90)</f>
        <v>30</v>
      </c>
      <c r="BC62" s="151">
        <f>SUM(BC63:BC89)</f>
        <v>0</v>
      </c>
      <c r="BD62" s="152">
        <f>SUM(BD63:BD89)</f>
        <v>0</v>
      </c>
      <c r="BE62" s="157">
        <f>SUM(BE63:BE89)</f>
        <v>0</v>
      </c>
      <c r="BF62" s="723">
        <f>AJ62+AM62+AP62+AS62+AV62+AY62+BB62+BE62</f>
        <v>75</v>
      </c>
      <c r="BG62" s="724"/>
      <c r="BH62" s="725"/>
      <c r="BI62" s="726"/>
    </row>
    <row r="63" spans="1:61" ht="27.95" customHeight="1" x14ac:dyDescent="0.2">
      <c r="A63" s="924" t="s">
        <v>193</v>
      </c>
      <c r="B63" s="925"/>
      <c r="C63" s="936" t="s">
        <v>12</v>
      </c>
      <c r="D63" s="937"/>
      <c r="E63" s="937"/>
      <c r="F63" s="937"/>
      <c r="G63" s="937"/>
      <c r="H63" s="937"/>
      <c r="I63" s="937"/>
      <c r="J63" s="937"/>
      <c r="K63" s="937"/>
      <c r="L63" s="937"/>
      <c r="M63" s="937"/>
      <c r="N63" s="937"/>
      <c r="O63" s="937"/>
      <c r="P63" s="937"/>
      <c r="Q63" s="938"/>
      <c r="R63" s="97"/>
      <c r="S63" s="98"/>
      <c r="T63" s="99"/>
      <c r="U63" s="100"/>
      <c r="V63" s="247"/>
      <c r="W63" s="248"/>
      <c r="X63" s="247"/>
      <c r="Y63" s="248"/>
      <c r="Z63" s="247"/>
      <c r="AA63" s="245"/>
      <c r="AB63" s="246"/>
      <c r="AC63" s="245"/>
      <c r="AD63" s="246"/>
      <c r="AE63" s="245"/>
      <c r="AF63" s="246"/>
      <c r="AG63" s="248"/>
      <c r="AH63" s="108"/>
      <c r="AI63" s="106"/>
      <c r="AJ63" s="110"/>
      <c r="AK63" s="111"/>
      <c r="AL63" s="106"/>
      <c r="AM63" s="110"/>
      <c r="AN63" s="105"/>
      <c r="AO63" s="106"/>
      <c r="AP63" s="107"/>
      <c r="AQ63" s="108"/>
      <c r="AR63" s="106"/>
      <c r="AS63" s="109"/>
      <c r="AT63" s="108"/>
      <c r="AU63" s="106"/>
      <c r="AV63" s="110"/>
      <c r="AW63" s="111"/>
      <c r="AX63" s="106"/>
      <c r="AY63" s="110"/>
      <c r="AZ63" s="105"/>
      <c r="BA63" s="106"/>
      <c r="BB63" s="107"/>
      <c r="BC63" s="108"/>
      <c r="BD63" s="106"/>
      <c r="BE63" s="109"/>
      <c r="BF63" s="631">
        <f t="shared" si="3"/>
        <v>0</v>
      </c>
      <c r="BG63" s="645"/>
      <c r="BH63" s="721"/>
      <c r="BI63" s="722"/>
    </row>
    <row r="64" spans="1:61" ht="39.950000000000003" customHeight="1" x14ac:dyDescent="0.2">
      <c r="A64" s="917" t="s">
        <v>194</v>
      </c>
      <c r="B64" s="918"/>
      <c r="C64" s="697" t="s">
        <v>383</v>
      </c>
      <c r="D64" s="698"/>
      <c r="E64" s="698"/>
      <c r="F64" s="698"/>
      <c r="G64" s="698"/>
      <c r="H64" s="698"/>
      <c r="I64" s="698"/>
      <c r="J64" s="698"/>
      <c r="K64" s="698"/>
      <c r="L64" s="698"/>
      <c r="M64" s="698"/>
      <c r="N64" s="698"/>
      <c r="O64" s="698"/>
      <c r="P64" s="698"/>
      <c r="Q64" s="699"/>
      <c r="R64" s="629"/>
      <c r="S64" s="630"/>
      <c r="T64" s="631">
        <v>1</v>
      </c>
      <c r="U64" s="632"/>
      <c r="V64" s="655">
        <f>AH64+AK64+AN64+AQ64+AT64+AW64+AZ64+BC64</f>
        <v>72</v>
      </c>
      <c r="W64" s="656"/>
      <c r="X64" s="502">
        <f>SUM(Z64:AG64)</f>
        <v>34</v>
      </c>
      <c r="Y64" s="621"/>
      <c r="Z64" s="502">
        <v>24</v>
      </c>
      <c r="AA64" s="498"/>
      <c r="AB64" s="500"/>
      <c r="AC64" s="498"/>
      <c r="AD64" s="500"/>
      <c r="AE64" s="498"/>
      <c r="AF64" s="500">
        <v>10</v>
      </c>
      <c r="AG64" s="621"/>
      <c r="AH64" s="90">
        <v>72</v>
      </c>
      <c r="AI64" s="91">
        <v>34</v>
      </c>
      <c r="AJ64" s="92">
        <v>2</v>
      </c>
      <c r="AK64" s="93"/>
      <c r="AL64" s="91"/>
      <c r="AM64" s="92"/>
      <c r="AN64" s="94"/>
      <c r="AO64" s="91"/>
      <c r="AP64" s="95"/>
      <c r="AQ64" s="90"/>
      <c r="AR64" s="91"/>
      <c r="AS64" s="96"/>
      <c r="AT64" s="90"/>
      <c r="AU64" s="91"/>
      <c r="AV64" s="92"/>
      <c r="AW64" s="93"/>
      <c r="AX64" s="91"/>
      <c r="AY64" s="92"/>
      <c r="AZ64" s="94"/>
      <c r="BA64" s="91"/>
      <c r="BB64" s="95"/>
      <c r="BC64" s="90"/>
      <c r="BD64" s="91"/>
      <c r="BE64" s="96"/>
      <c r="BF64" s="631">
        <f>AJ64+AM64+AP64+AS64+AV64+AY64+BB64+BE64</f>
        <v>2</v>
      </c>
      <c r="BG64" s="645"/>
      <c r="BH64" s="719" t="s">
        <v>384</v>
      </c>
      <c r="BI64" s="720"/>
    </row>
    <row r="65" spans="1:61" ht="60" customHeight="1" thickBot="1" x14ac:dyDescent="0.25">
      <c r="A65" s="917" t="s">
        <v>195</v>
      </c>
      <c r="B65" s="918"/>
      <c r="C65" s="697" t="s">
        <v>20</v>
      </c>
      <c r="D65" s="698"/>
      <c r="E65" s="698"/>
      <c r="F65" s="698"/>
      <c r="G65" s="698"/>
      <c r="H65" s="698"/>
      <c r="I65" s="698"/>
      <c r="J65" s="698"/>
      <c r="K65" s="698"/>
      <c r="L65" s="698"/>
      <c r="M65" s="698"/>
      <c r="N65" s="698"/>
      <c r="O65" s="698"/>
      <c r="P65" s="698"/>
      <c r="Q65" s="699"/>
      <c r="R65" s="629"/>
      <c r="S65" s="630"/>
      <c r="T65" s="631">
        <v>6</v>
      </c>
      <c r="U65" s="632"/>
      <c r="V65" s="655">
        <f>AH65+AK65+AN65+AQ65+AT65+AW65+AZ65+BC65</f>
        <v>72</v>
      </c>
      <c r="W65" s="656"/>
      <c r="X65" s="502">
        <f>SUM(Z65:AG65)</f>
        <v>34</v>
      </c>
      <c r="Y65" s="621"/>
      <c r="Z65" s="502">
        <v>24</v>
      </c>
      <c r="AA65" s="498"/>
      <c r="AB65" s="500"/>
      <c r="AC65" s="498"/>
      <c r="AD65" s="500"/>
      <c r="AE65" s="498"/>
      <c r="AF65" s="500">
        <v>10</v>
      </c>
      <c r="AG65" s="621"/>
      <c r="AH65" s="90"/>
      <c r="AI65" s="91"/>
      <c r="AJ65" s="92"/>
      <c r="AK65" s="93"/>
      <c r="AL65" s="91"/>
      <c r="AM65" s="92"/>
      <c r="AN65" s="94"/>
      <c r="AO65" s="91"/>
      <c r="AP65" s="95"/>
      <c r="AQ65" s="90"/>
      <c r="AR65" s="91"/>
      <c r="AS65" s="96"/>
      <c r="AT65" s="90"/>
      <c r="AU65" s="91"/>
      <c r="AV65" s="92"/>
      <c r="AW65" s="93">
        <v>72</v>
      </c>
      <c r="AX65" s="91">
        <v>34</v>
      </c>
      <c r="AY65" s="92">
        <v>2</v>
      </c>
      <c r="AZ65" s="94"/>
      <c r="BA65" s="91"/>
      <c r="BB65" s="95"/>
      <c r="BC65" s="90"/>
      <c r="BD65" s="91"/>
      <c r="BE65" s="96"/>
      <c r="BF65" s="631">
        <f t="shared" si="3"/>
        <v>2</v>
      </c>
      <c r="BG65" s="645"/>
      <c r="BH65" s="719" t="s">
        <v>385</v>
      </c>
      <c r="BI65" s="720"/>
    </row>
    <row r="66" spans="1:61" ht="24" customHeight="1" thickTop="1" x14ac:dyDescent="0.2">
      <c r="A66" s="958" t="s">
        <v>27</v>
      </c>
      <c r="B66" s="959"/>
      <c r="C66" s="964" t="s">
        <v>28</v>
      </c>
      <c r="D66" s="964"/>
      <c r="E66" s="964"/>
      <c r="F66" s="964"/>
      <c r="G66" s="964"/>
      <c r="H66" s="964"/>
      <c r="I66" s="964"/>
      <c r="J66" s="964"/>
      <c r="K66" s="964"/>
      <c r="L66" s="964"/>
      <c r="M66" s="964"/>
      <c r="N66" s="964"/>
      <c r="O66" s="964"/>
      <c r="P66" s="964"/>
      <c r="Q66" s="965"/>
      <c r="R66" s="970" t="s">
        <v>29</v>
      </c>
      <c r="S66" s="971"/>
      <c r="T66" s="976" t="s">
        <v>30</v>
      </c>
      <c r="U66" s="946"/>
      <c r="V66" s="979" t="s">
        <v>31</v>
      </c>
      <c r="W66" s="959"/>
      <c r="X66" s="959"/>
      <c r="Y66" s="959"/>
      <c r="Z66" s="959"/>
      <c r="AA66" s="959"/>
      <c r="AB66" s="959"/>
      <c r="AC66" s="959"/>
      <c r="AD66" s="959"/>
      <c r="AE66" s="959"/>
      <c r="AF66" s="959"/>
      <c r="AG66" s="980"/>
      <c r="AH66" s="979" t="s">
        <v>32</v>
      </c>
      <c r="AI66" s="959"/>
      <c r="AJ66" s="959"/>
      <c r="AK66" s="959"/>
      <c r="AL66" s="959"/>
      <c r="AM66" s="959"/>
      <c r="AN66" s="959"/>
      <c r="AO66" s="959"/>
      <c r="AP66" s="959"/>
      <c r="AQ66" s="959"/>
      <c r="AR66" s="959"/>
      <c r="AS66" s="959"/>
      <c r="AT66" s="959"/>
      <c r="AU66" s="959"/>
      <c r="AV66" s="959"/>
      <c r="AW66" s="959"/>
      <c r="AX66" s="959"/>
      <c r="AY66" s="959"/>
      <c r="AZ66" s="959"/>
      <c r="BA66" s="959"/>
      <c r="BB66" s="959"/>
      <c r="BC66" s="959"/>
      <c r="BD66" s="959"/>
      <c r="BE66" s="980"/>
      <c r="BF66" s="939" t="s">
        <v>33</v>
      </c>
      <c r="BG66" s="940"/>
      <c r="BH66" s="945" t="s">
        <v>34</v>
      </c>
      <c r="BI66" s="946"/>
    </row>
    <row r="67" spans="1:61" ht="24" customHeight="1" x14ac:dyDescent="0.2">
      <c r="A67" s="960"/>
      <c r="B67" s="961"/>
      <c r="C67" s="966"/>
      <c r="D67" s="966"/>
      <c r="E67" s="966"/>
      <c r="F67" s="966"/>
      <c r="G67" s="966"/>
      <c r="H67" s="966"/>
      <c r="I67" s="966"/>
      <c r="J67" s="966"/>
      <c r="K67" s="966"/>
      <c r="L67" s="966"/>
      <c r="M67" s="966"/>
      <c r="N67" s="966"/>
      <c r="O67" s="966"/>
      <c r="P67" s="966"/>
      <c r="Q67" s="967"/>
      <c r="R67" s="972"/>
      <c r="S67" s="973"/>
      <c r="T67" s="977"/>
      <c r="U67" s="948"/>
      <c r="V67" s="972" t="s">
        <v>35</v>
      </c>
      <c r="W67" s="981"/>
      <c r="X67" s="941" t="s">
        <v>36</v>
      </c>
      <c r="Y67" s="983"/>
      <c r="Z67" s="985" t="s">
        <v>37</v>
      </c>
      <c r="AA67" s="961"/>
      <c r="AB67" s="961"/>
      <c r="AC67" s="961"/>
      <c r="AD67" s="961"/>
      <c r="AE67" s="961"/>
      <c r="AF67" s="961"/>
      <c r="AG67" s="986"/>
      <c r="AH67" s="960" t="s">
        <v>38</v>
      </c>
      <c r="AI67" s="961"/>
      <c r="AJ67" s="961"/>
      <c r="AK67" s="961"/>
      <c r="AL67" s="961"/>
      <c r="AM67" s="987"/>
      <c r="AN67" s="960" t="s">
        <v>39</v>
      </c>
      <c r="AO67" s="961"/>
      <c r="AP67" s="961"/>
      <c r="AQ67" s="961"/>
      <c r="AR67" s="961"/>
      <c r="AS67" s="986"/>
      <c r="AT67" s="960" t="s">
        <v>40</v>
      </c>
      <c r="AU67" s="961"/>
      <c r="AV67" s="961"/>
      <c r="AW67" s="961"/>
      <c r="AX67" s="961"/>
      <c r="AY67" s="986"/>
      <c r="AZ67" s="985" t="s">
        <v>41</v>
      </c>
      <c r="BA67" s="961"/>
      <c r="BB67" s="961"/>
      <c r="BC67" s="961"/>
      <c r="BD67" s="961"/>
      <c r="BE67" s="986"/>
      <c r="BF67" s="941"/>
      <c r="BG67" s="942"/>
      <c r="BH67" s="947"/>
      <c r="BI67" s="948"/>
    </row>
    <row r="68" spans="1:61" ht="24" customHeight="1" x14ac:dyDescent="0.2">
      <c r="A68" s="960"/>
      <c r="B68" s="961"/>
      <c r="C68" s="966"/>
      <c r="D68" s="966"/>
      <c r="E68" s="966"/>
      <c r="F68" s="966"/>
      <c r="G68" s="966"/>
      <c r="H68" s="966"/>
      <c r="I68" s="966"/>
      <c r="J68" s="966"/>
      <c r="K68" s="966"/>
      <c r="L68" s="966"/>
      <c r="M68" s="966"/>
      <c r="N68" s="966"/>
      <c r="O68" s="966"/>
      <c r="P68" s="966"/>
      <c r="Q68" s="967"/>
      <c r="R68" s="972"/>
      <c r="S68" s="973"/>
      <c r="T68" s="977"/>
      <c r="U68" s="948"/>
      <c r="V68" s="972"/>
      <c r="W68" s="981"/>
      <c r="X68" s="941"/>
      <c r="Y68" s="983"/>
      <c r="Z68" s="988" t="s">
        <v>42</v>
      </c>
      <c r="AA68" s="989"/>
      <c r="AB68" s="1025" t="s">
        <v>43</v>
      </c>
      <c r="AC68" s="1025"/>
      <c r="AD68" s="1025" t="s">
        <v>44</v>
      </c>
      <c r="AE68" s="1025"/>
      <c r="AF68" s="1025" t="s">
        <v>45</v>
      </c>
      <c r="AG68" s="1031"/>
      <c r="AH68" s="1017" t="s">
        <v>46</v>
      </c>
      <c r="AI68" s="1018"/>
      <c r="AJ68" s="1019"/>
      <c r="AK68" s="1020" t="s">
        <v>47</v>
      </c>
      <c r="AL68" s="1018"/>
      <c r="AM68" s="1019"/>
      <c r="AN68" s="1017" t="s">
        <v>48</v>
      </c>
      <c r="AO68" s="1018"/>
      <c r="AP68" s="1023"/>
      <c r="AQ68" s="1022" t="s">
        <v>49</v>
      </c>
      <c r="AR68" s="1018"/>
      <c r="AS68" s="1021"/>
      <c r="AT68" s="1017" t="s">
        <v>50</v>
      </c>
      <c r="AU68" s="1018"/>
      <c r="AV68" s="1019"/>
      <c r="AW68" s="1020" t="s">
        <v>51</v>
      </c>
      <c r="AX68" s="1018"/>
      <c r="AY68" s="1021"/>
      <c r="AZ68" s="1022" t="s">
        <v>52</v>
      </c>
      <c r="BA68" s="1018"/>
      <c r="BB68" s="1023"/>
      <c r="BC68" s="1022" t="s">
        <v>53</v>
      </c>
      <c r="BD68" s="1018"/>
      <c r="BE68" s="1021"/>
      <c r="BF68" s="941"/>
      <c r="BG68" s="942"/>
      <c r="BH68" s="947"/>
      <c r="BI68" s="948"/>
    </row>
    <row r="69" spans="1:61" ht="24" customHeight="1" x14ac:dyDescent="0.2">
      <c r="A69" s="960"/>
      <c r="B69" s="961"/>
      <c r="C69" s="966"/>
      <c r="D69" s="966"/>
      <c r="E69" s="966"/>
      <c r="F69" s="966"/>
      <c r="G69" s="966"/>
      <c r="H69" s="966"/>
      <c r="I69" s="966"/>
      <c r="J69" s="966"/>
      <c r="K69" s="966"/>
      <c r="L69" s="966"/>
      <c r="M69" s="966"/>
      <c r="N69" s="966"/>
      <c r="O69" s="966"/>
      <c r="P69" s="966"/>
      <c r="Q69" s="967"/>
      <c r="R69" s="972"/>
      <c r="S69" s="973"/>
      <c r="T69" s="977"/>
      <c r="U69" s="948"/>
      <c r="V69" s="972"/>
      <c r="W69" s="981"/>
      <c r="X69" s="941"/>
      <c r="Y69" s="983"/>
      <c r="Z69" s="988"/>
      <c r="AA69" s="989"/>
      <c r="AB69" s="1025"/>
      <c r="AC69" s="1025"/>
      <c r="AD69" s="1025"/>
      <c r="AE69" s="1025"/>
      <c r="AF69" s="1025"/>
      <c r="AG69" s="1031"/>
      <c r="AH69" s="287" t="s">
        <v>396</v>
      </c>
      <c r="AI69" s="1004" t="s">
        <v>54</v>
      </c>
      <c r="AJ69" s="1024"/>
      <c r="AK69" s="288" t="s">
        <v>397</v>
      </c>
      <c r="AL69" s="1004" t="s">
        <v>54</v>
      </c>
      <c r="AM69" s="1024"/>
      <c r="AN69" s="287" t="s">
        <v>396</v>
      </c>
      <c r="AO69" s="1004" t="s">
        <v>54</v>
      </c>
      <c r="AP69" s="1005"/>
      <c r="AQ69" s="289" t="s">
        <v>397</v>
      </c>
      <c r="AR69" s="1004" t="s">
        <v>54</v>
      </c>
      <c r="AS69" s="1030"/>
      <c r="AT69" s="287" t="s">
        <v>396</v>
      </c>
      <c r="AU69" s="1004" t="s">
        <v>54</v>
      </c>
      <c r="AV69" s="1024"/>
      <c r="AW69" s="288" t="s">
        <v>397</v>
      </c>
      <c r="AX69" s="1004" t="s">
        <v>54</v>
      </c>
      <c r="AY69" s="1030"/>
      <c r="AZ69" s="289" t="s">
        <v>396</v>
      </c>
      <c r="BA69" s="1004" t="s">
        <v>54</v>
      </c>
      <c r="BB69" s="1005"/>
      <c r="BC69" s="290"/>
      <c r="BD69" s="985"/>
      <c r="BE69" s="986"/>
      <c r="BF69" s="941"/>
      <c r="BG69" s="942"/>
      <c r="BH69" s="947"/>
      <c r="BI69" s="948"/>
    </row>
    <row r="70" spans="1:61" ht="95.1" customHeight="1" thickBot="1" x14ac:dyDescent="0.25">
      <c r="A70" s="962"/>
      <c r="B70" s="963"/>
      <c r="C70" s="968"/>
      <c r="D70" s="968"/>
      <c r="E70" s="968"/>
      <c r="F70" s="968"/>
      <c r="G70" s="968"/>
      <c r="H70" s="968"/>
      <c r="I70" s="968"/>
      <c r="J70" s="968"/>
      <c r="K70" s="968"/>
      <c r="L70" s="968"/>
      <c r="M70" s="968"/>
      <c r="N70" s="968"/>
      <c r="O70" s="968"/>
      <c r="P70" s="968"/>
      <c r="Q70" s="969"/>
      <c r="R70" s="974"/>
      <c r="S70" s="975"/>
      <c r="T70" s="978"/>
      <c r="U70" s="950"/>
      <c r="V70" s="974"/>
      <c r="W70" s="982"/>
      <c r="X70" s="943"/>
      <c r="Y70" s="984"/>
      <c r="Z70" s="990"/>
      <c r="AA70" s="991"/>
      <c r="AB70" s="1026"/>
      <c r="AC70" s="1026"/>
      <c r="AD70" s="1026"/>
      <c r="AE70" s="1026"/>
      <c r="AF70" s="1026"/>
      <c r="AG70" s="1032"/>
      <c r="AH70" s="291" t="s">
        <v>55</v>
      </c>
      <c r="AI70" s="292" t="s">
        <v>366</v>
      </c>
      <c r="AJ70" s="293" t="s">
        <v>367</v>
      </c>
      <c r="AK70" s="294" t="s">
        <v>55</v>
      </c>
      <c r="AL70" s="292" t="s">
        <v>366</v>
      </c>
      <c r="AM70" s="293" t="s">
        <v>367</v>
      </c>
      <c r="AN70" s="291" t="s">
        <v>55</v>
      </c>
      <c r="AO70" s="292" t="s">
        <v>366</v>
      </c>
      <c r="AP70" s="295" t="s">
        <v>367</v>
      </c>
      <c r="AQ70" s="296" t="s">
        <v>55</v>
      </c>
      <c r="AR70" s="292" t="s">
        <v>366</v>
      </c>
      <c r="AS70" s="297" t="s">
        <v>367</v>
      </c>
      <c r="AT70" s="291" t="s">
        <v>55</v>
      </c>
      <c r="AU70" s="292" t="s">
        <v>366</v>
      </c>
      <c r="AV70" s="293" t="s">
        <v>367</v>
      </c>
      <c r="AW70" s="294" t="s">
        <v>55</v>
      </c>
      <c r="AX70" s="292" t="s">
        <v>366</v>
      </c>
      <c r="AY70" s="297" t="s">
        <v>367</v>
      </c>
      <c r="AZ70" s="296" t="s">
        <v>55</v>
      </c>
      <c r="BA70" s="292" t="s">
        <v>366</v>
      </c>
      <c r="BB70" s="295" t="s">
        <v>367</v>
      </c>
      <c r="BC70" s="296" t="s">
        <v>55</v>
      </c>
      <c r="BD70" s="292" t="s">
        <v>366</v>
      </c>
      <c r="BE70" s="297" t="s">
        <v>367</v>
      </c>
      <c r="BF70" s="943"/>
      <c r="BG70" s="944"/>
      <c r="BH70" s="949"/>
      <c r="BI70" s="950"/>
    </row>
    <row r="71" spans="1:61" ht="43.5" customHeight="1" thickTop="1" x14ac:dyDescent="0.2">
      <c r="A71" s="998" t="s">
        <v>196</v>
      </c>
      <c r="B71" s="999"/>
      <c r="C71" s="933" t="s">
        <v>316</v>
      </c>
      <c r="D71" s="934"/>
      <c r="E71" s="934"/>
      <c r="F71" s="934"/>
      <c r="G71" s="934"/>
      <c r="H71" s="934"/>
      <c r="I71" s="934"/>
      <c r="J71" s="934"/>
      <c r="K71" s="934"/>
      <c r="L71" s="934"/>
      <c r="M71" s="934"/>
      <c r="N71" s="934"/>
      <c r="O71" s="934"/>
      <c r="P71" s="934"/>
      <c r="Q71" s="935"/>
      <c r="R71" s="695"/>
      <c r="S71" s="696"/>
      <c r="T71" s="700">
        <v>7</v>
      </c>
      <c r="U71" s="701"/>
      <c r="V71" s="655">
        <f>AH71+AK71+AN71+AQ71+AT71+AW71+AZ71+BC71</f>
        <v>90</v>
      </c>
      <c r="W71" s="656"/>
      <c r="X71" s="684">
        <f>SUM(Z71:AG71)</f>
        <v>50</v>
      </c>
      <c r="Y71" s="694"/>
      <c r="Z71" s="684">
        <v>34</v>
      </c>
      <c r="AA71" s="685"/>
      <c r="AB71" s="686"/>
      <c r="AC71" s="685"/>
      <c r="AD71" s="686">
        <v>16</v>
      </c>
      <c r="AE71" s="685"/>
      <c r="AF71" s="686"/>
      <c r="AG71" s="694"/>
      <c r="AH71" s="119"/>
      <c r="AI71" s="120"/>
      <c r="AJ71" s="114"/>
      <c r="AK71" s="141"/>
      <c r="AL71" s="120"/>
      <c r="AM71" s="114"/>
      <c r="AN71" s="142"/>
      <c r="AO71" s="120"/>
      <c r="AP71" s="121"/>
      <c r="AQ71" s="119"/>
      <c r="AR71" s="120"/>
      <c r="AS71" s="140"/>
      <c r="AT71" s="119"/>
      <c r="AU71" s="120"/>
      <c r="AV71" s="114"/>
      <c r="AW71" s="141"/>
      <c r="AX71" s="120"/>
      <c r="AY71" s="114"/>
      <c r="AZ71" s="142">
        <v>90</v>
      </c>
      <c r="BA71" s="120">
        <v>50</v>
      </c>
      <c r="BB71" s="121">
        <v>3</v>
      </c>
      <c r="BC71" s="119"/>
      <c r="BD71" s="120"/>
      <c r="BE71" s="140"/>
      <c r="BF71" s="700">
        <f t="shared" si="3"/>
        <v>3</v>
      </c>
      <c r="BG71" s="712"/>
      <c r="BH71" s="679" t="s">
        <v>72</v>
      </c>
      <c r="BI71" s="680"/>
    </row>
    <row r="72" spans="1:61" ht="72" customHeight="1" x14ac:dyDescent="0.2">
      <c r="A72" s="1027"/>
      <c r="B72" s="1028"/>
      <c r="C72" s="443" t="s">
        <v>317</v>
      </c>
      <c r="D72" s="444"/>
      <c r="E72" s="444"/>
      <c r="F72" s="444"/>
      <c r="G72" s="444"/>
      <c r="H72" s="444"/>
      <c r="I72" s="444"/>
      <c r="J72" s="444"/>
      <c r="K72" s="444"/>
      <c r="L72" s="444"/>
      <c r="M72" s="444"/>
      <c r="N72" s="444"/>
      <c r="O72" s="444"/>
      <c r="P72" s="444"/>
      <c r="Q72" s="445"/>
      <c r="R72" s="437"/>
      <c r="S72" s="438"/>
      <c r="T72" s="143"/>
      <c r="U72" s="144"/>
      <c r="V72" s="655">
        <f>AH72+AK72+AN72+AQ72+AT72+AW72+AZ72+BC72</f>
        <v>30</v>
      </c>
      <c r="W72" s="656"/>
      <c r="X72" s="502"/>
      <c r="Y72" s="621"/>
      <c r="Z72" s="502"/>
      <c r="AA72" s="498"/>
      <c r="AB72" s="500"/>
      <c r="AC72" s="498"/>
      <c r="AD72" s="500"/>
      <c r="AE72" s="498"/>
      <c r="AF72" s="500"/>
      <c r="AG72" s="621"/>
      <c r="AH72" s="90"/>
      <c r="AI72" s="91"/>
      <c r="AJ72" s="92"/>
      <c r="AK72" s="93"/>
      <c r="AL72" s="91"/>
      <c r="AM72" s="92"/>
      <c r="AN72" s="94"/>
      <c r="AO72" s="91"/>
      <c r="AP72" s="95"/>
      <c r="AQ72" s="90"/>
      <c r="AR72" s="91"/>
      <c r="AS72" s="96"/>
      <c r="AT72" s="90"/>
      <c r="AU72" s="91"/>
      <c r="AV72" s="92"/>
      <c r="AW72" s="93"/>
      <c r="AX72" s="91"/>
      <c r="AY72" s="92"/>
      <c r="AZ72" s="94">
        <v>30</v>
      </c>
      <c r="BA72" s="91"/>
      <c r="BB72" s="95">
        <v>1</v>
      </c>
      <c r="BC72" s="90"/>
      <c r="BD72" s="91"/>
      <c r="BE72" s="96"/>
      <c r="BF72" s="631">
        <f t="shared" si="3"/>
        <v>1</v>
      </c>
      <c r="BG72" s="645"/>
      <c r="BH72" s="663"/>
      <c r="BI72" s="664"/>
    </row>
    <row r="73" spans="1:61" ht="27.95" customHeight="1" x14ac:dyDescent="0.2">
      <c r="A73" s="924" t="s">
        <v>198</v>
      </c>
      <c r="B73" s="925"/>
      <c r="C73" s="951" t="s">
        <v>229</v>
      </c>
      <c r="D73" s="952"/>
      <c r="E73" s="952"/>
      <c r="F73" s="952"/>
      <c r="G73" s="952"/>
      <c r="H73" s="952"/>
      <c r="I73" s="952"/>
      <c r="J73" s="952"/>
      <c r="K73" s="952"/>
      <c r="L73" s="952"/>
      <c r="M73" s="952"/>
      <c r="N73" s="952"/>
      <c r="O73" s="952"/>
      <c r="P73" s="952"/>
      <c r="Q73" s="953"/>
      <c r="R73" s="168"/>
      <c r="S73" s="169"/>
      <c r="T73" s="824">
        <v>1</v>
      </c>
      <c r="U73" s="447"/>
      <c r="V73" s="247"/>
      <c r="W73" s="248"/>
      <c r="X73" s="247"/>
      <c r="Y73" s="248"/>
      <c r="Z73" s="247"/>
      <c r="AA73" s="245"/>
      <c r="AB73" s="246"/>
      <c r="AC73" s="245"/>
      <c r="AD73" s="246"/>
      <c r="AE73" s="245"/>
      <c r="AF73" s="246"/>
      <c r="AG73" s="248"/>
      <c r="AH73" s="90"/>
      <c r="AI73" s="91"/>
      <c r="AJ73" s="92">
        <v>5</v>
      </c>
      <c r="AK73" s="93"/>
      <c r="AL73" s="91"/>
      <c r="AM73" s="92"/>
      <c r="AN73" s="94"/>
      <c r="AO73" s="91"/>
      <c r="AP73" s="95"/>
      <c r="AQ73" s="90"/>
      <c r="AR73" s="91"/>
      <c r="AS73" s="96"/>
      <c r="AT73" s="90"/>
      <c r="AU73" s="91"/>
      <c r="AV73" s="92"/>
      <c r="AW73" s="93"/>
      <c r="AX73" s="91"/>
      <c r="AY73" s="92"/>
      <c r="AZ73" s="94"/>
      <c r="BA73" s="91"/>
      <c r="BB73" s="95"/>
      <c r="BC73" s="90"/>
      <c r="BD73" s="91"/>
      <c r="BE73" s="96"/>
      <c r="BF73" s="437">
        <f t="shared" si="3"/>
        <v>5</v>
      </c>
      <c r="BG73" s="631"/>
      <c r="BH73" s="640"/>
      <c r="BI73" s="641"/>
    </row>
    <row r="74" spans="1:61" ht="48" customHeight="1" x14ac:dyDescent="0.2">
      <c r="A74" s="917" t="s">
        <v>199</v>
      </c>
      <c r="B74" s="918"/>
      <c r="C74" s="443" t="s">
        <v>318</v>
      </c>
      <c r="D74" s="444"/>
      <c r="E74" s="444"/>
      <c r="F74" s="444"/>
      <c r="G74" s="444"/>
      <c r="H74" s="444"/>
      <c r="I74" s="444"/>
      <c r="J74" s="444"/>
      <c r="K74" s="444"/>
      <c r="L74" s="444"/>
      <c r="M74" s="444"/>
      <c r="N74" s="444"/>
      <c r="O74" s="444"/>
      <c r="P74" s="444"/>
      <c r="Q74" s="445"/>
      <c r="R74" s="437"/>
      <c r="S74" s="438"/>
      <c r="T74" s="446"/>
      <c r="U74" s="447"/>
      <c r="V74" s="655">
        <f>AH74+AK74+AN74+AQ74+AT74+AW74+AZ74+BC74</f>
        <v>72</v>
      </c>
      <c r="W74" s="656"/>
      <c r="X74" s="502">
        <f>SUM(Z74:AG74)</f>
        <v>36</v>
      </c>
      <c r="Y74" s="621"/>
      <c r="Z74" s="502">
        <v>18</v>
      </c>
      <c r="AA74" s="498"/>
      <c r="AB74" s="500">
        <v>18</v>
      </c>
      <c r="AC74" s="498"/>
      <c r="AD74" s="500"/>
      <c r="AE74" s="498"/>
      <c r="AF74" s="500"/>
      <c r="AG74" s="621"/>
      <c r="AH74" s="117">
        <v>72</v>
      </c>
      <c r="AI74" s="91">
        <v>36</v>
      </c>
      <c r="AJ74" s="114"/>
      <c r="AK74" s="93"/>
      <c r="AL74" s="91"/>
      <c r="AM74" s="92"/>
      <c r="AN74" s="142"/>
      <c r="AO74" s="120"/>
      <c r="AP74" s="121"/>
      <c r="AQ74" s="90"/>
      <c r="AR74" s="91"/>
      <c r="AS74" s="96"/>
      <c r="AT74" s="90"/>
      <c r="AU74" s="91"/>
      <c r="AV74" s="92"/>
      <c r="AW74" s="93"/>
      <c r="AX74" s="91"/>
      <c r="AY74" s="92"/>
      <c r="AZ74" s="94"/>
      <c r="BA74" s="91"/>
      <c r="BB74" s="95"/>
      <c r="BC74" s="90"/>
      <c r="BD74" s="91"/>
      <c r="BE74" s="96"/>
      <c r="BF74" s="437">
        <f t="shared" si="3"/>
        <v>0</v>
      </c>
      <c r="BG74" s="631"/>
      <c r="BH74" s="640" t="s">
        <v>73</v>
      </c>
      <c r="BI74" s="641"/>
    </row>
    <row r="75" spans="1:61" ht="27.95" customHeight="1" x14ac:dyDescent="0.2">
      <c r="A75" s="917" t="s">
        <v>200</v>
      </c>
      <c r="B75" s="918"/>
      <c r="C75" s="443" t="s">
        <v>266</v>
      </c>
      <c r="D75" s="444"/>
      <c r="E75" s="444"/>
      <c r="F75" s="444"/>
      <c r="G75" s="444"/>
      <c r="H75" s="444"/>
      <c r="I75" s="444"/>
      <c r="J75" s="444"/>
      <c r="K75" s="444"/>
      <c r="L75" s="444"/>
      <c r="M75" s="444"/>
      <c r="N75" s="444"/>
      <c r="O75" s="444"/>
      <c r="P75" s="444"/>
      <c r="Q75" s="445"/>
      <c r="R75" s="437">
        <v>2</v>
      </c>
      <c r="S75" s="438"/>
      <c r="T75" s="446"/>
      <c r="U75" s="447"/>
      <c r="V75" s="655">
        <f>AH75+AK75+AN75+AQ75+AT75+AW75+AZ75+BC75</f>
        <v>216</v>
      </c>
      <c r="W75" s="656"/>
      <c r="X75" s="708">
        <f>SUM(Z75:AG75)</f>
        <v>104</v>
      </c>
      <c r="Y75" s="711"/>
      <c r="Z75" s="708">
        <v>68</v>
      </c>
      <c r="AA75" s="709"/>
      <c r="AB75" s="710">
        <v>18</v>
      </c>
      <c r="AC75" s="709"/>
      <c r="AD75" s="710">
        <v>18</v>
      </c>
      <c r="AE75" s="709"/>
      <c r="AF75" s="710"/>
      <c r="AG75" s="711"/>
      <c r="AH75" s="117">
        <v>108</v>
      </c>
      <c r="AI75" s="118">
        <v>54</v>
      </c>
      <c r="AJ75" s="145"/>
      <c r="AK75" s="172">
        <f>AM75*36</f>
        <v>108</v>
      </c>
      <c r="AL75" s="118">
        <v>50</v>
      </c>
      <c r="AM75" s="145">
        <v>3</v>
      </c>
      <c r="AN75" s="94"/>
      <c r="AO75" s="91"/>
      <c r="AP75" s="95"/>
      <c r="AQ75" s="90"/>
      <c r="AR75" s="91"/>
      <c r="AS75" s="96"/>
      <c r="AT75" s="90"/>
      <c r="AU75" s="91"/>
      <c r="AV75" s="92"/>
      <c r="AW75" s="93"/>
      <c r="AX75" s="91"/>
      <c r="AY75" s="92"/>
      <c r="AZ75" s="94"/>
      <c r="BA75" s="91"/>
      <c r="BB75" s="95"/>
      <c r="BC75" s="90"/>
      <c r="BD75" s="91"/>
      <c r="BE75" s="96"/>
      <c r="BF75" s="437">
        <f>AJ75+AM75+AP75+AS75+AV75+AY75+BB75+BE75</f>
        <v>3</v>
      </c>
      <c r="BG75" s="631"/>
      <c r="BH75" s="640" t="s">
        <v>74</v>
      </c>
      <c r="BI75" s="641"/>
    </row>
    <row r="76" spans="1:61" ht="90" customHeight="1" x14ac:dyDescent="0.2">
      <c r="A76" s="924" t="s">
        <v>201</v>
      </c>
      <c r="B76" s="925"/>
      <c r="C76" s="936" t="s">
        <v>228</v>
      </c>
      <c r="D76" s="937"/>
      <c r="E76" s="937"/>
      <c r="F76" s="937"/>
      <c r="G76" s="937"/>
      <c r="H76" s="937"/>
      <c r="I76" s="937"/>
      <c r="J76" s="937"/>
      <c r="K76" s="937"/>
      <c r="L76" s="937"/>
      <c r="M76" s="937"/>
      <c r="N76" s="937"/>
      <c r="O76" s="937"/>
      <c r="P76" s="937"/>
      <c r="Q76" s="938"/>
      <c r="R76" s="97"/>
      <c r="S76" s="98"/>
      <c r="T76" s="99"/>
      <c r="U76" s="100"/>
      <c r="V76" s="247"/>
      <c r="W76" s="248"/>
      <c r="X76" s="247"/>
      <c r="Y76" s="248"/>
      <c r="Z76" s="247"/>
      <c r="AA76" s="245"/>
      <c r="AB76" s="246"/>
      <c r="AC76" s="245"/>
      <c r="AD76" s="246"/>
      <c r="AE76" s="245"/>
      <c r="AF76" s="246"/>
      <c r="AG76" s="248"/>
      <c r="AH76" s="90"/>
      <c r="AI76" s="91"/>
      <c r="AJ76" s="92"/>
      <c r="AK76" s="93"/>
      <c r="AL76" s="91"/>
      <c r="AM76" s="92"/>
      <c r="AN76" s="94"/>
      <c r="AO76" s="91"/>
      <c r="AP76" s="95"/>
      <c r="AQ76" s="90"/>
      <c r="AR76" s="91"/>
      <c r="AS76" s="96"/>
      <c r="AT76" s="90"/>
      <c r="AU76" s="91"/>
      <c r="AV76" s="92"/>
      <c r="AW76" s="93"/>
      <c r="AX76" s="91"/>
      <c r="AY76" s="92"/>
      <c r="AZ76" s="94"/>
      <c r="BA76" s="91"/>
      <c r="BB76" s="95"/>
      <c r="BC76" s="90"/>
      <c r="BD76" s="91"/>
      <c r="BE76" s="96"/>
      <c r="BF76" s="631">
        <f t="shared" si="3"/>
        <v>0</v>
      </c>
      <c r="BG76" s="645"/>
      <c r="BH76" s="604"/>
      <c r="BI76" s="605"/>
    </row>
    <row r="77" spans="1:61" ht="42" customHeight="1" x14ac:dyDescent="0.2">
      <c r="A77" s="929" t="s">
        <v>202</v>
      </c>
      <c r="B77" s="930"/>
      <c r="C77" s="697" t="s">
        <v>320</v>
      </c>
      <c r="D77" s="698"/>
      <c r="E77" s="698"/>
      <c r="F77" s="698"/>
      <c r="G77" s="698"/>
      <c r="H77" s="698"/>
      <c r="I77" s="698"/>
      <c r="J77" s="698"/>
      <c r="K77" s="698"/>
      <c r="L77" s="698"/>
      <c r="M77" s="698"/>
      <c r="N77" s="698"/>
      <c r="O77" s="698"/>
      <c r="P77" s="698"/>
      <c r="Q77" s="699"/>
      <c r="R77" s="629">
        <v>5</v>
      </c>
      <c r="S77" s="630"/>
      <c r="T77" s="446">
        <v>4</v>
      </c>
      <c r="U77" s="447"/>
      <c r="V77" s="655">
        <f t="shared" ref="V77:V85" si="13">AH77+AK77+AN77+AQ77+AT77+AW77+AZ77+BC77</f>
        <v>228</v>
      </c>
      <c r="W77" s="656"/>
      <c r="X77" s="502">
        <f>SUM(Z77:AG77)</f>
        <v>154</v>
      </c>
      <c r="Y77" s="621"/>
      <c r="Z77" s="502">
        <v>68</v>
      </c>
      <c r="AA77" s="498"/>
      <c r="AB77" s="500">
        <v>50</v>
      </c>
      <c r="AC77" s="498"/>
      <c r="AD77" s="500">
        <v>36</v>
      </c>
      <c r="AE77" s="498"/>
      <c r="AF77" s="500"/>
      <c r="AG77" s="621"/>
      <c r="AH77" s="90"/>
      <c r="AI77" s="91"/>
      <c r="AJ77" s="92"/>
      <c r="AK77" s="93"/>
      <c r="AL77" s="91"/>
      <c r="AM77" s="92"/>
      <c r="AN77" s="94"/>
      <c r="AO77" s="91"/>
      <c r="AP77" s="95"/>
      <c r="AQ77" s="90">
        <f>AS77*36</f>
        <v>108</v>
      </c>
      <c r="AR77" s="91">
        <v>68</v>
      </c>
      <c r="AS77" s="96">
        <v>3</v>
      </c>
      <c r="AT77" s="90">
        <v>120</v>
      </c>
      <c r="AU77" s="91">
        <v>86</v>
      </c>
      <c r="AV77" s="92">
        <v>3</v>
      </c>
      <c r="AW77" s="93"/>
      <c r="AX77" s="91"/>
      <c r="AY77" s="92"/>
      <c r="AZ77" s="94"/>
      <c r="BA77" s="91"/>
      <c r="BB77" s="95"/>
      <c r="BC77" s="90"/>
      <c r="BD77" s="91"/>
      <c r="BE77" s="96"/>
      <c r="BF77" s="631">
        <f t="shared" si="3"/>
        <v>6</v>
      </c>
      <c r="BG77" s="645"/>
      <c r="BH77" s="679" t="s">
        <v>75</v>
      </c>
      <c r="BI77" s="680"/>
    </row>
    <row r="78" spans="1:61" ht="72" customHeight="1" x14ac:dyDescent="0.2">
      <c r="A78" s="931"/>
      <c r="B78" s="932"/>
      <c r="C78" s="443" t="s">
        <v>319</v>
      </c>
      <c r="D78" s="444"/>
      <c r="E78" s="444"/>
      <c r="F78" s="444"/>
      <c r="G78" s="444"/>
      <c r="H78" s="444"/>
      <c r="I78" s="444"/>
      <c r="J78" s="444"/>
      <c r="K78" s="444"/>
      <c r="L78" s="444"/>
      <c r="M78" s="444"/>
      <c r="N78" s="444"/>
      <c r="O78" s="444"/>
      <c r="P78" s="444"/>
      <c r="Q78" s="445"/>
      <c r="R78" s="437"/>
      <c r="S78" s="438"/>
      <c r="T78" s="143"/>
      <c r="U78" s="144"/>
      <c r="V78" s="655">
        <f t="shared" si="13"/>
        <v>30</v>
      </c>
      <c r="W78" s="656"/>
      <c r="X78" s="502"/>
      <c r="Y78" s="621"/>
      <c r="Z78" s="502"/>
      <c r="AA78" s="498"/>
      <c r="AB78" s="500"/>
      <c r="AC78" s="498"/>
      <c r="AD78" s="500"/>
      <c r="AE78" s="498"/>
      <c r="AF78" s="500"/>
      <c r="AG78" s="621"/>
      <c r="AH78" s="90"/>
      <c r="AI78" s="91"/>
      <c r="AJ78" s="92"/>
      <c r="AK78" s="93"/>
      <c r="AL78" s="91"/>
      <c r="AM78" s="92"/>
      <c r="AN78" s="94"/>
      <c r="AO78" s="91"/>
      <c r="AP78" s="95"/>
      <c r="AQ78" s="90"/>
      <c r="AR78" s="91"/>
      <c r="AS78" s="96"/>
      <c r="AT78" s="90">
        <v>30</v>
      </c>
      <c r="AU78" s="91"/>
      <c r="AV78" s="92">
        <v>1</v>
      </c>
      <c r="AW78" s="93"/>
      <c r="AX78" s="91"/>
      <c r="AY78" s="92"/>
      <c r="AZ78" s="94"/>
      <c r="BA78" s="91"/>
      <c r="BB78" s="95"/>
      <c r="BC78" s="90"/>
      <c r="BD78" s="91"/>
      <c r="BE78" s="96"/>
      <c r="BF78" s="631">
        <f t="shared" si="3"/>
        <v>1</v>
      </c>
      <c r="BG78" s="645"/>
      <c r="BH78" s="663"/>
      <c r="BI78" s="664"/>
    </row>
    <row r="79" spans="1:61" ht="48" customHeight="1" x14ac:dyDescent="0.2">
      <c r="A79" s="929" t="s">
        <v>297</v>
      </c>
      <c r="B79" s="930"/>
      <c r="C79" s="443" t="s">
        <v>327</v>
      </c>
      <c r="D79" s="444"/>
      <c r="E79" s="444"/>
      <c r="F79" s="444"/>
      <c r="G79" s="444"/>
      <c r="H79" s="444"/>
      <c r="I79" s="444"/>
      <c r="J79" s="444"/>
      <c r="K79" s="444"/>
      <c r="L79" s="444"/>
      <c r="M79" s="444"/>
      <c r="N79" s="444"/>
      <c r="O79" s="444"/>
      <c r="P79" s="444"/>
      <c r="Q79" s="445"/>
      <c r="R79" s="437">
        <v>6</v>
      </c>
      <c r="S79" s="438"/>
      <c r="T79" s="446">
        <v>5</v>
      </c>
      <c r="U79" s="447"/>
      <c r="V79" s="655">
        <f t="shared" si="13"/>
        <v>324</v>
      </c>
      <c r="W79" s="656"/>
      <c r="X79" s="684">
        <f>SUM(Z79:AG79)</f>
        <v>172</v>
      </c>
      <c r="Y79" s="694"/>
      <c r="Z79" s="684">
        <v>122</v>
      </c>
      <c r="AA79" s="685"/>
      <c r="AB79" s="686"/>
      <c r="AC79" s="685"/>
      <c r="AD79" s="686">
        <v>50</v>
      </c>
      <c r="AE79" s="685"/>
      <c r="AF79" s="686"/>
      <c r="AG79" s="694"/>
      <c r="AH79" s="119"/>
      <c r="AI79" s="120"/>
      <c r="AJ79" s="114"/>
      <c r="AK79" s="141"/>
      <c r="AL79" s="120"/>
      <c r="AM79" s="114"/>
      <c r="AN79" s="142"/>
      <c r="AO79" s="120"/>
      <c r="AP79" s="121"/>
      <c r="AQ79" s="119"/>
      <c r="AR79" s="120"/>
      <c r="AS79" s="140"/>
      <c r="AT79" s="119">
        <f>AV79*36</f>
        <v>108</v>
      </c>
      <c r="AU79" s="120">
        <v>54</v>
      </c>
      <c r="AV79" s="114">
        <v>3</v>
      </c>
      <c r="AW79" s="141">
        <f>AY79*36</f>
        <v>216</v>
      </c>
      <c r="AX79" s="120">
        <v>118</v>
      </c>
      <c r="AY79" s="114">
        <v>6</v>
      </c>
      <c r="AZ79" s="142"/>
      <c r="BA79" s="120"/>
      <c r="BB79" s="121"/>
      <c r="BC79" s="90"/>
      <c r="BD79" s="91"/>
      <c r="BE79" s="96"/>
      <c r="BF79" s="631">
        <f t="shared" si="3"/>
        <v>9</v>
      </c>
      <c r="BG79" s="645"/>
      <c r="BH79" s="679" t="s">
        <v>76</v>
      </c>
      <c r="BI79" s="680"/>
    </row>
    <row r="80" spans="1:61" ht="72" customHeight="1" x14ac:dyDescent="0.2">
      <c r="A80" s="931"/>
      <c r="B80" s="932"/>
      <c r="C80" s="443" t="s">
        <v>328</v>
      </c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4"/>
      <c r="O80" s="444"/>
      <c r="P80" s="444"/>
      <c r="Q80" s="445"/>
      <c r="R80" s="437"/>
      <c r="S80" s="438"/>
      <c r="T80" s="143"/>
      <c r="U80" s="144"/>
      <c r="V80" s="655">
        <f t="shared" si="13"/>
        <v>30</v>
      </c>
      <c r="W80" s="656"/>
      <c r="X80" s="684"/>
      <c r="Y80" s="694"/>
      <c r="Z80" s="684"/>
      <c r="AA80" s="685"/>
      <c r="AB80" s="686"/>
      <c r="AC80" s="685"/>
      <c r="AD80" s="686"/>
      <c r="AE80" s="685"/>
      <c r="AF80" s="686"/>
      <c r="AG80" s="694"/>
      <c r="AH80" s="119"/>
      <c r="AI80" s="120"/>
      <c r="AJ80" s="114"/>
      <c r="AK80" s="141"/>
      <c r="AL80" s="120"/>
      <c r="AM80" s="114"/>
      <c r="AN80" s="142"/>
      <c r="AO80" s="120"/>
      <c r="AP80" s="121"/>
      <c r="AQ80" s="119"/>
      <c r="AR80" s="120"/>
      <c r="AS80" s="140"/>
      <c r="AT80" s="119"/>
      <c r="AU80" s="120"/>
      <c r="AV80" s="114"/>
      <c r="AW80" s="141">
        <v>30</v>
      </c>
      <c r="AX80" s="120"/>
      <c r="AY80" s="114">
        <v>1</v>
      </c>
      <c r="AZ80" s="142"/>
      <c r="BA80" s="120"/>
      <c r="BB80" s="121"/>
      <c r="BC80" s="90"/>
      <c r="BD80" s="91"/>
      <c r="BE80" s="96"/>
      <c r="BF80" s="631">
        <f t="shared" si="3"/>
        <v>1</v>
      </c>
      <c r="BG80" s="645"/>
      <c r="BH80" s="663"/>
      <c r="BI80" s="664"/>
    </row>
    <row r="81" spans="1:61" ht="72" customHeight="1" x14ac:dyDescent="0.2">
      <c r="A81" s="929" t="s">
        <v>298</v>
      </c>
      <c r="B81" s="930"/>
      <c r="C81" s="697" t="s">
        <v>329</v>
      </c>
      <c r="D81" s="698"/>
      <c r="E81" s="698"/>
      <c r="F81" s="698"/>
      <c r="G81" s="698"/>
      <c r="H81" s="698"/>
      <c r="I81" s="698"/>
      <c r="J81" s="698"/>
      <c r="K81" s="698"/>
      <c r="L81" s="698"/>
      <c r="M81" s="698"/>
      <c r="N81" s="698"/>
      <c r="O81" s="698"/>
      <c r="P81" s="698"/>
      <c r="Q81" s="699"/>
      <c r="R81" s="629">
        <v>7</v>
      </c>
      <c r="S81" s="630"/>
      <c r="T81" s="631">
        <v>6</v>
      </c>
      <c r="U81" s="632"/>
      <c r="V81" s="655">
        <f t="shared" si="13"/>
        <v>432</v>
      </c>
      <c r="W81" s="656"/>
      <c r="X81" s="684">
        <f>SUM(Z81:AG81)</f>
        <v>226</v>
      </c>
      <c r="Y81" s="694"/>
      <c r="Z81" s="684">
        <v>86</v>
      </c>
      <c r="AA81" s="685"/>
      <c r="AB81" s="686">
        <v>68</v>
      </c>
      <c r="AC81" s="685"/>
      <c r="AD81" s="686">
        <v>72</v>
      </c>
      <c r="AE81" s="685"/>
      <c r="AF81" s="686"/>
      <c r="AG81" s="694"/>
      <c r="AH81" s="119"/>
      <c r="AI81" s="120"/>
      <c r="AJ81" s="114"/>
      <c r="AK81" s="141"/>
      <c r="AL81" s="120"/>
      <c r="AM81" s="114"/>
      <c r="AN81" s="142"/>
      <c r="AO81" s="120"/>
      <c r="AP81" s="121"/>
      <c r="AQ81" s="119"/>
      <c r="AR81" s="120"/>
      <c r="AS81" s="140"/>
      <c r="AT81" s="119"/>
      <c r="AU81" s="120"/>
      <c r="AV81" s="114"/>
      <c r="AW81" s="141">
        <f>AY81*36</f>
        <v>216</v>
      </c>
      <c r="AX81" s="120">
        <v>118</v>
      </c>
      <c r="AY81" s="114">
        <v>6</v>
      </c>
      <c r="AZ81" s="142">
        <f>BB81*36</f>
        <v>216</v>
      </c>
      <c r="BA81" s="120">
        <v>108</v>
      </c>
      <c r="BB81" s="121">
        <v>6</v>
      </c>
      <c r="BC81" s="90"/>
      <c r="BD81" s="91"/>
      <c r="BE81" s="96"/>
      <c r="BF81" s="631">
        <f t="shared" si="3"/>
        <v>12</v>
      </c>
      <c r="BG81" s="645"/>
      <c r="BH81" s="679" t="s">
        <v>77</v>
      </c>
      <c r="BI81" s="680"/>
    </row>
    <row r="82" spans="1:61" ht="90" customHeight="1" x14ac:dyDescent="0.2">
      <c r="A82" s="931"/>
      <c r="B82" s="932"/>
      <c r="C82" s="933" t="s">
        <v>330</v>
      </c>
      <c r="D82" s="934"/>
      <c r="E82" s="934"/>
      <c r="F82" s="934"/>
      <c r="G82" s="934"/>
      <c r="H82" s="934"/>
      <c r="I82" s="934"/>
      <c r="J82" s="934"/>
      <c r="K82" s="934"/>
      <c r="L82" s="934"/>
      <c r="M82" s="934"/>
      <c r="N82" s="934"/>
      <c r="O82" s="934"/>
      <c r="P82" s="934"/>
      <c r="Q82" s="935"/>
      <c r="R82" s="629"/>
      <c r="S82" s="630"/>
      <c r="T82" s="143"/>
      <c r="U82" s="144"/>
      <c r="V82" s="655">
        <f t="shared" si="13"/>
        <v>40</v>
      </c>
      <c r="W82" s="656"/>
      <c r="X82" s="684">
        <f>SUM(Z82:AG82)</f>
        <v>0</v>
      </c>
      <c r="Y82" s="694"/>
      <c r="Z82" s="684"/>
      <c r="AA82" s="685"/>
      <c r="AB82" s="686"/>
      <c r="AC82" s="685"/>
      <c r="AD82" s="686"/>
      <c r="AE82" s="685"/>
      <c r="AF82" s="686"/>
      <c r="AG82" s="694"/>
      <c r="AH82" s="119"/>
      <c r="AI82" s="120"/>
      <c r="AJ82" s="114"/>
      <c r="AK82" s="141"/>
      <c r="AL82" s="120"/>
      <c r="AM82" s="114"/>
      <c r="AN82" s="142"/>
      <c r="AO82" s="120"/>
      <c r="AP82" s="121"/>
      <c r="AQ82" s="119"/>
      <c r="AR82" s="120"/>
      <c r="AS82" s="140"/>
      <c r="AT82" s="119"/>
      <c r="AU82" s="120"/>
      <c r="AV82" s="114"/>
      <c r="AW82" s="141"/>
      <c r="AX82" s="120"/>
      <c r="AY82" s="114"/>
      <c r="AZ82" s="142">
        <v>40</v>
      </c>
      <c r="BA82" s="120"/>
      <c r="BB82" s="121">
        <v>1</v>
      </c>
      <c r="BC82" s="90"/>
      <c r="BD82" s="91"/>
      <c r="BE82" s="96"/>
      <c r="BF82" s="631">
        <f t="shared" si="3"/>
        <v>1</v>
      </c>
      <c r="BG82" s="645"/>
      <c r="BH82" s="663"/>
      <c r="BI82" s="664"/>
    </row>
    <row r="83" spans="1:61" ht="48" customHeight="1" x14ac:dyDescent="0.2">
      <c r="A83" s="917" t="s">
        <v>299</v>
      </c>
      <c r="B83" s="918"/>
      <c r="C83" s="697" t="s">
        <v>331</v>
      </c>
      <c r="D83" s="698"/>
      <c r="E83" s="698"/>
      <c r="F83" s="698"/>
      <c r="G83" s="698"/>
      <c r="H83" s="698"/>
      <c r="I83" s="698"/>
      <c r="J83" s="698"/>
      <c r="K83" s="698"/>
      <c r="L83" s="698"/>
      <c r="M83" s="698"/>
      <c r="N83" s="698"/>
      <c r="O83" s="698"/>
      <c r="P83" s="698"/>
      <c r="Q83" s="699"/>
      <c r="R83" s="629"/>
      <c r="S83" s="630"/>
      <c r="T83" s="631">
        <v>7</v>
      </c>
      <c r="U83" s="632"/>
      <c r="V83" s="655">
        <f>AH83+AK83+AN83+AQ83+AT83+AW83+AZ83+BC83</f>
        <v>216</v>
      </c>
      <c r="W83" s="656"/>
      <c r="X83" s="684">
        <f>SUM(Z83:AG83)</f>
        <v>92</v>
      </c>
      <c r="Y83" s="694"/>
      <c r="Z83" s="684">
        <v>20</v>
      </c>
      <c r="AA83" s="685"/>
      <c r="AB83" s="686">
        <v>36</v>
      </c>
      <c r="AC83" s="685"/>
      <c r="AD83" s="686">
        <v>36</v>
      </c>
      <c r="AE83" s="685"/>
      <c r="AF83" s="686"/>
      <c r="AG83" s="694"/>
      <c r="AH83" s="119"/>
      <c r="AI83" s="120"/>
      <c r="AJ83" s="114"/>
      <c r="AK83" s="141"/>
      <c r="AL83" s="120"/>
      <c r="AM83" s="114"/>
      <c r="AN83" s="142"/>
      <c r="AO83" s="120"/>
      <c r="AP83" s="121"/>
      <c r="AQ83" s="119"/>
      <c r="AR83" s="120"/>
      <c r="AS83" s="140"/>
      <c r="AT83" s="119"/>
      <c r="AU83" s="120"/>
      <c r="AV83" s="114"/>
      <c r="AW83" s="141"/>
      <c r="AX83" s="120"/>
      <c r="AY83" s="114"/>
      <c r="AZ83" s="142">
        <f>BB83*36</f>
        <v>216</v>
      </c>
      <c r="BA83" s="120">
        <v>92</v>
      </c>
      <c r="BB83" s="121">
        <v>6</v>
      </c>
      <c r="BC83" s="90"/>
      <c r="BD83" s="91"/>
      <c r="BE83" s="96"/>
      <c r="BF83" s="631">
        <f t="shared" si="3"/>
        <v>6</v>
      </c>
      <c r="BG83" s="645"/>
      <c r="BH83" s="604" t="s">
        <v>78</v>
      </c>
      <c r="BI83" s="605"/>
    </row>
    <row r="84" spans="1:61" ht="48" customHeight="1" x14ac:dyDescent="0.2">
      <c r="A84" s="929" t="s">
        <v>300</v>
      </c>
      <c r="B84" s="930"/>
      <c r="C84" s="697" t="s">
        <v>337</v>
      </c>
      <c r="D84" s="698"/>
      <c r="E84" s="698"/>
      <c r="F84" s="698"/>
      <c r="G84" s="698"/>
      <c r="H84" s="698"/>
      <c r="I84" s="698"/>
      <c r="J84" s="698"/>
      <c r="K84" s="698"/>
      <c r="L84" s="698"/>
      <c r="M84" s="698"/>
      <c r="N84" s="698"/>
      <c r="O84" s="698"/>
      <c r="P84" s="698"/>
      <c r="Q84" s="699"/>
      <c r="R84" s="695">
        <v>7</v>
      </c>
      <c r="S84" s="696"/>
      <c r="T84" s="700"/>
      <c r="U84" s="701"/>
      <c r="V84" s="655">
        <f t="shared" si="13"/>
        <v>216</v>
      </c>
      <c r="W84" s="656"/>
      <c r="X84" s="684">
        <f>SUM(Z84:AG84)</f>
        <v>108</v>
      </c>
      <c r="Y84" s="694"/>
      <c r="Z84" s="684">
        <v>54</v>
      </c>
      <c r="AA84" s="685"/>
      <c r="AB84" s="686">
        <v>36</v>
      </c>
      <c r="AC84" s="685"/>
      <c r="AD84" s="686">
        <v>18</v>
      </c>
      <c r="AE84" s="685"/>
      <c r="AF84" s="500"/>
      <c r="AG84" s="621"/>
      <c r="AH84" s="90"/>
      <c r="AI84" s="91"/>
      <c r="AJ84" s="92"/>
      <c r="AK84" s="93"/>
      <c r="AL84" s="91"/>
      <c r="AM84" s="92"/>
      <c r="AN84" s="94"/>
      <c r="AO84" s="91"/>
      <c r="AP84" s="95"/>
      <c r="AQ84" s="90"/>
      <c r="AR84" s="91"/>
      <c r="AS84" s="96"/>
      <c r="AT84" s="90"/>
      <c r="AU84" s="91"/>
      <c r="AV84" s="114"/>
      <c r="AW84" s="93"/>
      <c r="AX84" s="91"/>
      <c r="AY84" s="92"/>
      <c r="AZ84" s="142">
        <f>BB84*36</f>
        <v>216</v>
      </c>
      <c r="BA84" s="91">
        <v>108</v>
      </c>
      <c r="BB84" s="95">
        <v>6</v>
      </c>
      <c r="BC84" s="90"/>
      <c r="BD84" s="91"/>
      <c r="BE84" s="96"/>
      <c r="BF84" s="631">
        <f t="shared" si="3"/>
        <v>6</v>
      </c>
      <c r="BG84" s="645"/>
      <c r="BH84" s="679" t="s">
        <v>144</v>
      </c>
      <c r="BI84" s="680"/>
    </row>
    <row r="85" spans="1:61" ht="72" customHeight="1" x14ac:dyDescent="0.2">
      <c r="A85" s="931"/>
      <c r="B85" s="932"/>
      <c r="C85" s="443" t="s">
        <v>338</v>
      </c>
      <c r="D85" s="444"/>
      <c r="E85" s="444"/>
      <c r="F85" s="444"/>
      <c r="G85" s="444"/>
      <c r="H85" s="444"/>
      <c r="I85" s="444"/>
      <c r="J85" s="444"/>
      <c r="K85" s="444"/>
      <c r="L85" s="444"/>
      <c r="M85" s="444"/>
      <c r="N85" s="444"/>
      <c r="O85" s="444"/>
      <c r="P85" s="444"/>
      <c r="Q85" s="445"/>
      <c r="R85" s="695"/>
      <c r="S85" s="696"/>
      <c r="T85" s="143"/>
      <c r="U85" s="144"/>
      <c r="V85" s="655">
        <f t="shared" si="13"/>
        <v>30</v>
      </c>
      <c r="W85" s="656"/>
      <c r="X85" s="684"/>
      <c r="Y85" s="694"/>
      <c r="Z85" s="684"/>
      <c r="AA85" s="685"/>
      <c r="AB85" s="686"/>
      <c r="AC85" s="685"/>
      <c r="AD85" s="686"/>
      <c r="AE85" s="685"/>
      <c r="AF85" s="500"/>
      <c r="AG85" s="621"/>
      <c r="AH85" s="90"/>
      <c r="AI85" s="91"/>
      <c r="AJ85" s="92"/>
      <c r="AK85" s="93"/>
      <c r="AL85" s="91"/>
      <c r="AM85" s="92"/>
      <c r="AN85" s="94"/>
      <c r="AO85" s="91"/>
      <c r="AP85" s="95"/>
      <c r="AQ85" s="90"/>
      <c r="AR85" s="91"/>
      <c r="AS85" s="96"/>
      <c r="AT85" s="90"/>
      <c r="AU85" s="91"/>
      <c r="AV85" s="114"/>
      <c r="AW85" s="93"/>
      <c r="AX85" s="91"/>
      <c r="AY85" s="92"/>
      <c r="AZ85" s="94">
        <v>30</v>
      </c>
      <c r="BA85" s="91"/>
      <c r="BB85" s="95">
        <v>1</v>
      </c>
      <c r="BC85" s="90"/>
      <c r="BD85" s="91"/>
      <c r="BE85" s="96"/>
      <c r="BF85" s="631">
        <f t="shared" si="3"/>
        <v>1</v>
      </c>
      <c r="BG85" s="645"/>
      <c r="BH85" s="663"/>
      <c r="BI85" s="664"/>
    </row>
    <row r="86" spans="1:61" ht="48" customHeight="1" x14ac:dyDescent="0.2">
      <c r="A86" s="917" t="s">
        <v>301</v>
      </c>
      <c r="B86" s="919"/>
      <c r="C86" s="443" t="s">
        <v>420</v>
      </c>
      <c r="D86" s="444"/>
      <c r="E86" s="444"/>
      <c r="F86" s="444"/>
      <c r="G86" s="444"/>
      <c r="H86" s="444"/>
      <c r="I86" s="444"/>
      <c r="J86" s="444"/>
      <c r="K86" s="444"/>
      <c r="L86" s="444"/>
      <c r="M86" s="444"/>
      <c r="N86" s="444"/>
      <c r="O86" s="444"/>
      <c r="P86" s="444"/>
      <c r="Q86" s="445"/>
      <c r="R86" s="688">
        <v>7</v>
      </c>
      <c r="S86" s="689"/>
      <c r="T86" s="690"/>
      <c r="U86" s="691"/>
      <c r="V86" s="692">
        <f>AH86+AK86+AN86+AQ86+AT86+AW86+AZ86+BC86</f>
        <v>216</v>
      </c>
      <c r="W86" s="693"/>
      <c r="X86" s="684">
        <f>SUM(Z86:AG86)</f>
        <v>108</v>
      </c>
      <c r="Y86" s="694"/>
      <c r="Z86" s="684">
        <v>18</v>
      </c>
      <c r="AA86" s="685"/>
      <c r="AB86" s="686">
        <v>90</v>
      </c>
      <c r="AC86" s="685"/>
      <c r="AD86" s="686"/>
      <c r="AE86" s="685"/>
      <c r="AF86" s="500"/>
      <c r="AG86" s="621"/>
      <c r="AH86" s="90"/>
      <c r="AI86" s="91"/>
      <c r="AJ86" s="92"/>
      <c r="AK86" s="93"/>
      <c r="AL86" s="91"/>
      <c r="AM86" s="92"/>
      <c r="AN86" s="94"/>
      <c r="AO86" s="91"/>
      <c r="AP86" s="95"/>
      <c r="AQ86" s="90"/>
      <c r="AR86" s="91"/>
      <c r="AS86" s="96"/>
      <c r="AT86" s="90"/>
      <c r="AU86" s="91"/>
      <c r="AV86" s="114"/>
      <c r="AW86" s="93"/>
      <c r="AX86" s="91"/>
      <c r="AY86" s="92"/>
      <c r="AZ86" s="142">
        <f>BB86*36</f>
        <v>216</v>
      </c>
      <c r="BA86" s="91">
        <v>108</v>
      </c>
      <c r="BB86" s="121">
        <v>6</v>
      </c>
      <c r="BC86" s="90"/>
      <c r="BD86" s="91"/>
      <c r="BE86" s="96"/>
      <c r="BF86" s="437">
        <f>AJ86+AM86+AP86+AS86+AV86+AY86+BB86+BE86</f>
        <v>6</v>
      </c>
      <c r="BG86" s="631"/>
      <c r="BH86" s="640" t="s">
        <v>145</v>
      </c>
      <c r="BI86" s="641"/>
    </row>
    <row r="87" spans="1:61" ht="27.75" customHeight="1" x14ac:dyDescent="0.2">
      <c r="A87" s="924" t="s">
        <v>303</v>
      </c>
      <c r="B87" s="925"/>
      <c r="C87" s="926" t="s">
        <v>281</v>
      </c>
      <c r="D87" s="927"/>
      <c r="E87" s="927"/>
      <c r="F87" s="927"/>
      <c r="G87" s="927"/>
      <c r="H87" s="927"/>
      <c r="I87" s="927"/>
      <c r="J87" s="927"/>
      <c r="K87" s="927"/>
      <c r="L87" s="927"/>
      <c r="M87" s="927"/>
      <c r="N87" s="927"/>
      <c r="O87" s="927"/>
      <c r="P87" s="927"/>
      <c r="Q87" s="928"/>
      <c r="R87" s="168"/>
      <c r="S87" s="169"/>
      <c r="T87" s="170"/>
      <c r="U87" s="171"/>
      <c r="V87" s="247"/>
      <c r="W87" s="248"/>
      <c r="X87" s="247"/>
      <c r="Y87" s="248"/>
      <c r="Z87" s="247"/>
      <c r="AA87" s="245"/>
      <c r="AB87" s="246"/>
      <c r="AC87" s="245"/>
      <c r="AD87" s="246"/>
      <c r="AE87" s="245"/>
      <c r="AF87" s="246"/>
      <c r="AG87" s="248"/>
      <c r="AH87" s="90"/>
      <c r="AI87" s="91"/>
      <c r="AJ87" s="92"/>
      <c r="AK87" s="93"/>
      <c r="AL87" s="91"/>
      <c r="AM87" s="92"/>
      <c r="AN87" s="94"/>
      <c r="AO87" s="91"/>
      <c r="AP87" s="95"/>
      <c r="AQ87" s="90"/>
      <c r="AR87" s="91"/>
      <c r="AS87" s="96"/>
      <c r="AT87" s="90"/>
      <c r="AU87" s="91"/>
      <c r="AV87" s="114"/>
      <c r="AW87" s="93"/>
      <c r="AX87" s="91"/>
      <c r="AY87" s="92"/>
      <c r="AZ87" s="94"/>
      <c r="BA87" s="91"/>
      <c r="BB87" s="95"/>
      <c r="BC87" s="90"/>
      <c r="BD87" s="91"/>
      <c r="BE87" s="96"/>
      <c r="BF87" s="631">
        <f>AJ87+AM87+AP87+AS87+AV87+AY87+BB87+BE87</f>
        <v>0</v>
      </c>
      <c r="BG87" s="645"/>
      <c r="BH87" s="604"/>
      <c r="BI87" s="605"/>
    </row>
    <row r="88" spans="1:61" ht="48" customHeight="1" x14ac:dyDescent="0.2">
      <c r="A88" s="929" t="s">
        <v>304</v>
      </c>
      <c r="B88" s="930"/>
      <c r="C88" s="626" t="s">
        <v>321</v>
      </c>
      <c r="D88" s="627"/>
      <c r="E88" s="627"/>
      <c r="F88" s="627"/>
      <c r="G88" s="627"/>
      <c r="H88" s="627"/>
      <c r="I88" s="627"/>
      <c r="J88" s="627"/>
      <c r="K88" s="627"/>
      <c r="L88" s="627"/>
      <c r="M88" s="627"/>
      <c r="N88" s="627"/>
      <c r="O88" s="627"/>
      <c r="P88" s="627"/>
      <c r="Q88" s="628"/>
      <c r="R88" s="629">
        <v>6</v>
      </c>
      <c r="S88" s="630"/>
      <c r="T88" s="631">
        <v>5</v>
      </c>
      <c r="U88" s="632"/>
      <c r="V88" s="655">
        <f>AH88+AK88+AN88+AQ88+AT88+AW88+AZ88+BC88</f>
        <v>228</v>
      </c>
      <c r="W88" s="656"/>
      <c r="X88" s="502">
        <f>SUM(Z88:AG88)</f>
        <v>154</v>
      </c>
      <c r="Y88" s="621"/>
      <c r="Z88" s="502">
        <v>68</v>
      </c>
      <c r="AA88" s="498"/>
      <c r="AB88" s="500">
        <v>34</v>
      </c>
      <c r="AC88" s="498"/>
      <c r="AD88" s="500">
        <v>52</v>
      </c>
      <c r="AE88" s="498"/>
      <c r="AF88" s="500"/>
      <c r="AG88" s="621"/>
      <c r="AH88" s="90"/>
      <c r="AI88" s="91"/>
      <c r="AJ88" s="92"/>
      <c r="AK88" s="93"/>
      <c r="AL88" s="91"/>
      <c r="AM88" s="92"/>
      <c r="AN88" s="94"/>
      <c r="AO88" s="91"/>
      <c r="AP88" s="95"/>
      <c r="AQ88" s="90"/>
      <c r="AR88" s="91"/>
      <c r="AS88" s="96">
        <f>AQ88/36</f>
        <v>0</v>
      </c>
      <c r="AT88" s="90">
        <f>AV88*36</f>
        <v>108</v>
      </c>
      <c r="AU88" s="91">
        <v>68</v>
      </c>
      <c r="AV88" s="114">
        <v>3</v>
      </c>
      <c r="AW88" s="93">
        <v>120</v>
      </c>
      <c r="AX88" s="91">
        <v>86</v>
      </c>
      <c r="AY88" s="92">
        <v>3</v>
      </c>
      <c r="AZ88" s="94"/>
      <c r="BA88" s="91"/>
      <c r="BB88" s="95"/>
      <c r="BC88" s="90"/>
      <c r="BD88" s="91"/>
      <c r="BE88" s="96"/>
      <c r="BF88" s="631">
        <f>AJ88+AM88+AP88+AS88+AV88+AY88+BB88+BE88</f>
        <v>6</v>
      </c>
      <c r="BG88" s="645"/>
      <c r="BH88" s="679" t="s">
        <v>79</v>
      </c>
      <c r="BI88" s="680"/>
    </row>
    <row r="89" spans="1:61" ht="72" customHeight="1" x14ac:dyDescent="0.2">
      <c r="A89" s="931"/>
      <c r="B89" s="932"/>
      <c r="C89" s="681" t="s">
        <v>322</v>
      </c>
      <c r="D89" s="682"/>
      <c r="E89" s="682"/>
      <c r="F89" s="682"/>
      <c r="G89" s="682"/>
      <c r="H89" s="682"/>
      <c r="I89" s="682"/>
      <c r="J89" s="682"/>
      <c r="K89" s="682"/>
      <c r="L89" s="682"/>
      <c r="M89" s="682"/>
      <c r="N89" s="682"/>
      <c r="O89" s="682"/>
      <c r="P89" s="682"/>
      <c r="Q89" s="683"/>
      <c r="R89" s="629"/>
      <c r="S89" s="630"/>
      <c r="T89" s="143"/>
      <c r="U89" s="144"/>
      <c r="V89" s="655">
        <f>AH89+AK89+AN89+AQ89+AT89+AW89+AZ89+BC89</f>
        <v>40</v>
      </c>
      <c r="W89" s="656"/>
      <c r="X89" s="502"/>
      <c r="Y89" s="621"/>
      <c r="Z89" s="502"/>
      <c r="AA89" s="498"/>
      <c r="AB89" s="500"/>
      <c r="AC89" s="498"/>
      <c r="AD89" s="500"/>
      <c r="AE89" s="498"/>
      <c r="AF89" s="500"/>
      <c r="AG89" s="621"/>
      <c r="AH89" s="90"/>
      <c r="AI89" s="91"/>
      <c r="AJ89" s="92"/>
      <c r="AK89" s="93"/>
      <c r="AL89" s="91"/>
      <c r="AM89" s="92"/>
      <c r="AN89" s="94"/>
      <c r="AO89" s="91"/>
      <c r="AP89" s="95"/>
      <c r="AQ89" s="90"/>
      <c r="AR89" s="91"/>
      <c r="AS89" s="96"/>
      <c r="AT89" s="90"/>
      <c r="AU89" s="91"/>
      <c r="AV89" s="114"/>
      <c r="AW89" s="93">
        <v>40</v>
      </c>
      <c r="AX89" s="91"/>
      <c r="AY89" s="92">
        <v>1</v>
      </c>
      <c r="AZ89" s="94"/>
      <c r="BA89" s="91"/>
      <c r="BB89" s="95"/>
      <c r="BC89" s="90"/>
      <c r="BD89" s="91"/>
      <c r="BE89" s="96"/>
      <c r="BF89" s="631">
        <f>AJ89+AM89+AP89+AS89+AV89+AY89+BB89+BE89</f>
        <v>1</v>
      </c>
      <c r="BG89" s="645"/>
      <c r="BH89" s="663"/>
      <c r="BI89" s="664"/>
    </row>
    <row r="90" spans="1:61" ht="27.95" customHeight="1" x14ac:dyDescent="0.2">
      <c r="A90" s="917" t="s">
        <v>436</v>
      </c>
      <c r="B90" s="918"/>
      <c r="C90" s="697" t="s">
        <v>234</v>
      </c>
      <c r="D90" s="698"/>
      <c r="E90" s="698"/>
      <c r="F90" s="698"/>
      <c r="G90" s="698"/>
      <c r="H90" s="698"/>
      <c r="I90" s="698"/>
      <c r="J90" s="698"/>
      <c r="K90" s="698"/>
      <c r="L90" s="698"/>
      <c r="M90" s="698"/>
      <c r="N90" s="698"/>
      <c r="O90" s="698"/>
      <c r="P90" s="698"/>
      <c r="Q90" s="699"/>
      <c r="R90" s="695">
        <v>6</v>
      </c>
      <c r="S90" s="696"/>
      <c r="T90" s="700"/>
      <c r="U90" s="701"/>
      <c r="V90" s="655">
        <f>AH90+AK90+AN90+AQ90+AT90+AW90+AZ90+BC90</f>
        <v>120</v>
      </c>
      <c r="W90" s="656"/>
      <c r="X90" s="684">
        <f>SUM(Z90:AG90)</f>
        <v>86</v>
      </c>
      <c r="Y90" s="694"/>
      <c r="Z90" s="684">
        <v>36</v>
      </c>
      <c r="AA90" s="685"/>
      <c r="AB90" s="686">
        <v>50</v>
      </c>
      <c r="AC90" s="685"/>
      <c r="AD90" s="686"/>
      <c r="AE90" s="685"/>
      <c r="AF90" s="686"/>
      <c r="AG90" s="694"/>
      <c r="AH90" s="119"/>
      <c r="AI90" s="120"/>
      <c r="AJ90" s="114"/>
      <c r="AK90" s="141"/>
      <c r="AL90" s="120"/>
      <c r="AM90" s="114"/>
      <c r="AN90" s="142"/>
      <c r="AO90" s="120"/>
      <c r="AP90" s="121"/>
      <c r="AQ90" s="119"/>
      <c r="AR90" s="120"/>
      <c r="AS90" s="140"/>
      <c r="AT90" s="119"/>
      <c r="AU90" s="120"/>
      <c r="AV90" s="114"/>
      <c r="AW90" s="141">
        <v>120</v>
      </c>
      <c r="AX90" s="120">
        <v>86</v>
      </c>
      <c r="AY90" s="114">
        <v>3</v>
      </c>
      <c r="AZ90" s="142"/>
      <c r="BA90" s="91"/>
      <c r="BB90" s="95"/>
      <c r="BC90" s="90"/>
      <c r="BD90" s="91"/>
      <c r="BE90" s="96"/>
      <c r="BF90" s="437">
        <f>AJ90+AM90+AP90+AS90+AV90+AY90+BB90+BE90</f>
        <v>3</v>
      </c>
      <c r="BG90" s="631"/>
      <c r="BH90" s="604" t="s">
        <v>80</v>
      </c>
      <c r="BI90" s="605"/>
    </row>
    <row r="91" spans="1:61" ht="27.95" customHeight="1" x14ac:dyDescent="0.2">
      <c r="A91" s="922" t="s">
        <v>203</v>
      </c>
      <c r="B91" s="923"/>
      <c r="C91" s="652" t="s">
        <v>13</v>
      </c>
      <c r="D91" s="653"/>
      <c r="E91" s="653"/>
      <c r="F91" s="653"/>
      <c r="G91" s="653"/>
      <c r="H91" s="653"/>
      <c r="I91" s="653"/>
      <c r="J91" s="653"/>
      <c r="K91" s="653"/>
      <c r="L91" s="653"/>
      <c r="M91" s="653"/>
      <c r="N91" s="653"/>
      <c r="O91" s="653"/>
      <c r="P91" s="653"/>
      <c r="Q91" s="654"/>
      <c r="R91" s="181"/>
      <c r="S91" s="182"/>
      <c r="T91" s="183"/>
      <c r="U91" s="184"/>
      <c r="V91" s="185"/>
      <c r="W91" s="186"/>
      <c r="X91" s="185"/>
      <c r="Y91" s="186"/>
      <c r="Z91" s="185"/>
      <c r="AA91" s="187"/>
      <c r="AB91" s="188"/>
      <c r="AC91" s="187"/>
      <c r="AD91" s="188"/>
      <c r="AE91" s="187"/>
      <c r="AF91" s="188"/>
      <c r="AG91" s="186"/>
      <c r="AH91" s="189"/>
      <c r="AI91" s="190"/>
      <c r="AJ91" s="191"/>
      <c r="AK91" s="192"/>
      <c r="AL91" s="190"/>
      <c r="AM91" s="191"/>
      <c r="AN91" s="193"/>
      <c r="AO91" s="190"/>
      <c r="AP91" s="194"/>
      <c r="AQ91" s="189"/>
      <c r="AR91" s="190"/>
      <c r="AS91" s="195"/>
      <c r="AT91" s="189"/>
      <c r="AU91" s="190"/>
      <c r="AV91" s="191"/>
      <c r="AW91" s="192"/>
      <c r="AX91" s="190"/>
      <c r="AY91" s="191"/>
      <c r="AZ91" s="193"/>
      <c r="BA91" s="190"/>
      <c r="BB91" s="194"/>
      <c r="BC91" s="189"/>
      <c r="BD91" s="190"/>
      <c r="BE91" s="195"/>
      <c r="BF91" s="648"/>
      <c r="BG91" s="649"/>
      <c r="BH91" s="650"/>
      <c r="BI91" s="651"/>
    </row>
    <row r="92" spans="1:61" ht="72" customHeight="1" x14ac:dyDescent="0.2">
      <c r="A92" s="917" t="s">
        <v>204</v>
      </c>
      <c r="B92" s="918"/>
      <c r="C92" s="642" t="s">
        <v>214</v>
      </c>
      <c r="D92" s="643"/>
      <c r="E92" s="643"/>
      <c r="F92" s="643"/>
      <c r="G92" s="643"/>
      <c r="H92" s="643"/>
      <c r="I92" s="643"/>
      <c r="J92" s="643"/>
      <c r="K92" s="643"/>
      <c r="L92" s="643"/>
      <c r="M92" s="643"/>
      <c r="N92" s="643"/>
      <c r="O92" s="643"/>
      <c r="P92" s="643"/>
      <c r="Q92" s="644"/>
      <c r="R92" s="437"/>
      <c r="S92" s="438"/>
      <c r="T92" s="446"/>
      <c r="U92" s="447"/>
      <c r="V92" s="502" t="s">
        <v>17</v>
      </c>
      <c r="W92" s="621"/>
      <c r="X92" s="502" t="s">
        <v>17</v>
      </c>
      <c r="Y92" s="621"/>
      <c r="Z92" s="502" t="s">
        <v>17</v>
      </c>
      <c r="AA92" s="498"/>
      <c r="AB92" s="500"/>
      <c r="AC92" s="498"/>
      <c r="AD92" s="500"/>
      <c r="AE92" s="498"/>
      <c r="AF92" s="500"/>
      <c r="AG92" s="621"/>
      <c r="AH92" s="90" t="s">
        <v>17</v>
      </c>
      <c r="AI92" s="91" t="s">
        <v>17</v>
      </c>
      <c r="AJ92" s="92"/>
      <c r="AK92" s="93"/>
      <c r="AL92" s="91"/>
      <c r="AM92" s="92"/>
      <c r="AN92" s="94"/>
      <c r="AO92" s="91"/>
      <c r="AP92" s="95"/>
      <c r="AQ92" s="90"/>
      <c r="AR92" s="91"/>
      <c r="AS92" s="96"/>
      <c r="AT92" s="90"/>
      <c r="AU92" s="91"/>
      <c r="AV92" s="92"/>
      <c r="AW92" s="93"/>
      <c r="AX92" s="91"/>
      <c r="AY92" s="92"/>
      <c r="AZ92" s="94"/>
      <c r="BA92" s="91"/>
      <c r="BB92" s="95"/>
      <c r="BC92" s="90"/>
      <c r="BD92" s="91"/>
      <c r="BE92" s="96"/>
      <c r="BF92" s="639"/>
      <c r="BG92" s="622"/>
      <c r="BH92" s="640"/>
      <c r="BI92" s="641"/>
    </row>
    <row r="93" spans="1:61" ht="27.95" customHeight="1" x14ac:dyDescent="0.2">
      <c r="A93" s="917" t="s">
        <v>205</v>
      </c>
      <c r="B93" s="918"/>
      <c r="C93" s="642" t="s">
        <v>16</v>
      </c>
      <c r="D93" s="643"/>
      <c r="E93" s="643"/>
      <c r="F93" s="643"/>
      <c r="G93" s="643"/>
      <c r="H93" s="643"/>
      <c r="I93" s="643"/>
      <c r="J93" s="643"/>
      <c r="K93" s="643"/>
      <c r="L93" s="643"/>
      <c r="M93" s="643"/>
      <c r="N93" s="643"/>
      <c r="O93" s="643"/>
      <c r="P93" s="643"/>
      <c r="Q93" s="644"/>
      <c r="R93" s="437"/>
      <c r="S93" s="438"/>
      <c r="T93" s="446"/>
      <c r="U93" s="447"/>
      <c r="V93" s="502" t="s">
        <v>17</v>
      </c>
      <c r="W93" s="621"/>
      <c r="X93" s="502" t="s">
        <v>17</v>
      </c>
      <c r="Y93" s="621"/>
      <c r="Z93" s="502" t="s">
        <v>17</v>
      </c>
      <c r="AA93" s="498"/>
      <c r="AB93" s="500"/>
      <c r="AC93" s="498"/>
      <c r="AD93" s="500"/>
      <c r="AE93" s="498"/>
      <c r="AF93" s="500"/>
      <c r="AG93" s="621"/>
      <c r="AH93" s="90"/>
      <c r="AI93" s="91"/>
      <c r="AJ93" s="92"/>
      <c r="AK93" s="93" t="s">
        <v>17</v>
      </c>
      <c r="AL93" s="91" t="s">
        <v>17</v>
      </c>
      <c r="AM93" s="92"/>
      <c r="AN93" s="94"/>
      <c r="AO93" s="91"/>
      <c r="AP93" s="95"/>
      <c r="AQ93" s="90"/>
      <c r="AR93" s="91"/>
      <c r="AS93" s="96"/>
      <c r="AT93" s="90"/>
      <c r="AU93" s="91"/>
      <c r="AV93" s="92"/>
      <c r="AW93" s="93"/>
      <c r="AX93" s="91"/>
      <c r="AY93" s="92"/>
      <c r="AZ93" s="94"/>
      <c r="BA93" s="91"/>
      <c r="BB93" s="95"/>
      <c r="BC93" s="90"/>
      <c r="BD93" s="91"/>
      <c r="BE93" s="96"/>
      <c r="BF93" s="639"/>
      <c r="BG93" s="622"/>
      <c r="BH93" s="640"/>
      <c r="BI93" s="641"/>
    </row>
    <row r="94" spans="1:61" ht="27.95" customHeight="1" x14ac:dyDescent="0.2">
      <c r="A94" s="917" t="s">
        <v>206</v>
      </c>
      <c r="B94" s="919"/>
      <c r="C94" s="642" t="s">
        <v>21</v>
      </c>
      <c r="D94" s="643"/>
      <c r="E94" s="643"/>
      <c r="F94" s="643"/>
      <c r="G94" s="643"/>
      <c r="H94" s="643"/>
      <c r="I94" s="643"/>
      <c r="J94" s="643"/>
      <c r="K94" s="643"/>
      <c r="L94" s="643"/>
      <c r="M94" s="643"/>
      <c r="N94" s="643"/>
      <c r="O94" s="643"/>
      <c r="P94" s="643"/>
      <c r="Q94" s="644"/>
      <c r="R94" s="437"/>
      <c r="S94" s="438"/>
      <c r="T94" s="446"/>
      <c r="U94" s="447"/>
      <c r="V94" s="502" t="s">
        <v>262</v>
      </c>
      <c r="W94" s="621"/>
      <c r="X94" s="502" t="s">
        <v>262</v>
      </c>
      <c r="Y94" s="621"/>
      <c r="Z94" s="502"/>
      <c r="AA94" s="498"/>
      <c r="AB94" s="500"/>
      <c r="AC94" s="498"/>
      <c r="AD94" s="500" t="s">
        <v>262</v>
      </c>
      <c r="AE94" s="498"/>
      <c r="AF94" s="500"/>
      <c r="AG94" s="621"/>
      <c r="AH94" s="90"/>
      <c r="AI94" s="91"/>
      <c r="AJ94" s="92"/>
      <c r="AK94" s="93"/>
      <c r="AL94" s="91"/>
      <c r="AM94" s="92"/>
      <c r="AN94" s="94" t="s">
        <v>25</v>
      </c>
      <c r="AO94" s="91" t="s">
        <v>25</v>
      </c>
      <c r="AP94" s="95"/>
      <c r="AQ94" s="90" t="s">
        <v>14</v>
      </c>
      <c r="AR94" s="91" t="s">
        <v>14</v>
      </c>
      <c r="AS94" s="96"/>
      <c r="AT94" s="90"/>
      <c r="AU94" s="91"/>
      <c r="AV94" s="92"/>
      <c r="AW94" s="93"/>
      <c r="AX94" s="91"/>
      <c r="AY94" s="92"/>
      <c r="AZ94" s="94"/>
      <c r="BA94" s="91"/>
      <c r="BB94" s="95"/>
      <c r="BC94" s="90"/>
      <c r="BD94" s="91"/>
      <c r="BE94" s="96"/>
      <c r="BF94" s="639"/>
      <c r="BG94" s="622"/>
      <c r="BH94" s="640"/>
      <c r="BI94" s="641"/>
    </row>
    <row r="95" spans="1:61" ht="27.95" customHeight="1" x14ac:dyDescent="0.2">
      <c r="A95" s="917" t="s">
        <v>207</v>
      </c>
      <c r="B95" s="919"/>
      <c r="C95" s="626" t="s">
        <v>276</v>
      </c>
      <c r="D95" s="627"/>
      <c r="E95" s="627"/>
      <c r="F95" s="627"/>
      <c r="G95" s="627"/>
      <c r="H95" s="627"/>
      <c r="I95" s="627"/>
      <c r="J95" s="627"/>
      <c r="K95" s="627"/>
      <c r="L95" s="627"/>
      <c r="M95" s="627"/>
      <c r="N95" s="627"/>
      <c r="O95" s="627"/>
      <c r="P95" s="627"/>
      <c r="Q95" s="628"/>
      <c r="R95" s="629"/>
      <c r="S95" s="630"/>
      <c r="T95" s="631"/>
      <c r="U95" s="632"/>
      <c r="V95" s="633" t="s">
        <v>14</v>
      </c>
      <c r="W95" s="500"/>
      <c r="X95" s="502" t="s">
        <v>14</v>
      </c>
      <c r="Y95" s="621"/>
      <c r="Z95" s="502" t="s">
        <v>274</v>
      </c>
      <c r="AA95" s="498"/>
      <c r="AB95" s="500"/>
      <c r="AC95" s="498"/>
      <c r="AD95" s="500" t="s">
        <v>17</v>
      </c>
      <c r="AE95" s="498"/>
      <c r="AF95" s="500"/>
      <c r="AG95" s="621"/>
      <c r="AH95" s="90"/>
      <c r="AI95" s="91"/>
      <c r="AJ95" s="92"/>
      <c r="AK95" s="93"/>
      <c r="AL95" s="91"/>
      <c r="AM95" s="92"/>
      <c r="AN95" s="94"/>
      <c r="AO95" s="91"/>
      <c r="AP95" s="95"/>
      <c r="AQ95" s="90"/>
      <c r="AR95" s="91"/>
      <c r="AS95" s="96"/>
      <c r="AT95" s="94" t="s">
        <v>14</v>
      </c>
      <c r="AU95" s="91" t="s">
        <v>14</v>
      </c>
      <c r="AV95" s="114"/>
      <c r="AW95" s="93"/>
      <c r="AX95" s="91"/>
      <c r="AY95" s="92"/>
      <c r="AZ95" s="94"/>
      <c r="BA95" s="91"/>
      <c r="BB95" s="95"/>
      <c r="BC95" s="90"/>
      <c r="BD95" s="91"/>
      <c r="BE95" s="96"/>
      <c r="BF95" s="470">
        <f>AJ95+AM95+AP95+AS95+AV95+AY95+BB95+BE95</f>
        <v>0</v>
      </c>
      <c r="BG95" s="638"/>
      <c r="BH95" s="604"/>
      <c r="BI95" s="605"/>
    </row>
    <row r="96" spans="1:61" ht="48" customHeight="1" x14ac:dyDescent="0.2">
      <c r="A96" s="917" t="s">
        <v>208</v>
      </c>
      <c r="B96" s="919"/>
      <c r="C96" s="626" t="s">
        <v>277</v>
      </c>
      <c r="D96" s="627"/>
      <c r="E96" s="627"/>
      <c r="F96" s="627"/>
      <c r="G96" s="627"/>
      <c r="H96" s="627"/>
      <c r="I96" s="627"/>
      <c r="J96" s="627"/>
      <c r="K96" s="627"/>
      <c r="L96" s="627"/>
      <c r="M96" s="627"/>
      <c r="N96" s="627"/>
      <c r="O96" s="627"/>
      <c r="P96" s="627"/>
      <c r="Q96" s="628"/>
      <c r="R96" s="629"/>
      <c r="S96" s="630"/>
      <c r="T96" s="631"/>
      <c r="U96" s="632"/>
      <c r="V96" s="633" t="s">
        <v>14</v>
      </c>
      <c r="W96" s="500"/>
      <c r="X96" s="502" t="s">
        <v>14</v>
      </c>
      <c r="Y96" s="621"/>
      <c r="Z96" s="502" t="s">
        <v>274</v>
      </c>
      <c r="AA96" s="498"/>
      <c r="AB96" s="500"/>
      <c r="AC96" s="498"/>
      <c r="AD96" s="500" t="s">
        <v>17</v>
      </c>
      <c r="AE96" s="498"/>
      <c r="AF96" s="500"/>
      <c r="AG96" s="621"/>
      <c r="AH96" s="90"/>
      <c r="AI96" s="91"/>
      <c r="AJ96" s="92"/>
      <c r="AK96" s="93"/>
      <c r="AL96" s="91"/>
      <c r="AM96" s="92"/>
      <c r="AN96" s="94"/>
      <c r="AO96" s="91"/>
      <c r="AP96" s="95"/>
      <c r="AQ96" s="90"/>
      <c r="AR96" s="91"/>
      <c r="AS96" s="96"/>
      <c r="AT96" s="90"/>
      <c r="AU96" s="120"/>
      <c r="AV96" s="114"/>
      <c r="AW96" s="93" t="s">
        <v>14</v>
      </c>
      <c r="AX96" s="91" t="s">
        <v>14</v>
      </c>
      <c r="AY96" s="92"/>
      <c r="AZ96" s="94"/>
      <c r="BA96" s="91"/>
      <c r="BB96" s="95"/>
      <c r="BC96" s="90"/>
      <c r="BD96" s="91"/>
      <c r="BE96" s="96"/>
      <c r="BF96" s="470">
        <f>AJ96+AM96+AP96+AS96+AV96+AY96+BB96+BE96</f>
        <v>0</v>
      </c>
      <c r="BG96" s="638"/>
      <c r="BH96" s="604"/>
      <c r="BI96" s="605"/>
    </row>
    <row r="97" spans="1:61" ht="48" customHeight="1" x14ac:dyDescent="0.2">
      <c r="A97" s="917" t="s">
        <v>209</v>
      </c>
      <c r="B97" s="919"/>
      <c r="C97" s="626" t="s">
        <v>365</v>
      </c>
      <c r="D97" s="627"/>
      <c r="E97" s="627"/>
      <c r="F97" s="627"/>
      <c r="G97" s="627"/>
      <c r="H97" s="627"/>
      <c r="I97" s="627"/>
      <c r="J97" s="627"/>
      <c r="K97" s="627"/>
      <c r="L97" s="627"/>
      <c r="M97" s="627"/>
      <c r="N97" s="627"/>
      <c r="O97" s="627"/>
      <c r="P97" s="627"/>
      <c r="Q97" s="628"/>
      <c r="R97" s="629"/>
      <c r="S97" s="630"/>
      <c r="T97" s="631" t="s">
        <v>437</v>
      </c>
      <c r="U97" s="632"/>
      <c r="V97" s="633" t="s">
        <v>230</v>
      </c>
      <c r="W97" s="500"/>
      <c r="X97" s="502" t="s">
        <v>14</v>
      </c>
      <c r="Y97" s="621"/>
      <c r="Z97" s="498" t="s">
        <v>311</v>
      </c>
      <c r="AA97" s="499"/>
      <c r="AB97" s="500"/>
      <c r="AC97" s="498"/>
      <c r="AD97" s="500" t="s">
        <v>312</v>
      </c>
      <c r="AE97" s="498"/>
      <c r="AF97" s="499"/>
      <c r="AG97" s="501"/>
      <c r="AH97" s="90"/>
      <c r="AI97" s="91"/>
      <c r="AJ97" s="92"/>
      <c r="AK97" s="93"/>
      <c r="AL97" s="91"/>
      <c r="AM97" s="92"/>
      <c r="AN97" s="94"/>
      <c r="AO97" s="91"/>
      <c r="AP97" s="95"/>
      <c r="AQ97" s="90"/>
      <c r="AR97" s="91"/>
      <c r="AS97" s="96"/>
      <c r="AT97" s="90"/>
      <c r="AU97" s="91"/>
      <c r="AV97" s="92"/>
      <c r="AW97" s="93"/>
      <c r="AX97" s="91"/>
      <c r="AY97" s="92"/>
      <c r="AZ97" s="94" t="s">
        <v>230</v>
      </c>
      <c r="BA97" s="91" t="s">
        <v>14</v>
      </c>
      <c r="BB97" s="95"/>
      <c r="BC97" s="90"/>
      <c r="BD97" s="91"/>
      <c r="BE97" s="96"/>
      <c r="BF97" s="622"/>
      <c r="BG97" s="623"/>
      <c r="BH97" s="604" t="s">
        <v>438</v>
      </c>
      <c r="BI97" s="605"/>
    </row>
    <row r="98" spans="1:61" ht="27.95" customHeight="1" x14ac:dyDescent="0.2">
      <c r="A98" s="917" t="s">
        <v>273</v>
      </c>
      <c r="B98" s="919"/>
      <c r="C98" s="626" t="s">
        <v>18</v>
      </c>
      <c r="D98" s="627"/>
      <c r="E98" s="627"/>
      <c r="F98" s="627"/>
      <c r="G98" s="627"/>
      <c r="H98" s="627"/>
      <c r="I98" s="627"/>
      <c r="J98" s="627"/>
      <c r="K98" s="627"/>
      <c r="L98" s="627"/>
      <c r="M98" s="627"/>
      <c r="N98" s="627"/>
      <c r="O98" s="627"/>
      <c r="P98" s="627"/>
      <c r="Q98" s="628"/>
      <c r="R98" s="629"/>
      <c r="S98" s="630"/>
      <c r="T98" s="631"/>
      <c r="U98" s="632"/>
      <c r="V98" s="633" t="s">
        <v>262</v>
      </c>
      <c r="W98" s="500"/>
      <c r="X98" s="502" t="s">
        <v>262</v>
      </c>
      <c r="Y98" s="621"/>
      <c r="Z98" s="498"/>
      <c r="AA98" s="499"/>
      <c r="AB98" s="500"/>
      <c r="AC98" s="498"/>
      <c r="AD98" s="500" t="s">
        <v>262</v>
      </c>
      <c r="AE98" s="498"/>
      <c r="AF98" s="499"/>
      <c r="AG98" s="501"/>
      <c r="AH98" s="90"/>
      <c r="AI98" s="91"/>
      <c r="AJ98" s="92"/>
      <c r="AK98" s="93"/>
      <c r="AL98" s="91"/>
      <c r="AM98" s="92"/>
      <c r="AN98" s="94"/>
      <c r="AO98" s="91"/>
      <c r="AP98" s="95"/>
      <c r="AQ98" s="90"/>
      <c r="AR98" s="91"/>
      <c r="AS98" s="96"/>
      <c r="AT98" s="90" t="s">
        <v>25</v>
      </c>
      <c r="AU98" s="91" t="s">
        <v>25</v>
      </c>
      <c r="AV98" s="92"/>
      <c r="AW98" s="93" t="s">
        <v>14</v>
      </c>
      <c r="AX98" s="91" t="s">
        <v>14</v>
      </c>
      <c r="AY98" s="92"/>
      <c r="AZ98" s="94"/>
      <c r="BA98" s="91"/>
      <c r="BB98" s="95"/>
      <c r="BC98" s="90"/>
      <c r="BD98" s="91"/>
      <c r="BE98" s="96"/>
      <c r="BF98" s="622"/>
      <c r="BG98" s="623"/>
      <c r="BH98" s="604"/>
      <c r="BI98" s="605"/>
    </row>
    <row r="99" spans="1:61" ht="27" customHeight="1" x14ac:dyDescent="0.2">
      <c r="A99" s="920" t="s">
        <v>210</v>
      </c>
      <c r="B99" s="921"/>
      <c r="C99" s="462" t="s">
        <v>23</v>
      </c>
      <c r="D99" s="463"/>
      <c r="E99" s="463"/>
      <c r="F99" s="463"/>
      <c r="G99" s="463"/>
      <c r="H99" s="463"/>
      <c r="I99" s="463"/>
      <c r="J99" s="463"/>
      <c r="K99" s="463"/>
      <c r="L99" s="463"/>
      <c r="M99" s="463"/>
      <c r="N99" s="463"/>
      <c r="O99" s="463"/>
      <c r="P99" s="463"/>
      <c r="Q99" s="464"/>
      <c r="R99" s="147"/>
      <c r="S99" s="148"/>
      <c r="T99" s="149"/>
      <c r="U99" s="150"/>
      <c r="V99" s="250"/>
      <c r="W99" s="251"/>
      <c r="X99" s="250"/>
      <c r="Y99" s="251"/>
      <c r="Z99" s="250"/>
      <c r="AA99" s="252"/>
      <c r="AB99" s="249"/>
      <c r="AC99" s="252"/>
      <c r="AD99" s="249"/>
      <c r="AE99" s="252"/>
      <c r="AF99" s="249"/>
      <c r="AG99" s="251"/>
      <c r="AH99" s="151"/>
      <c r="AI99" s="152"/>
      <c r="AJ99" s="153"/>
      <c r="AK99" s="154"/>
      <c r="AL99" s="152"/>
      <c r="AM99" s="153"/>
      <c r="AN99" s="155"/>
      <c r="AO99" s="152"/>
      <c r="AP99" s="156"/>
      <c r="AQ99" s="151"/>
      <c r="AR99" s="152"/>
      <c r="AS99" s="157"/>
      <c r="AT99" s="151"/>
      <c r="AU99" s="152"/>
      <c r="AV99" s="153"/>
      <c r="AW99" s="154"/>
      <c r="AX99" s="152"/>
      <c r="AY99" s="153"/>
      <c r="AZ99" s="155"/>
      <c r="BA99" s="152"/>
      <c r="BB99" s="156"/>
      <c r="BC99" s="151"/>
      <c r="BD99" s="152"/>
      <c r="BE99" s="157"/>
      <c r="BF99" s="634"/>
      <c r="BG99" s="635"/>
      <c r="BH99" s="636"/>
      <c r="BI99" s="637"/>
    </row>
    <row r="100" spans="1:61" ht="27" customHeight="1" x14ac:dyDescent="0.2">
      <c r="A100" s="917" t="s">
        <v>211</v>
      </c>
      <c r="B100" s="918"/>
      <c r="C100" s="626" t="s">
        <v>18</v>
      </c>
      <c r="D100" s="627"/>
      <c r="E100" s="627"/>
      <c r="F100" s="627"/>
      <c r="G100" s="627"/>
      <c r="H100" s="627"/>
      <c r="I100" s="627"/>
      <c r="J100" s="627"/>
      <c r="K100" s="627"/>
      <c r="L100" s="627"/>
      <c r="M100" s="627"/>
      <c r="N100" s="627"/>
      <c r="O100" s="627"/>
      <c r="P100" s="627"/>
      <c r="Q100" s="628"/>
      <c r="R100" s="629"/>
      <c r="S100" s="630"/>
      <c r="T100" s="631" t="s">
        <v>231</v>
      </c>
      <c r="U100" s="632"/>
      <c r="V100" s="633" t="s">
        <v>353</v>
      </c>
      <c r="W100" s="500"/>
      <c r="X100" s="502" t="s">
        <v>353</v>
      </c>
      <c r="Y100" s="621"/>
      <c r="Z100" s="498"/>
      <c r="AA100" s="499"/>
      <c r="AB100" s="500"/>
      <c r="AC100" s="498"/>
      <c r="AD100" s="500" t="s">
        <v>353</v>
      </c>
      <c r="AE100" s="498"/>
      <c r="AF100" s="499"/>
      <c r="AG100" s="501"/>
      <c r="AH100" s="90" t="s">
        <v>86</v>
      </c>
      <c r="AI100" s="91" t="s">
        <v>86</v>
      </c>
      <c r="AJ100" s="92"/>
      <c r="AK100" s="93" t="s">
        <v>22</v>
      </c>
      <c r="AL100" s="91" t="s">
        <v>22</v>
      </c>
      <c r="AM100" s="92"/>
      <c r="AN100" s="94" t="s">
        <v>86</v>
      </c>
      <c r="AO100" s="91" t="s">
        <v>86</v>
      </c>
      <c r="AP100" s="95"/>
      <c r="AQ100" s="90" t="s">
        <v>22</v>
      </c>
      <c r="AR100" s="91" t="s">
        <v>22</v>
      </c>
      <c r="AS100" s="96"/>
      <c r="AT100" s="90" t="s">
        <v>25</v>
      </c>
      <c r="AU100" s="91" t="s">
        <v>25</v>
      </c>
      <c r="AV100" s="92"/>
      <c r="AW100" s="93" t="s">
        <v>14</v>
      </c>
      <c r="AX100" s="91" t="s">
        <v>14</v>
      </c>
      <c r="AY100" s="92"/>
      <c r="AZ100" s="94"/>
      <c r="BA100" s="91"/>
      <c r="BB100" s="95"/>
      <c r="BC100" s="90"/>
      <c r="BD100" s="91"/>
      <c r="BE100" s="96"/>
      <c r="BF100" s="622"/>
      <c r="BG100" s="623"/>
      <c r="BH100" s="604" t="s">
        <v>400</v>
      </c>
      <c r="BI100" s="605"/>
    </row>
    <row r="101" spans="1:61" ht="48" customHeight="1" x14ac:dyDescent="0.2">
      <c r="A101" s="917" t="s">
        <v>212</v>
      </c>
      <c r="B101" s="918"/>
      <c r="C101" s="626" t="s">
        <v>24</v>
      </c>
      <c r="D101" s="627"/>
      <c r="E101" s="627"/>
      <c r="F101" s="627"/>
      <c r="G101" s="627"/>
      <c r="H101" s="627"/>
      <c r="I101" s="627"/>
      <c r="J101" s="627"/>
      <c r="K101" s="627"/>
      <c r="L101" s="627"/>
      <c r="M101" s="627"/>
      <c r="N101" s="627"/>
      <c r="O101" s="627"/>
      <c r="P101" s="627"/>
      <c r="Q101" s="628"/>
      <c r="R101" s="629"/>
      <c r="S101" s="630"/>
      <c r="T101" s="631" t="s">
        <v>232</v>
      </c>
      <c r="U101" s="632"/>
      <c r="V101" s="633" t="s">
        <v>86</v>
      </c>
      <c r="W101" s="500"/>
      <c r="X101" s="502" t="s">
        <v>25</v>
      </c>
      <c r="Y101" s="621"/>
      <c r="Z101" s="498"/>
      <c r="AA101" s="499"/>
      <c r="AB101" s="500"/>
      <c r="AC101" s="498"/>
      <c r="AD101" s="500" t="s">
        <v>25</v>
      </c>
      <c r="AE101" s="498"/>
      <c r="AF101" s="499"/>
      <c r="AG101" s="501"/>
      <c r="AH101" s="90" t="s">
        <v>86</v>
      </c>
      <c r="AI101" s="91" t="s">
        <v>25</v>
      </c>
      <c r="AJ101" s="92"/>
      <c r="AK101" s="93"/>
      <c r="AL101" s="91"/>
      <c r="AM101" s="92"/>
      <c r="AN101" s="94"/>
      <c r="AO101" s="91"/>
      <c r="AP101" s="95"/>
      <c r="AQ101" s="90"/>
      <c r="AR101" s="91"/>
      <c r="AS101" s="96"/>
      <c r="AT101" s="90"/>
      <c r="AU101" s="91"/>
      <c r="AV101" s="92"/>
      <c r="AW101" s="93"/>
      <c r="AX101" s="91"/>
      <c r="AY101" s="92"/>
      <c r="AZ101" s="94"/>
      <c r="BA101" s="91"/>
      <c r="BB101" s="95"/>
      <c r="BC101" s="90"/>
      <c r="BD101" s="91"/>
      <c r="BE101" s="96"/>
      <c r="BF101" s="622"/>
      <c r="BG101" s="623"/>
      <c r="BH101" s="604" t="s">
        <v>345</v>
      </c>
      <c r="BI101" s="605"/>
    </row>
    <row r="102" spans="1:61" ht="48" customHeight="1" thickBot="1" x14ac:dyDescent="0.25">
      <c r="A102" s="917" t="s">
        <v>341</v>
      </c>
      <c r="B102" s="918"/>
      <c r="C102" s="642" t="s">
        <v>393</v>
      </c>
      <c r="D102" s="643"/>
      <c r="E102" s="643"/>
      <c r="F102" s="643"/>
      <c r="G102" s="643"/>
      <c r="H102" s="643"/>
      <c r="I102" s="643"/>
      <c r="J102" s="643"/>
      <c r="K102" s="643"/>
      <c r="L102" s="643"/>
      <c r="M102" s="643"/>
      <c r="N102" s="643"/>
      <c r="O102" s="643"/>
      <c r="P102" s="643"/>
      <c r="Q102" s="644"/>
      <c r="R102" s="437"/>
      <c r="S102" s="438"/>
      <c r="T102" s="446" t="s">
        <v>390</v>
      </c>
      <c r="U102" s="447"/>
      <c r="V102" s="502" t="s">
        <v>395</v>
      </c>
      <c r="W102" s="621"/>
      <c r="X102" s="502" t="s">
        <v>394</v>
      </c>
      <c r="Y102" s="621"/>
      <c r="Z102" s="502" t="s">
        <v>391</v>
      </c>
      <c r="AA102" s="498"/>
      <c r="AB102" s="500" t="s">
        <v>263</v>
      </c>
      <c r="AC102" s="498"/>
      <c r="AD102" s="500" t="s">
        <v>263</v>
      </c>
      <c r="AE102" s="498"/>
      <c r="AF102" s="500"/>
      <c r="AG102" s="621"/>
      <c r="AH102" s="90"/>
      <c r="AI102" s="91"/>
      <c r="AJ102" s="92"/>
      <c r="AK102" s="93" t="str">
        <f>V102</f>
        <v>/108</v>
      </c>
      <c r="AL102" s="91" t="str">
        <f>X102</f>
        <v>/64</v>
      </c>
      <c r="AM102" s="92"/>
      <c r="AN102" s="94"/>
      <c r="AO102" s="91"/>
      <c r="AP102" s="95"/>
      <c r="AQ102" s="90"/>
      <c r="AR102" s="91"/>
      <c r="AS102" s="96"/>
      <c r="AT102" s="90"/>
      <c r="AU102" s="91"/>
      <c r="AV102" s="92"/>
      <c r="AW102" s="93"/>
      <c r="AX102" s="91"/>
      <c r="AY102" s="92"/>
      <c r="AZ102" s="94"/>
      <c r="BA102" s="91"/>
      <c r="BB102" s="95"/>
      <c r="BC102" s="90"/>
      <c r="BD102" s="91"/>
      <c r="BE102" s="96"/>
      <c r="BF102" s="639"/>
      <c r="BG102" s="622"/>
      <c r="BH102" s="640" t="s">
        <v>296</v>
      </c>
      <c r="BI102" s="641"/>
    </row>
    <row r="103" spans="1:61" ht="24.95" customHeight="1" thickTop="1" x14ac:dyDescent="0.2">
      <c r="A103" s="914" t="s">
        <v>264</v>
      </c>
      <c r="B103" s="915"/>
      <c r="C103" s="915"/>
      <c r="D103" s="915"/>
      <c r="E103" s="915"/>
      <c r="F103" s="915"/>
      <c r="G103" s="915"/>
      <c r="H103" s="915"/>
      <c r="I103" s="915"/>
      <c r="J103" s="915"/>
      <c r="K103" s="915"/>
      <c r="L103" s="915"/>
      <c r="M103" s="915"/>
      <c r="N103" s="915"/>
      <c r="O103" s="915"/>
      <c r="P103" s="915"/>
      <c r="Q103" s="915"/>
      <c r="R103" s="915"/>
      <c r="S103" s="915"/>
      <c r="T103" s="915"/>
      <c r="U103" s="916"/>
      <c r="V103" s="602">
        <f>V32+V62</f>
        <v>7096</v>
      </c>
      <c r="W103" s="603"/>
      <c r="X103" s="602">
        <f>X32+X62</f>
        <v>3804</v>
      </c>
      <c r="Y103" s="589"/>
      <c r="Z103" s="590">
        <f>Z32+Z62</f>
        <v>1646</v>
      </c>
      <c r="AA103" s="588"/>
      <c r="AB103" s="588">
        <f>AB32+AB62</f>
        <v>991</v>
      </c>
      <c r="AC103" s="588"/>
      <c r="AD103" s="588">
        <f>AD32+AD62</f>
        <v>1051</v>
      </c>
      <c r="AE103" s="588"/>
      <c r="AF103" s="588">
        <f>AF32+AF62</f>
        <v>116</v>
      </c>
      <c r="AG103" s="589"/>
      <c r="AH103" s="206">
        <f t="shared" ref="AH103:BF103" si="14">AH32+AH62</f>
        <v>996</v>
      </c>
      <c r="AI103" s="207">
        <f t="shared" si="14"/>
        <v>560</v>
      </c>
      <c r="AJ103" s="208">
        <f t="shared" si="14"/>
        <v>27</v>
      </c>
      <c r="AK103" s="209">
        <f t="shared" si="14"/>
        <v>972</v>
      </c>
      <c r="AL103" s="207">
        <f t="shared" si="14"/>
        <v>532</v>
      </c>
      <c r="AM103" s="208">
        <f t="shared" si="14"/>
        <v>27</v>
      </c>
      <c r="AN103" s="210">
        <f t="shared" si="14"/>
        <v>958</v>
      </c>
      <c r="AO103" s="207">
        <f t="shared" si="14"/>
        <v>574</v>
      </c>
      <c r="AP103" s="211">
        <f t="shared" si="14"/>
        <v>27</v>
      </c>
      <c r="AQ103" s="206">
        <f t="shared" si="14"/>
        <v>1008</v>
      </c>
      <c r="AR103" s="207">
        <f t="shared" si="14"/>
        <v>552</v>
      </c>
      <c r="AS103" s="212">
        <f t="shared" si="14"/>
        <v>28</v>
      </c>
      <c r="AT103" s="206">
        <f t="shared" si="14"/>
        <v>1048</v>
      </c>
      <c r="AU103" s="207">
        <f t="shared" si="14"/>
        <v>538</v>
      </c>
      <c r="AV103" s="208">
        <f t="shared" si="14"/>
        <v>29</v>
      </c>
      <c r="AW103" s="209">
        <f t="shared" si="14"/>
        <v>952</v>
      </c>
      <c r="AX103" s="207">
        <f t="shared" si="14"/>
        <v>510</v>
      </c>
      <c r="AY103" s="208">
        <f t="shared" si="14"/>
        <v>26</v>
      </c>
      <c r="AZ103" s="210">
        <f t="shared" si="14"/>
        <v>1162</v>
      </c>
      <c r="BA103" s="207">
        <f t="shared" si="14"/>
        <v>538</v>
      </c>
      <c r="BB103" s="211">
        <f t="shared" si="14"/>
        <v>33</v>
      </c>
      <c r="BC103" s="206">
        <f t="shared" si="14"/>
        <v>0</v>
      </c>
      <c r="BD103" s="207">
        <f t="shared" si="14"/>
        <v>0</v>
      </c>
      <c r="BE103" s="212">
        <f t="shared" si="14"/>
        <v>0</v>
      </c>
      <c r="BF103" s="590">
        <f t="shared" si="14"/>
        <v>197</v>
      </c>
      <c r="BG103" s="588"/>
      <c r="BH103" s="591"/>
      <c r="BI103" s="592"/>
    </row>
    <row r="104" spans="1:61" ht="24.95" customHeight="1" x14ac:dyDescent="0.2">
      <c r="A104" s="911" t="s">
        <v>81</v>
      </c>
      <c r="B104" s="912"/>
      <c r="C104" s="912"/>
      <c r="D104" s="912"/>
      <c r="E104" s="912"/>
      <c r="F104" s="912"/>
      <c r="G104" s="912"/>
      <c r="H104" s="912"/>
      <c r="I104" s="912"/>
      <c r="J104" s="912"/>
      <c r="K104" s="912"/>
      <c r="L104" s="912"/>
      <c r="M104" s="912"/>
      <c r="N104" s="912"/>
      <c r="O104" s="912"/>
      <c r="P104" s="912"/>
      <c r="Q104" s="912"/>
      <c r="R104" s="912"/>
      <c r="S104" s="912"/>
      <c r="T104" s="912"/>
      <c r="U104" s="913"/>
      <c r="V104" s="593">
        <f>AH103+AK103+AN103+AQ103+AT103+AW103+AZ103</f>
        <v>7096</v>
      </c>
      <c r="W104" s="594"/>
      <c r="X104" s="593">
        <f>AI103+AL103+AO103+AR103+AU103+AX103+BA103</f>
        <v>3804</v>
      </c>
      <c r="Y104" s="595"/>
      <c r="Z104" s="584"/>
      <c r="AA104" s="585"/>
      <c r="AB104" s="585"/>
      <c r="AC104" s="585"/>
      <c r="AD104" s="585"/>
      <c r="AE104" s="585"/>
      <c r="AF104" s="585"/>
      <c r="AG104" s="595"/>
      <c r="AH104" s="326"/>
      <c r="AI104" s="327">
        <f>AI103/AH30</f>
        <v>31.111111111111111</v>
      </c>
      <c r="AJ104" s="328"/>
      <c r="AK104" s="329"/>
      <c r="AL104" s="327">
        <f>AL103/AK30</f>
        <v>31.294117647058822</v>
      </c>
      <c r="AM104" s="332">
        <f>AJ103+AM103+P112+P113</f>
        <v>60</v>
      </c>
      <c r="AN104" s="330"/>
      <c r="AO104" s="327">
        <f>AO103/AN30</f>
        <v>31.888888888888889</v>
      </c>
      <c r="AP104" s="331"/>
      <c r="AQ104" s="326"/>
      <c r="AR104" s="327">
        <f>AR103/AQ30</f>
        <v>32.470588235294116</v>
      </c>
      <c r="AS104" s="333">
        <f>AP103+AS103+P114</f>
        <v>60</v>
      </c>
      <c r="AT104" s="326"/>
      <c r="AU104" s="327">
        <f>AU103/AT30</f>
        <v>29.888888888888889</v>
      </c>
      <c r="AV104" s="328"/>
      <c r="AW104" s="329"/>
      <c r="AX104" s="327">
        <f>AX103/AW30</f>
        <v>30</v>
      </c>
      <c r="AY104" s="332">
        <f>AV103+AY103+AH112</f>
        <v>60</v>
      </c>
      <c r="AZ104" s="330"/>
      <c r="BA104" s="327">
        <f>BA103/AZ30</f>
        <v>29.888888888888889</v>
      </c>
      <c r="BB104" s="331"/>
      <c r="BC104" s="328"/>
      <c r="BD104" s="328"/>
      <c r="BE104" s="333">
        <f>BB103+AH113+AS112</f>
        <v>60</v>
      </c>
      <c r="BF104" s="584">
        <f>BF103+P112+P113+P114+AH112+AH113+AS112</f>
        <v>240</v>
      </c>
      <c r="BG104" s="585"/>
      <c r="BH104" s="586">
        <f>V104/(BB20+BC20)</f>
        <v>49.277777777777779</v>
      </c>
      <c r="BI104" s="587"/>
    </row>
    <row r="105" spans="1:61" ht="24.95" customHeight="1" x14ac:dyDescent="0.2">
      <c r="A105" s="911" t="s">
        <v>82</v>
      </c>
      <c r="B105" s="912"/>
      <c r="C105" s="912"/>
      <c r="D105" s="912"/>
      <c r="E105" s="912"/>
      <c r="F105" s="912"/>
      <c r="G105" s="912"/>
      <c r="H105" s="912"/>
      <c r="I105" s="912"/>
      <c r="J105" s="912"/>
      <c r="K105" s="912"/>
      <c r="L105" s="912"/>
      <c r="M105" s="912"/>
      <c r="N105" s="912"/>
      <c r="O105" s="912"/>
      <c r="P105" s="912"/>
      <c r="Q105" s="912"/>
      <c r="R105" s="912"/>
      <c r="S105" s="912"/>
      <c r="T105" s="912"/>
      <c r="U105" s="913"/>
      <c r="V105" s="551">
        <f>SUM(AH105:BE105)</f>
        <v>3</v>
      </c>
      <c r="W105" s="495"/>
      <c r="X105" s="551"/>
      <c r="Y105" s="548"/>
      <c r="Z105" s="493"/>
      <c r="AA105" s="494"/>
      <c r="AB105" s="494"/>
      <c r="AC105" s="494"/>
      <c r="AD105" s="494"/>
      <c r="AE105" s="494"/>
      <c r="AF105" s="494"/>
      <c r="AG105" s="548"/>
      <c r="AH105" s="493"/>
      <c r="AI105" s="494"/>
      <c r="AJ105" s="495"/>
      <c r="AK105" s="549"/>
      <c r="AL105" s="494"/>
      <c r="AM105" s="495"/>
      <c r="AN105" s="551"/>
      <c r="AO105" s="494"/>
      <c r="AP105" s="552"/>
      <c r="AQ105" s="493"/>
      <c r="AR105" s="494"/>
      <c r="AS105" s="548"/>
      <c r="AT105" s="493">
        <v>1</v>
      </c>
      <c r="AU105" s="494"/>
      <c r="AV105" s="495"/>
      <c r="AW105" s="549">
        <v>1</v>
      </c>
      <c r="AX105" s="494"/>
      <c r="AY105" s="495"/>
      <c r="AZ105" s="551">
        <v>1</v>
      </c>
      <c r="BA105" s="494"/>
      <c r="BB105" s="552"/>
      <c r="BC105" s="493"/>
      <c r="BD105" s="494"/>
      <c r="BE105" s="548"/>
      <c r="BF105" s="493"/>
      <c r="BG105" s="494"/>
      <c r="BH105" s="520"/>
      <c r="BI105" s="521"/>
    </row>
    <row r="106" spans="1:61" ht="24.95" customHeight="1" x14ac:dyDescent="0.2">
      <c r="A106" s="911" t="s">
        <v>83</v>
      </c>
      <c r="B106" s="912"/>
      <c r="C106" s="912"/>
      <c r="D106" s="912"/>
      <c r="E106" s="912"/>
      <c r="F106" s="912"/>
      <c r="G106" s="912"/>
      <c r="H106" s="912"/>
      <c r="I106" s="912"/>
      <c r="J106" s="912"/>
      <c r="K106" s="912"/>
      <c r="L106" s="912"/>
      <c r="M106" s="912"/>
      <c r="N106" s="912"/>
      <c r="O106" s="912"/>
      <c r="P106" s="912"/>
      <c r="Q106" s="912"/>
      <c r="R106" s="912"/>
      <c r="S106" s="912"/>
      <c r="T106" s="912"/>
      <c r="U106" s="913"/>
      <c r="V106" s="551">
        <f>SUM(AH106:BE106)</f>
        <v>6</v>
      </c>
      <c r="W106" s="495"/>
      <c r="X106" s="551"/>
      <c r="Y106" s="548"/>
      <c r="Z106" s="493"/>
      <c r="AA106" s="494"/>
      <c r="AB106" s="494"/>
      <c r="AC106" s="494"/>
      <c r="AD106" s="494"/>
      <c r="AE106" s="494"/>
      <c r="AF106" s="494"/>
      <c r="AG106" s="548"/>
      <c r="AH106" s="493"/>
      <c r="AI106" s="494"/>
      <c r="AJ106" s="495"/>
      <c r="AK106" s="549"/>
      <c r="AL106" s="494"/>
      <c r="AM106" s="495"/>
      <c r="AN106" s="551"/>
      <c r="AO106" s="494"/>
      <c r="AP106" s="552"/>
      <c r="AQ106" s="493"/>
      <c r="AR106" s="494"/>
      <c r="AS106" s="548"/>
      <c r="AT106" s="493">
        <v>2</v>
      </c>
      <c r="AU106" s="494"/>
      <c r="AV106" s="495"/>
      <c r="AW106" s="549">
        <v>2</v>
      </c>
      <c r="AX106" s="494"/>
      <c r="AY106" s="495"/>
      <c r="AZ106" s="551">
        <v>2</v>
      </c>
      <c r="BA106" s="494"/>
      <c r="BB106" s="552"/>
      <c r="BC106" s="493"/>
      <c r="BD106" s="494"/>
      <c r="BE106" s="548"/>
      <c r="BF106" s="493"/>
      <c r="BG106" s="494"/>
      <c r="BH106" s="520"/>
      <c r="BI106" s="521"/>
    </row>
    <row r="107" spans="1:61" ht="24.95" customHeight="1" x14ac:dyDescent="0.2">
      <c r="A107" s="911" t="s">
        <v>84</v>
      </c>
      <c r="B107" s="912"/>
      <c r="C107" s="912"/>
      <c r="D107" s="912"/>
      <c r="E107" s="912"/>
      <c r="F107" s="912"/>
      <c r="G107" s="912"/>
      <c r="H107" s="912"/>
      <c r="I107" s="912"/>
      <c r="J107" s="912"/>
      <c r="K107" s="912"/>
      <c r="L107" s="912"/>
      <c r="M107" s="912"/>
      <c r="N107" s="912"/>
      <c r="O107" s="912"/>
      <c r="P107" s="912"/>
      <c r="Q107" s="912"/>
      <c r="R107" s="912"/>
      <c r="S107" s="912"/>
      <c r="T107" s="912"/>
      <c r="U107" s="913"/>
      <c r="V107" s="551">
        <f>SUM(AH107:BE107)</f>
        <v>27</v>
      </c>
      <c r="W107" s="495"/>
      <c r="X107" s="551"/>
      <c r="Y107" s="548"/>
      <c r="Z107" s="493"/>
      <c r="AA107" s="494"/>
      <c r="AB107" s="494"/>
      <c r="AC107" s="494"/>
      <c r="AD107" s="494"/>
      <c r="AE107" s="494"/>
      <c r="AF107" s="494"/>
      <c r="AG107" s="548"/>
      <c r="AH107" s="493">
        <f>COUNTIF(R32:S90,1)</f>
        <v>4</v>
      </c>
      <c r="AI107" s="494"/>
      <c r="AJ107" s="495"/>
      <c r="AK107" s="887">
        <f>COUNTIF(R32:S90,2)</f>
        <v>4</v>
      </c>
      <c r="AL107" s="888"/>
      <c r="AM107" s="889"/>
      <c r="AN107" s="890">
        <f>COUNTIF(R32:S90,3)</f>
        <v>3</v>
      </c>
      <c r="AO107" s="888"/>
      <c r="AP107" s="891"/>
      <c r="AQ107" s="887">
        <f>COUNTIF(R32:S90,4)</f>
        <v>5</v>
      </c>
      <c r="AR107" s="888"/>
      <c r="AS107" s="889"/>
      <c r="AT107" s="890">
        <f>COUNTIF(R32:S90,5)</f>
        <v>4</v>
      </c>
      <c r="AU107" s="888"/>
      <c r="AV107" s="891"/>
      <c r="AW107" s="887">
        <f>COUNTIF(R32:S90,6)</f>
        <v>4</v>
      </c>
      <c r="AX107" s="888"/>
      <c r="AY107" s="889"/>
      <c r="AZ107" s="890">
        <f>COUNTIF(R32:S90,7)</f>
        <v>3</v>
      </c>
      <c r="BA107" s="888"/>
      <c r="BB107" s="891"/>
      <c r="BC107" s="493">
        <f>COUNTIF(R32:S89,8)</f>
        <v>0</v>
      </c>
      <c r="BD107" s="494"/>
      <c r="BE107" s="548"/>
      <c r="BF107" s="493"/>
      <c r="BG107" s="494"/>
      <c r="BH107" s="520"/>
      <c r="BI107" s="521"/>
    </row>
    <row r="108" spans="1:61" ht="24.95" customHeight="1" thickBot="1" x14ac:dyDescent="0.25">
      <c r="A108" s="908" t="s">
        <v>85</v>
      </c>
      <c r="B108" s="909"/>
      <c r="C108" s="909"/>
      <c r="D108" s="909"/>
      <c r="E108" s="909"/>
      <c r="F108" s="909"/>
      <c r="G108" s="909"/>
      <c r="H108" s="909"/>
      <c r="I108" s="909"/>
      <c r="J108" s="909"/>
      <c r="K108" s="909"/>
      <c r="L108" s="909"/>
      <c r="M108" s="909"/>
      <c r="N108" s="909"/>
      <c r="O108" s="909"/>
      <c r="P108" s="909"/>
      <c r="Q108" s="909"/>
      <c r="R108" s="909"/>
      <c r="S108" s="909"/>
      <c r="T108" s="909"/>
      <c r="U108" s="910"/>
      <c r="V108" s="547">
        <f>SUM(AH108:BE108)</f>
        <v>21</v>
      </c>
      <c r="W108" s="451"/>
      <c r="X108" s="547"/>
      <c r="Y108" s="449"/>
      <c r="Z108" s="450"/>
      <c r="AA108" s="448"/>
      <c r="AB108" s="448"/>
      <c r="AC108" s="448"/>
      <c r="AD108" s="448"/>
      <c r="AE108" s="448"/>
      <c r="AF108" s="448"/>
      <c r="AG108" s="449"/>
      <c r="AH108" s="450">
        <f>COUNTIF(T32:U90,1)</f>
        <v>4</v>
      </c>
      <c r="AI108" s="448"/>
      <c r="AJ108" s="451"/>
      <c r="AK108" s="452">
        <f>COUNTIF(T32:U90,2)</f>
        <v>3</v>
      </c>
      <c r="AL108" s="448"/>
      <c r="AM108" s="451"/>
      <c r="AN108" s="547">
        <f>COUNTIF(T32:U90,3)</f>
        <v>4</v>
      </c>
      <c r="AO108" s="448"/>
      <c r="AP108" s="550"/>
      <c r="AQ108" s="450">
        <f>COUNTIF(T32:U90,4)</f>
        <v>2</v>
      </c>
      <c r="AR108" s="448"/>
      <c r="AS108" s="449"/>
      <c r="AT108" s="450">
        <f>COUNTIF(T32:U90,5)</f>
        <v>3</v>
      </c>
      <c r="AU108" s="448"/>
      <c r="AV108" s="451"/>
      <c r="AW108" s="452">
        <f>COUNTIF(T32:U90,6)</f>
        <v>2</v>
      </c>
      <c r="AX108" s="448"/>
      <c r="AY108" s="451"/>
      <c r="AZ108" s="547">
        <f>COUNTIF(T32:U90,7)</f>
        <v>3</v>
      </c>
      <c r="BA108" s="448"/>
      <c r="BB108" s="550"/>
      <c r="BC108" s="450">
        <f>COUNTIF(T32:U89,8)</f>
        <v>0</v>
      </c>
      <c r="BD108" s="448"/>
      <c r="BE108" s="449"/>
      <c r="BF108" s="577"/>
      <c r="BG108" s="578"/>
      <c r="BH108" s="579"/>
      <c r="BI108" s="580"/>
    </row>
    <row r="109" spans="1:61" s="298" customFormat="1" ht="24.75" thickTop="1" thickBot="1" x14ac:dyDescent="0.4">
      <c r="A109" s="15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</row>
    <row r="110" spans="1:61" s="298" customFormat="1" ht="36" customHeight="1" thickTop="1" thickBot="1" x14ac:dyDescent="0.4">
      <c r="A110" s="481" t="s">
        <v>158</v>
      </c>
      <c r="B110" s="482"/>
      <c r="C110" s="482"/>
      <c r="D110" s="482"/>
      <c r="E110" s="482"/>
      <c r="F110" s="482"/>
      <c r="G110" s="482"/>
      <c r="H110" s="482"/>
      <c r="I110" s="482"/>
      <c r="J110" s="482"/>
      <c r="K110" s="482"/>
      <c r="L110" s="482"/>
      <c r="M110" s="482"/>
      <c r="N110" s="482"/>
      <c r="O110" s="482"/>
      <c r="P110" s="482"/>
      <c r="Q110" s="482"/>
      <c r="R110" s="483"/>
      <c r="S110" s="481" t="s">
        <v>159</v>
      </c>
      <c r="T110" s="482"/>
      <c r="U110" s="482"/>
      <c r="V110" s="482"/>
      <c r="W110" s="482"/>
      <c r="X110" s="482"/>
      <c r="Y110" s="482"/>
      <c r="Z110" s="482"/>
      <c r="AA110" s="482"/>
      <c r="AB110" s="482"/>
      <c r="AC110" s="482"/>
      <c r="AD110" s="482"/>
      <c r="AE110" s="482"/>
      <c r="AF110" s="482"/>
      <c r="AG110" s="482"/>
      <c r="AH110" s="482"/>
      <c r="AI110" s="482"/>
      <c r="AJ110" s="483"/>
      <c r="AK110" s="481" t="s">
        <v>160</v>
      </c>
      <c r="AL110" s="482"/>
      <c r="AM110" s="482"/>
      <c r="AN110" s="482"/>
      <c r="AO110" s="482"/>
      <c r="AP110" s="482"/>
      <c r="AQ110" s="482"/>
      <c r="AR110" s="482"/>
      <c r="AS110" s="482"/>
      <c r="AT110" s="482"/>
      <c r="AU110" s="482"/>
      <c r="AV110" s="483"/>
      <c r="AW110" s="796" t="s">
        <v>161</v>
      </c>
      <c r="AX110" s="797"/>
      <c r="AY110" s="797"/>
      <c r="AZ110" s="797"/>
      <c r="BA110" s="797"/>
      <c r="BB110" s="797"/>
      <c r="BC110" s="797"/>
      <c r="BD110" s="797"/>
      <c r="BE110" s="797"/>
      <c r="BF110" s="797"/>
      <c r="BG110" s="797"/>
      <c r="BH110" s="797"/>
      <c r="BI110" s="798"/>
    </row>
    <row r="111" spans="1:61" s="298" customFormat="1" ht="36" customHeight="1" thickTop="1" thickBot="1" x14ac:dyDescent="0.4">
      <c r="A111" s="487" t="s">
        <v>162</v>
      </c>
      <c r="B111" s="488"/>
      <c r="C111" s="488"/>
      <c r="D111" s="488"/>
      <c r="E111" s="488"/>
      <c r="F111" s="488"/>
      <c r="G111" s="488"/>
      <c r="H111" s="488"/>
      <c r="I111" s="489"/>
      <c r="J111" s="790" t="s">
        <v>163</v>
      </c>
      <c r="K111" s="791"/>
      <c r="L111" s="792"/>
      <c r="M111" s="490" t="s">
        <v>164</v>
      </c>
      <c r="N111" s="491"/>
      <c r="O111" s="492"/>
      <c r="P111" s="837" t="s">
        <v>165</v>
      </c>
      <c r="Q111" s="838"/>
      <c r="R111" s="839"/>
      <c r="S111" s="487" t="s">
        <v>162</v>
      </c>
      <c r="T111" s="488"/>
      <c r="U111" s="488"/>
      <c r="V111" s="488"/>
      <c r="W111" s="488"/>
      <c r="X111" s="488"/>
      <c r="Y111" s="488"/>
      <c r="Z111" s="488"/>
      <c r="AA111" s="489"/>
      <c r="AB111" s="526" t="s">
        <v>163</v>
      </c>
      <c r="AC111" s="527"/>
      <c r="AD111" s="840"/>
      <c r="AE111" s="490" t="s">
        <v>164</v>
      </c>
      <c r="AF111" s="491"/>
      <c r="AG111" s="492"/>
      <c r="AH111" s="484" t="s">
        <v>165</v>
      </c>
      <c r="AI111" s="485"/>
      <c r="AJ111" s="486"/>
      <c r="AK111" s="522" t="s">
        <v>163</v>
      </c>
      <c r="AL111" s="523"/>
      <c r="AM111" s="523"/>
      <c r="AN111" s="524"/>
      <c r="AO111" s="525" t="s">
        <v>164</v>
      </c>
      <c r="AP111" s="523"/>
      <c r="AQ111" s="523"/>
      <c r="AR111" s="524"/>
      <c r="AS111" s="526" t="s">
        <v>165</v>
      </c>
      <c r="AT111" s="527"/>
      <c r="AU111" s="527"/>
      <c r="AV111" s="528"/>
      <c r="AW111" s="892" t="s">
        <v>168</v>
      </c>
      <c r="AX111" s="893"/>
      <c r="AY111" s="893"/>
      <c r="AZ111" s="893"/>
      <c r="BA111" s="893"/>
      <c r="BB111" s="893"/>
      <c r="BC111" s="893"/>
      <c r="BD111" s="893"/>
      <c r="BE111" s="893"/>
      <c r="BF111" s="893"/>
      <c r="BG111" s="893"/>
      <c r="BH111" s="893"/>
      <c r="BI111" s="894"/>
    </row>
    <row r="112" spans="1:61" s="298" customFormat="1" ht="70.5" customHeight="1" thickTop="1" x14ac:dyDescent="0.35">
      <c r="A112" s="885" t="s">
        <v>401</v>
      </c>
      <c r="B112" s="886"/>
      <c r="C112" s="886"/>
      <c r="D112" s="886"/>
      <c r="E112" s="886"/>
      <c r="F112" s="886"/>
      <c r="G112" s="886"/>
      <c r="H112" s="886"/>
      <c r="I112" s="886"/>
      <c r="J112" s="828">
        <v>2</v>
      </c>
      <c r="K112" s="828"/>
      <c r="L112" s="828"/>
      <c r="M112" s="828">
        <v>2</v>
      </c>
      <c r="N112" s="828"/>
      <c r="O112" s="828"/>
      <c r="P112" s="829">
        <f>M112*1.5</f>
        <v>3</v>
      </c>
      <c r="Q112" s="829"/>
      <c r="R112" s="830"/>
      <c r="S112" s="831" t="s">
        <v>166</v>
      </c>
      <c r="T112" s="832"/>
      <c r="U112" s="832"/>
      <c r="V112" s="832"/>
      <c r="W112" s="832"/>
      <c r="X112" s="832"/>
      <c r="Y112" s="832"/>
      <c r="Z112" s="832"/>
      <c r="AA112" s="833"/>
      <c r="AB112" s="834">
        <v>6</v>
      </c>
      <c r="AC112" s="835"/>
      <c r="AD112" s="836"/>
      <c r="AE112" s="834">
        <v>4</v>
      </c>
      <c r="AF112" s="835"/>
      <c r="AG112" s="836"/>
      <c r="AH112" s="855">
        <v>5</v>
      </c>
      <c r="AI112" s="856"/>
      <c r="AJ112" s="857"/>
      <c r="AK112" s="898" t="s">
        <v>272</v>
      </c>
      <c r="AL112" s="899"/>
      <c r="AM112" s="899"/>
      <c r="AN112" s="900"/>
      <c r="AO112" s="905" t="s">
        <v>310</v>
      </c>
      <c r="AP112" s="899"/>
      <c r="AQ112" s="899"/>
      <c r="AR112" s="900"/>
      <c r="AS112" s="855">
        <f>AO112*1.5</f>
        <v>18</v>
      </c>
      <c r="AT112" s="856"/>
      <c r="AU112" s="856"/>
      <c r="AV112" s="857"/>
      <c r="AW112" s="895"/>
      <c r="AX112" s="896"/>
      <c r="AY112" s="896"/>
      <c r="AZ112" s="896"/>
      <c r="BA112" s="896"/>
      <c r="BB112" s="896"/>
      <c r="BC112" s="896"/>
      <c r="BD112" s="896"/>
      <c r="BE112" s="896"/>
      <c r="BF112" s="896"/>
      <c r="BG112" s="896"/>
      <c r="BH112" s="896"/>
      <c r="BI112" s="897"/>
    </row>
    <row r="113" spans="1:61" s="298" customFormat="1" ht="30" customHeight="1" x14ac:dyDescent="0.35">
      <c r="A113" s="864" t="s">
        <v>334</v>
      </c>
      <c r="B113" s="865"/>
      <c r="C113" s="865"/>
      <c r="D113" s="865"/>
      <c r="E113" s="865"/>
      <c r="F113" s="865"/>
      <c r="G113" s="865"/>
      <c r="H113" s="865"/>
      <c r="I113" s="865"/>
      <c r="J113" s="866">
        <v>2</v>
      </c>
      <c r="K113" s="866"/>
      <c r="L113" s="866"/>
      <c r="M113" s="866">
        <v>2</v>
      </c>
      <c r="N113" s="866"/>
      <c r="O113" s="866"/>
      <c r="P113" s="867">
        <f>M113*1.5</f>
        <v>3</v>
      </c>
      <c r="Q113" s="867"/>
      <c r="R113" s="868"/>
      <c r="S113" s="869" t="s">
        <v>167</v>
      </c>
      <c r="T113" s="870"/>
      <c r="U113" s="870"/>
      <c r="V113" s="870"/>
      <c r="W113" s="870"/>
      <c r="X113" s="870"/>
      <c r="Y113" s="870"/>
      <c r="Z113" s="870"/>
      <c r="AA113" s="871"/>
      <c r="AB113" s="875">
        <v>8</v>
      </c>
      <c r="AC113" s="876"/>
      <c r="AD113" s="877"/>
      <c r="AE113" s="875">
        <v>6</v>
      </c>
      <c r="AF113" s="876"/>
      <c r="AG113" s="877"/>
      <c r="AH113" s="881">
        <f>AE113*1.5</f>
        <v>9</v>
      </c>
      <c r="AI113" s="882"/>
      <c r="AJ113" s="883"/>
      <c r="AK113" s="901"/>
      <c r="AL113" s="902"/>
      <c r="AM113" s="902"/>
      <c r="AN113" s="509"/>
      <c r="AO113" s="906"/>
      <c r="AP113" s="902"/>
      <c r="AQ113" s="902"/>
      <c r="AR113" s="509"/>
      <c r="AS113" s="858"/>
      <c r="AT113" s="859"/>
      <c r="AU113" s="859"/>
      <c r="AV113" s="860"/>
      <c r="AW113" s="844" t="s">
        <v>398</v>
      </c>
      <c r="AX113" s="845"/>
      <c r="AY113" s="845"/>
      <c r="AZ113" s="845"/>
      <c r="BA113" s="845"/>
      <c r="BB113" s="845"/>
      <c r="BC113" s="845"/>
      <c r="BD113" s="845"/>
      <c r="BE113" s="845"/>
      <c r="BF113" s="845"/>
      <c r="BG113" s="845"/>
      <c r="BH113" s="845"/>
      <c r="BI113" s="846"/>
    </row>
    <row r="114" spans="1:61" s="298" customFormat="1" ht="45" customHeight="1" thickBot="1" x14ac:dyDescent="0.4">
      <c r="A114" s="850" t="s">
        <v>236</v>
      </c>
      <c r="B114" s="851"/>
      <c r="C114" s="851"/>
      <c r="D114" s="851"/>
      <c r="E114" s="851"/>
      <c r="F114" s="851"/>
      <c r="G114" s="851"/>
      <c r="H114" s="851"/>
      <c r="I114" s="851"/>
      <c r="J114" s="852">
        <v>4</v>
      </c>
      <c r="K114" s="852"/>
      <c r="L114" s="852"/>
      <c r="M114" s="852">
        <v>4</v>
      </c>
      <c r="N114" s="852"/>
      <c r="O114" s="852"/>
      <c r="P114" s="853">
        <v>5</v>
      </c>
      <c r="Q114" s="853"/>
      <c r="R114" s="854"/>
      <c r="S114" s="872"/>
      <c r="T114" s="873"/>
      <c r="U114" s="873"/>
      <c r="V114" s="873"/>
      <c r="W114" s="873"/>
      <c r="X114" s="873"/>
      <c r="Y114" s="873"/>
      <c r="Z114" s="873"/>
      <c r="AA114" s="874"/>
      <c r="AB114" s="878"/>
      <c r="AC114" s="879"/>
      <c r="AD114" s="880"/>
      <c r="AE114" s="878"/>
      <c r="AF114" s="879"/>
      <c r="AG114" s="880"/>
      <c r="AH114" s="878"/>
      <c r="AI114" s="879"/>
      <c r="AJ114" s="884"/>
      <c r="AK114" s="903"/>
      <c r="AL114" s="904"/>
      <c r="AM114" s="904"/>
      <c r="AN114" s="417"/>
      <c r="AO114" s="907"/>
      <c r="AP114" s="904"/>
      <c r="AQ114" s="904"/>
      <c r="AR114" s="417"/>
      <c r="AS114" s="861"/>
      <c r="AT114" s="862"/>
      <c r="AU114" s="862"/>
      <c r="AV114" s="863"/>
      <c r="AW114" s="847"/>
      <c r="AX114" s="848"/>
      <c r="AY114" s="848"/>
      <c r="AZ114" s="848"/>
      <c r="BA114" s="848"/>
      <c r="BB114" s="848"/>
      <c r="BC114" s="848"/>
      <c r="BD114" s="848"/>
      <c r="BE114" s="848"/>
      <c r="BF114" s="848"/>
      <c r="BG114" s="848"/>
      <c r="BH114" s="848"/>
      <c r="BI114" s="849"/>
    </row>
    <row r="115" spans="1:61" s="298" customFormat="1" ht="24" thickTop="1" x14ac:dyDescent="0.35">
      <c r="A115" s="299"/>
      <c r="B115" s="299"/>
      <c r="C115" s="299"/>
      <c r="D115" s="299"/>
      <c r="E115" s="299"/>
      <c r="F115" s="299"/>
      <c r="G115" s="299"/>
      <c r="H115" s="300"/>
      <c r="I115" s="300"/>
      <c r="J115" s="300"/>
      <c r="K115" s="300"/>
      <c r="L115" s="300"/>
      <c r="M115" s="300"/>
      <c r="N115" s="300"/>
      <c r="O115" s="301"/>
      <c r="P115" s="301"/>
      <c r="Q115" s="301"/>
      <c r="R115" s="301"/>
      <c r="S115" s="299"/>
      <c r="T115" s="299"/>
      <c r="U115" s="299"/>
      <c r="V115" s="299"/>
      <c r="W115" s="299"/>
      <c r="X115" s="299"/>
      <c r="Y115" s="299"/>
      <c r="Z115" s="300"/>
      <c r="AA115" s="300"/>
      <c r="AB115" s="300"/>
      <c r="AC115" s="300"/>
      <c r="AD115" s="300"/>
      <c r="AE115" s="300"/>
      <c r="AF115" s="301"/>
      <c r="AG115" s="301"/>
      <c r="AH115" s="301"/>
      <c r="AI115" s="301"/>
      <c r="AJ115" s="301"/>
      <c r="AK115" s="301"/>
      <c r="AL115" s="301"/>
      <c r="AM115" s="301"/>
      <c r="AN115" s="301"/>
      <c r="AO115" s="301"/>
      <c r="AP115" s="301"/>
      <c r="AQ115" s="301"/>
      <c r="AR115" s="301"/>
      <c r="AS115" s="301"/>
      <c r="AT115" s="301"/>
      <c r="AU115" s="301"/>
      <c r="AV115" s="301"/>
      <c r="AW115" s="301"/>
      <c r="AX115" s="302"/>
      <c r="AY115" s="302"/>
      <c r="AZ115" s="302"/>
      <c r="BA115" s="302"/>
      <c r="BB115" s="302"/>
      <c r="BC115" s="302"/>
      <c r="BD115" s="302"/>
      <c r="BE115" s="302"/>
      <c r="BF115" s="302"/>
      <c r="BG115" s="302"/>
      <c r="BH115" s="302"/>
      <c r="BI115" s="302"/>
    </row>
    <row r="116" spans="1:61" s="305" customFormat="1" ht="23.25" x14ac:dyDescent="0.35">
      <c r="A116" s="303" t="s">
        <v>149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304" t="s">
        <v>149</v>
      </c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2"/>
      <c r="BC116" s="12"/>
      <c r="BD116" s="12"/>
      <c r="BE116" s="12"/>
      <c r="BF116" s="12"/>
      <c r="BG116" s="12"/>
      <c r="BH116" s="12"/>
      <c r="BI116" s="12"/>
    </row>
    <row r="117" spans="1:61" s="305" customFormat="1" ht="23.25" x14ac:dyDescent="0.35">
      <c r="A117" s="15" t="s">
        <v>150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5" t="s">
        <v>153</v>
      </c>
      <c r="AJ117" s="306"/>
      <c r="AK117" s="306"/>
      <c r="AL117" s="306"/>
      <c r="AM117" s="306"/>
      <c r="AN117" s="306"/>
      <c r="AO117" s="306"/>
      <c r="AP117" s="306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2"/>
      <c r="BC117" s="12"/>
      <c r="BD117" s="12"/>
      <c r="BE117" s="12"/>
      <c r="BF117" s="12"/>
      <c r="BG117" s="12"/>
      <c r="BH117" s="12"/>
      <c r="BI117" s="12"/>
    </row>
    <row r="118" spans="1:61" s="305" customFormat="1" ht="23.25" x14ac:dyDescent="0.35">
      <c r="A118" s="15" t="s">
        <v>151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5" t="s">
        <v>369</v>
      </c>
      <c r="AJ118" s="306"/>
      <c r="AK118" s="306"/>
      <c r="AL118" s="306"/>
      <c r="AM118" s="306"/>
      <c r="AN118" s="306"/>
      <c r="AO118" s="306"/>
      <c r="AP118" s="306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2"/>
      <c r="BC118" s="12"/>
      <c r="BD118" s="12"/>
      <c r="BE118" s="12"/>
      <c r="BF118" s="12"/>
      <c r="BG118" s="12"/>
      <c r="BH118" s="12"/>
      <c r="BI118" s="12"/>
    </row>
    <row r="119" spans="1:61" s="305" customFormat="1" ht="39.950000000000003" customHeight="1" x14ac:dyDescent="0.35">
      <c r="A119" s="307"/>
      <c r="B119" s="307"/>
      <c r="C119" s="307"/>
      <c r="D119" s="307"/>
      <c r="E119" s="307"/>
      <c r="F119" s="307"/>
      <c r="G119" s="308"/>
      <c r="H119" s="308"/>
      <c r="I119" s="21"/>
      <c r="J119" s="309" t="s">
        <v>152</v>
      </c>
      <c r="K119" s="307"/>
      <c r="L119" s="310"/>
      <c r="M119" s="310"/>
      <c r="N119" s="310"/>
      <c r="O119" s="310"/>
      <c r="P119" s="15"/>
      <c r="Q119" s="15"/>
      <c r="R119" s="15"/>
      <c r="S119" s="15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307"/>
      <c r="AJ119" s="307"/>
      <c r="AK119" s="307"/>
      <c r="AL119" s="307"/>
      <c r="AM119" s="307"/>
      <c r="AN119" s="307"/>
      <c r="AO119" s="308"/>
      <c r="AP119" s="308"/>
      <c r="AQ119" s="21"/>
      <c r="AR119" s="309" t="s">
        <v>155</v>
      </c>
      <c r="AS119" s="307"/>
      <c r="AT119" s="310"/>
      <c r="AU119" s="310"/>
      <c r="AV119" s="310"/>
      <c r="AW119" s="310"/>
      <c r="AX119" s="15"/>
      <c r="AY119" s="15"/>
      <c r="AZ119" s="15"/>
      <c r="BA119" s="15"/>
      <c r="BB119" s="12"/>
      <c r="BC119" s="12"/>
      <c r="BD119" s="12"/>
      <c r="BE119" s="12"/>
      <c r="BF119" s="12"/>
      <c r="BG119" s="12"/>
      <c r="BH119" s="12"/>
      <c r="BI119" s="12"/>
    </row>
    <row r="120" spans="1:61" s="305" customFormat="1" ht="27.75" x14ac:dyDescent="0.35">
      <c r="A120" s="307"/>
      <c r="B120" s="307"/>
      <c r="C120" s="307"/>
      <c r="D120" s="307"/>
      <c r="E120" s="311" t="s">
        <v>358</v>
      </c>
      <c r="F120" s="312"/>
      <c r="G120" s="298"/>
      <c r="H120" s="298"/>
      <c r="I120" s="313"/>
      <c r="J120" s="314"/>
      <c r="K120" s="314"/>
      <c r="L120" s="314"/>
      <c r="M120" s="314"/>
      <c r="N120" s="314"/>
      <c r="O120" s="314"/>
      <c r="P120" s="15"/>
      <c r="Q120" s="314"/>
      <c r="R120" s="15"/>
      <c r="S120" s="15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307"/>
      <c r="AJ120" s="307"/>
      <c r="AK120" s="307"/>
      <c r="AL120" s="307"/>
      <c r="AM120" s="311" t="s">
        <v>358</v>
      </c>
      <c r="AN120" s="312"/>
      <c r="AO120" s="298"/>
      <c r="AP120" s="298"/>
      <c r="AQ120" s="313"/>
      <c r="AR120" s="314"/>
      <c r="AS120" s="314"/>
      <c r="AT120" s="314"/>
      <c r="AU120" s="314"/>
      <c r="AV120" s="314"/>
      <c r="AW120" s="314"/>
      <c r="AX120" s="15"/>
      <c r="AY120" s="315"/>
      <c r="AZ120" s="15"/>
      <c r="BA120" s="15"/>
      <c r="BB120" s="12"/>
      <c r="BC120" s="12"/>
      <c r="BD120" s="12"/>
      <c r="BE120" s="12"/>
      <c r="BF120" s="12"/>
      <c r="BG120" s="12"/>
      <c r="BH120" s="12"/>
      <c r="BI120" s="12"/>
    </row>
    <row r="121" spans="1:61" s="305" customFormat="1" ht="27.75" x14ac:dyDescent="0.35">
      <c r="A121" s="12" t="s">
        <v>370</v>
      </c>
      <c r="B121" s="21"/>
      <c r="C121" s="21"/>
      <c r="D121" s="21"/>
      <c r="E121" s="311"/>
      <c r="F121" s="312"/>
      <c r="G121" s="298"/>
      <c r="H121" s="298"/>
      <c r="I121" s="313"/>
      <c r="J121" s="314"/>
      <c r="K121" s="314"/>
      <c r="L121" s="314"/>
      <c r="M121" s="314"/>
      <c r="N121" s="314"/>
      <c r="O121" s="314"/>
      <c r="P121" s="15"/>
      <c r="Q121" s="314"/>
      <c r="R121" s="15"/>
      <c r="S121" s="15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21"/>
      <c r="AJ121" s="21"/>
      <c r="AK121" s="21"/>
      <c r="AL121" s="21"/>
      <c r="AM121" s="311"/>
      <c r="AN121" s="312"/>
      <c r="AO121" s="298"/>
      <c r="AP121" s="298"/>
      <c r="AQ121" s="313"/>
      <c r="AR121" s="314"/>
      <c r="AS121" s="314"/>
      <c r="AT121" s="314"/>
      <c r="AU121" s="314"/>
      <c r="AV121" s="314"/>
      <c r="AW121" s="314"/>
      <c r="AX121" s="15"/>
      <c r="AY121" s="315"/>
      <c r="AZ121" s="15"/>
      <c r="BA121" s="15"/>
      <c r="BB121" s="12"/>
      <c r="BC121" s="12"/>
      <c r="BD121" s="12"/>
      <c r="BE121" s="12"/>
      <c r="BF121" s="12"/>
      <c r="BG121" s="12"/>
      <c r="BH121" s="12"/>
      <c r="BI121" s="12"/>
    </row>
    <row r="122" spans="1:61" s="298" customFormat="1" ht="23.25" x14ac:dyDescent="0.35">
      <c r="A122" s="299"/>
      <c r="B122" s="299"/>
      <c r="C122" s="299"/>
      <c r="D122" s="299"/>
      <c r="E122" s="299"/>
      <c r="F122" s="299"/>
      <c r="G122" s="299"/>
      <c r="H122" s="300"/>
      <c r="I122" s="300"/>
      <c r="J122" s="300"/>
      <c r="K122" s="300"/>
      <c r="L122" s="300"/>
      <c r="M122" s="300"/>
      <c r="N122" s="300"/>
      <c r="O122" s="301"/>
      <c r="P122" s="301"/>
      <c r="Q122" s="301"/>
      <c r="R122" s="301"/>
      <c r="S122" s="299"/>
      <c r="T122" s="299"/>
      <c r="U122" s="299"/>
      <c r="V122" s="299"/>
      <c r="W122" s="299"/>
      <c r="X122" s="299"/>
      <c r="Y122" s="299"/>
      <c r="Z122" s="300"/>
      <c r="AA122" s="300"/>
      <c r="AB122" s="300"/>
      <c r="AC122" s="300"/>
      <c r="AD122" s="300"/>
      <c r="AE122" s="300"/>
      <c r="AF122" s="301"/>
      <c r="AG122" s="301"/>
      <c r="AH122" s="301"/>
      <c r="AI122" s="301"/>
      <c r="AJ122" s="301"/>
      <c r="AK122" s="301"/>
      <c r="AL122" s="301"/>
      <c r="AM122" s="301"/>
      <c r="AN122" s="301"/>
      <c r="AO122" s="301"/>
      <c r="AP122" s="301"/>
      <c r="AQ122" s="301"/>
      <c r="AR122" s="301"/>
      <c r="AS122" s="301"/>
      <c r="AT122" s="301"/>
      <c r="AU122" s="301"/>
      <c r="AV122" s="301"/>
      <c r="AW122" s="301"/>
      <c r="AX122" s="302"/>
      <c r="AY122" s="302"/>
      <c r="AZ122" s="302"/>
      <c r="BA122" s="302"/>
      <c r="BB122" s="302"/>
      <c r="BC122" s="302"/>
      <c r="BD122" s="302"/>
      <c r="BE122" s="302"/>
      <c r="BF122" s="302"/>
      <c r="BG122" s="302"/>
      <c r="BH122" s="302"/>
      <c r="BI122" s="302"/>
    </row>
    <row r="123" spans="1:61" s="298" customFormat="1" ht="23.25" x14ac:dyDescent="0.35">
      <c r="A123" s="299"/>
      <c r="B123" s="299"/>
      <c r="C123" s="299"/>
      <c r="D123" s="299"/>
      <c r="E123" s="299"/>
      <c r="F123" s="299"/>
      <c r="G123" s="299"/>
      <c r="H123" s="300"/>
      <c r="I123" s="300"/>
      <c r="J123" s="300"/>
      <c r="K123" s="300"/>
      <c r="L123" s="300"/>
      <c r="M123" s="300"/>
      <c r="N123" s="300"/>
      <c r="O123" s="301"/>
      <c r="P123" s="301"/>
      <c r="Q123" s="301"/>
      <c r="R123" s="301"/>
      <c r="S123" s="299"/>
      <c r="T123" s="299"/>
      <c r="U123" s="299"/>
      <c r="V123" s="299"/>
      <c r="W123" s="299"/>
      <c r="X123" s="299"/>
      <c r="Y123" s="299"/>
      <c r="Z123" s="300"/>
      <c r="AA123" s="300"/>
      <c r="AB123" s="300"/>
      <c r="AC123" s="300"/>
      <c r="AD123" s="300"/>
      <c r="AE123" s="300"/>
      <c r="AF123" s="301"/>
      <c r="AG123" s="301"/>
      <c r="AH123" s="301"/>
      <c r="AI123" s="301"/>
      <c r="AJ123" s="301"/>
      <c r="AK123" s="301"/>
      <c r="AL123" s="301"/>
      <c r="AM123" s="301"/>
      <c r="AN123" s="301"/>
      <c r="AO123" s="301"/>
      <c r="AP123" s="301"/>
      <c r="AQ123" s="301"/>
      <c r="AR123" s="301"/>
      <c r="AS123" s="301"/>
      <c r="AT123" s="301"/>
      <c r="AU123" s="301"/>
      <c r="AV123" s="301"/>
      <c r="AW123" s="301"/>
      <c r="AX123" s="302"/>
      <c r="AY123" s="302"/>
      <c r="AZ123" s="302"/>
      <c r="BA123" s="302"/>
      <c r="BB123" s="302"/>
      <c r="BC123" s="302"/>
      <c r="BD123" s="302"/>
      <c r="BE123" s="302"/>
      <c r="BF123" s="302"/>
      <c r="BG123" s="302"/>
      <c r="BH123" s="302"/>
      <c r="BI123" s="302"/>
    </row>
    <row r="124" spans="1:61" s="298" customFormat="1" ht="24" thickBot="1" x14ac:dyDescent="0.4">
      <c r="A124" s="503" t="s">
        <v>137</v>
      </c>
      <c r="B124" s="503"/>
      <c r="C124" s="503"/>
      <c r="D124" s="503"/>
      <c r="E124" s="503"/>
      <c r="F124" s="503"/>
      <c r="G124" s="503"/>
      <c r="H124" s="503"/>
      <c r="I124" s="503"/>
      <c r="J124" s="503"/>
      <c r="K124" s="503"/>
      <c r="L124" s="503"/>
      <c r="M124" s="503"/>
      <c r="N124" s="503"/>
      <c r="O124" s="503"/>
      <c r="P124" s="503"/>
      <c r="Q124" s="503"/>
      <c r="R124" s="503"/>
      <c r="S124" s="503"/>
      <c r="T124" s="503"/>
      <c r="U124" s="503"/>
      <c r="V124" s="503"/>
      <c r="W124" s="503"/>
      <c r="X124" s="503"/>
      <c r="Y124" s="503"/>
      <c r="Z124" s="503"/>
      <c r="AA124" s="503"/>
      <c r="AB124" s="503"/>
      <c r="AC124" s="503"/>
      <c r="AD124" s="503"/>
      <c r="AE124" s="503"/>
      <c r="AF124" s="503"/>
      <c r="AG124" s="503"/>
      <c r="AH124" s="503"/>
      <c r="AI124" s="503"/>
      <c r="AJ124" s="503"/>
      <c r="AK124" s="503"/>
      <c r="AL124" s="503"/>
      <c r="AM124" s="503"/>
      <c r="AN124" s="503"/>
      <c r="AO124" s="503"/>
      <c r="AP124" s="503"/>
      <c r="AQ124" s="503"/>
      <c r="AR124" s="503"/>
      <c r="AS124" s="503"/>
      <c r="AT124" s="503"/>
      <c r="AU124" s="503"/>
      <c r="AV124" s="503"/>
      <c r="AW124" s="503"/>
      <c r="AX124" s="503"/>
      <c r="AY124" s="503"/>
      <c r="AZ124" s="503"/>
      <c r="BA124" s="503"/>
      <c r="BB124" s="503"/>
      <c r="BC124" s="503"/>
      <c r="BD124" s="503"/>
      <c r="BE124" s="503"/>
      <c r="BF124" s="503"/>
      <c r="BG124" s="503"/>
      <c r="BH124" s="503"/>
      <c r="BI124" s="503"/>
    </row>
    <row r="125" spans="1:61" s="298" customFormat="1" ht="57" customHeight="1" thickTop="1" thickBot="1" x14ac:dyDescent="0.4">
      <c r="A125" s="423" t="s">
        <v>34</v>
      </c>
      <c r="B125" s="424"/>
      <c r="C125" s="424"/>
      <c r="D125" s="425"/>
      <c r="E125" s="841" t="s">
        <v>138</v>
      </c>
      <c r="F125" s="842"/>
      <c r="G125" s="842"/>
      <c r="H125" s="842"/>
      <c r="I125" s="842"/>
      <c r="J125" s="842"/>
      <c r="K125" s="842"/>
      <c r="L125" s="842"/>
      <c r="M125" s="842"/>
      <c r="N125" s="842"/>
      <c r="O125" s="842"/>
      <c r="P125" s="842"/>
      <c r="Q125" s="842"/>
      <c r="R125" s="842"/>
      <c r="S125" s="842"/>
      <c r="T125" s="842"/>
      <c r="U125" s="842"/>
      <c r="V125" s="842"/>
      <c r="W125" s="842"/>
      <c r="X125" s="842"/>
      <c r="Y125" s="842"/>
      <c r="Z125" s="842"/>
      <c r="AA125" s="842"/>
      <c r="AB125" s="842"/>
      <c r="AC125" s="842"/>
      <c r="AD125" s="842"/>
      <c r="AE125" s="842"/>
      <c r="AF125" s="842"/>
      <c r="AG125" s="842"/>
      <c r="AH125" s="842"/>
      <c r="AI125" s="842"/>
      <c r="AJ125" s="842"/>
      <c r="AK125" s="842"/>
      <c r="AL125" s="842"/>
      <c r="AM125" s="842"/>
      <c r="AN125" s="842"/>
      <c r="AO125" s="842"/>
      <c r="AP125" s="842"/>
      <c r="AQ125" s="842"/>
      <c r="AR125" s="842"/>
      <c r="AS125" s="842"/>
      <c r="AT125" s="842"/>
      <c r="AU125" s="842"/>
      <c r="AV125" s="842"/>
      <c r="AW125" s="842"/>
      <c r="AX125" s="842"/>
      <c r="AY125" s="842"/>
      <c r="AZ125" s="842"/>
      <c r="BA125" s="842"/>
      <c r="BB125" s="842"/>
      <c r="BC125" s="842"/>
      <c r="BD125" s="842"/>
      <c r="BE125" s="843"/>
      <c r="BF125" s="507" t="s">
        <v>139</v>
      </c>
      <c r="BG125" s="424"/>
      <c r="BH125" s="424"/>
      <c r="BI125" s="508"/>
    </row>
    <row r="126" spans="1:61" s="298" customFormat="1" ht="30" customHeight="1" thickTop="1" x14ac:dyDescent="0.35">
      <c r="A126" s="426" t="s">
        <v>58</v>
      </c>
      <c r="B126" s="427"/>
      <c r="C126" s="427"/>
      <c r="D126" s="428"/>
      <c r="E126" s="405" t="s">
        <v>375</v>
      </c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06"/>
      <c r="V126" s="406"/>
      <c r="W126" s="406"/>
      <c r="X126" s="406"/>
      <c r="Y126" s="406"/>
      <c r="Z126" s="406"/>
      <c r="AA126" s="406"/>
      <c r="AB126" s="406"/>
      <c r="AC126" s="406"/>
      <c r="AD126" s="406"/>
      <c r="AE126" s="406"/>
      <c r="AF126" s="406"/>
      <c r="AG126" s="406"/>
      <c r="AH126" s="406"/>
      <c r="AI126" s="406"/>
      <c r="AJ126" s="406"/>
      <c r="AK126" s="406"/>
      <c r="AL126" s="406"/>
      <c r="AM126" s="406"/>
      <c r="AN126" s="406"/>
      <c r="AO126" s="406"/>
      <c r="AP126" s="406"/>
      <c r="AQ126" s="406"/>
      <c r="AR126" s="406"/>
      <c r="AS126" s="406"/>
      <c r="AT126" s="406"/>
      <c r="AU126" s="406"/>
      <c r="AV126" s="406"/>
      <c r="AW126" s="406"/>
      <c r="AX126" s="406"/>
      <c r="AY126" s="406"/>
      <c r="AZ126" s="406"/>
      <c r="BA126" s="406"/>
      <c r="BB126" s="406"/>
      <c r="BC126" s="406"/>
      <c r="BD126" s="406"/>
      <c r="BE126" s="407"/>
      <c r="BF126" s="509" t="s">
        <v>386</v>
      </c>
      <c r="BG126" s="510"/>
      <c r="BH126" s="510"/>
      <c r="BI126" s="511"/>
    </row>
    <row r="127" spans="1:61" s="298" customFormat="1" ht="30" customHeight="1" x14ac:dyDescent="0.35">
      <c r="A127" s="393" t="s">
        <v>59</v>
      </c>
      <c r="B127" s="394"/>
      <c r="C127" s="394"/>
      <c r="D127" s="395"/>
      <c r="E127" s="408" t="s">
        <v>376</v>
      </c>
      <c r="F127" s="409"/>
      <c r="G127" s="409"/>
      <c r="H127" s="409"/>
      <c r="I127" s="409"/>
      <c r="J127" s="409"/>
      <c r="K127" s="409"/>
      <c r="L127" s="409"/>
      <c r="M127" s="409"/>
      <c r="N127" s="409"/>
      <c r="O127" s="409"/>
      <c r="P127" s="409"/>
      <c r="Q127" s="409"/>
      <c r="R127" s="409"/>
      <c r="S127" s="409"/>
      <c r="T127" s="409"/>
      <c r="U127" s="409"/>
      <c r="V127" s="409"/>
      <c r="W127" s="409"/>
      <c r="X127" s="409"/>
      <c r="Y127" s="409"/>
      <c r="Z127" s="409"/>
      <c r="AA127" s="409"/>
      <c r="AB127" s="409"/>
      <c r="AC127" s="409"/>
      <c r="AD127" s="409"/>
      <c r="AE127" s="409"/>
      <c r="AF127" s="409"/>
      <c r="AG127" s="409"/>
      <c r="AH127" s="409"/>
      <c r="AI127" s="409"/>
      <c r="AJ127" s="409"/>
      <c r="AK127" s="409"/>
      <c r="AL127" s="409"/>
      <c r="AM127" s="409"/>
      <c r="AN127" s="409"/>
      <c r="AO127" s="409"/>
      <c r="AP127" s="409"/>
      <c r="AQ127" s="409"/>
      <c r="AR127" s="409"/>
      <c r="AS127" s="409"/>
      <c r="AT127" s="409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10"/>
      <c r="BF127" s="399" t="s">
        <v>179</v>
      </c>
      <c r="BG127" s="400"/>
      <c r="BH127" s="400"/>
      <c r="BI127" s="401"/>
    </row>
    <row r="128" spans="1:61" s="298" customFormat="1" ht="30" customHeight="1" x14ac:dyDescent="0.35">
      <c r="A128" s="393" t="s">
        <v>60</v>
      </c>
      <c r="B128" s="394"/>
      <c r="C128" s="394"/>
      <c r="D128" s="395"/>
      <c r="E128" s="408" t="s">
        <v>426</v>
      </c>
      <c r="F128" s="409"/>
      <c r="G128" s="409"/>
      <c r="H128" s="409"/>
      <c r="I128" s="409"/>
      <c r="J128" s="409"/>
      <c r="K128" s="409"/>
      <c r="L128" s="409"/>
      <c r="M128" s="409"/>
      <c r="N128" s="409"/>
      <c r="O128" s="409"/>
      <c r="P128" s="409"/>
      <c r="Q128" s="409"/>
      <c r="R128" s="409"/>
      <c r="S128" s="409"/>
      <c r="T128" s="409"/>
      <c r="U128" s="409"/>
      <c r="V128" s="409"/>
      <c r="W128" s="409"/>
      <c r="X128" s="409"/>
      <c r="Y128" s="409"/>
      <c r="Z128" s="409"/>
      <c r="AA128" s="409"/>
      <c r="AB128" s="409"/>
      <c r="AC128" s="409"/>
      <c r="AD128" s="409"/>
      <c r="AE128" s="409"/>
      <c r="AF128" s="409"/>
      <c r="AG128" s="409"/>
      <c r="AH128" s="409"/>
      <c r="AI128" s="409"/>
      <c r="AJ128" s="409"/>
      <c r="AK128" s="409"/>
      <c r="AL128" s="409"/>
      <c r="AM128" s="409"/>
      <c r="AN128" s="409"/>
      <c r="AO128" s="409"/>
      <c r="AP128" s="409"/>
      <c r="AQ128" s="409"/>
      <c r="AR128" s="409"/>
      <c r="AS128" s="409"/>
      <c r="AT128" s="409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10"/>
      <c r="BF128" s="399" t="s">
        <v>181</v>
      </c>
      <c r="BG128" s="400"/>
      <c r="BH128" s="400"/>
      <c r="BI128" s="401"/>
    </row>
    <row r="129" spans="1:61" s="298" customFormat="1" ht="42" customHeight="1" x14ac:dyDescent="0.35">
      <c r="A129" s="393" t="s">
        <v>61</v>
      </c>
      <c r="B129" s="394"/>
      <c r="C129" s="394"/>
      <c r="D129" s="395"/>
      <c r="E129" s="408" t="s">
        <v>377</v>
      </c>
      <c r="F129" s="409"/>
      <c r="G129" s="409"/>
      <c r="H129" s="409"/>
      <c r="I129" s="409"/>
      <c r="J129" s="409"/>
      <c r="K129" s="409"/>
      <c r="L129" s="409"/>
      <c r="M129" s="409"/>
      <c r="N129" s="409"/>
      <c r="O129" s="409"/>
      <c r="P129" s="409"/>
      <c r="Q129" s="409"/>
      <c r="R129" s="409"/>
      <c r="S129" s="409"/>
      <c r="T129" s="409"/>
      <c r="U129" s="409"/>
      <c r="V129" s="409"/>
      <c r="W129" s="409"/>
      <c r="X129" s="409"/>
      <c r="Y129" s="409"/>
      <c r="Z129" s="409"/>
      <c r="AA129" s="409"/>
      <c r="AB129" s="409"/>
      <c r="AC129" s="409"/>
      <c r="AD129" s="409"/>
      <c r="AE129" s="409"/>
      <c r="AF129" s="409"/>
      <c r="AG129" s="409"/>
      <c r="AH129" s="409"/>
      <c r="AI129" s="409"/>
      <c r="AJ129" s="409"/>
      <c r="AK129" s="409"/>
      <c r="AL129" s="409"/>
      <c r="AM129" s="409"/>
      <c r="AN129" s="409"/>
      <c r="AO129" s="409"/>
      <c r="AP129" s="409"/>
      <c r="AQ129" s="409"/>
      <c r="AR129" s="409"/>
      <c r="AS129" s="409"/>
      <c r="AT129" s="409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10"/>
      <c r="BF129" s="399" t="s">
        <v>388</v>
      </c>
      <c r="BG129" s="400"/>
      <c r="BH129" s="400"/>
      <c r="BI129" s="401"/>
    </row>
    <row r="130" spans="1:61" s="298" customFormat="1" ht="30" customHeight="1" x14ac:dyDescent="0.35">
      <c r="A130" s="393" t="s">
        <v>68</v>
      </c>
      <c r="B130" s="394"/>
      <c r="C130" s="394"/>
      <c r="D130" s="395"/>
      <c r="E130" s="408" t="s">
        <v>378</v>
      </c>
      <c r="F130" s="409"/>
      <c r="G130" s="409"/>
      <c r="H130" s="409"/>
      <c r="I130" s="409"/>
      <c r="J130" s="409"/>
      <c r="K130" s="409"/>
      <c r="L130" s="409"/>
      <c r="M130" s="409"/>
      <c r="N130" s="409"/>
      <c r="O130" s="409"/>
      <c r="P130" s="409"/>
      <c r="Q130" s="409"/>
      <c r="R130" s="409"/>
      <c r="S130" s="409"/>
      <c r="T130" s="409"/>
      <c r="U130" s="409"/>
      <c r="V130" s="409"/>
      <c r="W130" s="409"/>
      <c r="X130" s="409"/>
      <c r="Y130" s="409"/>
      <c r="Z130" s="409"/>
      <c r="AA130" s="409"/>
      <c r="AB130" s="409"/>
      <c r="AC130" s="409"/>
      <c r="AD130" s="409"/>
      <c r="AE130" s="409"/>
      <c r="AF130" s="409"/>
      <c r="AG130" s="409"/>
      <c r="AH130" s="409"/>
      <c r="AI130" s="409"/>
      <c r="AJ130" s="409"/>
      <c r="AK130" s="409"/>
      <c r="AL130" s="409"/>
      <c r="AM130" s="409"/>
      <c r="AN130" s="409"/>
      <c r="AO130" s="409"/>
      <c r="AP130" s="409"/>
      <c r="AQ130" s="409"/>
      <c r="AR130" s="409"/>
      <c r="AS130" s="409"/>
      <c r="AT130" s="409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10"/>
      <c r="BF130" s="399" t="s">
        <v>172</v>
      </c>
      <c r="BG130" s="400"/>
      <c r="BH130" s="400"/>
      <c r="BI130" s="401"/>
    </row>
    <row r="131" spans="1:61" s="298" customFormat="1" ht="30" customHeight="1" x14ac:dyDescent="0.35">
      <c r="A131" s="393" t="s">
        <v>140</v>
      </c>
      <c r="B131" s="394"/>
      <c r="C131" s="394"/>
      <c r="D131" s="395"/>
      <c r="E131" s="396" t="s">
        <v>379</v>
      </c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U131" s="397"/>
      <c r="V131" s="397"/>
      <c r="W131" s="397"/>
      <c r="X131" s="397"/>
      <c r="Y131" s="397"/>
      <c r="Z131" s="397"/>
      <c r="AA131" s="397"/>
      <c r="AB131" s="397"/>
      <c r="AC131" s="397"/>
      <c r="AD131" s="397"/>
      <c r="AE131" s="397"/>
      <c r="AF131" s="397"/>
      <c r="AG131" s="397"/>
      <c r="AH131" s="397"/>
      <c r="AI131" s="397"/>
      <c r="AJ131" s="397"/>
      <c r="AK131" s="397"/>
      <c r="AL131" s="397"/>
      <c r="AM131" s="397"/>
      <c r="AN131" s="397"/>
      <c r="AO131" s="397"/>
      <c r="AP131" s="397"/>
      <c r="AQ131" s="397"/>
      <c r="AR131" s="397"/>
      <c r="AS131" s="397"/>
      <c r="AT131" s="397"/>
      <c r="AU131" s="397"/>
      <c r="AV131" s="397"/>
      <c r="AW131" s="397"/>
      <c r="AX131" s="397"/>
      <c r="AY131" s="397"/>
      <c r="AZ131" s="397"/>
      <c r="BA131" s="397"/>
      <c r="BB131" s="397"/>
      <c r="BC131" s="397"/>
      <c r="BD131" s="397"/>
      <c r="BE131" s="398"/>
      <c r="BF131" s="399" t="s">
        <v>389</v>
      </c>
      <c r="BG131" s="400"/>
      <c r="BH131" s="400"/>
      <c r="BI131" s="401"/>
    </row>
    <row r="132" spans="1:61" s="298" customFormat="1" ht="30" customHeight="1" x14ac:dyDescent="0.35">
      <c r="A132" s="393" t="s">
        <v>141</v>
      </c>
      <c r="B132" s="394"/>
      <c r="C132" s="394"/>
      <c r="D132" s="395"/>
      <c r="E132" s="396" t="s">
        <v>380</v>
      </c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  <c r="AA132" s="397"/>
      <c r="AB132" s="397"/>
      <c r="AC132" s="397"/>
      <c r="AD132" s="397"/>
      <c r="AE132" s="397"/>
      <c r="AF132" s="397"/>
      <c r="AG132" s="397"/>
      <c r="AH132" s="397"/>
      <c r="AI132" s="397"/>
      <c r="AJ132" s="397"/>
      <c r="AK132" s="397"/>
      <c r="AL132" s="397"/>
      <c r="AM132" s="397"/>
      <c r="AN132" s="397"/>
      <c r="AO132" s="397"/>
      <c r="AP132" s="397"/>
      <c r="AQ132" s="397"/>
      <c r="AR132" s="397"/>
      <c r="AS132" s="397"/>
      <c r="AT132" s="397"/>
      <c r="AU132" s="397"/>
      <c r="AV132" s="397"/>
      <c r="AW132" s="397"/>
      <c r="AX132" s="397"/>
      <c r="AY132" s="397"/>
      <c r="AZ132" s="397"/>
      <c r="BA132" s="397"/>
      <c r="BB132" s="397"/>
      <c r="BC132" s="397"/>
      <c r="BD132" s="397"/>
      <c r="BE132" s="398"/>
      <c r="BF132" s="399" t="s">
        <v>387</v>
      </c>
      <c r="BG132" s="400"/>
      <c r="BH132" s="400"/>
      <c r="BI132" s="401"/>
    </row>
    <row r="133" spans="1:61" s="298" customFormat="1" ht="30" customHeight="1" x14ac:dyDescent="0.35">
      <c r="A133" s="393" t="s">
        <v>142</v>
      </c>
      <c r="B133" s="394"/>
      <c r="C133" s="394"/>
      <c r="D133" s="395"/>
      <c r="E133" s="396" t="s">
        <v>381</v>
      </c>
      <c r="F133" s="397"/>
      <c r="G133" s="397"/>
      <c r="H133" s="397"/>
      <c r="I133" s="397"/>
      <c r="J133" s="397"/>
      <c r="K133" s="397"/>
      <c r="L133" s="397"/>
      <c r="M133" s="397"/>
      <c r="N133" s="397"/>
      <c r="O133" s="397"/>
      <c r="P133" s="397"/>
      <c r="Q133" s="397"/>
      <c r="R133" s="397"/>
      <c r="S133" s="397"/>
      <c r="T133" s="397"/>
      <c r="U133" s="397"/>
      <c r="V133" s="397"/>
      <c r="W133" s="397"/>
      <c r="X133" s="397"/>
      <c r="Y133" s="397"/>
      <c r="Z133" s="397"/>
      <c r="AA133" s="397"/>
      <c r="AB133" s="397"/>
      <c r="AC133" s="397"/>
      <c r="AD133" s="397"/>
      <c r="AE133" s="397"/>
      <c r="AF133" s="397"/>
      <c r="AG133" s="397"/>
      <c r="AH133" s="397"/>
      <c r="AI133" s="397"/>
      <c r="AJ133" s="397"/>
      <c r="AK133" s="397"/>
      <c r="AL133" s="397"/>
      <c r="AM133" s="397"/>
      <c r="AN133" s="397"/>
      <c r="AO133" s="397"/>
      <c r="AP133" s="397"/>
      <c r="AQ133" s="397"/>
      <c r="AR133" s="397"/>
      <c r="AS133" s="397"/>
      <c r="AT133" s="397"/>
      <c r="AU133" s="397"/>
      <c r="AV133" s="397"/>
      <c r="AW133" s="397"/>
      <c r="AX133" s="397"/>
      <c r="AY133" s="397"/>
      <c r="AZ133" s="397"/>
      <c r="BA133" s="397"/>
      <c r="BB133" s="397"/>
      <c r="BC133" s="397"/>
      <c r="BD133" s="397"/>
      <c r="BE133" s="398"/>
      <c r="BF133" s="399" t="s">
        <v>172</v>
      </c>
      <c r="BG133" s="400"/>
      <c r="BH133" s="400"/>
      <c r="BI133" s="401"/>
    </row>
    <row r="134" spans="1:61" s="298" customFormat="1" ht="30" customHeight="1" x14ac:dyDescent="0.35">
      <c r="A134" s="393" t="s">
        <v>143</v>
      </c>
      <c r="B134" s="394"/>
      <c r="C134" s="394"/>
      <c r="D134" s="395"/>
      <c r="E134" s="396" t="s">
        <v>382</v>
      </c>
      <c r="F134" s="397"/>
      <c r="G134" s="397"/>
      <c r="H134" s="397"/>
      <c r="I134" s="397"/>
      <c r="J134" s="397"/>
      <c r="K134" s="397"/>
      <c r="L134" s="397"/>
      <c r="M134" s="397"/>
      <c r="N134" s="397"/>
      <c r="O134" s="397"/>
      <c r="P134" s="397"/>
      <c r="Q134" s="397"/>
      <c r="R134" s="397"/>
      <c r="S134" s="397"/>
      <c r="T134" s="397"/>
      <c r="U134" s="397"/>
      <c r="V134" s="397"/>
      <c r="W134" s="397"/>
      <c r="X134" s="397"/>
      <c r="Y134" s="397"/>
      <c r="Z134" s="397"/>
      <c r="AA134" s="397"/>
      <c r="AB134" s="397"/>
      <c r="AC134" s="397"/>
      <c r="AD134" s="397"/>
      <c r="AE134" s="397"/>
      <c r="AF134" s="397"/>
      <c r="AG134" s="397"/>
      <c r="AH134" s="397"/>
      <c r="AI134" s="397"/>
      <c r="AJ134" s="397"/>
      <c r="AK134" s="397"/>
      <c r="AL134" s="397"/>
      <c r="AM134" s="397"/>
      <c r="AN134" s="397"/>
      <c r="AO134" s="397"/>
      <c r="AP134" s="397"/>
      <c r="AQ134" s="397"/>
      <c r="AR134" s="397"/>
      <c r="AS134" s="397"/>
      <c r="AT134" s="397"/>
      <c r="AU134" s="397"/>
      <c r="AV134" s="397"/>
      <c r="AW134" s="397"/>
      <c r="AX134" s="397"/>
      <c r="AY134" s="397"/>
      <c r="AZ134" s="397"/>
      <c r="BA134" s="397"/>
      <c r="BB134" s="397"/>
      <c r="BC134" s="397"/>
      <c r="BD134" s="397"/>
      <c r="BE134" s="398"/>
      <c r="BF134" s="399" t="s">
        <v>170</v>
      </c>
      <c r="BG134" s="400"/>
      <c r="BH134" s="400"/>
      <c r="BI134" s="401"/>
    </row>
    <row r="135" spans="1:61" s="298" customFormat="1" ht="30" customHeight="1" x14ac:dyDescent="0.35">
      <c r="A135" s="393" t="s">
        <v>345</v>
      </c>
      <c r="B135" s="394"/>
      <c r="C135" s="394"/>
      <c r="D135" s="395"/>
      <c r="E135" s="408" t="s">
        <v>399</v>
      </c>
      <c r="F135" s="409"/>
      <c r="G135" s="409"/>
      <c r="H135" s="409"/>
      <c r="I135" s="409"/>
      <c r="J135" s="409"/>
      <c r="K135" s="409"/>
      <c r="L135" s="409"/>
      <c r="M135" s="409"/>
      <c r="N135" s="409"/>
      <c r="O135" s="409"/>
      <c r="P135" s="409"/>
      <c r="Q135" s="409"/>
      <c r="R135" s="409"/>
      <c r="S135" s="409"/>
      <c r="T135" s="409"/>
      <c r="U135" s="409"/>
      <c r="V135" s="409"/>
      <c r="W135" s="409"/>
      <c r="X135" s="409"/>
      <c r="Y135" s="409"/>
      <c r="Z135" s="409"/>
      <c r="AA135" s="409"/>
      <c r="AB135" s="409"/>
      <c r="AC135" s="409"/>
      <c r="AD135" s="409"/>
      <c r="AE135" s="409"/>
      <c r="AF135" s="409"/>
      <c r="AG135" s="409"/>
      <c r="AH135" s="409"/>
      <c r="AI135" s="409"/>
      <c r="AJ135" s="409"/>
      <c r="AK135" s="409"/>
      <c r="AL135" s="409"/>
      <c r="AM135" s="409"/>
      <c r="AN135" s="409"/>
      <c r="AO135" s="409"/>
      <c r="AP135" s="409"/>
      <c r="AQ135" s="409"/>
      <c r="AR135" s="409"/>
      <c r="AS135" s="409"/>
      <c r="AT135" s="409"/>
      <c r="AU135" s="409"/>
      <c r="AV135" s="409"/>
      <c r="AW135" s="409"/>
      <c r="AX135" s="409"/>
      <c r="AY135" s="409"/>
      <c r="AZ135" s="409"/>
      <c r="BA135" s="409"/>
      <c r="BB135" s="409"/>
      <c r="BC135" s="409"/>
      <c r="BD135" s="409"/>
      <c r="BE135" s="410"/>
      <c r="BF135" s="809" t="s">
        <v>212</v>
      </c>
      <c r="BG135" s="810"/>
      <c r="BH135" s="810"/>
      <c r="BI135" s="811"/>
    </row>
    <row r="136" spans="1:61" s="298" customFormat="1" ht="30" customHeight="1" x14ac:dyDescent="0.35">
      <c r="A136" s="393" t="s">
        <v>400</v>
      </c>
      <c r="B136" s="394"/>
      <c r="C136" s="394"/>
      <c r="D136" s="395"/>
      <c r="E136" s="396" t="s">
        <v>146</v>
      </c>
      <c r="F136" s="397"/>
      <c r="G136" s="397"/>
      <c r="H136" s="397"/>
      <c r="I136" s="397"/>
      <c r="J136" s="397"/>
      <c r="K136" s="397"/>
      <c r="L136" s="397"/>
      <c r="M136" s="397"/>
      <c r="N136" s="397"/>
      <c r="O136" s="397"/>
      <c r="P136" s="397"/>
      <c r="Q136" s="397"/>
      <c r="R136" s="397"/>
      <c r="S136" s="397"/>
      <c r="T136" s="397"/>
      <c r="U136" s="397"/>
      <c r="V136" s="397"/>
      <c r="W136" s="397"/>
      <c r="X136" s="397"/>
      <c r="Y136" s="397"/>
      <c r="Z136" s="397"/>
      <c r="AA136" s="397"/>
      <c r="AB136" s="397"/>
      <c r="AC136" s="397"/>
      <c r="AD136" s="397"/>
      <c r="AE136" s="397"/>
      <c r="AF136" s="397"/>
      <c r="AG136" s="397"/>
      <c r="AH136" s="397"/>
      <c r="AI136" s="397"/>
      <c r="AJ136" s="397"/>
      <c r="AK136" s="397"/>
      <c r="AL136" s="397"/>
      <c r="AM136" s="397"/>
      <c r="AN136" s="397"/>
      <c r="AO136" s="397"/>
      <c r="AP136" s="397"/>
      <c r="AQ136" s="397"/>
      <c r="AR136" s="397"/>
      <c r="AS136" s="397"/>
      <c r="AT136" s="397"/>
      <c r="AU136" s="397"/>
      <c r="AV136" s="397"/>
      <c r="AW136" s="397"/>
      <c r="AX136" s="397"/>
      <c r="AY136" s="397"/>
      <c r="AZ136" s="397"/>
      <c r="BA136" s="397"/>
      <c r="BB136" s="397"/>
      <c r="BC136" s="397"/>
      <c r="BD136" s="397"/>
      <c r="BE136" s="398"/>
      <c r="BF136" s="399" t="s">
        <v>211</v>
      </c>
      <c r="BG136" s="400"/>
      <c r="BH136" s="400"/>
      <c r="BI136" s="401"/>
    </row>
    <row r="137" spans="1:61" s="298" customFormat="1" ht="30" customHeight="1" x14ac:dyDescent="0.35">
      <c r="A137" s="393" t="s">
        <v>62</v>
      </c>
      <c r="B137" s="394"/>
      <c r="C137" s="394"/>
      <c r="D137" s="395"/>
      <c r="E137" s="411" t="s">
        <v>427</v>
      </c>
      <c r="F137" s="412"/>
      <c r="G137" s="412"/>
      <c r="H137" s="412"/>
      <c r="I137" s="412"/>
      <c r="J137" s="412"/>
      <c r="K137" s="412"/>
      <c r="L137" s="412"/>
      <c r="M137" s="412"/>
      <c r="N137" s="412"/>
      <c r="O137" s="412"/>
      <c r="P137" s="412"/>
      <c r="Q137" s="412"/>
      <c r="R137" s="412"/>
      <c r="S137" s="412"/>
      <c r="T137" s="412"/>
      <c r="U137" s="412"/>
      <c r="V137" s="412"/>
      <c r="W137" s="412"/>
      <c r="X137" s="412"/>
      <c r="Y137" s="412"/>
      <c r="Z137" s="412"/>
      <c r="AA137" s="412"/>
      <c r="AB137" s="412"/>
      <c r="AC137" s="412"/>
      <c r="AD137" s="412"/>
      <c r="AE137" s="412"/>
      <c r="AF137" s="412"/>
      <c r="AG137" s="412"/>
      <c r="AH137" s="412"/>
      <c r="AI137" s="412"/>
      <c r="AJ137" s="412"/>
      <c r="AK137" s="412"/>
      <c r="AL137" s="412"/>
      <c r="AM137" s="412"/>
      <c r="AN137" s="412"/>
      <c r="AO137" s="412"/>
      <c r="AP137" s="412"/>
      <c r="AQ137" s="412"/>
      <c r="AR137" s="412"/>
      <c r="AS137" s="412"/>
      <c r="AT137" s="412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413"/>
      <c r="BF137" s="399" t="s">
        <v>176</v>
      </c>
      <c r="BG137" s="400"/>
      <c r="BH137" s="400"/>
      <c r="BI137" s="401"/>
    </row>
    <row r="138" spans="1:61" s="298" customFormat="1" ht="48" customHeight="1" x14ac:dyDescent="0.35">
      <c r="A138" s="393" t="s">
        <v>63</v>
      </c>
      <c r="B138" s="394"/>
      <c r="C138" s="394"/>
      <c r="D138" s="395"/>
      <c r="E138" s="825" t="s">
        <v>404</v>
      </c>
      <c r="F138" s="826"/>
      <c r="G138" s="826"/>
      <c r="H138" s="826"/>
      <c r="I138" s="826"/>
      <c r="J138" s="826"/>
      <c r="K138" s="826"/>
      <c r="L138" s="826"/>
      <c r="M138" s="826"/>
      <c r="N138" s="826"/>
      <c r="O138" s="826"/>
      <c r="P138" s="826"/>
      <c r="Q138" s="826"/>
      <c r="R138" s="826"/>
      <c r="S138" s="826"/>
      <c r="T138" s="826"/>
      <c r="U138" s="826"/>
      <c r="V138" s="826"/>
      <c r="W138" s="826"/>
      <c r="X138" s="826"/>
      <c r="Y138" s="826"/>
      <c r="Z138" s="826"/>
      <c r="AA138" s="826"/>
      <c r="AB138" s="826"/>
      <c r="AC138" s="826"/>
      <c r="AD138" s="826"/>
      <c r="AE138" s="826"/>
      <c r="AF138" s="826"/>
      <c r="AG138" s="826"/>
      <c r="AH138" s="826"/>
      <c r="AI138" s="826"/>
      <c r="AJ138" s="826"/>
      <c r="AK138" s="826"/>
      <c r="AL138" s="826"/>
      <c r="AM138" s="826"/>
      <c r="AN138" s="826"/>
      <c r="AO138" s="826"/>
      <c r="AP138" s="826"/>
      <c r="AQ138" s="826"/>
      <c r="AR138" s="826"/>
      <c r="AS138" s="826"/>
      <c r="AT138" s="826"/>
      <c r="AU138" s="826"/>
      <c r="AV138" s="826"/>
      <c r="AW138" s="826"/>
      <c r="AX138" s="826"/>
      <c r="AY138" s="826"/>
      <c r="AZ138" s="826"/>
      <c r="BA138" s="826"/>
      <c r="BB138" s="826"/>
      <c r="BC138" s="826"/>
      <c r="BD138" s="826"/>
      <c r="BE138" s="827"/>
      <c r="BF138" s="399" t="s">
        <v>177</v>
      </c>
      <c r="BG138" s="400"/>
      <c r="BH138" s="400"/>
      <c r="BI138" s="401"/>
    </row>
    <row r="139" spans="1:61" s="298" customFormat="1" ht="30" customHeight="1" x14ac:dyDescent="0.35">
      <c r="A139" s="393" t="s">
        <v>64</v>
      </c>
      <c r="B139" s="394"/>
      <c r="C139" s="394"/>
      <c r="D139" s="395"/>
      <c r="E139" s="411" t="s">
        <v>405</v>
      </c>
      <c r="F139" s="412"/>
      <c r="G139" s="412"/>
      <c r="H139" s="412"/>
      <c r="I139" s="412"/>
      <c r="J139" s="412"/>
      <c r="K139" s="412"/>
      <c r="L139" s="412"/>
      <c r="M139" s="412"/>
      <c r="N139" s="412"/>
      <c r="O139" s="412"/>
      <c r="P139" s="412"/>
      <c r="Q139" s="412"/>
      <c r="R139" s="412"/>
      <c r="S139" s="412"/>
      <c r="T139" s="412"/>
      <c r="U139" s="412"/>
      <c r="V139" s="412"/>
      <c r="W139" s="412"/>
      <c r="X139" s="412"/>
      <c r="Y139" s="412"/>
      <c r="Z139" s="412"/>
      <c r="AA139" s="412"/>
      <c r="AB139" s="412"/>
      <c r="AC139" s="412"/>
      <c r="AD139" s="412"/>
      <c r="AE139" s="412"/>
      <c r="AF139" s="412"/>
      <c r="AG139" s="412"/>
      <c r="AH139" s="412"/>
      <c r="AI139" s="412"/>
      <c r="AJ139" s="412"/>
      <c r="AK139" s="412"/>
      <c r="AL139" s="412"/>
      <c r="AM139" s="412"/>
      <c r="AN139" s="412"/>
      <c r="AO139" s="412"/>
      <c r="AP139" s="412"/>
      <c r="AQ139" s="412"/>
      <c r="AR139" s="412"/>
      <c r="AS139" s="412"/>
      <c r="AT139" s="412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413"/>
      <c r="BF139" s="399" t="s">
        <v>215</v>
      </c>
      <c r="BG139" s="400"/>
      <c r="BH139" s="400"/>
      <c r="BI139" s="401"/>
    </row>
    <row r="140" spans="1:61" s="298" customFormat="1" ht="27.75" customHeight="1" x14ac:dyDescent="0.35">
      <c r="A140" s="393" t="s">
        <v>65</v>
      </c>
      <c r="B140" s="394"/>
      <c r="C140" s="394"/>
      <c r="D140" s="395"/>
      <c r="E140" s="411" t="s">
        <v>428</v>
      </c>
      <c r="F140" s="412"/>
      <c r="G140" s="412"/>
      <c r="H140" s="412"/>
      <c r="I140" s="412"/>
      <c r="J140" s="412"/>
      <c r="K140" s="412"/>
      <c r="L140" s="412"/>
      <c r="M140" s="412"/>
      <c r="N140" s="412"/>
      <c r="O140" s="412"/>
      <c r="P140" s="412"/>
      <c r="Q140" s="412"/>
      <c r="R140" s="412"/>
      <c r="S140" s="412"/>
      <c r="T140" s="412"/>
      <c r="U140" s="412"/>
      <c r="V140" s="412"/>
      <c r="W140" s="412"/>
      <c r="X140" s="412"/>
      <c r="Y140" s="412"/>
      <c r="Z140" s="412"/>
      <c r="AA140" s="412"/>
      <c r="AB140" s="412"/>
      <c r="AC140" s="412"/>
      <c r="AD140" s="412"/>
      <c r="AE140" s="412"/>
      <c r="AF140" s="412"/>
      <c r="AG140" s="412"/>
      <c r="AH140" s="412"/>
      <c r="AI140" s="412"/>
      <c r="AJ140" s="412"/>
      <c r="AK140" s="412"/>
      <c r="AL140" s="412"/>
      <c r="AM140" s="412"/>
      <c r="AN140" s="412"/>
      <c r="AO140" s="412"/>
      <c r="AP140" s="412"/>
      <c r="AQ140" s="412"/>
      <c r="AR140" s="412"/>
      <c r="AS140" s="412"/>
      <c r="AT140" s="412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413"/>
      <c r="BF140" s="399" t="s">
        <v>179</v>
      </c>
      <c r="BG140" s="400"/>
      <c r="BH140" s="400"/>
      <c r="BI140" s="401"/>
    </row>
    <row r="141" spans="1:61" s="298" customFormat="1" ht="48" customHeight="1" x14ac:dyDescent="0.35">
      <c r="A141" s="393" t="s">
        <v>66</v>
      </c>
      <c r="B141" s="394"/>
      <c r="C141" s="394"/>
      <c r="D141" s="395"/>
      <c r="E141" s="411" t="s">
        <v>435</v>
      </c>
      <c r="F141" s="412"/>
      <c r="G141" s="412"/>
      <c r="H141" s="412"/>
      <c r="I141" s="412"/>
      <c r="J141" s="412"/>
      <c r="K141" s="412"/>
      <c r="L141" s="412"/>
      <c r="M141" s="412"/>
      <c r="N141" s="412"/>
      <c r="O141" s="412"/>
      <c r="P141" s="412"/>
      <c r="Q141" s="412"/>
      <c r="R141" s="412"/>
      <c r="S141" s="412"/>
      <c r="T141" s="412"/>
      <c r="U141" s="412"/>
      <c r="V141" s="412"/>
      <c r="W141" s="412"/>
      <c r="X141" s="412"/>
      <c r="Y141" s="412"/>
      <c r="Z141" s="412"/>
      <c r="AA141" s="412"/>
      <c r="AB141" s="412"/>
      <c r="AC141" s="412"/>
      <c r="AD141" s="412"/>
      <c r="AE141" s="412"/>
      <c r="AF141" s="412"/>
      <c r="AG141" s="412"/>
      <c r="AH141" s="412"/>
      <c r="AI141" s="412"/>
      <c r="AJ141" s="412"/>
      <c r="AK141" s="412"/>
      <c r="AL141" s="412"/>
      <c r="AM141" s="412"/>
      <c r="AN141" s="412"/>
      <c r="AO141" s="412"/>
      <c r="AP141" s="412"/>
      <c r="AQ141" s="412"/>
      <c r="AR141" s="412"/>
      <c r="AS141" s="412"/>
      <c r="AT141" s="412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413"/>
      <c r="BF141" s="399" t="s">
        <v>180</v>
      </c>
      <c r="BG141" s="400"/>
      <c r="BH141" s="400"/>
      <c r="BI141" s="401"/>
    </row>
    <row r="142" spans="1:61" s="298" customFormat="1" ht="48" customHeight="1" x14ac:dyDescent="0.35">
      <c r="A142" s="393" t="s">
        <v>67</v>
      </c>
      <c r="B142" s="394"/>
      <c r="C142" s="394"/>
      <c r="D142" s="395"/>
      <c r="E142" s="411" t="s">
        <v>440</v>
      </c>
      <c r="F142" s="412"/>
      <c r="G142" s="412"/>
      <c r="H142" s="412"/>
      <c r="I142" s="412"/>
      <c r="J142" s="412"/>
      <c r="K142" s="412"/>
      <c r="L142" s="412"/>
      <c r="M142" s="412"/>
      <c r="N142" s="412"/>
      <c r="O142" s="412"/>
      <c r="P142" s="412"/>
      <c r="Q142" s="412"/>
      <c r="R142" s="412"/>
      <c r="S142" s="412"/>
      <c r="T142" s="412"/>
      <c r="U142" s="412"/>
      <c r="V142" s="412"/>
      <c r="W142" s="412"/>
      <c r="X142" s="412"/>
      <c r="Y142" s="412"/>
      <c r="Z142" s="412"/>
      <c r="AA142" s="412"/>
      <c r="AB142" s="412"/>
      <c r="AC142" s="412"/>
      <c r="AD142" s="412"/>
      <c r="AE142" s="412"/>
      <c r="AF142" s="412"/>
      <c r="AG142" s="412"/>
      <c r="AH142" s="412"/>
      <c r="AI142" s="412"/>
      <c r="AJ142" s="412"/>
      <c r="AK142" s="412"/>
      <c r="AL142" s="412"/>
      <c r="AM142" s="412"/>
      <c r="AN142" s="412"/>
      <c r="AO142" s="412"/>
      <c r="AP142" s="412"/>
      <c r="AQ142" s="412"/>
      <c r="AR142" s="412"/>
      <c r="AS142" s="412"/>
      <c r="AT142" s="412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413"/>
      <c r="BF142" s="399" t="s">
        <v>183</v>
      </c>
      <c r="BG142" s="400"/>
      <c r="BH142" s="400"/>
      <c r="BI142" s="401"/>
    </row>
    <row r="143" spans="1:61" s="298" customFormat="1" ht="30" customHeight="1" x14ac:dyDescent="0.35">
      <c r="A143" s="393" t="s">
        <v>69</v>
      </c>
      <c r="B143" s="394"/>
      <c r="C143" s="394"/>
      <c r="D143" s="395"/>
      <c r="E143" s="411" t="s">
        <v>406</v>
      </c>
      <c r="F143" s="412"/>
      <c r="G143" s="412"/>
      <c r="H143" s="412"/>
      <c r="I143" s="412"/>
      <c r="J143" s="412"/>
      <c r="K143" s="412"/>
      <c r="L143" s="412"/>
      <c r="M143" s="412"/>
      <c r="N143" s="412"/>
      <c r="O143" s="412"/>
      <c r="P143" s="412"/>
      <c r="Q143" s="412"/>
      <c r="R143" s="412"/>
      <c r="S143" s="412"/>
      <c r="T143" s="412"/>
      <c r="U143" s="412"/>
      <c r="V143" s="412"/>
      <c r="W143" s="412"/>
      <c r="X143" s="412"/>
      <c r="Y143" s="412"/>
      <c r="Z143" s="412"/>
      <c r="AA143" s="412"/>
      <c r="AB143" s="412"/>
      <c r="AC143" s="412"/>
      <c r="AD143" s="412"/>
      <c r="AE143" s="412"/>
      <c r="AF143" s="412"/>
      <c r="AG143" s="412"/>
      <c r="AH143" s="412"/>
      <c r="AI143" s="412"/>
      <c r="AJ143" s="412"/>
      <c r="AK143" s="412"/>
      <c r="AL143" s="412"/>
      <c r="AM143" s="412"/>
      <c r="AN143" s="412"/>
      <c r="AO143" s="412"/>
      <c r="AP143" s="412"/>
      <c r="AQ143" s="412"/>
      <c r="AR143" s="412"/>
      <c r="AS143" s="412"/>
      <c r="AT143" s="412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413"/>
      <c r="BF143" s="399" t="s">
        <v>186</v>
      </c>
      <c r="BG143" s="400"/>
      <c r="BH143" s="400"/>
      <c r="BI143" s="401"/>
    </row>
    <row r="144" spans="1:61" s="298" customFormat="1" ht="30" customHeight="1" x14ac:dyDescent="0.35">
      <c r="A144" s="393" t="s">
        <v>70</v>
      </c>
      <c r="B144" s="394"/>
      <c r="C144" s="394"/>
      <c r="D144" s="395"/>
      <c r="E144" s="411" t="s">
        <v>407</v>
      </c>
      <c r="F144" s="412"/>
      <c r="G144" s="412"/>
      <c r="H144" s="412"/>
      <c r="I144" s="412"/>
      <c r="J144" s="412"/>
      <c r="K144" s="412"/>
      <c r="L144" s="412"/>
      <c r="M144" s="412"/>
      <c r="N144" s="412"/>
      <c r="O144" s="412"/>
      <c r="P144" s="412"/>
      <c r="Q144" s="412"/>
      <c r="R144" s="412"/>
      <c r="S144" s="412"/>
      <c r="T144" s="412"/>
      <c r="U144" s="412"/>
      <c r="V144" s="412"/>
      <c r="W144" s="412"/>
      <c r="X144" s="412"/>
      <c r="Y144" s="412"/>
      <c r="Z144" s="412"/>
      <c r="AA144" s="412"/>
      <c r="AB144" s="412"/>
      <c r="AC144" s="412"/>
      <c r="AD144" s="412"/>
      <c r="AE144" s="412"/>
      <c r="AF144" s="412"/>
      <c r="AG144" s="412"/>
      <c r="AH144" s="412"/>
      <c r="AI144" s="412"/>
      <c r="AJ144" s="412"/>
      <c r="AK144" s="412"/>
      <c r="AL144" s="412"/>
      <c r="AM144" s="412"/>
      <c r="AN144" s="412"/>
      <c r="AO144" s="412"/>
      <c r="AP144" s="412"/>
      <c r="AQ144" s="412"/>
      <c r="AR144" s="412"/>
      <c r="AS144" s="412"/>
      <c r="AT144" s="412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413"/>
      <c r="BF144" s="399" t="s">
        <v>187</v>
      </c>
      <c r="BG144" s="400"/>
      <c r="BH144" s="400"/>
      <c r="BI144" s="401"/>
    </row>
    <row r="145" spans="1:61" s="298" customFormat="1" ht="48" customHeight="1" x14ac:dyDescent="0.35">
      <c r="A145" s="393" t="s">
        <v>71</v>
      </c>
      <c r="B145" s="394"/>
      <c r="C145" s="394"/>
      <c r="D145" s="395"/>
      <c r="E145" s="411" t="s">
        <v>429</v>
      </c>
      <c r="F145" s="412"/>
      <c r="G145" s="412"/>
      <c r="H145" s="412"/>
      <c r="I145" s="412"/>
      <c r="J145" s="412"/>
      <c r="K145" s="412"/>
      <c r="L145" s="412"/>
      <c r="M145" s="412"/>
      <c r="N145" s="412"/>
      <c r="O145" s="412"/>
      <c r="P145" s="412"/>
      <c r="Q145" s="412"/>
      <c r="R145" s="412"/>
      <c r="S145" s="412"/>
      <c r="T145" s="412"/>
      <c r="U145" s="412"/>
      <c r="V145" s="412"/>
      <c r="W145" s="412"/>
      <c r="X145" s="412"/>
      <c r="Y145" s="412"/>
      <c r="Z145" s="412"/>
      <c r="AA145" s="412"/>
      <c r="AB145" s="412"/>
      <c r="AC145" s="412"/>
      <c r="AD145" s="412"/>
      <c r="AE145" s="412"/>
      <c r="AF145" s="412"/>
      <c r="AG145" s="412"/>
      <c r="AH145" s="412"/>
      <c r="AI145" s="412"/>
      <c r="AJ145" s="412"/>
      <c r="AK145" s="412"/>
      <c r="AL145" s="412"/>
      <c r="AM145" s="412"/>
      <c r="AN145" s="412"/>
      <c r="AO145" s="412"/>
      <c r="AP145" s="412"/>
      <c r="AQ145" s="412"/>
      <c r="AR145" s="412"/>
      <c r="AS145" s="412"/>
      <c r="AT145" s="412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413"/>
      <c r="BF145" s="399" t="s">
        <v>188</v>
      </c>
      <c r="BG145" s="400"/>
      <c r="BH145" s="400"/>
      <c r="BI145" s="401"/>
    </row>
    <row r="146" spans="1:61" s="298" customFormat="1" ht="30" customHeight="1" x14ac:dyDescent="0.35">
      <c r="A146" s="393" t="s">
        <v>289</v>
      </c>
      <c r="B146" s="394"/>
      <c r="C146" s="394"/>
      <c r="D146" s="395"/>
      <c r="E146" s="411" t="s">
        <v>408</v>
      </c>
      <c r="F146" s="412"/>
      <c r="G146" s="412"/>
      <c r="H146" s="412"/>
      <c r="I146" s="412"/>
      <c r="J146" s="412"/>
      <c r="K146" s="412"/>
      <c r="L146" s="412"/>
      <c r="M146" s="412"/>
      <c r="N146" s="412"/>
      <c r="O146" s="412"/>
      <c r="P146" s="412"/>
      <c r="Q146" s="412"/>
      <c r="R146" s="412"/>
      <c r="S146" s="412"/>
      <c r="T146" s="412"/>
      <c r="U146" s="412"/>
      <c r="V146" s="412"/>
      <c r="W146" s="412"/>
      <c r="X146" s="412"/>
      <c r="Y146" s="412"/>
      <c r="Z146" s="412"/>
      <c r="AA146" s="412"/>
      <c r="AB146" s="412"/>
      <c r="AC146" s="412"/>
      <c r="AD146" s="412"/>
      <c r="AE146" s="412"/>
      <c r="AF146" s="412"/>
      <c r="AG146" s="412"/>
      <c r="AH146" s="412"/>
      <c r="AI146" s="412"/>
      <c r="AJ146" s="412"/>
      <c r="AK146" s="412"/>
      <c r="AL146" s="412"/>
      <c r="AM146" s="412"/>
      <c r="AN146" s="412"/>
      <c r="AO146" s="412"/>
      <c r="AP146" s="412"/>
      <c r="AQ146" s="412"/>
      <c r="AR146" s="412"/>
      <c r="AS146" s="412"/>
      <c r="AT146" s="412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413"/>
      <c r="BF146" s="399" t="s">
        <v>220</v>
      </c>
      <c r="BG146" s="400"/>
      <c r="BH146" s="400"/>
      <c r="BI146" s="401"/>
    </row>
    <row r="147" spans="1:61" s="298" customFormat="1" ht="30" customHeight="1" x14ac:dyDescent="0.35">
      <c r="A147" s="393" t="s">
        <v>290</v>
      </c>
      <c r="B147" s="394"/>
      <c r="C147" s="394"/>
      <c r="D147" s="395"/>
      <c r="E147" s="411" t="s">
        <v>409</v>
      </c>
      <c r="F147" s="412"/>
      <c r="G147" s="412"/>
      <c r="H147" s="412"/>
      <c r="I147" s="412"/>
      <c r="J147" s="412"/>
      <c r="K147" s="412"/>
      <c r="L147" s="412"/>
      <c r="M147" s="412"/>
      <c r="N147" s="412"/>
      <c r="O147" s="412"/>
      <c r="P147" s="412"/>
      <c r="Q147" s="412"/>
      <c r="R147" s="412"/>
      <c r="S147" s="412"/>
      <c r="T147" s="412"/>
      <c r="U147" s="412"/>
      <c r="V147" s="412"/>
      <c r="W147" s="412"/>
      <c r="X147" s="412"/>
      <c r="Y147" s="412"/>
      <c r="Z147" s="412"/>
      <c r="AA147" s="412"/>
      <c r="AB147" s="412"/>
      <c r="AC147" s="412"/>
      <c r="AD147" s="412"/>
      <c r="AE147" s="412"/>
      <c r="AF147" s="412"/>
      <c r="AG147" s="412"/>
      <c r="AH147" s="412"/>
      <c r="AI147" s="412"/>
      <c r="AJ147" s="412"/>
      <c r="AK147" s="412"/>
      <c r="AL147" s="412"/>
      <c r="AM147" s="412"/>
      <c r="AN147" s="412"/>
      <c r="AO147" s="412"/>
      <c r="AP147" s="412"/>
      <c r="AQ147" s="412"/>
      <c r="AR147" s="412"/>
      <c r="AS147" s="412"/>
      <c r="AT147" s="412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413"/>
      <c r="BF147" s="399" t="s">
        <v>221</v>
      </c>
      <c r="BG147" s="400"/>
      <c r="BH147" s="400"/>
      <c r="BI147" s="401"/>
    </row>
    <row r="148" spans="1:61" s="298" customFormat="1" ht="46.5" customHeight="1" x14ac:dyDescent="0.35">
      <c r="A148" s="393" t="s">
        <v>291</v>
      </c>
      <c r="B148" s="394"/>
      <c r="C148" s="394"/>
      <c r="D148" s="395"/>
      <c r="E148" s="411" t="s">
        <v>411</v>
      </c>
      <c r="F148" s="412"/>
      <c r="G148" s="412"/>
      <c r="H148" s="412"/>
      <c r="I148" s="412"/>
      <c r="J148" s="412"/>
      <c r="K148" s="412"/>
      <c r="L148" s="412"/>
      <c r="M148" s="412"/>
      <c r="N148" s="412"/>
      <c r="O148" s="412"/>
      <c r="P148" s="412"/>
      <c r="Q148" s="412"/>
      <c r="R148" s="412"/>
      <c r="S148" s="412"/>
      <c r="T148" s="412"/>
      <c r="U148" s="412"/>
      <c r="V148" s="412"/>
      <c r="W148" s="412"/>
      <c r="X148" s="412"/>
      <c r="Y148" s="412"/>
      <c r="Z148" s="412"/>
      <c r="AA148" s="412"/>
      <c r="AB148" s="412"/>
      <c r="AC148" s="412"/>
      <c r="AD148" s="412"/>
      <c r="AE148" s="412"/>
      <c r="AF148" s="412"/>
      <c r="AG148" s="412"/>
      <c r="AH148" s="412"/>
      <c r="AI148" s="412"/>
      <c r="AJ148" s="412"/>
      <c r="AK148" s="412"/>
      <c r="AL148" s="412"/>
      <c r="AM148" s="412"/>
      <c r="AN148" s="412"/>
      <c r="AO148" s="412"/>
      <c r="AP148" s="412"/>
      <c r="AQ148" s="412"/>
      <c r="AR148" s="412"/>
      <c r="AS148" s="412"/>
      <c r="AT148" s="412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413"/>
      <c r="BF148" s="399" t="s">
        <v>190</v>
      </c>
      <c r="BG148" s="400"/>
      <c r="BH148" s="400"/>
      <c r="BI148" s="401"/>
    </row>
    <row r="149" spans="1:61" s="298" customFormat="1" ht="30" customHeight="1" x14ac:dyDescent="0.35">
      <c r="A149" s="393" t="s">
        <v>292</v>
      </c>
      <c r="B149" s="394"/>
      <c r="C149" s="394"/>
      <c r="D149" s="395"/>
      <c r="E149" s="411" t="s">
        <v>410</v>
      </c>
      <c r="F149" s="412"/>
      <c r="G149" s="412"/>
      <c r="H149" s="412"/>
      <c r="I149" s="412"/>
      <c r="J149" s="412"/>
      <c r="K149" s="412"/>
      <c r="L149" s="412"/>
      <c r="M149" s="412"/>
      <c r="N149" s="412"/>
      <c r="O149" s="412"/>
      <c r="P149" s="412"/>
      <c r="Q149" s="412"/>
      <c r="R149" s="412"/>
      <c r="S149" s="412"/>
      <c r="T149" s="412"/>
      <c r="U149" s="412"/>
      <c r="V149" s="412"/>
      <c r="W149" s="412"/>
      <c r="X149" s="412"/>
      <c r="Y149" s="412"/>
      <c r="Z149" s="412"/>
      <c r="AA149" s="412"/>
      <c r="AB149" s="412"/>
      <c r="AC149" s="412"/>
      <c r="AD149" s="412"/>
      <c r="AE149" s="412"/>
      <c r="AF149" s="412"/>
      <c r="AG149" s="412"/>
      <c r="AH149" s="412"/>
      <c r="AI149" s="412"/>
      <c r="AJ149" s="412"/>
      <c r="AK149" s="412"/>
      <c r="AL149" s="412"/>
      <c r="AM149" s="412"/>
      <c r="AN149" s="412"/>
      <c r="AO149" s="412"/>
      <c r="AP149" s="412"/>
      <c r="AQ149" s="412"/>
      <c r="AR149" s="412"/>
      <c r="AS149" s="412"/>
      <c r="AT149" s="412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413"/>
      <c r="BF149" s="399" t="s">
        <v>191</v>
      </c>
      <c r="BG149" s="400"/>
      <c r="BH149" s="400"/>
      <c r="BI149" s="401"/>
    </row>
    <row r="150" spans="1:61" s="298" customFormat="1" ht="48" customHeight="1" x14ac:dyDescent="0.35">
      <c r="A150" s="393" t="s">
        <v>293</v>
      </c>
      <c r="B150" s="394"/>
      <c r="C150" s="394"/>
      <c r="D150" s="395"/>
      <c r="E150" s="411" t="s">
        <v>430</v>
      </c>
      <c r="F150" s="412"/>
      <c r="G150" s="412"/>
      <c r="H150" s="412"/>
      <c r="I150" s="412"/>
      <c r="J150" s="412"/>
      <c r="K150" s="412"/>
      <c r="L150" s="412"/>
      <c r="M150" s="412"/>
      <c r="N150" s="412"/>
      <c r="O150" s="412"/>
      <c r="P150" s="412"/>
      <c r="Q150" s="412"/>
      <c r="R150" s="412"/>
      <c r="S150" s="412"/>
      <c r="T150" s="412"/>
      <c r="U150" s="412"/>
      <c r="V150" s="412"/>
      <c r="W150" s="412"/>
      <c r="X150" s="412"/>
      <c r="Y150" s="412"/>
      <c r="Z150" s="412"/>
      <c r="AA150" s="412"/>
      <c r="AB150" s="412"/>
      <c r="AC150" s="412"/>
      <c r="AD150" s="412"/>
      <c r="AE150" s="412"/>
      <c r="AF150" s="412"/>
      <c r="AG150" s="412"/>
      <c r="AH150" s="412"/>
      <c r="AI150" s="412"/>
      <c r="AJ150" s="412"/>
      <c r="AK150" s="412"/>
      <c r="AL150" s="412"/>
      <c r="AM150" s="412"/>
      <c r="AN150" s="412"/>
      <c r="AO150" s="412"/>
      <c r="AP150" s="412"/>
      <c r="AQ150" s="412"/>
      <c r="AR150" s="412"/>
      <c r="AS150" s="412"/>
      <c r="AT150" s="412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413"/>
      <c r="BF150" s="399" t="s">
        <v>224</v>
      </c>
      <c r="BG150" s="400"/>
      <c r="BH150" s="400"/>
      <c r="BI150" s="401"/>
    </row>
    <row r="151" spans="1:61" s="298" customFormat="1" ht="30" customHeight="1" x14ac:dyDescent="0.35">
      <c r="A151" s="393" t="s">
        <v>294</v>
      </c>
      <c r="B151" s="394"/>
      <c r="C151" s="394"/>
      <c r="D151" s="395"/>
      <c r="E151" s="411" t="s">
        <v>431</v>
      </c>
      <c r="F151" s="412"/>
      <c r="G151" s="412"/>
      <c r="H151" s="412"/>
      <c r="I151" s="412"/>
      <c r="J151" s="412"/>
      <c r="K151" s="412"/>
      <c r="L151" s="412"/>
      <c r="M151" s="412"/>
      <c r="N151" s="412"/>
      <c r="O151" s="412"/>
      <c r="P151" s="412"/>
      <c r="Q151" s="412"/>
      <c r="R151" s="412"/>
      <c r="S151" s="412"/>
      <c r="T151" s="412"/>
      <c r="U151" s="412"/>
      <c r="V151" s="412"/>
      <c r="W151" s="412"/>
      <c r="X151" s="412"/>
      <c r="Y151" s="412"/>
      <c r="Z151" s="412"/>
      <c r="AA151" s="412"/>
      <c r="AB151" s="412"/>
      <c r="AC151" s="412"/>
      <c r="AD151" s="412"/>
      <c r="AE151" s="412"/>
      <c r="AF151" s="412"/>
      <c r="AG151" s="412"/>
      <c r="AH151" s="412"/>
      <c r="AI151" s="412"/>
      <c r="AJ151" s="412"/>
      <c r="AK151" s="412"/>
      <c r="AL151" s="412"/>
      <c r="AM151" s="412"/>
      <c r="AN151" s="412"/>
      <c r="AO151" s="412"/>
      <c r="AP151" s="412"/>
      <c r="AQ151" s="412"/>
      <c r="AR151" s="412"/>
      <c r="AS151" s="412"/>
      <c r="AT151" s="412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413"/>
      <c r="BF151" s="399" t="s">
        <v>225</v>
      </c>
      <c r="BG151" s="400"/>
      <c r="BH151" s="400"/>
      <c r="BI151" s="401"/>
    </row>
    <row r="152" spans="1:61" s="298" customFormat="1" ht="33" customHeight="1" x14ac:dyDescent="0.35">
      <c r="A152" s="393" t="s">
        <v>295</v>
      </c>
      <c r="B152" s="394"/>
      <c r="C152" s="394"/>
      <c r="D152" s="395"/>
      <c r="E152" s="411" t="s">
        <v>432</v>
      </c>
      <c r="F152" s="412"/>
      <c r="G152" s="412"/>
      <c r="H152" s="412"/>
      <c r="I152" s="412"/>
      <c r="J152" s="412"/>
      <c r="K152" s="412"/>
      <c r="L152" s="412"/>
      <c r="M152" s="412"/>
      <c r="N152" s="412"/>
      <c r="O152" s="412"/>
      <c r="P152" s="412"/>
      <c r="Q152" s="412"/>
      <c r="R152" s="412"/>
      <c r="S152" s="412"/>
      <c r="T152" s="412"/>
      <c r="U152" s="412"/>
      <c r="V152" s="412"/>
      <c r="W152" s="412"/>
      <c r="X152" s="412"/>
      <c r="Y152" s="412"/>
      <c r="Z152" s="412"/>
      <c r="AA152" s="412"/>
      <c r="AB152" s="412"/>
      <c r="AC152" s="412"/>
      <c r="AD152" s="412"/>
      <c r="AE152" s="412"/>
      <c r="AF152" s="412"/>
      <c r="AG152" s="412"/>
      <c r="AH152" s="412"/>
      <c r="AI152" s="412"/>
      <c r="AJ152" s="412"/>
      <c r="AK152" s="412"/>
      <c r="AL152" s="412"/>
      <c r="AM152" s="412"/>
      <c r="AN152" s="412"/>
      <c r="AO152" s="412"/>
      <c r="AP152" s="412"/>
      <c r="AQ152" s="412"/>
      <c r="AR152" s="412"/>
      <c r="AS152" s="412"/>
      <c r="AT152" s="412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413"/>
      <c r="BF152" s="399" t="s">
        <v>226</v>
      </c>
      <c r="BG152" s="400"/>
      <c r="BH152" s="400"/>
      <c r="BI152" s="401"/>
    </row>
    <row r="153" spans="1:61" s="298" customFormat="1" ht="48" customHeight="1" x14ac:dyDescent="0.35">
      <c r="A153" s="393" t="s">
        <v>296</v>
      </c>
      <c r="B153" s="394"/>
      <c r="C153" s="394"/>
      <c r="D153" s="395"/>
      <c r="E153" s="411" t="s">
        <v>422</v>
      </c>
      <c r="F153" s="412"/>
      <c r="G153" s="412"/>
      <c r="H153" s="412"/>
      <c r="I153" s="412"/>
      <c r="J153" s="412"/>
      <c r="K153" s="412"/>
      <c r="L153" s="412"/>
      <c r="M153" s="412"/>
      <c r="N153" s="412"/>
      <c r="O153" s="412"/>
      <c r="P153" s="412"/>
      <c r="Q153" s="412"/>
      <c r="R153" s="412"/>
      <c r="S153" s="412"/>
      <c r="T153" s="412"/>
      <c r="U153" s="412"/>
      <c r="V153" s="412"/>
      <c r="W153" s="412"/>
      <c r="X153" s="412"/>
      <c r="Y153" s="412"/>
      <c r="Z153" s="412"/>
      <c r="AA153" s="412"/>
      <c r="AB153" s="412"/>
      <c r="AC153" s="412"/>
      <c r="AD153" s="412"/>
      <c r="AE153" s="412"/>
      <c r="AF153" s="412"/>
      <c r="AG153" s="412"/>
      <c r="AH153" s="412"/>
      <c r="AI153" s="412"/>
      <c r="AJ153" s="412"/>
      <c r="AK153" s="412"/>
      <c r="AL153" s="412"/>
      <c r="AM153" s="412"/>
      <c r="AN153" s="412"/>
      <c r="AO153" s="412"/>
      <c r="AP153" s="412"/>
      <c r="AQ153" s="412"/>
      <c r="AR153" s="412"/>
      <c r="AS153" s="412"/>
      <c r="AT153" s="412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413"/>
      <c r="BF153" s="399" t="s">
        <v>341</v>
      </c>
      <c r="BG153" s="400"/>
      <c r="BH153" s="400"/>
      <c r="BI153" s="401"/>
    </row>
    <row r="154" spans="1:61" s="298" customFormat="1" ht="51" customHeight="1" x14ac:dyDescent="0.35">
      <c r="A154" s="393" t="s">
        <v>72</v>
      </c>
      <c r="B154" s="394"/>
      <c r="C154" s="394"/>
      <c r="D154" s="395"/>
      <c r="E154" s="411" t="s">
        <v>423</v>
      </c>
      <c r="F154" s="412"/>
      <c r="G154" s="412"/>
      <c r="H154" s="412"/>
      <c r="I154" s="412"/>
      <c r="J154" s="412"/>
      <c r="K154" s="412"/>
      <c r="L154" s="412"/>
      <c r="M154" s="412"/>
      <c r="N154" s="412"/>
      <c r="O154" s="412"/>
      <c r="P154" s="412"/>
      <c r="Q154" s="412"/>
      <c r="R154" s="412"/>
      <c r="S154" s="412"/>
      <c r="T154" s="412"/>
      <c r="U154" s="412"/>
      <c r="V154" s="412"/>
      <c r="W154" s="412"/>
      <c r="X154" s="412"/>
      <c r="Y154" s="412"/>
      <c r="Z154" s="412"/>
      <c r="AA154" s="412"/>
      <c r="AB154" s="412"/>
      <c r="AC154" s="412"/>
      <c r="AD154" s="412"/>
      <c r="AE154" s="412"/>
      <c r="AF154" s="412"/>
      <c r="AG154" s="412"/>
      <c r="AH154" s="412"/>
      <c r="AI154" s="412"/>
      <c r="AJ154" s="412"/>
      <c r="AK154" s="412"/>
      <c r="AL154" s="412"/>
      <c r="AM154" s="412"/>
      <c r="AN154" s="412"/>
      <c r="AO154" s="412"/>
      <c r="AP154" s="412"/>
      <c r="AQ154" s="412"/>
      <c r="AR154" s="412"/>
      <c r="AS154" s="412"/>
      <c r="AT154" s="412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413"/>
      <c r="BF154" s="399" t="s">
        <v>196</v>
      </c>
      <c r="BG154" s="400"/>
      <c r="BH154" s="400"/>
      <c r="BI154" s="401"/>
    </row>
    <row r="155" spans="1:61" s="298" customFormat="1" ht="48" customHeight="1" x14ac:dyDescent="0.35">
      <c r="A155" s="393" t="s">
        <v>73</v>
      </c>
      <c r="B155" s="394"/>
      <c r="C155" s="394"/>
      <c r="D155" s="395"/>
      <c r="E155" s="411" t="s">
        <v>412</v>
      </c>
      <c r="F155" s="412"/>
      <c r="G155" s="412"/>
      <c r="H155" s="412"/>
      <c r="I155" s="412"/>
      <c r="J155" s="412"/>
      <c r="K155" s="412"/>
      <c r="L155" s="412"/>
      <c r="M155" s="412"/>
      <c r="N155" s="412"/>
      <c r="O155" s="412"/>
      <c r="P155" s="412"/>
      <c r="Q155" s="412"/>
      <c r="R155" s="412"/>
      <c r="S155" s="412"/>
      <c r="T155" s="412"/>
      <c r="U155" s="412"/>
      <c r="V155" s="412"/>
      <c r="W155" s="412"/>
      <c r="X155" s="412"/>
      <c r="Y155" s="412"/>
      <c r="Z155" s="412"/>
      <c r="AA155" s="412"/>
      <c r="AB155" s="412"/>
      <c r="AC155" s="412"/>
      <c r="AD155" s="412"/>
      <c r="AE155" s="412"/>
      <c r="AF155" s="412"/>
      <c r="AG155" s="412"/>
      <c r="AH155" s="412"/>
      <c r="AI155" s="412"/>
      <c r="AJ155" s="412"/>
      <c r="AK155" s="412"/>
      <c r="AL155" s="412"/>
      <c r="AM155" s="412"/>
      <c r="AN155" s="412"/>
      <c r="AO155" s="412"/>
      <c r="AP155" s="412"/>
      <c r="AQ155" s="412"/>
      <c r="AR155" s="412"/>
      <c r="AS155" s="412"/>
      <c r="AT155" s="412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413"/>
      <c r="BF155" s="399" t="s">
        <v>199</v>
      </c>
      <c r="BG155" s="400"/>
      <c r="BH155" s="400"/>
      <c r="BI155" s="401"/>
    </row>
    <row r="156" spans="1:61" s="298" customFormat="1" ht="30" customHeight="1" x14ac:dyDescent="0.35">
      <c r="A156" s="393" t="s">
        <v>74</v>
      </c>
      <c r="B156" s="394"/>
      <c r="C156" s="394"/>
      <c r="D156" s="395"/>
      <c r="E156" s="411" t="s">
        <v>413</v>
      </c>
      <c r="F156" s="412"/>
      <c r="G156" s="412"/>
      <c r="H156" s="412"/>
      <c r="I156" s="412"/>
      <c r="J156" s="412"/>
      <c r="K156" s="412"/>
      <c r="L156" s="412"/>
      <c r="M156" s="412"/>
      <c r="N156" s="412"/>
      <c r="O156" s="412"/>
      <c r="P156" s="412"/>
      <c r="Q156" s="412"/>
      <c r="R156" s="412"/>
      <c r="S156" s="412"/>
      <c r="T156" s="412"/>
      <c r="U156" s="412"/>
      <c r="V156" s="412"/>
      <c r="W156" s="412"/>
      <c r="X156" s="412"/>
      <c r="Y156" s="412"/>
      <c r="Z156" s="412"/>
      <c r="AA156" s="412"/>
      <c r="AB156" s="412"/>
      <c r="AC156" s="412"/>
      <c r="AD156" s="412"/>
      <c r="AE156" s="412"/>
      <c r="AF156" s="412"/>
      <c r="AG156" s="412"/>
      <c r="AH156" s="412"/>
      <c r="AI156" s="412"/>
      <c r="AJ156" s="412"/>
      <c r="AK156" s="412"/>
      <c r="AL156" s="412"/>
      <c r="AM156" s="412"/>
      <c r="AN156" s="412"/>
      <c r="AO156" s="412"/>
      <c r="AP156" s="412"/>
      <c r="AQ156" s="412"/>
      <c r="AR156" s="412"/>
      <c r="AS156" s="412"/>
      <c r="AT156" s="412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413"/>
      <c r="BF156" s="399" t="s">
        <v>200</v>
      </c>
      <c r="BG156" s="400"/>
      <c r="BH156" s="400"/>
      <c r="BI156" s="401"/>
    </row>
    <row r="157" spans="1:61" s="298" customFormat="1" ht="30" customHeight="1" x14ac:dyDescent="0.35">
      <c r="A157" s="393" t="s">
        <v>75</v>
      </c>
      <c r="B157" s="394"/>
      <c r="C157" s="394"/>
      <c r="D157" s="395"/>
      <c r="E157" s="411" t="s">
        <v>414</v>
      </c>
      <c r="F157" s="412"/>
      <c r="G157" s="412"/>
      <c r="H157" s="412"/>
      <c r="I157" s="412"/>
      <c r="J157" s="412"/>
      <c r="K157" s="412"/>
      <c r="L157" s="412"/>
      <c r="M157" s="412"/>
      <c r="N157" s="412"/>
      <c r="O157" s="412"/>
      <c r="P157" s="412"/>
      <c r="Q157" s="412"/>
      <c r="R157" s="412"/>
      <c r="S157" s="412"/>
      <c r="T157" s="412"/>
      <c r="U157" s="412"/>
      <c r="V157" s="412"/>
      <c r="W157" s="412"/>
      <c r="X157" s="412"/>
      <c r="Y157" s="412"/>
      <c r="Z157" s="412"/>
      <c r="AA157" s="412"/>
      <c r="AB157" s="412"/>
      <c r="AC157" s="412"/>
      <c r="AD157" s="412"/>
      <c r="AE157" s="412"/>
      <c r="AF157" s="412"/>
      <c r="AG157" s="412"/>
      <c r="AH157" s="412"/>
      <c r="AI157" s="412"/>
      <c r="AJ157" s="412"/>
      <c r="AK157" s="412"/>
      <c r="AL157" s="412"/>
      <c r="AM157" s="412"/>
      <c r="AN157" s="412"/>
      <c r="AO157" s="412"/>
      <c r="AP157" s="412"/>
      <c r="AQ157" s="412"/>
      <c r="AR157" s="412"/>
      <c r="AS157" s="412"/>
      <c r="AT157" s="412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413"/>
      <c r="BF157" s="399" t="s">
        <v>202</v>
      </c>
      <c r="BG157" s="400"/>
      <c r="BH157" s="400"/>
      <c r="BI157" s="401"/>
    </row>
    <row r="158" spans="1:61" s="298" customFormat="1" ht="30" customHeight="1" x14ac:dyDescent="0.35">
      <c r="A158" s="393" t="s">
        <v>76</v>
      </c>
      <c r="B158" s="394"/>
      <c r="C158" s="394"/>
      <c r="D158" s="395"/>
      <c r="E158" s="411" t="s">
        <v>415</v>
      </c>
      <c r="F158" s="412"/>
      <c r="G158" s="412"/>
      <c r="H158" s="412"/>
      <c r="I158" s="412"/>
      <c r="J158" s="412"/>
      <c r="K158" s="412"/>
      <c r="L158" s="412"/>
      <c r="M158" s="412"/>
      <c r="N158" s="412"/>
      <c r="O158" s="412"/>
      <c r="P158" s="412"/>
      <c r="Q158" s="412"/>
      <c r="R158" s="412"/>
      <c r="S158" s="412"/>
      <c r="T158" s="412"/>
      <c r="U158" s="412"/>
      <c r="V158" s="412"/>
      <c r="W158" s="412"/>
      <c r="X158" s="412"/>
      <c r="Y158" s="412"/>
      <c r="Z158" s="412"/>
      <c r="AA158" s="412"/>
      <c r="AB158" s="412"/>
      <c r="AC158" s="412"/>
      <c r="AD158" s="412"/>
      <c r="AE158" s="412"/>
      <c r="AF158" s="412"/>
      <c r="AG158" s="412"/>
      <c r="AH158" s="412"/>
      <c r="AI158" s="412"/>
      <c r="AJ158" s="412"/>
      <c r="AK158" s="412"/>
      <c r="AL158" s="412"/>
      <c r="AM158" s="412"/>
      <c r="AN158" s="412"/>
      <c r="AO158" s="412"/>
      <c r="AP158" s="412"/>
      <c r="AQ158" s="412"/>
      <c r="AR158" s="412"/>
      <c r="AS158" s="412"/>
      <c r="AT158" s="412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413"/>
      <c r="BF158" s="399" t="s">
        <v>297</v>
      </c>
      <c r="BG158" s="400"/>
      <c r="BH158" s="400"/>
      <c r="BI158" s="401"/>
    </row>
    <row r="159" spans="1:61" s="298" customFormat="1" ht="30" customHeight="1" x14ac:dyDescent="0.35">
      <c r="A159" s="393" t="s">
        <v>77</v>
      </c>
      <c r="B159" s="394"/>
      <c r="C159" s="394"/>
      <c r="D159" s="395"/>
      <c r="E159" s="411" t="s">
        <v>416</v>
      </c>
      <c r="F159" s="412"/>
      <c r="G159" s="412"/>
      <c r="H159" s="412"/>
      <c r="I159" s="412"/>
      <c r="J159" s="412"/>
      <c r="K159" s="412"/>
      <c r="L159" s="412"/>
      <c r="M159" s="412"/>
      <c r="N159" s="412"/>
      <c r="O159" s="412"/>
      <c r="P159" s="412"/>
      <c r="Q159" s="412"/>
      <c r="R159" s="412"/>
      <c r="S159" s="412"/>
      <c r="T159" s="412"/>
      <c r="U159" s="412"/>
      <c r="V159" s="412"/>
      <c r="W159" s="412"/>
      <c r="X159" s="412"/>
      <c r="Y159" s="412"/>
      <c r="Z159" s="412"/>
      <c r="AA159" s="412"/>
      <c r="AB159" s="412"/>
      <c r="AC159" s="412"/>
      <c r="AD159" s="412"/>
      <c r="AE159" s="412"/>
      <c r="AF159" s="412"/>
      <c r="AG159" s="412"/>
      <c r="AH159" s="412"/>
      <c r="AI159" s="412"/>
      <c r="AJ159" s="412"/>
      <c r="AK159" s="412"/>
      <c r="AL159" s="412"/>
      <c r="AM159" s="412"/>
      <c r="AN159" s="412"/>
      <c r="AO159" s="412"/>
      <c r="AP159" s="412"/>
      <c r="AQ159" s="412"/>
      <c r="AR159" s="412"/>
      <c r="AS159" s="412"/>
      <c r="AT159" s="412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413"/>
      <c r="BF159" s="399" t="s">
        <v>298</v>
      </c>
      <c r="BG159" s="400"/>
      <c r="BH159" s="400"/>
      <c r="BI159" s="401"/>
    </row>
    <row r="160" spans="1:61" s="298" customFormat="1" ht="30" customHeight="1" x14ac:dyDescent="0.35">
      <c r="A160" s="393" t="s">
        <v>78</v>
      </c>
      <c r="B160" s="394"/>
      <c r="C160" s="394"/>
      <c r="D160" s="395"/>
      <c r="E160" s="411" t="s">
        <v>433</v>
      </c>
      <c r="F160" s="412"/>
      <c r="G160" s="412"/>
      <c r="H160" s="412"/>
      <c r="I160" s="412"/>
      <c r="J160" s="412"/>
      <c r="K160" s="412"/>
      <c r="L160" s="412"/>
      <c r="M160" s="412"/>
      <c r="N160" s="412"/>
      <c r="O160" s="412"/>
      <c r="P160" s="412"/>
      <c r="Q160" s="412"/>
      <c r="R160" s="412"/>
      <c r="S160" s="412"/>
      <c r="T160" s="412"/>
      <c r="U160" s="412"/>
      <c r="V160" s="412"/>
      <c r="W160" s="412"/>
      <c r="X160" s="412"/>
      <c r="Y160" s="412"/>
      <c r="Z160" s="412"/>
      <c r="AA160" s="412"/>
      <c r="AB160" s="412"/>
      <c r="AC160" s="412"/>
      <c r="AD160" s="412"/>
      <c r="AE160" s="412"/>
      <c r="AF160" s="412"/>
      <c r="AG160" s="412"/>
      <c r="AH160" s="412"/>
      <c r="AI160" s="412"/>
      <c r="AJ160" s="412"/>
      <c r="AK160" s="412"/>
      <c r="AL160" s="412"/>
      <c r="AM160" s="412"/>
      <c r="AN160" s="412"/>
      <c r="AO160" s="412"/>
      <c r="AP160" s="412"/>
      <c r="AQ160" s="412"/>
      <c r="AR160" s="412"/>
      <c r="AS160" s="412"/>
      <c r="AT160" s="412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413"/>
      <c r="BF160" s="399" t="s">
        <v>299</v>
      </c>
      <c r="BG160" s="400"/>
      <c r="BH160" s="400"/>
      <c r="BI160" s="401"/>
    </row>
    <row r="161" spans="1:61" s="298" customFormat="1" ht="32.1" customHeight="1" x14ac:dyDescent="0.35">
      <c r="A161" s="393" t="s">
        <v>144</v>
      </c>
      <c r="B161" s="394"/>
      <c r="C161" s="394"/>
      <c r="D161" s="395"/>
      <c r="E161" s="411" t="s">
        <v>424</v>
      </c>
      <c r="F161" s="412"/>
      <c r="G161" s="412"/>
      <c r="H161" s="412"/>
      <c r="I161" s="412"/>
      <c r="J161" s="412"/>
      <c r="K161" s="412"/>
      <c r="L161" s="412"/>
      <c r="M161" s="412"/>
      <c r="N161" s="412"/>
      <c r="O161" s="412"/>
      <c r="P161" s="412"/>
      <c r="Q161" s="412"/>
      <c r="R161" s="412"/>
      <c r="S161" s="412"/>
      <c r="T161" s="412"/>
      <c r="U161" s="412"/>
      <c r="V161" s="412"/>
      <c r="W161" s="412"/>
      <c r="X161" s="412"/>
      <c r="Y161" s="412"/>
      <c r="Z161" s="412"/>
      <c r="AA161" s="412"/>
      <c r="AB161" s="412"/>
      <c r="AC161" s="412"/>
      <c r="AD161" s="412"/>
      <c r="AE161" s="412"/>
      <c r="AF161" s="412"/>
      <c r="AG161" s="412"/>
      <c r="AH161" s="412"/>
      <c r="AI161" s="412"/>
      <c r="AJ161" s="412"/>
      <c r="AK161" s="412"/>
      <c r="AL161" s="412"/>
      <c r="AM161" s="412"/>
      <c r="AN161" s="412"/>
      <c r="AO161" s="412"/>
      <c r="AP161" s="412"/>
      <c r="AQ161" s="412"/>
      <c r="AR161" s="412"/>
      <c r="AS161" s="412"/>
      <c r="AT161" s="412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413"/>
      <c r="BF161" s="399" t="s">
        <v>300</v>
      </c>
      <c r="BG161" s="400"/>
      <c r="BH161" s="400"/>
      <c r="BI161" s="401"/>
    </row>
    <row r="162" spans="1:61" s="298" customFormat="1" ht="30" customHeight="1" x14ac:dyDescent="0.35">
      <c r="A162" s="393" t="s">
        <v>145</v>
      </c>
      <c r="B162" s="394"/>
      <c r="C162" s="394"/>
      <c r="D162" s="395"/>
      <c r="E162" s="411" t="s">
        <v>421</v>
      </c>
      <c r="F162" s="412"/>
      <c r="G162" s="412"/>
      <c r="H162" s="412"/>
      <c r="I162" s="412"/>
      <c r="J162" s="412"/>
      <c r="K162" s="412"/>
      <c r="L162" s="412"/>
      <c r="M162" s="412"/>
      <c r="N162" s="412"/>
      <c r="O162" s="412"/>
      <c r="P162" s="412"/>
      <c r="Q162" s="412"/>
      <c r="R162" s="412"/>
      <c r="S162" s="412"/>
      <c r="T162" s="412"/>
      <c r="U162" s="412"/>
      <c r="V162" s="412"/>
      <c r="W162" s="412"/>
      <c r="X162" s="412"/>
      <c r="Y162" s="412"/>
      <c r="Z162" s="412"/>
      <c r="AA162" s="412"/>
      <c r="AB162" s="412"/>
      <c r="AC162" s="412"/>
      <c r="AD162" s="412"/>
      <c r="AE162" s="412"/>
      <c r="AF162" s="412"/>
      <c r="AG162" s="412"/>
      <c r="AH162" s="412"/>
      <c r="AI162" s="412"/>
      <c r="AJ162" s="412"/>
      <c r="AK162" s="412"/>
      <c r="AL162" s="412"/>
      <c r="AM162" s="412"/>
      <c r="AN162" s="412"/>
      <c r="AO162" s="412"/>
      <c r="AP162" s="412"/>
      <c r="AQ162" s="412"/>
      <c r="AR162" s="412"/>
      <c r="AS162" s="412"/>
      <c r="AT162" s="412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413"/>
      <c r="BF162" s="399" t="s">
        <v>301</v>
      </c>
      <c r="BG162" s="400"/>
      <c r="BH162" s="400"/>
      <c r="BI162" s="401"/>
    </row>
    <row r="163" spans="1:61" s="298" customFormat="1" ht="30" customHeight="1" x14ac:dyDescent="0.35">
      <c r="A163" s="393" t="s">
        <v>79</v>
      </c>
      <c r="B163" s="394"/>
      <c r="C163" s="394"/>
      <c r="D163" s="395"/>
      <c r="E163" s="812" t="s">
        <v>425</v>
      </c>
      <c r="F163" s="813"/>
      <c r="G163" s="813"/>
      <c r="H163" s="813"/>
      <c r="I163" s="813"/>
      <c r="J163" s="813"/>
      <c r="K163" s="813"/>
      <c r="L163" s="813"/>
      <c r="M163" s="813"/>
      <c r="N163" s="813"/>
      <c r="O163" s="813"/>
      <c r="P163" s="813"/>
      <c r="Q163" s="813"/>
      <c r="R163" s="813"/>
      <c r="S163" s="813"/>
      <c r="T163" s="813"/>
      <c r="U163" s="813"/>
      <c r="V163" s="813"/>
      <c r="W163" s="813"/>
      <c r="X163" s="813"/>
      <c r="Y163" s="813"/>
      <c r="Z163" s="813"/>
      <c r="AA163" s="813"/>
      <c r="AB163" s="813"/>
      <c r="AC163" s="813"/>
      <c r="AD163" s="813"/>
      <c r="AE163" s="813"/>
      <c r="AF163" s="813"/>
      <c r="AG163" s="813"/>
      <c r="AH163" s="813"/>
      <c r="AI163" s="813"/>
      <c r="AJ163" s="813"/>
      <c r="AK163" s="813"/>
      <c r="AL163" s="813"/>
      <c r="AM163" s="813"/>
      <c r="AN163" s="813"/>
      <c r="AO163" s="813"/>
      <c r="AP163" s="813"/>
      <c r="AQ163" s="813"/>
      <c r="AR163" s="813"/>
      <c r="AS163" s="813"/>
      <c r="AT163" s="813"/>
      <c r="AU163" s="813"/>
      <c r="AV163" s="813"/>
      <c r="AW163" s="813"/>
      <c r="AX163" s="813"/>
      <c r="AY163" s="813"/>
      <c r="AZ163" s="813"/>
      <c r="BA163" s="813"/>
      <c r="BB163" s="813"/>
      <c r="BC163" s="813"/>
      <c r="BD163" s="813"/>
      <c r="BE163" s="814"/>
      <c r="BF163" s="509" t="s">
        <v>304</v>
      </c>
      <c r="BG163" s="510"/>
      <c r="BH163" s="510"/>
      <c r="BI163" s="511"/>
    </row>
    <row r="164" spans="1:61" s="298" customFormat="1" ht="30" customHeight="1" x14ac:dyDescent="0.35">
      <c r="A164" s="393" t="s">
        <v>80</v>
      </c>
      <c r="B164" s="394"/>
      <c r="C164" s="394"/>
      <c r="D164" s="395"/>
      <c r="E164" s="1037" t="s">
        <v>417</v>
      </c>
      <c r="F164" s="1038"/>
      <c r="G164" s="1038"/>
      <c r="H164" s="1038"/>
      <c r="I164" s="1038"/>
      <c r="J164" s="1038"/>
      <c r="K164" s="1038"/>
      <c r="L164" s="1038"/>
      <c r="M164" s="1038"/>
      <c r="N164" s="1038"/>
      <c r="O164" s="1038"/>
      <c r="P164" s="1038"/>
      <c r="Q164" s="1038"/>
      <c r="R164" s="1038"/>
      <c r="S164" s="1038"/>
      <c r="T164" s="1038"/>
      <c r="U164" s="1038"/>
      <c r="V164" s="1038"/>
      <c r="W164" s="1038"/>
      <c r="X164" s="1038"/>
      <c r="Y164" s="1038"/>
      <c r="Z164" s="1038"/>
      <c r="AA164" s="1038"/>
      <c r="AB164" s="1038"/>
      <c r="AC164" s="1038"/>
      <c r="AD164" s="1038"/>
      <c r="AE164" s="1038"/>
      <c r="AF164" s="1038"/>
      <c r="AG164" s="1038"/>
      <c r="AH164" s="1038"/>
      <c r="AI164" s="1038"/>
      <c r="AJ164" s="1038"/>
      <c r="AK164" s="1038"/>
      <c r="AL164" s="1038"/>
      <c r="AM164" s="1038"/>
      <c r="AN164" s="1038"/>
      <c r="AO164" s="1038"/>
      <c r="AP164" s="1038"/>
      <c r="AQ164" s="1038"/>
      <c r="AR164" s="1038"/>
      <c r="AS164" s="1038"/>
      <c r="AT164" s="1038"/>
      <c r="AU164" s="1038"/>
      <c r="AV164" s="1038"/>
      <c r="AW164" s="1038"/>
      <c r="AX164" s="1038"/>
      <c r="AY164" s="1038"/>
      <c r="AZ164" s="1038"/>
      <c r="BA164" s="1038"/>
      <c r="BB164" s="1038"/>
      <c r="BC164" s="1038"/>
      <c r="BD164" s="1038"/>
      <c r="BE164" s="1039"/>
      <c r="BF164" s="1034" t="s">
        <v>436</v>
      </c>
      <c r="BG164" s="1035"/>
      <c r="BH164" s="1035"/>
      <c r="BI164" s="1036"/>
    </row>
    <row r="165" spans="1:61" s="298" customFormat="1" ht="30" customHeight="1" thickBot="1" x14ac:dyDescent="0.4">
      <c r="A165" s="821" t="s">
        <v>438</v>
      </c>
      <c r="B165" s="822"/>
      <c r="C165" s="822"/>
      <c r="D165" s="823"/>
      <c r="E165" s="818" t="s">
        <v>439</v>
      </c>
      <c r="F165" s="819"/>
      <c r="G165" s="819"/>
      <c r="H165" s="819"/>
      <c r="I165" s="819"/>
      <c r="J165" s="819"/>
      <c r="K165" s="819"/>
      <c r="L165" s="819"/>
      <c r="M165" s="819"/>
      <c r="N165" s="819"/>
      <c r="O165" s="819"/>
      <c r="P165" s="819"/>
      <c r="Q165" s="819"/>
      <c r="R165" s="819"/>
      <c r="S165" s="819"/>
      <c r="T165" s="819"/>
      <c r="U165" s="819"/>
      <c r="V165" s="819"/>
      <c r="W165" s="819"/>
      <c r="X165" s="819"/>
      <c r="Y165" s="819"/>
      <c r="Z165" s="819"/>
      <c r="AA165" s="819"/>
      <c r="AB165" s="819"/>
      <c r="AC165" s="819"/>
      <c r="AD165" s="819"/>
      <c r="AE165" s="819"/>
      <c r="AF165" s="819"/>
      <c r="AG165" s="819"/>
      <c r="AH165" s="819"/>
      <c r="AI165" s="819"/>
      <c r="AJ165" s="819"/>
      <c r="AK165" s="819"/>
      <c r="AL165" s="819"/>
      <c r="AM165" s="819"/>
      <c r="AN165" s="819"/>
      <c r="AO165" s="819"/>
      <c r="AP165" s="819"/>
      <c r="AQ165" s="819"/>
      <c r="AR165" s="819"/>
      <c r="AS165" s="819"/>
      <c r="AT165" s="819"/>
      <c r="AU165" s="819"/>
      <c r="AV165" s="819"/>
      <c r="AW165" s="819"/>
      <c r="AX165" s="819"/>
      <c r="AY165" s="819"/>
      <c r="AZ165" s="819"/>
      <c r="BA165" s="819"/>
      <c r="BB165" s="819"/>
      <c r="BC165" s="819"/>
      <c r="BD165" s="819"/>
      <c r="BE165" s="820"/>
      <c r="BF165" s="815" t="s">
        <v>209</v>
      </c>
      <c r="BG165" s="816"/>
      <c r="BH165" s="816"/>
      <c r="BI165" s="817"/>
    </row>
    <row r="166" spans="1:61" s="298" customFormat="1" ht="13.5" customHeight="1" thickTop="1" x14ac:dyDescent="0.35">
      <c r="A166" s="300"/>
      <c r="B166" s="300"/>
      <c r="C166" s="300"/>
      <c r="D166" s="300"/>
      <c r="E166" s="340"/>
      <c r="F166" s="340"/>
      <c r="G166" s="340"/>
      <c r="H166" s="340"/>
      <c r="I166" s="340"/>
      <c r="J166" s="340"/>
      <c r="K166" s="340"/>
      <c r="L166" s="340"/>
      <c r="M166" s="340"/>
      <c r="N166" s="340"/>
      <c r="O166" s="340"/>
      <c r="P166" s="340"/>
      <c r="Q166" s="340"/>
      <c r="R166" s="340"/>
      <c r="S166" s="340"/>
      <c r="T166" s="340"/>
      <c r="U166" s="340"/>
      <c r="V166" s="340"/>
      <c r="W166" s="340"/>
      <c r="X166" s="340"/>
      <c r="Y166" s="340"/>
      <c r="Z166" s="340"/>
      <c r="AA166" s="340"/>
      <c r="AB166" s="340"/>
      <c r="AC166" s="340"/>
      <c r="AD166" s="340"/>
      <c r="AE166" s="340"/>
      <c r="AF166" s="340"/>
      <c r="AG166" s="340"/>
      <c r="AH166" s="340"/>
      <c r="AI166" s="340"/>
      <c r="AJ166" s="340"/>
      <c r="AK166" s="340"/>
      <c r="AL166" s="340"/>
      <c r="AM166" s="340"/>
      <c r="AN166" s="340"/>
      <c r="AO166" s="340"/>
      <c r="AP166" s="340"/>
      <c r="AQ166" s="340"/>
      <c r="AR166" s="340"/>
      <c r="AS166" s="340"/>
      <c r="AT166" s="340"/>
      <c r="AU166" s="340"/>
      <c r="AV166" s="340"/>
      <c r="AW166" s="340"/>
      <c r="AX166" s="340"/>
      <c r="AY166" s="340"/>
      <c r="AZ166" s="340"/>
      <c r="BA166" s="340"/>
      <c r="BB166" s="340"/>
      <c r="BC166" s="340"/>
      <c r="BD166" s="340"/>
      <c r="BE166" s="340"/>
      <c r="BF166" s="336"/>
      <c r="BG166" s="336"/>
      <c r="BH166" s="336"/>
      <c r="BI166" s="336"/>
    </row>
    <row r="167" spans="1:61" s="60" customFormat="1" ht="20.25" x14ac:dyDescent="0.3">
      <c r="A167" s="36"/>
      <c r="C167" s="36" t="s">
        <v>362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</row>
    <row r="168" spans="1:61" s="60" customFormat="1" ht="23.25" x14ac:dyDescent="0.3">
      <c r="A168" s="36"/>
      <c r="B168" s="86">
        <v>1</v>
      </c>
      <c r="C168" s="36" t="s">
        <v>402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</row>
    <row r="169" spans="1:61" s="60" customFormat="1" ht="20.25" x14ac:dyDescent="0.3">
      <c r="A169" s="36"/>
      <c r="B169" s="36"/>
      <c r="C169" s="36" t="s">
        <v>403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</row>
    <row r="170" spans="1:61" s="60" customFormat="1" ht="23.25" x14ac:dyDescent="0.3">
      <c r="A170" s="36"/>
      <c r="B170" s="86">
        <v>2</v>
      </c>
      <c r="C170" s="36" t="s">
        <v>392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</row>
    <row r="171" spans="1:61" s="60" customFormat="1" ht="20.25" x14ac:dyDescent="0.3">
      <c r="A171" s="36"/>
      <c r="B171" s="36"/>
      <c r="C171" s="36" t="s">
        <v>434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</row>
    <row r="172" spans="1:61" s="60" customFormat="1" ht="12" customHeight="1" x14ac:dyDescent="0.3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</row>
    <row r="173" spans="1:61" s="12" customFormat="1" ht="13.5" customHeight="1" x14ac:dyDescent="0.35">
      <c r="H173" s="337"/>
      <c r="I173" s="337"/>
      <c r="J173" s="337"/>
      <c r="K173" s="337"/>
      <c r="L173" s="337"/>
    </row>
    <row r="174" spans="1:61" s="60" customFormat="1" ht="20.25" x14ac:dyDescent="0.3">
      <c r="A174" s="316" t="s">
        <v>149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17" t="s">
        <v>149</v>
      </c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36"/>
      <c r="BC174" s="36"/>
      <c r="BD174" s="36"/>
      <c r="BE174" s="36"/>
      <c r="BF174" s="36"/>
      <c r="BG174" s="36"/>
      <c r="BH174" s="36"/>
      <c r="BI174" s="36"/>
    </row>
    <row r="175" spans="1:61" s="60" customFormat="1" ht="20.25" x14ac:dyDescent="0.3">
      <c r="A175" s="36" t="s">
        <v>305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59" t="s">
        <v>150</v>
      </c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36"/>
      <c r="BC175" s="36"/>
      <c r="BD175" s="36"/>
      <c r="BE175" s="36"/>
      <c r="BF175" s="36"/>
      <c r="BG175" s="36"/>
      <c r="BH175" s="36"/>
      <c r="BI175" s="36"/>
    </row>
    <row r="176" spans="1:61" s="60" customFormat="1" ht="20.25" x14ac:dyDescent="0.3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59" t="s">
        <v>151</v>
      </c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36"/>
      <c r="BC176" s="36"/>
      <c r="BD176" s="36"/>
      <c r="BE176" s="36"/>
      <c r="BF176" s="36"/>
      <c r="BG176" s="36"/>
      <c r="BH176" s="36"/>
      <c r="BI176" s="36"/>
    </row>
    <row r="177" spans="1:61" s="60" customFormat="1" ht="36.75" customHeight="1" x14ac:dyDescent="0.3">
      <c r="A177" s="318"/>
      <c r="B177" s="318"/>
      <c r="C177" s="318"/>
      <c r="D177" s="318"/>
      <c r="E177" s="318"/>
      <c r="F177" s="318"/>
      <c r="G177" s="319"/>
      <c r="H177" s="319"/>
      <c r="I177" s="278"/>
      <c r="J177" s="320" t="s">
        <v>306</v>
      </c>
      <c r="K177" s="318"/>
      <c r="L177" s="321"/>
      <c r="M177" s="321"/>
      <c r="N177" s="321"/>
      <c r="O177" s="321"/>
      <c r="P177" s="321"/>
      <c r="Q177" s="321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18"/>
      <c r="AJ177" s="318"/>
      <c r="AK177" s="318"/>
      <c r="AL177" s="318"/>
      <c r="AM177" s="318"/>
      <c r="AN177" s="318"/>
      <c r="AO177" s="319"/>
      <c r="AP177" s="319"/>
      <c r="AQ177" s="278"/>
      <c r="AR177" s="320" t="s">
        <v>152</v>
      </c>
      <c r="AS177" s="318"/>
      <c r="AT177" s="321"/>
      <c r="AU177" s="321"/>
      <c r="AV177" s="321"/>
      <c r="AW177" s="321"/>
      <c r="AX177" s="321"/>
      <c r="AY177" s="59"/>
      <c r="AZ177" s="59"/>
      <c r="BA177" s="59"/>
      <c r="BB177" s="36"/>
      <c r="BC177" s="36"/>
      <c r="BD177" s="36"/>
      <c r="BE177" s="36"/>
      <c r="BF177" s="36"/>
      <c r="BG177" s="36"/>
      <c r="BH177" s="36"/>
      <c r="BI177" s="36"/>
    </row>
    <row r="178" spans="1:61" s="60" customFormat="1" ht="25.5" customHeight="1" x14ac:dyDescent="0.3">
      <c r="A178" s="318"/>
      <c r="B178" s="318"/>
      <c r="C178" s="318"/>
      <c r="D178" s="318"/>
      <c r="E178" s="276" t="s">
        <v>358</v>
      </c>
      <c r="F178" s="322"/>
      <c r="I178" s="323" t="s">
        <v>278</v>
      </c>
      <c r="J178" s="324"/>
      <c r="K178" s="324"/>
      <c r="L178" s="324"/>
      <c r="M178" s="324"/>
      <c r="N178" s="324"/>
      <c r="O178" s="324"/>
      <c r="P178" s="324"/>
      <c r="Q178" s="324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18"/>
      <c r="AJ178" s="318"/>
      <c r="AK178" s="318"/>
      <c r="AL178" s="318"/>
      <c r="AM178" s="276" t="s">
        <v>358</v>
      </c>
      <c r="AN178" s="322"/>
      <c r="AQ178" s="323"/>
      <c r="AR178" s="324"/>
      <c r="AS178" s="324"/>
      <c r="AT178" s="324"/>
      <c r="AU178" s="324"/>
      <c r="AV178" s="324"/>
      <c r="AW178" s="324"/>
      <c r="AX178" s="324"/>
      <c r="AY178" s="324"/>
      <c r="AZ178" s="59"/>
      <c r="BA178" s="59"/>
      <c r="BB178" s="36"/>
      <c r="BC178" s="36"/>
      <c r="BD178" s="36"/>
      <c r="BE178" s="36"/>
      <c r="BF178" s="36"/>
      <c r="BG178" s="36"/>
      <c r="BH178" s="36"/>
      <c r="BI178" s="36"/>
    </row>
    <row r="179" spans="1:61" s="60" customFormat="1" ht="20.25" x14ac:dyDescent="0.3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BA179" s="59"/>
      <c r="BB179" s="36"/>
      <c r="BC179" s="36"/>
      <c r="BD179" s="36"/>
      <c r="BE179" s="36"/>
      <c r="BF179" s="36"/>
      <c r="BG179" s="36"/>
      <c r="BH179" s="36"/>
      <c r="BI179" s="36"/>
    </row>
    <row r="180" spans="1:61" s="60" customFormat="1" ht="20.25" x14ac:dyDescent="0.3">
      <c r="A180" s="36" t="s">
        <v>360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59" t="s">
        <v>153</v>
      </c>
      <c r="AJ180" s="270"/>
      <c r="AK180" s="270"/>
      <c r="AL180" s="270"/>
      <c r="AM180" s="270"/>
      <c r="AN180" s="270"/>
      <c r="AO180" s="270"/>
      <c r="AP180" s="270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36"/>
      <c r="BC180" s="36"/>
      <c r="BD180" s="36"/>
      <c r="BE180" s="36"/>
      <c r="BF180" s="36"/>
      <c r="BG180" s="36"/>
      <c r="BH180" s="36"/>
      <c r="BI180" s="36"/>
    </row>
    <row r="181" spans="1:61" s="60" customFormat="1" ht="20.25" x14ac:dyDescent="0.3">
      <c r="A181" s="36" t="s">
        <v>361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59" t="s">
        <v>369</v>
      </c>
      <c r="AJ181" s="270"/>
      <c r="AK181" s="270"/>
      <c r="AL181" s="270"/>
      <c r="AM181" s="270"/>
      <c r="AN181" s="270"/>
      <c r="AO181" s="270"/>
      <c r="AP181" s="270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36"/>
      <c r="BC181" s="36"/>
      <c r="BD181" s="36"/>
      <c r="BE181" s="36"/>
      <c r="BF181" s="36"/>
      <c r="BG181" s="36"/>
      <c r="BH181" s="36"/>
      <c r="BI181" s="36"/>
    </row>
    <row r="182" spans="1:61" s="60" customFormat="1" ht="38.25" customHeight="1" x14ac:dyDescent="0.3">
      <c r="A182" s="318"/>
      <c r="B182" s="318"/>
      <c r="C182" s="318"/>
      <c r="D182" s="318"/>
      <c r="E182" s="318"/>
      <c r="F182" s="318"/>
      <c r="G182" s="319"/>
      <c r="H182" s="319"/>
      <c r="I182" s="278"/>
      <c r="J182" s="320" t="s">
        <v>157</v>
      </c>
      <c r="K182" s="318"/>
      <c r="L182" s="321"/>
      <c r="M182" s="321"/>
      <c r="N182" s="321"/>
      <c r="O182" s="321"/>
      <c r="P182" s="321"/>
      <c r="Q182" s="321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18"/>
      <c r="AJ182" s="318"/>
      <c r="AK182" s="318"/>
      <c r="AL182" s="318"/>
      <c r="AM182" s="318"/>
      <c r="AN182" s="318"/>
      <c r="AO182" s="319"/>
      <c r="AP182" s="319"/>
      <c r="AQ182" s="278"/>
      <c r="AR182" s="320" t="s">
        <v>155</v>
      </c>
      <c r="AS182" s="318"/>
      <c r="AT182" s="321"/>
      <c r="AU182" s="321"/>
      <c r="AV182" s="321"/>
      <c r="AW182" s="321"/>
      <c r="AX182" s="321"/>
      <c r="AY182" s="59"/>
      <c r="AZ182" s="59"/>
      <c r="BA182" s="59"/>
      <c r="BB182" s="36"/>
      <c r="BC182" s="36"/>
      <c r="BD182" s="36"/>
      <c r="BE182" s="36"/>
      <c r="BF182" s="36"/>
      <c r="BG182" s="36"/>
      <c r="BH182" s="36"/>
      <c r="BI182" s="36"/>
    </row>
    <row r="183" spans="1:61" s="60" customFormat="1" ht="27" customHeight="1" x14ac:dyDescent="0.3">
      <c r="A183" s="318"/>
      <c r="B183" s="318"/>
      <c r="C183" s="318"/>
      <c r="D183" s="318"/>
      <c r="E183" s="276" t="s">
        <v>358</v>
      </c>
      <c r="F183" s="322"/>
      <c r="I183" s="323" t="s">
        <v>278</v>
      </c>
      <c r="J183" s="324"/>
      <c r="K183" s="324"/>
      <c r="L183" s="324"/>
      <c r="M183" s="324"/>
      <c r="N183" s="324"/>
      <c r="O183" s="324"/>
      <c r="P183" s="324"/>
      <c r="Q183" s="324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18"/>
      <c r="AJ183" s="318"/>
      <c r="AK183" s="318"/>
      <c r="AL183" s="318"/>
      <c r="AM183" s="276" t="s">
        <v>358</v>
      </c>
      <c r="AN183" s="322"/>
      <c r="AQ183" s="323" t="s">
        <v>278</v>
      </c>
      <c r="AR183" s="324"/>
      <c r="AS183" s="324"/>
      <c r="AT183" s="324"/>
      <c r="AU183" s="324"/>
      <c r="AV183" s="324"/>
      <c r="AW183" s="324"/>
      <c r="AX183" s="324"/>
      <c r="AY183" s="272"/>
      <c r="AZ183" s="59"/>
      <c r="BA183" s="59"/>
      <c r="BB183" s="36"/>
      <c r="BC183" s="36"/>
      <c r="BD183" s="36"/>
      <c r="BE183" s="36"/>
      <c r="BF183" s="36"/>
      <c r="BG183" s="36"/>
      <c r="BH183" s="36"/>
      <c r="BI183" s="36"/>
    </row>
    <row r="184" spans="1:61" s="60" customFormat="1" ht="23.25" x14ac:dyDescent="0.3"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278"/>
      <c r="AJ184" s="278"/>
      <c r="AK184" s="278"/>
      <c r="AL184" s="278"/>
      <c r="AM184" s="276"/>
      <c r="AN184" s="322"/>
      <c r="AQ184" s="323"/>
      <c r="AR184" s="324"/>
      <c r="AS184" s="324"/>
      <c r="AT184" s="324"/>
      <c r="AU184" s="324"/>
      <c r="AV184" s="324"/>
      <c r="AW184" s="324"/>
      <c r="AX184" s="324"/>
      <c r="AY184" s="272"/>
      <c r="AZ184" s="59"/>
      <c r="BA184" s="59"/>
      <c r="BB184" s="36"/>
      <c r="BC184" s="36"/>
      <c r="BD184" s="36"/>
      <c r="BE184" s="36"/>
      <c r="BF184" s="36"/>
      <c r="BG184" s="36"/>
      <c r="BH184" s="36"/>
      <c r="BI184" s="36"/>
    </row>
    <row r="185" spans="1:61" s="60" customFormat="1" ht="23.25" x14ac:dyDescent="0.3">
      <c r="A185" s="36" t="s">
        <v>257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278" t="s">
        <v>156</v>
      </c>
      <c r="AN185" s="276"/>
      <c r="AO185" s="278"/>
      <c r="AP185" s="278"/>
      <c r="AQ185" s="278"/>
      <c r="AR185" s="324"/>
      <c r="AS185" s="324"/>
      <c r="AT185" s="324"/>
      <c r="AU185" s="324"/>
      <c r="AV185" s="324"/>
      <c r="AW185" s="324"/>
      <c r="AX185" s="324"/>
      <c r="AY185" s="324"/>
      <c r="AZ185" s="59"/>
      <c r="BD185" s="36"/>
      <c r="BE185" s="36"/>
      <c r="BF185" s="36"/>
      <c r="BG185" s="36"/>
      <c r="BH185" s="36"/>
      <c r="BI185" s="36"/>
    </row>
    <row r="186" spans="1:61" s="60" customFormat="1" ht="27.75" customHeight="1" x14ac:dyDescent="0.3">
      <c r="A186" s="318"/>
      <c r="B186" s="318"/>
      <c r="C186" s="318"/>
      <c r="D186" s="318"/>
      <c r="E186" s="318"/>
      <c r="F186" s="318"/>
      <c r="G186" s="319"/>
      <c r="H186" s="319"/>
      <c r="I186" s="278"/>
      <c r="J186" s="320" t="s">
        <v>258</v>
      </c>
      <c r="K186" s="318"/>
      <c r="L186" s="321"/>
      <c r="M186" s="321"/>
      <c r="N186" s="321"/>
      <c r="O186" s="321"/>
      <c r="P186" s="321"/>
      <c r="Q186" s="321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18"/>
      <c r="AJ186" s="318"/>
      <c r="AK186" s="318"/>
      <c r="AL186" s="318"/>
      <c r="AM186" s="318"/>
      <c r="AN186" s="318"/>
      <c r="AO186" s="319"/>
      <c r="AP186" s="319"/>
      <c r="AQ186" s="278"/>
      <c r="AR186" s="320"/>
      <c r="AS186" s="318"/>
      <c r="AT186" s="321"/>
      <c r="AU186" s="321"/>
      <c r="AV186" s="321"/>
      <c r="AW186" s="321"/>
      <c r="AX186" s="321"/>
      <c r="AY186" s="59"/>
      <c r="AZ186" s="59"/>
      <c r="BA186" s="59"/>
      <c r="BB186" s="36"/>
      <c r="BC186" s="36"/>
      <c r="BD186" s="36"/>
      <c r="BE186" s="36"/>
      <c r="BF186" s="36"/>
      <c r="BG186" s="36"/>
      <c r="BH186" s="36"/>
      <c r="BI186" s="36"/>
    </row>
    <row r="187" spans="1:61" s="60" customFormat="1" ht="24" customHeight="1" x14ac:dyDescent="0.3">
      <c r="A187" s="318"/>
      <c r="B187" s="318"/>
      <c r="C187" s="318"/>
      <c r="D187" s="318"/>
      <c r="E187" s="276" t="s">
        <v>358</v>
      </c>
      <c r="F187" s="322"/>
      <c r="I187" s="323"/>
      <c r="J187" s="324"/>
      <c r="K187" s="324"/>
      <c r="L187" s="324"/>
      <c r="M187" s="324"/>
      <c r="N187" s="324"/>
      <c r="O187" s="324"/>
      <c r="P187" s="324"/>
      <c r="Q187" s="324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18"/>
      <c r="AJ187" s="318"/>
      <c r="AK187" s="318"/>
      <c r="AL187" s="318"/>
      <c r="AM187" s="276" t="s">
        <v>358</v>
      </c>
      <c r="AN187" s="322"/>
      <c r="AQ187" s="323"/>
      <c r="AR187" s="324"/>
      <c r="AS187" s="324"/>
      <c r="AT187" s="324"/>
      <c r="AU187" s="324"/>
      <c r="AV187" s="324"/>
      <c r="AW187" s="324"/>
      <c r="AX187" s="324"/>
      <c r="AY187" s="272"/>
      <c r="AZ187" s="59"/>
      <c r="BA187" s="59"/>
      <c r="BB187" s="36"/>
      <c r="BC187" s="36"/>
      <c r="BD187" s="36"/>
      <c r="BE187" s="36"/>
      <c r="BF187" s="36"/>
      <c r="BG187" s="36"/>
      <c r="BH187" s="36"/>
      <c r="BI187" s="36"/>
    </row>
    <row r="188" spans="1:61" s="60" customFormat="1" ht="20.25" x14ac:dyDescent="0.3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BA188" s="59"/>
      <c r="BB188" s="36"/>
      <c r="BC188" s="36"/>
      <c r="BD188" s="36"/>
      <c r="BE188" s="36"/>
      <c r="BF188" s="36"/>
      <c r="BG188" s="36"/>
      <c r="BH188" s="36"/>
      <c r="BI188" s="36"/>
    </row>
    <row r="189" spans="1:61" s="60" customFormat="1" ht="20.25" x14ac:dyDescent="0.3">
      <c r="A189" s="325" t="s">
        <v>307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BA189" s="59"/>
      <c r="BB189" s="36"/>
      <c r="BC189" s="36"/>
      <c r="BD189" s="36"/>
      <c r="BE189" s="36"/>
      <c r="BF189" s="36"/>
      <c r="BG189" s="36"/>
      <c r="BH189" s="36"/>
      <c r="BI189" s="36"/>
    </row>
    <row r="190" spans="1:61" s="60" customFormat="1" ht="23.25" x14ac:dyDescent="0.3">
      <c r="A190" s="325" t="s">
        <v>308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278"/>
      <c r="AJ190" s="278"/>
      <c r="AK190" s="278"/>
      <c r="AL190" s="278"/>
      <c r="AM190" s="276"/>
      <c r="AN190" s="322"/>
      <c r="AQ190" s="323"/>
      <c r="AR190" s="324"/>
      <c r="AS190" s="324"/>
      <c r="AT190" s="324"/>
      <c r="AU190" s="324"/>
      <c r="AV190" s="324"/>
      <c r="AW190" s="324"/>
      <c r="AX190" s="324"/>
      <c r="AY190" s="272"/>
      <c r="AZ190" s="59"/>
      <c r="BA190" s="59"/>
      <c r="BB190" s="36"/>
      <c r="BC190" s="36"/>
      <c r="BD190" s="36"/>
      <c r="BE190" s="36"/>
      <c r="BF190" s="36"/>
      <c r="BG190" s="36"/>
      <c r="BH190" s="36"/>
      <c r="BI190" s="36"/>
    </row>
    <row r="191" spans="1:61" s="60" customFormat="1" ht="20.25" x14ac:dyDescent="0.3">
      <c r="A191" s="273" t="s">
        <v>343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N191" s="276"/>
      <c r="AO191" s="278"/>
      <c r="AP191" s="278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36"/>
      <c r="BC191" s="36"/>
      <c r="BD191" s="36"/>
      <c r="BE191" s="36"/>
      <c r="BF191" s="36"/>
      <c r="BG191" s="36"/>
      <c r="BH191" s="36"/>
      <c r="BI191" s="36"/>
    </row>
    <row r="192" spans="1:61" s="53" customFormat="1" ht="20.100000000000001" customHeight="1" x14ac:dyDescent="0.25"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</row>
    <row r="193" spans="1:61" s="53" customFormat="1" ht="20.100000000000001" customHeight="1" x14ac:dyDescent="0.25"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</row>
    <row r="194" spans="1:61" s="53" customFormat="1" ht="18.75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</row>
  </sheetData>
  <mergeCells count="1018">
    <mergeCell ref="V28:W31"/>
    <mergeCell ref="X28:Y31"/>
    <mergeCell ref="AD35:AE35"/>
    <mergeCell ref="A12:A15"/>
    <mergeCell ref="B12:E12"/>
    <mergeCell ref="G12:I12"/>
    <mergeCell ref="A164:D164"/>
    <mergeCell ref="BF164:BI164"/>
    <mergeCell ref="E164:BE164"/>
    <mergeCell ref="P1:AV1"/>
    <mergeCell ref="P2:AV3"/>
    <mergeCell ref="P5:AV7"/>
    <mergeCell ref="AK29:AM29"/>
    <mergeCell ref="AN29:AP29"/>
    <mergeCell ref="AQ29:AS29"/>
    <mergeCell ref="V37:W37"/>
    <mergeCell ref="X37:Y37"/>
    <mergeCell ref="Z36:AA36"/>
    <mergeCell ref="AB36:AC36"/>
    <mergeCell ref="AD36:AE36"/>
    <mergeCell ref="AF36:AG36"/>
    <mergeCell ref="Z44:AA44"/>
    <mergeCell ref="AB44:AC44"/>
    <mergeCell ref="AD44:AE44"/>
    <mergeCell ref="AF44:AG44"/>
    <mergeCell ref="AD68:AE70"/>
    <mergeCell ref="AF68:AG70"/>
    <mergeCell ref="T12:V12"/>
    <mergeCell ref="X12:Z12"/>
    <mergeCell ref="R32:S32"/>
    <mergeCell ref="T32:U32"/>
    <mergeCell ref="V32:W32"/>
    <mergeCell ref="X32:Y32"/>
    <mergeCell ref="Z32:AA32"/>
    <mergeCell ref="AB32:AC32"/>
    <mergeCell ref="AH68:AJ68"/>
    <mergeCell ref="AK68:AM68"/>
    <mergeCell ref="AN68:AP68"/>
    <mergeCell ref="AQ68:AS68"/>
    <mergeCell ref="AT68:AV68"/>
    <mergeCell ref="AW68:AY68"/>
    <mergeCell ref="AZ68:BB68"/>
    <mergeCell ref="BC68:BE68"/>
    <mergeCell ref="AI69:AJ69"/>
    <mergeCell ref="AL69:AM69"/>
    <mergeCell ref="AO69:AP69"/>
    <mergeCell ref="AR69:AS69"/>
    <mergeCell ref="AU69:AV69"/>
    <mergeCell ref="AX69:AY69"/>
    <mergeCell ref="BA69:BB69"/>
    <mergeCell ref="BD69:BE69"/>
    <mergeCell ref="AL30:AM30"/>
    <mergeCell ref="AO30:AP30"/>
    <mergeCell ref="AR30:AS30"/>
    <mergeCell ref="AU30:AV30"/>
    <mergeCell ref="AX30:AY30"/>
    <mergeCell ref="K12:N12"/>
    <mergeCell ref="O12:R12"/>
    <mergeCell ref="AB68:AC70"/>
    <mergeCell ref="A71:B72"/>
    <mergeCell ref="C71:Q71"/>
    <mergeCell ref="R71:S71"/>
    <mergeCell ref="T71:U71"/>
    <mergeCell ref="V71:W71"/>
    <mergeCell ref="X71:Y71"/>
    <mergeCell ref="A77:B78"/>
    <mergeCell ref="C77:Q77"/>
    <mergeCell ref="R77:S77"/>
    <mergeCell ref="T77:U77"/>
    <mergeCell ref="V77:W77"/>
    <mergeCell ref="X77:Y77"/>
    <mergeCell ref="A83:B83"/>
    <mergeCell ref="C83:Q83"/>
    <mergeCell ref="R83:S83"/>
    <mergeCell ref="R35:S35"/>
    <mergeCell ref="T35:U35"/>
    <mergeCell ref="V35:W35"/>
    <mergeCell ref="X35:Y35"/>
    <mergeCell ref="Z37:AA37"/>
    <mergeCell ref="AB37:AC37"/>
    <mergeCell ref="Z43:AA43"/>
    <mergeCell ref="AB43:AC43"/>
    <mergeCell ref="Z45:AA45"/>
    <mergeCell ref="AB45:AC45"/>
    <mergeCell ref="AB48:AC48"/>
    <mergeCell ref="Z50:AA50"/>
    <mergeCell ref="AB50:AC50"/>
    <mergeCell ref="C52:Q52"/>
    <mergeCell ref="BH12:BH15"/>
    <mergeCell ref="V27:AG27"/>
    <mergeCell ref="AH27:BE27"/>
    <mergeCell ref="BF27:BG31"/>
    <mergeCell ref="BB12:BB15"/>
    <mergeCell ref="BC12:BC15"/>
    <mergeCell ref="BD12:BD15"/>
    <mergeCell ref="BE12:BE15"/>
    <mergeCell ref="BF12:BF15"/>
    <mergeCell ref="BG12:BG15"/>
    <mergeCell ref="AB12:AE12"/>
    <mergeCell ref="AG12:AI12"/>
    <mergeCell ref="AK12:AN12"/>
    <mergeCell ref="AO12:AR12"/>
    <mergeCell ref="AT12:AV12"/>
    <mergeCell ref="AX12:BA12"/>
    <mergeCell ref="AT29:AV29"/>
    <mergeCell ref="AW29:AY29"/>
    <mergeCell ref="AZ29:BB29"/>
    <mergeCell ref="BC29:BE29"/>
    <mergeCell ref="AI30:AJ30"/>
    <mergeCell ref="BH27:BI31"/>
    <mergeCell ref="Z28:AG28"/>
    <mergeCell ref="AH28:AM28"/>
    <mergeCell ref="AN28:AS28"/>
    <mergeCell ref="AT28:AY28"/>
    <mergeCell ref="AZ28:BE28"/>
    <mergeCell ref="Z29:AA31"/>
    <mergeCell ref="AB29:AC31"/>
    <mergeCell ref="BI12:BI15"/>
    <mergeCell ref="A26:BI26"/>
    <mergeCell ref="AD29:AE31"/>
    <mergeCell ref="AD32:AE32"/>
    <mergeCell ref="AF32:AG32"/>
    <mergeCell ref="BF32:BG32"/>
    <mergeCell ref="BH32:BI32"/>
    <mergeCell ref="A33:B33"/>
    <mergeCell ref="C33:Q33"/>
    <mergeCell ref="R33:S33"/>
    <mergeCell ref="T33:U33"/>
    <mergeCell ref="BF33:BG33"/>
    <mergeCell ref="BH33:BI33"/>
    <mergeCell ref="BA30:BB30"/>
    <mergeCell ref="BD30:BE30"/>
    <mergeCell ref="A32:B32"/>
    <mergeCell ref="C32:Q32"/>
    <mergeCell ref="Z34:AA34"/>
    <mergeCell ref="AB34:AC34"/>
    <mergeCell ref="A27:B31"/>
    <mergeCell ref="C27:Q31"/>
    <mergeCell ref="R27:S31"/>
    <mergeCell ref="T27:U31"/>
    <mergeCell ref="BF34:BG34"/>
    <mergeCell ref="BH34:BI34"/>
    <mergeCell ref="A34:B34"/>
    <mergeCell ref="C34:Q34"/>
    <mergeCell ref="R34:S34"/>
    <mergeCell ref="T34:U34"/>
    <mergeCell ref="V34:W34"/>
    <mergeCell ref="X34:Y34"/>
    <mergeCell ref="AD34:AE34"/>
    <mergeCell ref="AF34:AG34"/>
    <mergeCell ref="AF29:AG31"/>
    <mergeCell ref="AH29:AJ29"/>
    <mergeCell ref="AD37:AE37"/>
    <mergeCell ref="AF37:AG37"/>
    <mergeCell ref="BF37:BG37"/>
    <mergeCell ref="BH37:BI37"/>
    <mergeCell ref="A37:B37"/>
    <mergeCell ref="C37:Q37"/>
    <mergeCell ref="R37:S37"/>
    <mergeCell ref="T37:U37"/>
    <mergeCell ref="BF36:BG36"/>
    <mergeCell ref="BH36:BI36"/>
    <mergeCell ref="A36:B36"/>
    <mergeCell ref="C36:Q36"/>
    <mergeCell ref="R36:S36"/>
    <mergeCell ref="T36:U36"/>
    <mergeCell ref="V36:W36"/>
    <mergeCell ref="X36:Y36"/>
    <mergeCell ref="Z35:AA35"/>
    <mergeCell ref="AB35:AC35"/>
    <mergeCell ref="BF35:BG35"/>
    <mergeCell ref="BH35:BI35"/>
    <mergeCell ref="A35:B35"/>
    <mergeCell ref="C35:Q35"/>
    <mergeCell ref="AF35:AG35"/>
    <mergeCell ref="AB40:AC40"/>
    <mergeCell ref="AD40:AE40"/>
    <mergeCell ref="AF40:AG40"/>
    <mergeCell ref="BF40:BG40"/>
    <mergeCell ref="BH40:BI40"/>
    <mergeCell ref="A41:B41"/>
    <mergeCell ref="C41:Q41"/>
    <mergeCell ref="R41:S41"/>
    <mergeCell ref="T41:U41"/>
    <mergeCell ref="V41:W41"/>
    <mergeCell ref="A38:B38"/>
    <mergeCell ref="C38:Q38"/>
    <mergeCell ref="BF38:BG38"/>
    <mergeCell ref="BH38:BI38"/>
    <mergeCell ref="A40:B40"/>
    <mergeCell ref="C40:Q40"/>
    <mergeCell ref="T40:U40"/>
    <mergeCell ref="V40:W40"/>
    <mergeCell ref="X40:Y40"/>
    <mergeCell ref="Z40:AA40"/>
    <mergeCell ref="AD43:AE43"/>
    <mergeCell ref="AF43:AG43"/>
    <mergeCell ref="BF43:BG43"/>
    <mergeCell ref="BH43:BI43"/>
    <mergeCell ref="A43:B43"/>
    <mergeCell ref="C43:Q43"/>
    <mergeCell ref="R43:S43"/>
    <mergeCell ref="T43:U43"/>
    <mergeCell ref="V43:W43"/>
    <mergeCell ref="X43:Y43"/>
    <mergeCell ref="BF39:BG39"/>
    <mergeCell ref="BH39:BI39"/>
    <mergeCell ref="A42:B42"/>
    <mergeCell ref="C42:Q42"/>
    <mergeCell ref="BF42:BG42"/>
    <mergeCell ref="BH42:BI42"/>
    <mergeCell ref="BH41:BI41"/>
    <mergeCell ref="A39:B39"/>
    <mergeCell ref="C39:Q39"/>
    <mergeCell ref="R39:S39"/>
    <mergeCell ref="T39:U39"/>
    <mergeCell ref="V39:W39"/>
    <mergeCell ref="X39:Y39"/>
    <mergeCell ref="Z39:AA39"/>
    <mergeCell ref="AB39:AC39"/>
    <mergeCell ref="AD39:AE39"/>
    <mergeCell ref="X41:Y41"/>
    <mergeCell ref="Z41:AA41"/>
    <mergeCell ref="AB41:AC41"/>
    <mergeCell ref="AD41:AE41"/>
    <mergeCell ref="AF41:AG41"/>
    <mergeCell ref="BF41:BG41"/>
    <mergeCell ref="AD45:AE45"/>
    <mergeCell ref="AF45:AG45"/>
    <mergeCell ref="BF45:BG45"/>
    <mergeCell ref="BH45:BI45"/>
    <mergeCell ref="A45:B45"/>
    <mergeCell ref="C45:Q45"/>
    <mergeCell ref="R45:S45"/>
    <mergeCell ref="T45:U45"/>
    <mergeCell ref="V45:W45"/>
    <mergeCell ref="X45:Y45"/>
    <mergeCell ref="BF44:BG44"/>
    <mergeCell ref="BH44:BI44"/>
    <mergeCell ref="A44:B44"/>
    <mergeCell ref="C44:Q44"/>
    <mergeCell ref="R44:S44"/>
    <mergeCell ref="T44:U44"/>
    <mergeCell ref="V44:W44"/>
    <mergeCell ref="X44:Y44"/>
    <mergeCell ref="AD48:AE48"/>
    <mergeCell ref="AF48:AG48"/>
    <mergeCell ref="BF48:BG48"/>
    <mergeCell ref="BH48:BI48"/>
    <mergeCell ref="A49:B49"/>
    <mergeCell ref="C49:Q49"/>
    <mergeCell ref="T49:U49"/>
    <mergeCell ref="V49:W49"/>
    <mergeCell ref="X49:Y49"/>
    <mergeCell ref="A48:B48"/>
    <mergeCell ref="C48:Q48"/>
    <mergeCell ref="R48:S48"/>
    <mergeCell ref="V48:W48"/>
    <mergeCell ref="X48:Y48"/>
    <mergeCell ref="Z48:AA48"/>
    <mergeCell ref="AB46:AC46"/>
    <mergeCell ref="AD46:AE46"/>
    <mergeCell ref="AF46:AG46"/>
    <mergeCell ref="BF46:BG46"/>
    <mergeCell ref="BH46:BI46"/>
    <mergeCell ref="A47:B47"/>
    <mergeCell ref="C47:Q47"/>
    <mergeCell ref="BF47:BG47"/>
    <mergeCell ref="BH47:BI47"/>
    <mergeCell ref="A46:B46"/>
    <mergeCell ref="C46:Q46"/>
    <mergeCell ref="R46:S46"/>
    <mergeCell ref="V46:W46"/>
    <mergeCell ref="X46:Y46"/>
    <mergeCell ref="Z46:AA46"/>
    <mergeCell ref="AD50:AE50"/>
    <mergeCell ref="AF50:AG50"/>
    <mergeCell ref="BF50:BG50"/>
    <mergeCell ref="BH50:BI50"/>
    <mergeCell ref="A50:B50"/>
    <mergeCell ref="C50:Q50"/>
    <mergeCell ref="R50:S50"/>
    <mergeCell ref="T50:U50"/>
    <mergeCell ref="V50:W50"/>
    <mergeCell ref="X50:Y50"/>
    <mergeCell ref="Z49:AA49"/>
    <mergeCell ref="AB49:AC49"/>
    <mergeCell ref="AD49:AE49"/>
    <mergeCell ref="AF49:AG49"/>
    <mergeCell ref="BF49:BG49"/>
    <mergeCell ref="BH49:BI49"/>
    <mergeCell ref="Z51:AA51"/>
    <mergeCell ref="AB51:AC51"/>
    <mergeCell ref="AD51:AE51"/>
    <mergeCell ref="AF51:AG51"/>
    <mergeCell ref="BF51:BG51"/>
    <mergeCell ref="BH51:BI52"/>
    <mergeCell ref="Z52:AA52"/>
    <mergeCell ref="AB52:AC52"/>
    <mergeCell ref="AD52:AE52"/>
    <mergeCell ref="AF52:AG52"/>
    <mergeCell ref="A51:B52"/>
    <mergeCell ref="C51:Q51"/>
    <mergeCell ref="R51:S51"/>
    <mergeCell ref="T51:U51"/>
    <mergeCell ref="V51:W51"/>
    <mergeCell ref="X51:Y51"/>
    <mergeCell ref="R52:S52"/>
    <mergeCell ref="V52:W52"/>
    <mergeCell ref="X52:Y52"/>
    <mergeCell ref="AF53:AG53"/>
    <mergeCell ref="BF53:BG53"/>
    <mergeCell ref="BH53:BI54"/>
    <mergeCell ref="C54:Q54"/>
    <mergeCell ref="R54:S54"/>
    <mergeCell ref="V54:W54"/>
    <mergeCell ref="X54:Y54"/>
    <mergeCell ref="Z54:AA54"/>
    <mergeCell ref="AB54:AC54"/>
    <mergeCell ref="AD54:AE54"/>
    <mergeCell ref="BF52:BG52"/>
    <mergeCell ref="A53:B54"/>
    <mergeCell ref="C53:Q53"/>
    <mergeCell ref="R53:S53"/>
    <mergeCell ref="T53:U53"/>
    <mergeCell ref="V53:W53"/>
    <mergeCell ref="X53:Y53"/>
    <mergeCell ref="Z53:AA53"/>
    <mergeCell ref="AB53:AC53"/>
    <mergeCell ref="AD53:AE53"/>
    <mergeCell ref="AD90:AE90"/>
    <mergeCell ref="AF90:AG90"/>
    <mergeCell ref="BF90:BG90"/>
    <mergeCell ref="BH90:BI90"/>
    <mergeCell ref="A55:B55"/>
    <mergeCell ref="C55:Q55"/>
    <mergeCell ref="BF55:BG55"/>
    <mergeCell ref="BH55:BI55"/>
    <mergeCell ref="AF54:AG54"/>
    <mergeCell ref="BF54:BG54"/>
    <mergeCell ref="A90:B90"/>
    <mergeCell ref="C90:Q90"/>
    <mergeCell ref="R90:S90"/>
    <mergeCell ref="T90:U90"/>
    <mergeCell ref="V90:W90"/>
    <mergeCell ref="X90:Y90"/>
    <mergeCell ref="Z90:AA90"/>
    <mergeCell ref="AB90:AC90"/>
    <mergeCell ref="A66:B70"/>
    <mergeCell ref="C66:Q70"/>
    <mergeCell ref="R66:S70"/>
    <mergeCell ref="T66:U70"/>
    <mergeCell ref="V66:AG66"/>
    <mergeCell ref="AH66:BE66"/>
    <mergeCell ref="V67:W70"/>
    <mergeCell ref="X67:Y70"/>
    <mergeCell ref="Z67:AG67"/>
    <mergeCell ref="AH67:AM67"/>
    <mergeCell ref="AN67:AS67"/>
    <mergeCell ref="AT67:AY67"/>
    <mergeCell ref="AZ67:BE67"/>
    <mergeCell ref="Z68:AA70"/>
    <mergeCell ref="AF60:AG60"/>
    <mergeCell ref="BF60:BG60"/>
    <mergeCell ref="BH60:BI60"/>
    <mergeCell ref="A60:B60"/>
    <mergeCell ref="C60:Q60"/>
    <mergeCell ref="R60:S60"/>
    <mergeCell ref="T60:U60"/>
    <mergeCell ref="V60:W60"/>
    <mergeCell ref="X60:Y60"/>
    <mergeCell ref="Z59:AA59"/>
    <mergeCell ref="AB59:AC59"/>
    <mergeCell ref="AD59:AE59"/>
    <mergeCell ref="AF59:AG59"/>
    <mergeCell ref="BF59:BG59"/>
    <mergeCell ref="BH59:BI59"/>
    <mergeCell ref="A59:B59"/>
    <mergeCell ref="C59:Q59"/>
    <mergeCell ref="R59:S59"/>
    <mergeCell ref="T59:U59"/>
    <mergeCell ref="V59:W59"/>
    <mergeCell ref="X59:Y59"/>
    <mergeCell ref="BF57:BG57"/>
    <mergeCell ref="A58:B58"/>
    <mergeCell ref="C58:Q58"/>
    <mergeCell ref="R58:S58"/>
    <mergeCell ref="T58:U58"/>
    <mergeCell ref="V58:W58"/>
    <mergeCell ref="X58:Y58"/>
    <mergeCell ref="Z58:AA58"/>
    <mergeCell ref="AB58:AC58"/>
    <mergeCell ref="AD58:AE58"/>
    <mergeCell ref="Z56:AA56"/>
    <mergeCell ref="AB56:AC56"/>
    <mergeCell ref="AD56:AE56"/>
    <mergeCell ref="AF56:AG56"/>
    <mergeCell ref="BF56:BG56"/>
    <mergeCell ref="BH56:BI57"/>
    <mergeCell ref="Z57:AA57"/>
    <mergeCell ref="AB57:AC57"/>
    <mergeCell ref="AD57:AE57"/>
    <mergeCell ref="AF57:AG57"/>
    <mergeCell ref="A56:B57"/>
    <mergeCell ref="C56:Q56"/>
    <mergeCell ref="R56:S56"/>
    <mergeCell ref="T56:U56"/>
    <mergeCell ref="V56:W56"/>
    <mergeCell ref="X56:Y56"/>
    <mergeCell ref="C57:Q57"/>
    <mergeCell ref="R57:S57"/>
    <mergeCell ref="V57:W57"/>
    <mergeCell ref="X57:Y57"/>
    <mergeCell ref="AF62:AG62"/>
    <mergeCell ref="BF62:BG62"/>
    <mergeCell ref="BH62:BI62"/>
    <mergeCell ref="A63:B63"/>
    <mergeCell ref="C63:Q63"/>
    <mergeCell ref="BF63:BG63"/>
    <mergeCell ref="BH63:BI63"/>
    <mergeCell ref="AF58:AG58"/>
    <mergeCell ref="BF58:BG58"/>
    <mergeCell ref="BH58:BI58"/>
    <mergeCell ref="A62:B62"/>
    <mergeCell ref="C62:Q62"/>
    <mergeCell ref="V62:W62"/>
    <mergeCell ref="X62:Y62"/>
    <mergeCell ref="Z62:AA62"/>
    <mergeCell ref="AB62:AC62"/>
    <mergeCell ref="AD62:AE62"/>
    <mergeCell ref="Z61:AA61"/>
    <mergeCell ref="AB61:AC61"/>
    <mergeCell ref="AD61:AE61"/>
    <mergeCell ref="AF61:AG61"/>
    <mergeCell ref="BF61:BG61"/>
    <mergeCell ref="BH61:BI61"/>
    <mergeCell ref="A61:B61"/>
    <mergeCell ref="C61:Q61"/>
    <mergeCell ref="R61:S61"/>
    <mergeCell ref="T61:U61"/>
    <mergeCell ref="V61:W61"/>
    <mergeCell ref="X61:Y61"/>
    <mergeCell ref="Z60:AA60"/>
    <mergeCell ref="AB60:AC60"/>
    <mergeCell ref="AD60:AE60"/>
    <mergeCell ref="Z64:AA64"/>
    <mergeCell ref="AB64:AC64"/>
    <mergeCell ref="AD64:AE64"/>
    <mergeCell ref="AF64:AG64"/>
    <mergeCell ref="BF64:BG64"/>
    <mergeCell ref="BH64:BI64"/>
    <mergeCell ref="A64:B64"/>
    <mergeCell ref="C64:Q64"/>
    <mergeCell ref="R64:S64"/>
    <mergeCell ref="T64:U64"/>
    <mergeCell ref="V64:W64"/>
    <mergeCell ref="X64:Y64"/>
    <mergeCell ref="Z65:AA65"/>
    <mergeCell ref="AB65:AC65"/>
    <mergeCell ref="AD65:AE65"/>
    <mergeCell ref="AF65:AG65"/>
    <mergeCell ref="BF65:BG65"/>
    <mergeCell ref="BH65:BI65"/>
    <mergeCell ref="A65:B65"/>
    <mergeCell ref="C65:Q65"/>
    <mergeCell ref="R65:S65"/>
    <mergeCell ref="T65:U65"/>
    <mergeCell ref="V65:W65"/>
    <mergeCell ref="X65:Y65"/>
    <mergeCell ref="BF66:BG70"/>
    <mergeCell ref="BH66:BI70"/>
    <mergeCell ref="A73:B73"/>
    <mergeCell ref="C73:Q73"/>
    <mergeCell ref="BF73:BG73"/>
    <mergeCell ref="BH73:BI73"/>
    <mergeCell ref="A75:B75"/>
    <mergeCell ref="C75:Q75"/>
    <mergeCell ref="R75:S75"/>
    <mergeCell ref="T75:U75"/>
    <mergeCell ref="V75:W75"/>
    <mergeCell ref="X75:Y75"/>
    <mergeCell ref="C72:Q72"/>
    <mergeCell ref="R72:S72"/>
    <mergeCell ref="V72:W72"/>
    <mergeCell ref="X72:Y72"/>
    <mergeCell ref="Z72:AA72"/>
    <mergeCell ref="AB72:AC72"/>
    <mergeCell ref="Z71:AA71"/>
    <mergeCell ref="AB71:AC71"/>
    <mergeCell ref="AD71:AE71"/>
    <mergeCell ref="AF71:AG71"/>
    <mergeCell ref="BF71:BG71"/>
    <mergeCell ref="BH71:BI72"/>
    <mergeCell ref="AD72:AE72"/>
    <mergeCell ref="AF72:AG72"/>
    <mergeCell ref="BF72:BG72"/>
    <mergeCell ref="Z74:AA74"/>
    <mergeCell ref="AB74:AC74"/>
    <mergeCell ref="AD74:AE74"/>
    <mergeCell ref="AF74:AG74"/>
    <mergeCell ref="BF74:BG74"/>
    <mergeCell ref="BH74:BI74"/>
    <mergeCell ref="A74:B74"/>
    <mergeCell ref="C74:Q74"/>
    <mergeCell ref="R74:S74"/>
    <mergeCell ref="T74:U74"/>
    <mergeCell ref="V74:W74"/>
    <mergeCell ref="X74:Y74"/>
    <mergeCell ref="Z75:AA75"/>
    <mergeCell ref="AB75:AC75"/>
    <mergeCell ref="AD75:AE75"/>
    <mergeCell ref="AF75:AG75"/>
    <mergeCell ref="BF75:BG75"/>
    <mergeCell ref="BH75:BI75"/>
    <mergeCell ref="C78:Q78"/>
    <mergeCell ref="R78:S78"/>
    <mergeCell ref="V78:W78"/>
    <mergeCell ref="X78:Y78"/>
    <mergeCell ref="Z78:AA78"/>
    <mergeCell ref="AB78:AC78"/>
    <mergeCell ref="Z77:AA77"/>
    <mergeCell ref="AB77:AC77"/>
    <mergeCell ref="AD77:AE77"/>
    <mergeCell ref="AF77:AG77"/>
    <mergeCell ref="BF77:BG77"/>
    <mergeCell ref="BH77:BI78"/>
    <mergeCell ref="AD78:AE78"/>
    <mergeCell ref="AF78:AG78"/>
    <mergeCell ref="BF78:BG78"/>
    <mergeCell ref="A76:B76"/>
    <mergeCell ref="C76:Q76"/>
    <mergeCell ref="BF76:BG76"/>
    <mergeCell ref="BH76:BI76"/>
    <mergeCell ref="BF80:BG80"/>
    <mergeCell ref="A81:B82"/>
    <mergeCell ref="C81:Q81"/>
    <mergeCell ref="R81:S81"/>
    <mergeCell ref="T81:U81"/>
    <mergeCell ref="V81:W81"/>
    <mergeCell ref="X81:Y81"/>
    <mergeCell ref="Z81:AA81"/>
    <mergeCell ref="AB81:AC81"/>
    <mergeCell ref="AD81:AE81"/>
    <mergeCell ref="Z79:AA79"/>
    <mergeCell ref="AB79:AC79"/>
    <mergeCell ref="AD79:AE79"/>
    <mergeCell ref="AF79:AG79"/>
    <mergeCell ref="BF79:BG79"/>
    <mergeCell ref="BH79:BI80"/>
    <mergeCell ref="Z80:AA80"/>
    <mergeCell ref="AB80:AC80"/>
    <mergeCell ref="AD80:AE80"/>
    <mergeCell ref="AF80:AG80"/>
    <mergeCell ref="A79:B80"/>
    <mergeCell ref="C79:Q79"/>
    <mergeCell ref="R79:S79"/>
    <mergeCell ref="T79:U79"/>
    <mergeCell ref="V79:W79"/>
    <mergeCell ref="X79:Y79"/>
    <mergeCell ref="C80:Q80"/>
    <mergeCell ref="R80:S80"/>
    <mergeCell ref="V80:W80"/>
    <mergeCell ref="X80:Y80"/>
    <mergeCell ref="AF82:AG82"/>
    <mergeCell ref="BF82:BG82"/>
    <mergeCell ref="T83:U83"/>
    <mergeCell ref="V83:W83"/>
    <mergeCell ref="X83:Y83"/>
    <mergeCell ref="Z83:AA83"/>
    <mergeCell ref="AB83:AC83"/>
    <mergeCell ref="AF81:AG81"/>
    <mergeCell ref="BF81:BG81"/>
    <mergeCell ref="BH81:BI82"/>
    <mergeCell ref="C82:Q82"/>
    <mergeCell ref="R82:S82"/>
    <mergeCell ref="V82:W82"/>
    <mergeCell ref="X82:Y82"/>
    <mergeCell ref="Z82:AA82"/>
    <mergeCell ref="AB82:AC82"/>
    <mergeCell ref="AD82:AE82"/>
    <mergeCell ref="AD84:AE84"/>
    <mergeCell ref="AF84:AG84"/>
    <mergeCell ref="BF84:BG84"/>
    <mergeCell ref="BH84:BI85"/>
    <mergeCell ref="AD85:AE85"/>
    <mergeCell ref="AF85:AG85"/>
    <mergeCell ref="BF85:BG85"/>
    <mergeCell ref="AD83:AE83"/>
    <mergeCell ref="AF83:AG83"/>
    <mergeCell ref="BF83:BG83"/>
    <mergeCell ref="BH83:BI83"/>
    <mergeCell ref="Z86:AA86"/>
    <mergeCell ref="AB86:AC86"/>
    <mergeCell ref="AD86:AE86"/>
    <mergeCell ref="AF86:AG86"/>
    <mergeCell ref="BF86:BG86"/>
    <mergeCell ref="BH86:BI86"/>
    <mergeCell ref="A86:B86"/>
    <mergeCell ref="C86:Q86"/>
    <mergeCell ref="R86:S86"/>
    <mergeCell ref="T86:U86"/>
    <mergeCell ref="V86:W86"/>
    <mergeCell ref="X86:Y86"/>
    <mergeCell ref="C85:Q85"/>
    <mergeCell ref="R85:S85"/>
    <mergeCell ref="V85:W85"/>
    <mergeCell ref="X85:Y85"/>
    <mergeCell ref="Z85:AA85"/>
    <mergeCell ref="AB85:AC85"/>
    <mergeCell ref="A84:B85"/>
    <mergeCell ref="C84:Q84"/>
    <mergeCell ref="R84:S84"/>
    <mergeCell ref="T84:U84"/>
    <mergeCell ref="V84:W84"/>
    <mergeCell ref="X84:Y84"/>
    <mergeCell ref="Z84:AA84"/>
    <mergeCell ref="AB84:AC84"/>
    <mergeCell ref="C89:Q89"/>
    <mergeCell ref="R89:S89"/>
    <mergeCell ref="V89:W89"/>
    <mergeCell ref="X89:Y89"/>
    <mergeCell ref="Z89:AA89"/>
    <mergeCell ref="AB89:AC89"/>
    <mergeCell ref="Z88:AA88"/>
    <mergeCell ref="AB88:AC88"/>
    <mergeCell ref="AD88:AE88"/>
    <mergeCell ref="AF88:AG88"/>
    <mergeCell ref="BF88:BG88"/>
    <mergeCell ref="BH88:BI89"/>
    <mergeCell ref="AD89:AE89"/>
    <mergeCell ref="AF89:AG89"/>
    <mergeCell ref="BF89:BG89"/>
    <mergeCell ref="A87:B87"/>
    <mergeCell ref="C87:Q87"/>
    <mergeCell ref="BF87:BG87"/>
    <mergeCell ref="BH87:BI87"/>
    <mergeCell ref="A88:B89"/>
    <mergeCell ref="C88:Q88"/>
    <mergeCell ref="R88:S88"/>
    <mergeCell ref="T88:U88"/>
    <mergeCell ref="V88:W88"/>
    <mergeCell ref="X88:Y88"/>
    <mergeCell ref="BF95:BG95"/>
    <mergeCell ref="BH95:BI95"/>
    <mergeCell ref="A95:B95"/>
    <mergeCell ref="C95:Q95"/>
    <mergeCell ref="Z92:AA92"/>
    <mergeCell ref="AB92:AC92"/>
    <mergeCell ref="AD92:AE92"/>
    <mergeCell ref="AF92:AG92"/>
    <mergeCell ref="BF92:BG92"/>
    <mergeCell ref="BH92:BI92"/>
    <mergeCell ref="A91:B91"/>
    <mergeCell ref="C91:Q91"/>
    <mergeCell ref="BF91:BG91"/>
    <mergeCell ref="BH91:BI91"/>
    <mergeCell ref="A92:B92"/>
    <mergeCell ref="C92:Q92"/>
    <mergeCell ref="R92:S92"/>
    <mergeCell ref="T92:U92"/>
    <mergeCell ref="V92:W92"/>
    <mergeCell ref="X92:Y92"/>
    <mergeCell ref="Z96:AA96"/>
    <mergeCell ref="AB96:AC96"/>
    <mergeCell ref="AD96:AE96"/>
    <mergeCell ref="AF96:AG96"/>
    <mergeCell ref="Z102:AA102"/>
    <mergeCell ref="AB102:AC102"/>
    <mergeCell ref="AD102:AE102"/>
    <mergeCell ref="AF102:AG102"/>
    <mergeCell ref="BF102:BG102"/>
    <mergeCell ref="BH102:BI102"/>
    <mergeCell ref="A102:B102"/>
    <mergeCell ref="C102:Q102"/>
    <mergeCell ref="R102:S102"/>
    <mergeCell ref="T102:U102"/>
    <mergeCell ref="V102:W102"/>
    <mergeCell ref="X102:Y102"/>
    <mergeCell ref="Z93:AA93"/>
    <mergeCell ref="AB93:AC93"/>
    <mergeCell ref="AD93:AE93"/>
    <mergeCell ref="AF93:AG93"/>
    <mergeCell ref="BF93:BG93"/>
    <mergeCell ref="BH93:BI93"/>
    <mergeCell ref="A93:B93"/>
    <mergeCell ref="C93:Q93"/>
    <mergeCell ref="R93:S93"/>
    <mergeCell ref="T93:U93"/>
    <mergeCell ref="V93:W93"/>
    <mergeCell ref="X93:Y93"/>
    <mergeCell ref="Z95:AA95"/>
    <mergeCell ref="AB95:AC95"/>
    <mergeCell ref="AD95:AE95"/>
    <mergeCell ref="AF95:AG95"/>
    <mergeCell ref="R98:S98"/>
    <mergeCell ref="T98:U98"/>
    <mergeCell ref="V98:W98"/>
    <mergeCell ref="X98:Y98"/>
    <mergeCell ref="R95:S95"/>
    <mergeCell ref="T95:U95"/>
    <mergeCell ref="V95:W95"/>
    <mergeCell ref="X95:Y95"/>
    <mergeCell ref="Z94:AA94"/>
    <mergeCell ref="AB94:AC94"/>
    <mergeCell ref="AD94:AE94"/>
    <mergeCell ref="AF94:AG94"/>
    <mergeCell ref="BF94:BG94"/>
    <mergeCell ref="BH94:BI94"/>
    <mergeCell ref="A94:B94"/>
    <mergeCell ref="C94:Q94"/>
    <mergeCell ref="R94:S94"/>
    <mergeCell ref="T94:U94"/>
    <mergeCell ref="V94:W94"/>
    <mergeCell ref="X94:Y94"/>
    <mergeCell ref="Z97:AA97"/>
    <mergeCell ref="AB97:AC97"/>
    <mergeCell ref="AD97:AE97"/>
    <mergeCell ref="AF97:AG97"/>
    <mergeCell ref="BF97:BG97"/>
    <mergeCell ref="BH97:BI97"/>
    <mergeCell ref="A97:B97"/>
    <mergeCell ref="C97:Q97"/>
    <mergeCell ref="R97:S97"/>
    <mergeCell ref="T97:U97"/>
    <mergeCell ref="V97:W97"/>
    <mergeCell ref="X97:Y97"/>
    <mergeCell ref="Z100:AA100"/>
    <mergeCell ref="AB100:AC100"/>
    <mergeCell ref="AD100:AE100"/>
    <mergeCell ref="AF100:AG100"/>
    <mergeCell ref="BF100:BG100"/>
    <mergeCell ref="BH100:BI100"/>
    <mergeCell ref="BF96:BG96"/>
    <mergeCell ref="BH96:BI96"/>
    <mergeCell ref="A96:B96"/>
    <mergeCell ref="C96:Q96"/>
    <mergeCell ref="R96:S96"/>
    <mergeCell ref="T96:U96"/>
    <mergeCell ref="V96:W96"/>
    <mergeCell ref="X96:Y96"/>
    <mergeCell ref="A99:B99"/>
    <mergeCell ref="C99:Q99"/>
    <mergeCell ref="BF99:BG99"/>
    <mergeCell ref="BH99:BI99"/>
    <mergeCell ref="A100:B100"/>
    <mergeCell ref="C100:Q100"/>
    <mergeCell ref="R100:S100"/>
    <mergeCell ref="T100:U100"/>
    <mergeCell ref="V100:W100"/>
    <mergeCell ref="X100:Y100"/>
    <mergeCell ref="Z98:AA98"/>
    <mergeCell ref="AB98:AC98"/>
    <mergeCell ref="AD98:AE98"/>
    <mergeCell ref="AF98:AG98"/>
    <mergeCell ref="BF98:BG98"/>
    <mergeCell ref="BH98:BI98"/>
    <mergeCell ref="A98:B98"/>
    <mergeCell ref="C98:Q98"/>
    <mergeCell ref="AF103:AG103"/>
    <mergeCell ref="BF103:BG103"/>
    <mergeCell ref="BH103:BI103"/>
    <mergeCell ref="A104:U104"/>
    <mergeCell ref="V104:W104"/>
    <mergeCell ref="X104:Y104"/>
    <mergeCell ref="Z104:AA104"/>
    <mergeCell ref="AB104:AC104"/>
    <mergeCell ref="AD104:AE104"/>
    <mergeCell ref="AF104:AG104"/>
    <mergeCell ref="A103:U103"/>
    <mergeCell ref="V103:W103"/>
    <mergeCell ref="X103:Y103"/>
    <mergeCell ref="Z103:AA103"/>
    <mergeCell ref="AB103:AC103"/>
    <mergeCell ref="AD103:AE103"/>
    <mergeCell ref="Z101:AA101"/>
    <mergeCell ref="AB101:AC101"/>
    <mergeCell ref="AD101:AE101"/>
    <mergeCell ref="AF101:AG101"/>
    <mergeCell ref="BF101:BG101"/>
    <mergeCell ref="BH101:BI101"/>
    <mergeCell ref="A101:B101"/>
    <mergeCell ref="C101:Q101"/>
    <mergeCell ref="R101:S101"/>
    <mergeCell ref="T101:U101"/>
    <mergeCell ref="V101:W101"/>
    <mergeCell ref="X101:Y101"/>
    <mergeCell ref="BC105:BE105"/>
    <mergeCell ref="BF105:BG105"/>
    <mergeCell ref="BH105:BI105"/>
    <mergeCell ref="A106:U106"/>
    <mergeCell ref="V106:W106"/>
    <mergeCell ref="X106:Y106"/>
    <mergeCell ref="Z106:AA106"/>
    <mergeCell ref="AB106:AC106"/>
    <mergeCell ref="AD106:AE106"/>
    <mergeCell ref="AF106:AG106"/>
    <mergeCell ref="AK105:AM105"/>
    <mergeCell ref="AN105:AP105"/>
    <mergeCell ref="AQ105:AS105"/>
    <mergeCell ref="AT105:AV105"/>
    <mergeCell ref="AW105:AY105"/>
    <mergeCell ref="AZ105:BB105"/>
    <mergeCell ref="BF104:BG104"/>
    <mergeCell ref="BH104:BI104"/>
    <mergeCell ref="A105:U105"/>
    <mergeCell ref="V105:W105"/>
    <mergeCell ref="X105:Y105"/>
    <mergeCell ref="Z105:AA105"/>
    <mergeCell ref="AB105:AC105"/>
    <mergeCell ref="AD105:AE105"/>
    <mergeCell ref="AF105:AG105"/>
    <mergeCell ref="AH105:AJ105"/>
    <mergeCell ref="A108:U108"/>
    <mergeCell ref="V108:W108"/>
    <mergeCell ref="X108:Y108"/>
    <mergeCell ref="Z108:AA108"/>
    <mergeCell ref="AB108:AC108"/>
    <mergeCell ref="AF107:AG107"/>
    <mergeCell ref="AH107:AJ107"/>
    <mergeCell ref="AK107:AM107"/>
    <mergeCell ref="AN107:AP107"/>
    <mergeCell ref="AQ107:AS107"/>
    <mergeCell ref="AT107:AV107"/>
    <mergeCell ref="AZ106:BB106"/>
    <mergeCell ref="BC106:BE106"/>
    <mergeCell ref="BF106:BG106"/>
    <mergeCell ref="BH106:BI106"/>
    <mergeCell ref="A107:U107"/>
    <mergeCell ref="V107:W107"/>
    <mergeCell ref="X107:Y107"/>
    <mergeCell ref="Z107:AA107"/>
    <mergeCell ref="AB107:AC107"/>
    <mergeCell ref="AD107:AE107"/>
    <mergeCell ref="AH106:AJ106"/>
    <mergeCell ref="AK106:AM106"/>
    <mergeCell ref="AN106:AP106"/>
    <mergeCell ref="AQ106:AS106"/>
    <mergeCell ref="AT106:AV106"/>
    <mergeCell ref="AW106:AY106"/>
    <mergeCell ref="AT108:AV108"/>
    <mergeCell ref="AW108:AY108"/>
    <mergeCell ref="AZ108:BB108"/>
    <mergeCell ref="BC108:BE108"/>
    <mergeCell ref="BF108:BG108"/>
    <mergeCell ref="BH108:BI108"/>
    <mergeCell ref="AD108:AE108"/>
    <mergeCell ref="AF108:AG108"/>
    <mergeCell ref="AH108:AJ108"/>
    <mergeCell ref="AK108:AM108"/>
    <mergeCell ref="AN108:AP108"/>
    <mergeCell ref="AQ108:AS108"/>
    <mergeCell ref="AW107:AY107"/>
    <mergeCell ref="AZ107:BB107"/>
    <mergeCell ref="BC107:BE107"/>
    <mergeCell ref="BF107:BG107"/>
    <mergeCell ref="BH107:BI107"/>
    <mergeCell ref="AE111:AG111"/>
    <mergeCell ref="AH111:AJ111"/>
    <mergeCell ref="AK111:AN111"/>
    <mergeCell ref="AO111:AR111"/>
    <mergeCell ref="AS111:AV111"/>
    <mergeCell ref="AW111:BI112"/>
    <mergeCell ref="AE112:AG112"/>
    <mergeCell ref="AH112:AJ112"/>
    <mergeCell ref="AK112:AN114"/>
    <mergeCell ref="AO112:AR114"/>
    <mergeCell ref="A110:R110"/>
    <mergeCell ref="S110:AJ110"/>
    <mergeCell ref="AK110:AV110"/>
    <mergeCell ref="AW110:BI110"/>
    <mergeCell ref="A111:I111"/>
    <mergeCell ref="J111:L111"/>
    <mergeCell ref="M111:O111"/>
    <mergeCell ref="P111:R111"/>
    <mergeCell ref="S111:AA111"/>
    <mergeCell ref="AB111:AD111"/>
    <mergeCell ref="A125:D125"/>
    <mergeCell ref="E125:BE125"/>
    <mergeCell ref="BF125:BI125"/>
    <mergeCell ref="A126:D126"/>
    <mergeCell ref="E126:BE126"/>
    <mergeCell ref="BF126:BI126"/>
    <mergeCell ref="AW113:BI114"/>
    <mergeCell ref="A114:I114"/>
    <mergeCell ref="J114:L114"/>
    <mergeCell ref="M114:O114"/>
    <mergeCell ref="P114:R114"/>
    <mergeCell ref="A124:BI124"/>
    <mergeCell ref="AS112:AV114"/>
    <mergeCell ref="A113:I113"/>
    <mergeCell ref="J113:L113"/>
    <mergeCell ref="M113:O113"/>
    <mergeCell ref="P113:R113"/>
    <mergeCell ref="S113:AA114"/>
    <mergeCell ref="AB113:AD114"/>
    <mergeCell ref="AE113:AG114"/>
    <mergeCell ref="AH113:AJ114"/>
    <mergeCell ref="A112:I112"/>
    <mergeCell ref="A133:D133"/>
    <mergeCell ref="E133:BE133"/>
    <mergeCell ref="BF133:BI133"/>
    <mergeCell ref="A134:D134"/>
    <mergeCell ref="E134:BE134"/>
    <mergeCell ref="BF134:BI134"/>
    <mergeCell ref="J112:L112"/>
    <mergeCell ref="M112:O112"/>
    <mergeCell ref="P112:R112"/>
    <mergeCell ref="S112:AA112"/>
    <mergeCell ref="AB112:AD112"/>
    <mergeCell ref="A131:D131"/>
    <mergeCell ref="E131:BE131"/>
    <mergeCell ref="BF131:BI131"/>
    <mergeCell ref="A132:D132"/>
    <mergeCell ref="E132:BE132"/>
    <mergeCell ref="BF132:BI132"/>
    <mergeCell ref="A129:D129"/>
    <mergeCell ref="E129:BE129"/>
    <mergeCell ref="BF129:BI129"/>
    <mergeCell ref="A130:D130"/>
    <mergeCell ref="E130:BE130"/>
    <mergeCell ref="BF130:BI130"/>
    <mergeCell ref="A127:D127"/>
    <mergeCell ref="E127:BE127"/>
    <mergeCell ref="BF127:BI127"/>
    <mergeCell ref="A128:D128"/>
    <mergeCell ref="E128:BE128"/>
    <mergeCell ref="BF128:BI128"/>
    <mergeCell ref="A140:D140"/>
    <mergeCell ref="E140:BE140"/>
    <mergeCell ref="BF140:BI140"/>
    <mergeCell ref="A141:D141"/>
    <mergeCell ref="E141:BE141"/>
    <mergeCell ref="BF141:BI141"/>
    <mergeCell ref="A139:D139"/>
    <mergeCell ref="E139:BE139"/>
    <mergeCell ref="BF139:BI139"/>
    <mergeCell ref="A137:D137"/>
    <mergeCell ref="E137:BE137"/>
    <mergeCell ref="BF137:BI137"/>
    <mergeCell ref="A136:D136"/>
    <mergeCell ref="E136:BE136"/>
    <mergeCell ref="BF136:BI136"/>
    <mergeCell ref="A138:D138"/>
    <mergeCell ref="E138:BE138"/>
    <mergeCell ref="BF138:BI138"/>
    <mergeCell ref="A146:D146"/>
    <mergeCell ref="E146:BE146"/>
    <mergeCell ref="BF146:BI146"/>
    <mergeCell ref="A147:D147"/>
    <mergeCell ref="E147:BE147"/>
    <mergeCell ref="BF147:BI147"/>
    <mergeCell ref="A144:D144"/>
    <mergeCell ref="E144:BE144"/>
    <mergeCell ref="BF144:BI144"/>
    <mergeCell ref="A145:D145"/>
    <mergeCell ref="E145:BE145"/>
    <mergeCell ref="BF145:BI145"/>
    <mergeCell ref="A142:D142"/>
    <mergeCell ref="E142:BE142"/>
    <mergeCell ref="BF142:BI142"/>
    <mergeCell ref="A143:D143"/>
    <mergeCell ref="E143:BE143"/>
    <mergeCell ref="BF143:BI143"/>
    <mergeCell ref="E154:BE154"/>
    <mergeCell ref="BF154:BI154"/>
    <mergeCell ref="A156:D156"/>
    <mergeCell ref="E156:BE156"/>
    <mergeCell ref="BF156:BI156"/>
    <mergeCell ref="A148:D148"/>
    <mergeCell ref="E148:BE148"/>
    <mergeCell ref="BF148:BI148"/>
    <mergeCell ref="A149:D149"/>
    <mergeCell ref="E149:BE149"/>
    <mergeCell ref="BF149:BI149"/>
    <mergeCell ref="A151:D151"/>
    <mergeCell ref="E151:BE151"/>
    <mergeCell ref="BF151:BI151"/>
    <mergeCell ref="A152:D152"/>
    <mergeCell ref="E152:BE152"/>
    <mergeCell ref="BF152:BI152"/>
    <mergeCell ref="A150:D150"/>
    <mergeCell ref="E150:BE150"/>
    <mergeCell ref="BF150:BI150"/>
    <mergeCell ref="BF153:BI153"/>
    <mergeCell ref="A153:D153"/>
    <mergeCell ref="E153:BE153"/>
    <mergeCell ref="A135:D135"/>
    <mergeCell ref="E135:BE135"/>
    <mergeCell ref="BF135:BI135"/>
    <mergeCell ref="A163:D163"/>
    <mergeCell ref="E163:BE163"/>
    <mergeCell ref="BF163:BI163"/>
    <mergeCell ref="BF165:BI165"/>
    <mergeCell ref="E165:BE165"/>
    <mergeCell ref="A165:D165"/>
    <mergeCell ref="T73:U73"/>
    <mergeCell ref="A162:D162"/>
    <mergeCell ref="E162:BE162"/>
    <mergeCell ref="BF162:BI162"/>
    <mergeCell ref="A160:D160"/>
    <mergeCell ref="E160:BE160"/>
    <mergeCell ref="BF160:BI160"/>
    <mergeCell ref="A161:D161"/>
    <mergeCell ref="E161:BE161"/>
    <mergeCell ref="BF161:BI161"/>
    <mergeCell ref="A158:D158"/>
    <mergeCell ref="E158:BE158"/>
    <mergeCell ref="BF158:BI158"/>
    <mergeCell ref="A159:D159"/>
    <mergeCell ref="E159:BE159"/>
    <mergeCell ref="BF159:BI159"/>
    <mergeCell ref="A155:D155"/>
    <mergeCell ref="E155:BE155"/>
    <mergeCell ref="BF155:BI155"/>
    <mergeCell ref="A157:D157"/>
    <mergeCell ref="E157:BE157"/>
    <mergeCell ref="BF157:BI157"/>
    <mergeCell ref="A154:D154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33" fitToHeight="0" orientation="portrait" r:id="rId1"/>
  <rowBreaks count="2" manualBreakCount="2">
    <brk id="65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финал_14.01.2021</vt:lpstr>
      <vt:lpstr>финал_11.03.2021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Шимборецкая Ольга Викторовна</cp:lastModifiedBy>
  <cp:lastPrinted>2021-03-16T09:51:00Z</cp:lastPrinted>
  <dcterms:created xsi:type="dcterms:W3CDTF">2019-03-18T13:20:47Z</dcterms:created>
  <dcterms:modified xsi:type="dcterms:W3CDTF">2021-03-16T11:02:58Z</dcterms:modified>
</cp:coreProperties>
</file>