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04.03.2021_last" sheetId="16" r:id="rId1"/>
  </sheets>
  <definedNames>
    <definedName name="_xlnm._FilterDatabase" localSheetId="0" hidden="1">'04.03.2021_last'!$A$31:$BI$120</definedName>
    <definedName name="_xlnm.Print_Area" localSheetId="0">'04.03.2021_last'!$A$1:$BI$211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26" i="16" l="1"/>
  <c r="AS124" i="16"/>
  <c r="BC120" i="16"/>
  <c r="BC119" i="16"/>
  <c r="V118" i="16"/>
  <c r="V117" i="16"/>
  <c r="BF114" i="16"/>
  <c r="BF113" i="16"/>
  <c r="BF112" i="16"/>
  <c r="BF111" i="16"/>
  <c r="BF110" i="16"/>
  <c r="BA110" i="16"/>
  <c r="AZ110" i="16"/>
  <c r="BF109" i="16"/>
  <c r="BF108" i="16"/>
  <c r="AO108" i="16"/>
  <c r="AN108" i="16"/>
  <c r="BF107" i="16"/>
  <c r="AL107" i="16"/>
  <c r="AK107" i="16"/>
  <c r="AI106" i="16"/>
  <c r="AH106" i="16"/>
  <c r="BF105" i="16"/>
  <c r="AI105" i="16"/>
  <c r="AH105" i="16"/>
  <c r="BF104" i="16"/>
  <c r="BF103" i="16"/>
  <c r="AZ103" i="16"/>
  <c r="AW103" i="16"/>
  <c r="AT103" i="16"/>
  <c r="AQ103" i="16"/>
  <c r="AN103" i="16"/>
  <c r="AK103" i="16"/>
  <c r="AH103" i="16"/>
  <c r="X103" i="16"/>
  <c r="AU103" i="16" s="1"/>
  <c r="BF102" i="16"/>
  <c r="AZ102" i="16"/>
  <c r="AW102" i="16"/>
  <c r="AT102" i="16"/>
  <c r="AQ102" i="16"/>
  <c r="AN102" i="16"/>
  <c r="AK102" i="16"/>
  <c r="AH102" i="16"/>
  <c r="X102" i="16"/>
  <c r="AU102" i="16" s="1"/>
  <c r="BF101" i="16"/>
  <c r="AZ101" i="16"/>
  <c r="AW101" i="16"/>
  <c r="AT101" i="16"/>
  <c r="AQ101" i="16"/>
  <c r="AN101" i="16"/>
  <c r="AK101" i="16"/>
  <c r="AH101" i="16"/>
  <c r="X101" i="16"/>
  <c r="BF100" i="16"/>
  <c r="AW100" i="16"/>
  <c r="AT100" i="16"/>
  <c r="AQ100" i="16"/>
  <c r="AN100" i="16"/>
  <c r="AK100" i="16"/>
  <c r="AH100" i="16"/>
  <c r="X100" i="16"/>
  <c r="BA100" i="16" s="1"/>
  <c r="BF99" i="16"/>
  <c r="AW99" i="16"/>
  <c r="AT99" i="16"/>
  <c r="AQ99" i="16"/>
  <c r="AN99" i="16"/>
  <c r="AK99" i="16"/>
  <c r="AH99" i="16"/>
  <c r="X99" i="16"/>
  <c r="BA99" i="16" s="1"/>
  <c r="BF98" i="16"/>
  <c r="AW98" i="16"/>
  <c r="AT98" i="16"/>
  <c r="AQ98" i="16"/>
  <c r="AN98" i="16"/>
  <c r="AK98" i="16"/>
  <c r="AH98" i="16"/>
  <c r="X98" i="16"/>
  <c r="BF97" i="16"/>
  <c r="AW97" i="16"/>
  <c r="AT97" i="16"/>
  <c r="AQ97" i="16"/>
  <c r="AN97" i="16"/>
  <c r="AK97" i="16"/>
  <c r="AH97" i="16"/>
  <c r="X97" i="16"/>
  <c r="BF96" i="16"/>
  <c r="AZ96" i="16"/>
  <c r="AW96" i="16"/>
  <c r="AT96" i="16"/>
  <c r="AQ96" i="16"/>
  <c r="AN96" i="16"/>
  <c r="AK96" i="16"/>
  <c r="AH96" i="16"/>
  <c r="X96" i="16"/>
  <c r="AX96" i="16" s="1"/>
  <c r="BF95" i="16"/>
  <c r="AZ95" i="16"/>
  <c r="AT95" i="16"/>
  <c r="AQ95" i="16"/>
  <c r="AN95" i="16"/>
  <c r="AK95" i="16"/>
  <c r="AH95" i="16"/>
  <c r="X95" i="16"/>
  <c r="BF94" i="16"/>
  <c r="AZ94" i="16"/>
  <c r="AW94" i="16"/>
  <c r="AT94" i="16"/>
  <c r="AQ94" i="16"/>
  <c r="AN94" i="16"/>
  <c r="AK94" i="16"/>
  <c r="AH94" i="16"/>
  <c r="X94" i="16"/>
  <c r="AU94" i="16" s="1"/>
  <c r="BF92" i="16"/>
  <c r="AW92" i="16"/>
  <c r="AT92" i="16"/>
  <c r="AQ92" i="16"/>
  <c r="AN92" i="16"/>
  <c r="AK92" i="16"/>
  <c r="AH92" i="16"/>
  <c r="X92" i="16"/>
  <c r="BA92" i="16" s="1"/>
  <c r="BF91" i="16"/>
  <c r="AZ91" i="16"/>
  <c r="AT91" i="16"/>
  <c r="AQ91" i="16"/>
  <c r="AN91" i="16"/>
  <c r="AK91" i="16"/>
  <c r="AH91" i="16"/>
  <c r="X91" i="16"/>
  <c r="BF90" i="16"/>
  <c r="AZ90" i="16"/>
  <c r="AW90" i="16"/>
  <c r="AT90" i="16"/>
  <c r="AQ90" i="16"/>
  <c r="AN90" i="16"/>
  <c r="AK90" i="16"/>
  <c r="AH90" i="16"/>
  <c r="X90" i="16"/>
  <c r="AX90" i="16" s="1"/>
  <c r="BF89" i="16"/>
  <c r="AZ89" i="16"/>
  <c r="AW89" i="16"/>
  <c r="AT89" i="16"/>
  <c r="AQ89" i="16"/>
  <c r="AN89" i="16"/>
  <c r="AK89" i="16"/>
  <c r="AH89" i="16"/>
  <c r="X89" i="16"/>
  <c r="AX89" i="16" s="1"/>
  <c r="BF88" i="16"/>
  <c r="AZ88" i="16"/>
  <c r="AW88" i="16"/>
  <c r="AT88" i="16"/>
  <c r="AQ88" i="16"/>
  <c r="AN88" i="16"/>
  <c r="AK88" i="16"/>
  <c r="AH88" i="16"/>
  <c r="X88" i="16"/>
  <c r="AU88" i="16" s="1"/>
  <c r="BF87" i="16"/>
  <c r="AZ87" i="16"/>
  <c r="AW87" i="16"/>
  <c r="AQ87" i="16"/>
  <c r="AN87" i="16"/>
  <c r="AK87" i="16"/>
  <c r="AH87" i="16"/>
  <c r="X87" i="16"/>
  <c r="BF86" i="16"/>
  <c r="AZ86" i="16"/>
  <c r="AW86" i="16"/>
  <c r="AT86" i="16"/>
  <c r="AQ86" i="16"/>
  <c r="AN86" i="16"/>
  <c r="AK86" i="16"/>
  <c r="AH86" i="16"/>
  <c r="X86" i="16"/>
  <c r="AR86" i="16" s="1"/>
  <c r="BF85" i="16"/>
  <c r="AZ85" i="16"/>
  <c r="AW85" i="16"/>
  <c r="AT85" i="16"/>
  <c r="AQ85" i="16"/>
  <c r="AN85" i="16"/>
  <c r="AK85" i="16"/>
  <c r="AH85" i="16"/>
  <c r="X85" i="16"/>
  <c r="BF84" i="16"/>
  <c r="AW84" i="16"/>
  <c r="AT84" i="16"/>
  <c r="AQ84" i="16"/>
  <c r="AN84" i="16"/>
  <c r="AK84" i="16"/>
  <c r="AH84" i="16"/>
  <c r="X84" i="16"/>
  <c r="BA84" i="16" s="1"/>
  <c r="BF83" i="16"/>
  <c r="AW83" i="16"/>
  <c r="AT83" i="16"/>
  <c r="AQ83" i="16"/>
  <c r="AN83" i="16"/>
  <c r="AK83" i="16"/>
  <c r="AH83" i="16"/>
  <c r="X83" i="16"/>
  <c r="BA83" i="16" s="1"/>
  <c r="BF82" i="16"/>
  <c r="AW82" i="16"/>
  <c r="AT82" i="16"/>
  <c r="AQ82" i="16"/>
  <c r="AN82" i="16"/>
  <c r="AK82" i="16"/>
  <c r="AH82" i="16"/>
  <c r="X82" i="16"/>
  <c r="BF81" i="16"/>
  <c r="AZ81" i="16"/>
  <c r="AW81" i="16"/>
  <c r="AT81" i="16"/>
  <c r="AQ81" i="16"/>
  <c r="AN81" i="16"/>
  <c r="AK81" i="16"/>
  <c r="AH81" i="16"/>
  <c r="X81" i="16"/>
  <c r="AX81" i="16" s="1"/>
  <c r="BF80" i="16"/>
  <c r="AZ80" i="16"/>
  <c r="AW80" i="16"/>
  <c r="AT80" i="16"/>
  <c r="AQ80" i="16"/>
  <c r="AN80" i="16"/>
  <c r="AK80" i="16"/>
  <c r="AH80" i="16"/>
  <c r="X80" i="16"/>
  <c r="AU80" i="16" s="1"/>
  <c r="BF79" i="16"/>
  <c r="AZ79" i="16"/>
  <c r="AW79" i="16"/>
  <c r="AT79" i="16"/>
  <c r="AQ79" i="16"/>
  <c r="AN79" i="16"/>
  <c r="AK79" i="16"/>
  <c r="AH79" i="16"/>
  <c r="X79" i="16"/>
  <c r="AO79" i="16" s="1"/>
  <c r="BF78" i="16"/>
  <c r="AZ78" i="16"/>
  <c r="AW78" i="16"/>
  <c r="AT78" i="16"/>
  <c r="AQ78" i="16"/>
  <c r="AN78" i="16"/>
  <c r="AK78" i="16"/>
  <c r="AH78" i="16"/>
  <c r="X78" i="16"/>
  <c r="BF72" i="16"/>
  <c r="AW72" i="16"/>
  <c r="AT72" i="16"/>
  <c r="AQ72" i="16"/>
  <c r="AN72" i="16"/>
  <c r="AK72" i="16"/>
  <c r="AH72" i="16"/>
  <c r="X72" i="16"/>
  <c r="BA72" i="16" s="1"/>
  <c r="BF71" i="16"/>
  <c r="AW71" i="16"/>
  <c r="AT71" i="16"/>
  <c r="AQ71" i="16"/>
  <c r="AN71" i="16"/>
  <c r="AK71" i="16"/>
  <c r="AH71" i="16"/>
  <c r="X71" i="16"/>
  <c r="BF70" i="16"/>
  <c r="AZ70" i="16"/>
  <c r="AW70" i="16"/>
  <c r="AT70" i="16"/>
  <c r="AQ70" i="16"/>
  <c r="AN70" i="16"/>
  <c r="AK70" i="16"/>
  <c r="AH70" i="16"/>
  <c r="X70" i="16"/>
  <c r="AX70" i="16" s="1"/>
  <c r="BF69" i="16"/>
  <c r="AZ69" i="16"/>
  <c r="AW69" i="16"/>
  <c r="AT69" i="16"/>
  <c r="AQ69" i="16"/>
  <c r="AN69" i="16"/>
  <c r="AK69" i="16"/>
  <c r="AH69" i="16"/>
  <c r="X69" i="16"/>
  <c r="BF68" i="16"/>
  <c r="AZ68" i="16"/>
  <c r="AW68" i="16"/>
  <c r="AT68" i="16"/>
  <c r="AQ68" i="16"/>
  <c r="AN68" i="16"/>
  <c r="AK68" i="16"/>
  <c r="AH68" i="16"/>
  <c r="X68" i="16"/>
  <c r="AR68" i="16" s="1"/>
  <c r="BF67" i="16"/>
  <c r="AZ67" i="16"/>
  <c r="AW67" i="16"/>
  <c r="AT67" i="16"/>
  <c r="AQ67" i="16"/>
  <c r="AN67" i="16"/>
  <c r="AK67" i="16"/>
  <c r="AH67" i="16"/>
  <c r="X67" i="16"/>
  <c r="AR67" i="16" s="1"/>
  <c r="BF66" i="16"/>
  <c r="AZ66" i="16"/>
  <c r="AW66" i="16"/>
  <c r="AT66" i="16"/>
  <c r="AQ66" i="16"/>
  <c r="AN66" i="16"/>
  <c r="AK66" i="16"/>
  <c r="AH66" i="16"/>
  <c r="X66" i="16"/>
  <c r="AR66" i="16" s="1"/>
  <c r="BF65" i="16"/>
  <c r="AZ65" i="16"/>
  <c r="AW65" i="16"/>
  <c r="AT65" i="16"/>
  <c r="AQ65" i="16"/>
  <c r="AN65" i="16"/>
  <c r="AK65" i="16"/>
  <c r="AH65" i="16"/>
  <c r="X65" i="16"/>
  <c r="AO65" i="16" s="1"/>
  <c r="BF64" i="16"/>
  <c r="AZ64" i="16"/>
  <c r="AW64" i="16"/>
  <c r="AT64" i="16"/>
  <c r="AR64" i="16"/>
  <c r="AQ64" i="16"/>
  <c r="AO64" i="16"/>
  <c r="AN64" i="16"/>
  <c r="AK64" i="16"/>
  <c r="AH64" i="16"/>
  <c r="AB64" i="16"/>
  <c r="AB58" i="16" s="1"/>
  <c r="Z64" i="16"/>
  <c r="Z58" i="16" s="1"/>
  <c r="BF63" i="16"/>
  <c r="AZ63" i="16"/>
  <c r="AW63" i="16"/>
  <c r="AT63" i="16"/>
  <c r="AQ63" i="16"/>
  <c r="AN63" i="16"/>
  <c r="AK63" i="16"/>
  <c r="AH63" i="16"/>
  <c r="X63" i="16"/>
  <c r="AL63" i="16" s="1"/>
  <c r="AL58" i="16" s="1"/>
  <c r="BF62" i="16"/>
  <c r="AZ62" i="16"/>
  <c r="AW62" i="16"/>
  <c r="AT62" i="16"/>
  <c r="AQ62" i="16"/>
  <c r="AN62" i="16"/>
  <c r="AK62" i="16"/>
  <c r="AH62" i="16"/>
  <c r="X62" i="16"/>
  <c r="BF61" i="16"/>
  <c r="AZ61" i="16"/>
  <c r="AW61" i="16"/>
  <c r="AT61" i="16"/>
  <c r="AQ61" i="16"/>
  <c r="AN61" i="16"/>
  <c r="AK61" i="16"/>
  <c r="AH61" i="16"/>
  <c r="X61" i="16"/>
  <c r="AU61" i="16" s="1"/>
  <c r="BF60" i="16"/>
  <c r="AZ60" i="16"/>
  <c r="AW60" i="16"/>
  <c r="AT60" i="16"/>
  <c r="AQ60" i="16"/>
  <c r="AN60" i="16"/>
  <c r="AK60" i="16"/>
  <c r="AH60" i="16"/>
  <c r="X60" i="16"/>
  <c r="AO60" i="16" s="1"/>
  <c r="BF59" i="16"/>
  <c r="AZ59" i="16"/>
  <c r="AW59" i="16"/>
  <c r="AT59" i="16"/>
  <c r="AQ59" i="16"/>
  <c r="AN59" i="16"/>
  <c r="AK59" i="16"/>
  <c r="AH59" i="16"/>
  <c r="X59" i="16"/>
  <c r="BE58" i="16"/>
  <c r="BE32" i="16" s="1"/>
  <c r="BE115" i="16" s="1"/>
  <c r="BD58" i="16"/>
  <c r="BD32" i="16" s="1"/>
  <c r="BD115" i="16" s="1"/>
  <c r="BC58" i="16"/>
  <c r="BC32" i="16" s="1"/>
  <c r="BC115" i="16" s="1"/>
  <c r="BB58" i="16"/>
  <c r="AY58" i="16"/>
  <c r="AV58" i="16"/>
  <c r="AS58" i="16"/>
  <c r="AP58" i="16"/>
  <c r="AM58" i="16"/>
  <c r="AJ58" i="16"/>
  <c r="AI58" i="16"/>
  <c r="AF58" i="16"/>
  <c r="AD58" i="16"/>
  <c r="BF57" i="16"/>
  <c r="AZ57" i="16"/>
  <c r="AW57" i="16"/>
  <c r="AT57" i="16"/>
  <c r="AQ57" i="16"/>
  <c r="AN57" i="16"/>
  <c r="AK57" i="16"/>
  <c r="AH57" i="16"/>
  <c r="X57" i="16"/>
  <c r="AU57" i="16" s="1"/>
  <c r="AU32" i="16" s="1"/>
  <c r="BF56" i="16"/>
  <c r="AZ56" i="16"/>
  <c r="AW56" i="16"/>
  <c r="AT56" i="16"/>
  <c r="AN56" i="16"/>
  <c r="AK56" i="16"/>
  <c r="AH56" i="16"/>
  <c r="X56" i="16"/>
  <c r="BF55" i="16"/>
  <c r="AZ55" i="16"/>
  <c r="AW55" i="16"/>
  <c r="AT55" i="16"/>
  <c r="AQ55" i="16"/>
  <c r="AN55" i="16"/>
  <c r="AK55" i="16"/>
  <c r="AH55" i="16"/>
  <c r="X55" i="16"/>
  <c r="AO55" i="16" s="1"/>
  <c r="BF54" i="16"/>
  <c r="AZ54" i="16"/>
  <c r="AW54" i="16"/>
  <c r="AT54" i="16"/>
  <c r="AQ54" i="16"/>
  <c r="AN54" i="16"/>
  <c r="AK54" i="16"/>
  <c r="AH54" i="16"/>
  <c r="X54" i="16"/>
  <c r="AO54" i="16" s="1"/>
  <c r="BF53" i="16"/>
  <c r="AZ53" i="16"/>
  <c r="AW53" i="16"/>
  <c r="AT53" i="16"/>
  <c r="AQ53" i="16"/>
  <c r="AK53" i="16"/>
  <c r="AH53" i="16"/>
  <c r="X53" i="16"/>
  <c r="BF52" i="16"/>
  <c r="AZ52" i="16"/>
  <c r="AW52" i="16"/>
  <c r="AT52" i="16"/>
  <c r="AQ52" i="16"/>
  <c r="AN52" i="16"/>
  <c r="AK52" i="16"/>
  <c r="AH52" i="16"/>
  <c r="X52" i="16"/>
  <c r="BF51" i="16"/>
  <c r="AZ51" i="16"/>
  <c r="AW51" i="16"/>
  <c r="AT51" i="16"/>
  <c r="AQ51" i="16"/>
  <c r="AN51" i="16"/>
  <c r="AK51" i="16"/>
  <c r="AH51" i="16"/>
  <c r="X51" i="16"/>
  <c r="AI51" i="16" s="1"/>
  <c r="BF50" i="16"/>
  <c r="AZ50" i="16"/>
  <c r="AW50" i="16"/>
  <c r="AT50" i="16"/>
  <c r="AQ50" i="16"/>
  <c r="AN50" i="16"/>
  <c r="AK50" i="16"/>
  <c r="AH50" i="16"/>
  <c r="X50" i="16"/>
  <c r="BF49" i="16"/>
  <c r="AW49" i="16"/>
  <c r="AT49" i="16"/>
  <c r="AQ49" i="16"/>
  <c r="AN49" i="16"/>
  <c r="AK49" i="16"/>
  <c r="AH49" i="16"/>
  <c r="X49" i="16"/>
  <c r="BA49" i="16" s="1"/>
  <c r="BA32" i="16" s="1"/>
  <c r="BF48" i="16"/>
  <c r="AZ48" i="16"/>
  <c r="AW48" i="16"/>
  <c r="AT48" i="16"/>
  <c r="AQ48" i="16"/>
  <c r="AN48" i="16"/>
  <c r="AK48" i="16"/>
  <c r="AH48" i="16"/>
  <c r="X48" i="16"/>
  <c r="AL48" i="16" s="1"/>
  <c r="BF47" i="16"/>
  <c r="AZ47" i="16"/>
  <c r="AW47" i="16"/>
  <c r="AT47" i="16"/>
  <c r="AQ47" i="16"/>
  <c r="AN47" i="16"/>
  <c r="AK47" i="16"/>
  <c r="AH47" i="16"/>
  <c r="X47" i="16"/>
  <c r="BF46" i="16"/>
  <c r="AZ46" i="16"/>
  <c r="AW46" i="16"/>
  <c r="AT46" i="16"/>
  <c r="AQ46" i="16"/>
  <c r="AN46" i="16"/>
  <c r="AK46" i="16"/>
  <c r="AH46" i="16"/>
  <c r="X46" i="16"/>
  <c r="AI46" i="16" s="1"/>
  <c r="BF45" i="16"/>
  <c r="AD45" i="16"/>
  <c r="X45" i="16" s="1"/>
  <c r="V45" i="16"/>
  <c r="BF44" i="16"/>
  <c r="AZ44" i="16"/>
  <c r="AW44" i="16"/>
  <c r="AT44" i="16"/>
  <c r="AQ44" i="16"/>
  <c r="AN44" i="16"/>
  <c r="AK44" i="16"/>
  <c r="AH44" i="16"/>
  <c r="X44" i="16"/>
  <c r="BF43" i="16"/>
  <c r="AZ43" i="16"/>
  <c r="AW43" i="16"/>
  <c r="AT43" i="16"/>
  <c r="AQ43" i="16"/>
  <c r="AN43" i="16"/>
  <c r="AK43" i="16"/>
  <c r="AH43" i="16"/>
  <c r="AD43" i="16"/>
  <c r="Z43" i="16"/>
  <c r="Z32" i="16" s="1"/>
  <c r="BF42" i="16"/>
  <c r="AZ42" i="16"/>
  <c r="AW42" i="16"/>
  <c r="AT42" i="16"/>
  <c r="AQ42" i="16"/>
  <c r="AN42" i="16"/>
  <c r="AK42" i="16"/>
  <c r="AH42" i="16"/>
  <c r="X42" i="16"/>
  <c r="AL42" i="16" s="1"/>
  <c r="BF41" i="16"/>
  <c r="AZ41" i="16"/>
  <c r="AW41" i="16"/>
  <c r="AT41" i="16"/>
  <c r="AQ41" i="16"/>
  <c r="AN41" i="16"/>
  <c r="AK41" i="16"/>
  <c r="AH41" i="16"/>
  <c r="X41" i="16"/>
  <c r="BF40" i="16"/>
  <c r="AZ40" i="16"/>
  <c r="AW40" i="16"/>
  <c r="AT40" i="16"/>
  <c r="AQ40" i="16"/>
  <c r="AN40" i="16"/>
  <c r="AK40" i="16"/>
  <c r="AH40" i="16"/>
  <c r="X40" i="16"/>
  <c r="AI40" i="16" s="1"/>
  <c r="BF39" i="16"/>
  <c r="AZ39" i="16"/>
  <c r="AW39" i="16"/>
  <c r="AT39" i="16"/>
  <c r="AQ39" i="16"/>
  <c r="AN39" i="16"/>
  <c r="AK39" i="16"/>
  <c r="AH39" i="16"/>
  <c r="X39" i="16"/>
  <c r="AI39" i="16" s="1"/>
  <c r="BF38" i="16"/>
  <c r="AZ38" i="16"/>
  <c r="AW38" i="16"/>
  <c r="AT38" i="16"/>
  <c r="AQ38" i="16"/>
  <c r="AN38" i="16"/>
  <c r="AK38" i="16"/>
  <c r="AH38" i="16"/>
  <c r="X38" i="16"/>
  <c r="BF37" i="16"/>
  <c r="AZ37" i="16"/>
  <c r="AW37" i="16"/>
  <c r="AT37" i="16"/>
  <c r="AQ37" i="16"/>
  <c r="AN37" i="16"/>
  <c r="AK37" i="16"/>
  <c r="AH37" i="16"/>
  <c r="X37" i="16"/>
  <c r="BF36" i="16"/>
  <c r="AZ36" i="16"/>
  <c r="AW36" i="16"/>
  <c r="AT36" i="16"/>
  <c r="AQ36" i="16"/>
  <c r="AN36" i="16"/>
  <c r="AK36" i="16"/>
  <c r="AH36" i="16"/>
  <c r="X36" i="16"/>
  <c r="BF35" i="16"/>
  <c r="AZ35" i="16"/>
  <c r="AW35" i="16"/>
  <c r="AT35" i="16"/>
  <c r="AQ35" i="16"/>
  <c r="AN35" i="16"/>
  <c r="AK35" i="16"/>
  <c r="AH35" i="16"/>
  <c r="X35" i="16"/>
  <c r="BF34" i="16"/>
  <c r="AZ34" i="16"/>
  <c r="AW34" i="16"/>
  <c r="AT34" i="16"/>
  <c r="AQ34" i="16"/>
  <c r="AN34" i="16"/>
  <c r="AK34" i="16"/>
  <c r="AH34" i="16"/>
  <c r="X34" i="16"/>
  <c r="BF33" i="16"/>
  <c r="AZ33" i="16"/>
  <c r="AW33" i="16"/>
  <c r="AT33" i="16"/>
  <c r="AQ33" i="16"/>
  <c r="AN33" i="16"/>
  <c r="AK33" i="16"/>
  <c r="AH33" i="16"/>
  <c r="X33" i="16"/>
  <c r="BB32" i="16"/>
  <c r="AY32" i="16"/>
  <c r="AX32" i="16"/>
  <c r="AV32" i="16"/>
  <c r="AS32" i="16"/>
  <c r="AR32" i="16"/>
  <c r="AP32" i="16"/>
  <c r="AM32" i="16"/>
  <c r="AJ32" i="16"/>
  <c r="AF32" i="16"/>
  <c r="AB32" i="16"/>
  <c r="BH20" i="16"/>
  <c r="BG20" i="16"/>
  <c r="BF20" i="16"/>
  <c r="BE20" i="16"/>
  <c r="BD20" i="16"/>
  <c r="BC20" i="16"/>
  <c r="BB20" i="16"/>
  <c r="BI19" i="16"/>
  <c r="BI18" i="16"/>
  <c r="BI17" i="16"/>
  <c r="BI16" i="16"/>
  <c r="C15" i="16"/>
  <c r="D15" i="16" s="1"/>
  <c r="E15" i="16" s="1"/>
  <c r="F15" i="16" s="1"/>
  <c r="G15" i="16" s="1"/>
  <c r="H15" i="16" s="1"/>
  <c r="I15" i="16" s="1"/>
  <c r="J15" i="16" s="1"/>
  <c r="K15" i="16" s="1"/>
  <c r="L15" i="16" s="1"/>
  <c r="M15" i="16" s="1"/>
  <c r="N15" i="16" s="1"/>
  <c r="O15" i="16" s="1"/>
  <c r="P15" i="16" s="1"/>
  <c r="Q15" i="16" s="1"/>
  <c r="R15" i="16" s="1"/>
  <c r="S15" i="16" s="1"/>
  <c r="T15" i="16" s="1"/>
  <c r="U15" i="16" s="1"/>
  <c r="V15" i="16" s="1"/>
  <c r="W15" i="16" s="1"/>
  <c r="X15" i="16" s="1"/>
  <c r="Y15" i="16" s="1"/>
  <c r="Z15" i="16" s="1"/>
  <c r="AA15" i="16" s="1"/>
  <c r="AB15" i="16" s="1"/>
  <c r="AC15" i="16" s="1"/>
  <c r="AD15" i="16" s="1"/>
  <c r="AE15" i="16" s="1"/>
  <c r="AF15" i="16" s="1"/>
  <c r="AG15" i="16" s="1"/>
  <c r="AH15" i="16" s="1"/>
  <c r="AI15" i="16" s="1"/>
  <c r="AJ15" i="16" s="1"/>
  <c r="AK15" i="16" s="1"/>
  <c r="AL15" i="16" s="1"/>
  <c r="AM15" i="16" s="1"/>
  <c r="AN15" i="16" s="1"/>
  <c r="AO15" i="16" s="1"/>
  <c r="AP15" i="16" s="1"/>
  <c r="AQ15" i="16" s="1"/>
  <c r="AR15" i="16" s="1"/>
  <c r="AS15" i="16" s="1"/>
  <c r="AT15" i="16" s="1"/>
  <c r="AU15" i="16" s="1"/>
  <c r="AV15" i="16" s="1"/>
  <c r="AW15" i="16" s="1"/>
  <c r="AX15" i="16" s="1"/>
  <c r="AY15" i="16" s="1"/>
  <c r="AZ15" i="16" s="1"/>
  <c r="BA15" i="16" s="1"/>
  <c r="AP115" i="16" l="1"/>
  <c r="AF115" i="16"/>
  <c r="AK32" i="16"/>
  <c r="V101" i="16"/>
  <c r="V56" i="16"/>
  <c r="V120" i="16"/>
  <c r="X43" i="16"/>
  <c r="AH58" i="16"/>
  <c r="AR58" i="16"/>
  <c r="V67" i="16"/>
  <c r="V69" i="16"/>
  <c r="V72" i="16"/>
  <c r="V79" i="16"/>
  <c r="V84" i="16"/>
  <c r="V89" i="16"/>
  <c r="V91" i="16"/>
  <c r="V96" i="16"/>
  <c r="V99" i="16"/>
  <c r="V119" i="16"/>
  <c r="Z115" i="16"/>
  <c r="X32" i="16"/>
  <c r="V33" i="16"/>
  <c r="AQ32" i="16"/>
  <c r="AW32" i="16"/>
  <c r="V35" i="16"/>
  <c r="V37" i="16"/>
  <c r="V41" i="16"/>
  <c r="AD32" i="16"/>
  <c r="AD115" i="16" s="1"/>
  <c r="V43" i="16"/>
  <c r="V47" i="16"/>
  <c r="V49" i="16"/>
  <c r="V54" i="16"/>
  <c r="BF58" i="16"/>
  <c r="V61" i="16"/>
  <c r="V70" i="16"/>
  <c r="V82" i="16"/>
  <c r="V87" i="16"/>
  <c r="AB115" i="16"/>
  <c r="AR115" i="16"/>
  <c r="AR116" i="16" s="1"/>
  <c r="AV115" i="16"/>
  <c r="V34" i="16"/>
  <c r="V36" i="16"/>
  <c r="V38" i="16"/>
  <c r="AI32" i="16"/>
  <c r="AI115" i="16" s="1"/>
  <c r="V42" i="16"/>
  <c r="V48" i="16"/>
  <c r="V50" i="16"/>
  <c r="V52" i="16"/>
  <c r="AO58" i="16"/>
  <c r="V60" i="16"/>
  <c r="X64" i="16"/>
  <c r="V64" i="16"/>
  <c r="V80" i="16"/>
  <c r="V85" i="16"/>
  <c r="V97" i="16"/>
  <c r="AL32" i="16"/>
  <c r="AL115" i="16" s="1"/>
  <c r="AL116" i="16" s="1"/>
  <c r="V65" i="16"/>
  <c r="AX58" i="16"/>
  <c r="AX115" i="16" s="1"/>
  <c r="AX116" i="16" s="1"/>
  <c r="V94" i="16"/>
  <c r="V102" i="16"/>
  <c r="BI20" i="16"/>
  <c r="AJ115" i="16"/>
  <c r="AM115" i="16"/>
  <c r="AS115" i="16"/>
  <c r="AS116" i="16" s="1"/>
  <c r="AY115" i="16"/>
  <c r="V39" i="16"/>
  <c r="V40" i="16"/>
  <c r="V44" i="16"/>
  <c r="V46" i="16"/>
  <c r="AT32" i="16"/>
  <c r="AH32" i="16"/>
  <c r="V51" i="16"/>
  <c r="V53" i="16"/>
  <c r="AO32" i="16"/>
  <c r="V55" i="16"/>
  <c r="V57" i="16"/>
  <c r="BB115" i="16"/>
  <c r="BE116" i="16" s="1"/>
  <c r="AT58" i="16"/>
  <c r="AZ58" i="16"/>
  <c r="AN58" i="16"/>
  <c r="V62" i="16"/>
  <c r="V71" i="16"/>
  <c r="V78" i="16"/>
  <c r="V83" i="16"/>
  <c r="V86" i="16"/>
  <c r="V88" i="16"/>
  <c r="V92" i="16"/>
  <c r="V95" i="16"/>
  <c r="V98" i="16"/>
  <c r="V100" i="16"/>
  <c r="V103" i="16"/>
  <c r="AI116" i="16"/>
  <c r="V81" i="16"/>
  <c r="V90" i="16"/>
  <c r="BA58" i="16"/>
  <c r="BA115" i="16" s="1"/>
  <c r="BA116" i="16" s="1"/>
  <c r="BF32" i="16"/>
  <c r="AN32" i="16"/>
  <c r="AZ32" i="16"/>
  <c r="X58" i="16"/>
  <c r="X115" i="16" s="1"/>
  <c r="V59" i="16"/>
  <c r="AK58" i="16"/>
  <c r="AK115" i="16" s="1"/>
  <c r="AQ58" i="16"/>
  <c r="AW58" i="16"/>
  <c r="AU58" i="16"/>
  <c r="AU115" i="16" s="1"/>
  <c r="V63" i="16"/>
  <c r="V66" i="16"/>
  <c r="V68" i="16"/>
  <c r="AQ115" i="16" l="1"/>
  <c r="AQ116" i="16" s="1"/>
  <c r="AW115" i="16"/>
  <c r="AW116" i="16" s="1"/>
  <c r="AH115" i="16"/>
  <c r="AH116" i="16" s="1"/>
  <c r="AZ115" i="16"/>
  <c r="AZ116" i="16" s="1"/>
  <c r="BF115" i="16"/>
  <c r="BF116" i="16" s="1"/>
  <c r="AO115" i="16"/>
  <c r="AO116" i="16" s="1"/>
  <c r="AN115" i="16"/>
  <c r="AN116" i="16" s="1"/>
  <c r="AY116" i="16"/>
  <c r="AT115" i="16"/>
  <c r="AT116" i="16" s="1"/>
  <c r="V32" i="16"/>
  <c r="AM116" i="16"/>
  <c r="AU116" i="16"/>
  <c r="AK116" i="16"/>
  <c r="V58" i="16"/>
  <c r="V115" i="16" s="1"/>
  <c r="BH116" i="16" s="1"/>
  <c r="V116" i="16" l="1"/>
  <c r="X116" i="16"/>
</calcChain>
</file>

<file path=xl/comments1.xml><?xml version="1.0" encoding="utf-8"?>
<comments xmlns="http://schemas.openxmlformats.org/spreadsheetml/2006/main">
  <authors>
    <author>МИК</author>
  </authors>
  <commentList>
    <comment ref="Z43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32+36</t>
        </r>
      </text>
    </comment>
    <comment ref="AB43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32+0</t>
        </r>
      </text>
    </comment>
    <comment ref="AD43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16+36</t>
        </r>
      </text>
    </comment>
    <comment ref="Z97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32+20</t>
        </r>
      </text>
    </comment>
    <comment ref="AB97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16+20</t>
        </r>
      </text>
    </comment>
    <comment ref="AD97" authorId="0">
      <text>
        <r>
          <rPr>
            <b/>
            <sz val="8"/>
            <color indexed="81"/>
            <rFont val="Tahoma"/>
            <family val="2"/>
            <charset val="204"/>
          </rPr>
          <t>МИК:</t>
        </r>
        <r>
          <rPr>
            <sz val="8"/>
            <color indexed="81"/>
            <rFont val="Tahoma"/>
            <family val="2"/>
            <charset val="204"/>
          </rPr>
          <t xml:space="preserve">
16+32</t>
        </r>
      </text>
    </comment>
  </commentList>
</comments>
</file>

<file path=xl/sharedStrings.xml><?xml version="1.0" encoding="utf-8"?>
<sst xmlns="http://schemas.openxmlformats.org/spreadsheetml/2006/main" count="725" uniqueCount="407">
  <si>
    <t>Высшая математика</t>
  </si>
  <si>
    <t>Физика</t>
  </si>
  <si>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</si>
  <si>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</si>
  <si>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</si>
  <si>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</si>
  <si>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</si>
  <si>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</si>
  <si>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Лингвистический модуль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</si>
  <si>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</si>
  <si>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</si>
  <si>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</si>
  <si>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</si>
  <si>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Служебный этикет и делопроизводство</t>
  </si>
  <si>
    <t>Коррупция и ее общественная опасность</t>
  </si>
  <si>
    <t>/10</t>
  </si>
  <si>
    <t>Физическая культура</t>
  </si>
  <si>
    <t>Иностранный язык</t>
  </si>
  <si>
    <t>Основы права и права человека / Теория отраслевых рынков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</si>
  <si>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</si>
  <si>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</si>
  <si>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</si>
  <si>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</si>
  <si>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</si>
  <si>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</si>
  <si>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</si>
  <si>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</si>
  <si>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</si>
  <si>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</si>
  <si>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</si>
  <si>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</si>
  <si>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</si>
  <si>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</si>
  <si>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</si>
  <si>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</si>
  <si>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</si>
  <si>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</si>
  <si>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</si>
  <si>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</si>
  <si>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</si>
  <si>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</si>
  <si>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</si>
  <si>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</si>
  <si>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</si>
  <si>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</si>
  <si>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</si>
  <si>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</si>
  <si>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</si>
  <si>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</si>
  <si>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</si>
  <si>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</si>
  <si>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</si>
  <si>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</si>
  <si>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</si>
  <si>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</si>
  <si>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</si>
  <si>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</si>
  <si>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</si>
  <si>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</si>
  <si>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</si>
  <si>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</si>
  <si>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</si>
  <si>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</si>
  <si>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</si>
  <si>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</si>
  <si>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</si>
  <si>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</si>
  <si>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СК-1</t>
  </si>
  <si>
    <t>СК-2</t>
  </si>
  <si>
    <t>СК-3</t>
  </si>
  <si>
    <t>СК-4</t>
  </si>
  <si>
    <t>СК-5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</si>
  <si>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</si>
  <si>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</si>
  <si>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</si>
  <si>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</si>
  <si>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</si>
  <si>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</si>
  <si>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</si>
  <si>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</si>
  <si>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</si>
  <si>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</si>
  <si>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</si>
  <si>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</si>
  <si>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</si>
  <si>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</si>
  <si>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</si>
  <si>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</si>
  <si>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</si>
  <si>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</si>
  <si>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</si>
  <si>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</si>
  <si>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</si>
  <si>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</si>
  <si>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</si>
  <si>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</si>
  <si>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</si>
  <si>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</si>
  <si>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</si>
  <si>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</si>
  <si>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</si>
  <si>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</si>
  <si>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</si>
  <si>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</si>
  <si>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</si>
  <si>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</si>
  <si>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</si>
  <si>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</si>
  <si>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</si>
  <si>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</si>
  <si>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</si>
  <si>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</si>
  <si>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</si>
  <si>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</si>
  <si>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</si>
  <si>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</si>
  <si>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</si>
  <si>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</si>
  <si>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</si>
  <si>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</si>
  <si>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</si>
  <si>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</si>
  <si>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</si>
  <si>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</si>
  <si>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</si>
  <si>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</si>
  <si>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</si>
  <si>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</si>
  <si>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</si>
  <si>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</si>
  <si>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</si>
  <si>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</si>
  <si>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</si>
  <si>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</si>
  <si>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</si>
  <si>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Владеть навыками здоровьесбережения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</si>
  <si>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</si>
  <si>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</si>
  <si>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</si>
  <si>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</si>
  <si>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</si>
  <si>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</si>
  <si>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</si>
  <si>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</si>
  <si>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</si>
  <si>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</si>
  <si>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</si>
  <si>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</si>
  <si>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</si>
  <si>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</si>
  <si>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</si>
  <si>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</si>
  <si>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Преддипломная</t>
  </si>
  <si>
    <t>1. Государственный экзамен по специальности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</si>
  <si>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</si>
  <si>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</si>
  <si>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</si>
  <si>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</si>
  <si>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</si>
  <si>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</si>
  <si>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</si>
  <si>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</si>
  <si>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</si>
  <si>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</si>
  <si>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</si>
  <si>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</si>
  <si>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1.4</t>
  </si>
  <si>
    <t>1.4.1</t>
  </si>
  <si>
    <t>1.5</t>
  </si>
  <si>
    <t>1.5.1</t>
  </si>
  <si>
    <t>1.5.2</t>
  </si>
  <si>
    <t>2</t>
  </si>
  <si>
    <t>2.1</t>
  </si>
  <si>
    <t>2.1.1</t>
  </si>
  <si>
    <t>2.1.2</t>
  </si>
  <si>
    <t>2.2</t>
  </si>
  <si>
    <t>2.2.1</t>
  </si>
  <si>
    <t>2.3</t>
  </si>
  <si>
    <t>2.3.1</t>
  </si>
  <si>
    <t>2.3.2</t>
  </si>
  <si>
    <t>2.4</t>
  </si>
  <si>
    <t>2.4.1</t>
  </si>
  <si>
    <t>3</t>
  </si>
  <si>
    <t>3.1</t>
  </si>
  <si>
    <t>3.2</t>
  </si>
  <si>
    <t>3.4</t>
  </si>
  <si>
    <t>3.5</t>
  </si>
  <si>
    <t>4</t>
  </si>
  <si>
    <t>4.1</t>
  </si>
  <si>
    <t>4.2</t>
  </si>
  <si>
    <t>Великая Отечественная война советского народа (в контексте Второй мировой войны)</t>
  </si>
  <si>
    <t>1.2.3</t>
  </si>
  <si>
    <t>/60</t>
  </si>
  <si>
    <t>/1-6</t>
  </si>
  <si>
    <t>/16</t>
  </si>
  <si>
    <t>Количество часов учебных занятий</t>
  </si>
  <si>
    <t>8</t>
  </si>
  <si>
    <t>М.П.</t>
  </si>
  <si>
    <t>Регистрационный №_____________________</t>
  </si>
  <si>
    <t>2.4.2</t>
  </si>
  <si>
    <t>2.4.3</t>
  </si>
  <si>
    <t>2.4.4</t>
  </si>
  <si>
    <t>2.5</t>
  </si>
  <si>
    <t>Рекомендован к утверждению Президиумом Совета УМО</t>
  </si>
  <si>
    <t>II. СВОДНЫЕ ДАННЫЕ ПО БЮДЖЕТУ ВРЕМЕНИ (в неделях)</t>
  </si>
  <si>
    <t>инженер-технолог</t>
  </si>
  <si>
    <t>Общая и неорганическая химия</t>
  </si>
  <si>
    <t>Органическая химия</t>
  </si>
  <si>
    <t>1.5.3</t>
  </si>
  <si>
    <t>Первая технологическая</t>
  </si>
  <si>
    <t>Вторая технологическая</t>
  </si>
  <si>
    <t>УК-10</t>
  </si>
  <si>
    <t>Заместитель Министра информации Республики Беларусь</t>
  </si>
  <si>
    <t>И.И.Бузовский</t>
  </si>
  <si>
    <t>Председатель УМО по химико-технологическому образованию</t>
  </si>
  <si>
    <t>Председатель НМС по полиграфии</t>
  </si>
  <si>
    <t>М.С.Шмаков</t>
  </si>
  <si>
    <t>по химико-технологическому образованию</t>
  </si>
  <si>
    <t>История книги и книгопечатания</t>
  </si>
  <si>
    <t>Электротехника и основы электроники</t>
  </si>
  <si>
    <t>Полиграфические материалы</t>
  </si>
  <si>
    <t>Моделирование технологических процессов полиграфического производства</t>
  </si>
  <si>
    <t>Курсовая работа по учебной дисциплине "Моделирование технологических процессов полиграфического производства"</t>
  </si>
  <si>
    <t>2.2.2</t>
  </si>
  <si>
    <t>Прикладная механика</t>
  </si>
  <si>
    <t>Полиграфические машины, автоматы и поточные линии</t>
  </si>
  <si>
    <t>Дисциплины по выбору студента</t>
  </si>
  <si>
    <t>Технология обработки текстовой информации</t>
  </si>
  <si>
    <t>Специальные способы печати</t>
  </si>
  <si>
    <t>Технология печатных процессов</t>
  </si>
  <si>
    <t>Курсовой проект по учебной дисциплине "Технология печатных процессов"</t>
  </si>
  <si>
    <t>Технология послепечатных процессов</t>
  </si>
  <si>
    <t>Технологическое проектирование полиграфического производства</t>
  </si>
  <si>
    <t>Курсовой проект по учебной дисциплине "Технологическое проектирование полиграфического производства"</t>
  </si>
  <si>
    <t>Инженерное проектирование полиграфического производства</t>
  </si>
  <si>
    <t xml:space="preserve">Информатика </t>
  </si>
  <si>
    <t>1.2.4</t>
  </si>
  <si>
    <t>1.2.5</t>
  </si>
  <si>
    <t>Модуль "Безопасность жизнедеятельности"</t>
  </si>
  <si>
    <t>1.4.2</t>
  </si>
  <si>
    <t>Охрана труда на полиграфических предприятиях</t>
  </si>
  <si>
    <t>Основы принттехнологий</t>
  </si>
  <si>
    <t>Программные средства обработки информации в принттехнологиях</t>
  </si>
  <si>
    <t>Курсовая работа по учебной дисциплине "Программные средства обработки информации в принттехнологиях"</t>
  </si>
  <si>
    <t>Цифровая обработка изобразительной информации в принттехнологиях</t>
  </si>
  <si>
    <t>Курсовая работа по учебной дисциплине "Цифровая обработка изобразительной информации в принттехнологиях"</t>
  </si>
  <si>
    <t>1.5.4</t>
  </si>
  <si>
    <t>Теория цвета и цветовоспроизведения в принттехнологиях</t>
  </si>
  <si>
    <t>1.5.5</t>
  </si>
  <si>
    <t>Физическая и коллоидная химия в полиграфических процессах</t>
  </si>
  <si>
    <t>2.2.3</t>
  </si>
  <si>
    <t>Инженерная и машинная графика</t>
  </si>
  <si>
    <t>2.2.4</t>
  </si>
  <si>
    <t>2.2.5</t>
  </si>
  <si>
    <t>2.2.6</t>
  </si>
  <si>
    <t>Математические методы системного анализа</t>
  </si>
  <si>
    <t>Оптика и лазеры</t>
  </si>
  <si>
    <t>Модуль "Экономика и управление производством"</t>
  </si>
  <si>
    <t>Экономика и организация полиграфического производства</t>
  </si>
  <si>
    <t>Метрология, стандартизация и управление качеством печатной продукции</t>
  </si>
  <si>
    <t>СК-6</t>
  </si>
  <si>
    <t>Технические средства автоматизации и управления в производстве печатной продукции</t>
  </si>
  <si>
    <t>СК-7</t>
  </si>
  <si>
    <t>Изготовление печатной продукции на основе цифровых технологий</t>
  </si>
  <si>
    <t>СК-8</t>
  </si>
  <si>
    <t>СК-9</t>
  </si>
  <si>
    <t>Основы научных исследований и инновационной деятельности</t>
  </si>
  <si>
    <t>2.6</t>
  </si>
  <si>
    <t>2.6.1</t>
  </si>
  <si>
    <t>СК-10</t>
  </si>
  <si>
    <t>2.6.2</t>
  </si>
  <si>
    <t>Реставрация печатной продукции / Технология маркировки промышленных изделий</t>
  </si>
  <si>
    <t>СК-11</t>
  </si>
  <si>
    <t>2.7</t>
  </si>
  <si>
    <t>2.7.1</t>
  </si>
  <si>
    <t>Защита печатной продукции</t>
  </si>
  <si>
    <t>СК-12</t>
  </si>
  <si>
    <t>2.7.2</t>
  </si>
  <si>
    <t>Технология и техника формных процессов</t>
  </si>
  <si>
    <t>СК-13</t>
  </si>
  <si>
    <t>Курсовой проект по учебной дисциплине "Технология и техника формных процессов"</t>
  </si>
  <si>
    <t>2.7.3</t>
  </si>
  <si>
    <t>СК-14</t>
  </si>
  <si>
    <t>2.7.4</t>
  </si>
  <si>
    <t>СК-15</t>
  </si>
  <si>
    <t>2.7.5</t>
  </si>
  <si>
    <t xml:space="preserve">Полимерное материаловедение в принттехнологиях </t>
  </si>
  <si>
    <t>СК-16</t>
  </si>
  <si>
    <t>СК-17</t>
  </si>
  <si>
    <t>Технология производства упаковки</t>
  </si>
  <si>
    <t>СК-18</t>
  </si>
  <si>
    <t>СК-19</t>
  </si>
  <si>
    <t>Курсовой проект по учебной дисциплине "Технология послепечатных процессов"</t>
  </si>
  <si>
    <t>СК-20</t>
  </si>
  <si>
    <t>/32</t>
  </si>
  <si>
    <t>/64</t>
  </si>
  <si>
    <t>10</t>
  </si>
  <si>
    <t>СК-21</t>
  </si>
  <si>
    <t>__________20___</t>
  </si>
  <si>
    <t>20___</t>
  </si>
  <si>
    <t>Модуль "Специальная профессиональная подготовка 1"</t>
  </si>
  <si>
    <t>Курсовая работа по учебной дисциплине "Экономика и организация полиграфического производства"</t>
  </si>
  <si>
    <t>Модуль "Специальная профессиональная подготовка 2"</t>
  </si>
  <si>
    <t>Основы дизайна печатной продукции / Проектирование и дизайн упаковки / Основы дизайна сувенирной и рекламной продукции</t>
  </si>
  <si>
    <t>/340</t>
  </si>
  <si>
    <t>СК-22</t>
  </si>
  <si>
    <t>СК-23</t>
  </si>
  <si>
    <t>СК-24</t>
  </si>
  <si>
    <t>Специальность: 1-47 02 01 Принттехнологии</t>
  </si>
  <si>
    <t>Зач.единиц</t>
  </si>
  <si>
    <t>Ауд.часов</t>
  </si>
  <si>
    <t>Модуль "Производство книжно-журнальной и листовой продукции"</t>
  </si>
  <si>
    <t>Протокол №____ от _____________</t>
  </si>
  <si>
    <t>Продолжение типового учебного плана по специальности 1-47 02 01 "Принттехнологии", регистрационный №____________________</t>
  </si>
  <si>
    <t>3.6</t>
  </si>
  <si>
    <t>Ознакомительная</t>
  </si>
  <si>
    <t>3.3</t>
  </si>
  <si>
    <t>/22</t>
  </si>
  <si>
    <t>/12</t>
  </si>
  <si>
    <t>Квалификация:</t>
  </si>
  <si>
    <r>
      <t>Безопасность жизнедеятельности человека</t>
    </r>
    <r>
      <rPr>
        <vertAlign val="superscript"/>
        <sz val="18"/>
        <rFont val="Arial"/>
        <family val="2"/>
        <charset val="204"/>
      </rPr>
      <t>1</t>
    </r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</si>
  <si>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2</t>
    </r>
  </si>
  <si>
    <t>Интегрированная учебная дисциплина "Безопасность жизнедеятельности человека" включает в себя учебные дисциплины: "Защита населения и объектов от чрезвычайных ситуаций.</t>
  </si>
  <si>
    <t>Радиационная безопасность", "Основы экологии", "Энергосбережение и энергетический менеджмент".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</si>
  <si>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</si>
  <si>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</si>
  <si>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</si>
  <si>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</si>
  <si>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</si>
  <si>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</si>
  <si>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</si>
  <si>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</si>
  <si>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/20</t>
  </si>
  <si>
    <t>3.7</t>
  </si>
  <si>
    <t>УК-4, УК-6</t>
  </si>
  <si>
    <t>УК-1, УК-5, УК-8</t>
  </si>
  <si>
    <t>Этика и эстетика / История мировой культуры</t>
  </si>
  <si>
    <t>УК-5, УК-8 / УК-9</t>
  </si>
  <si>
    <t>УК-7 / УК-4, УК-6</t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</si>
  <si>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18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</si>
  <si>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16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</si>
  <si>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20</t>
    </r>
  </si>
  <si>
    <t>1.1.4, 2.1.1</t>
  </si>
  <si>
    <t>1.1.1, 2.1.1</t>
  </si>
  <si>
    <t>1.1.2, 2.1.2</t>
  </si>
  <si>
    <t>1.1.3, 2.1.2</t>
  </si>
  <si>
    <t>Разработан в качестве примера реализации образовательного стандарта по специальности 1-47 02 01 "Принттехнологии".</t>
  </si>
  <si>
    <t>учреждения образования "Республиканский институт высшей школы"</t>
  </si>
  <si>
    <t>Модуль "Общенаучные дисциплины"</t>
  </si>
  <si>
    <t>Модуль "Общепрофессиональные дисциплины"</t>
  </si>
  <si>
    <t>2.6.3</t>
  </si>
  <si>
    <t>2.6.4</t>
  </si>
  <si>
    <t>2.6.5</t>
  </si>
  <si>
    <t>Модуль "Проектирование технологических процессов"</t>
  </si>
  <si>
    <t>2.8</t>
  </si>
  <si>
    <t>2.8.1</t>
  </si>
  <si>
    <t>2.8.2</t>
  </si>
  <si>
    <t>УК-11</t>
  </si>
  <si>
    <t>Осуществлять коммуникации на иностранном языке для решения задач межличностного и межкультурного взаимодействия</t>
  </si>
  <si>
    <t>Осуществлять коммуникации на государственном языке для решения задач межличностного и межкультурного взаимодействия</t>
  </si>
  <si>
    <t>Применять основные законы естественнонаучных дисциплин и математики для решения практических задач, возникающих в профессиональной деятельности</t>
  </si>
  <si>
    <t>Использовать в профессиональной деятельности общие принципы обработки текстовых документов, законы и правила типографики, приемы создания векторных иллюстраций</t>
  </si>
  <si>
    <t>Анализировать цветовые пространства и их преобразования, определять особенности их задания в компьютерных системах и воспроизведения средствами полиграфии</t>
  </si>
  <si>
    <t>Использовать различные изобразительные оригиналы для их полноцветного воспроизведения с помощью полиграфических технологий</t>
  </si>
  <si>
    <t>Описывать состав, свойства, способы получения и контроля качества бумаги и картона, полиграфических красок, переплетных материалов</t>
  </si>
  <si>
    <t>Разрабатывать и выполнять графические изображения для проектно-сметной и другой документации с учетом требований ГОСТов ЕСКД</t>
  </si>
  <si>
    <t>Применять научно-теоретические знания по химии для решения практических задач, возникающих в профессиональной деятельности</t>
  </si>
  <si>
    <t>Определять устройство, принцип работы и элементную базу современных электрических машин, аппаратов и электронных компонентов электротехнических устройств</t>
  </si>
  <si>
    <t>Описывать принципы работы современных лазерных систем и оптоэлектронных приборов и применять их в профессиональной деятельности</t>
  </si>
  <si>
    <t>Использовать современное аппаратное и программное обеспечение для обработки текстовой информации и создания электронных изданий</t>
  </si>
  <si>
    <t>Выбирать технологические процессы и оборудование для оперативного изготовления малотиражной печатной продукции</t>
  </si>
  <si>
    <t>Применять методы автоматизации технологических процессов полиграфического производства для выполнения анализа качества автоматических систем регулирования и управления</t>
  </si>
  <si>
    <t>Структурировать научную, нормативную, справочную и специальную литературу в области полиграфических производств, проводить исследования новых технологий, проектов с целью оценки их инновационного потенциала</t>
  </si>
  <si>
    <t>Понимать теоретические основы и  технологические процессы изготовления печатных форм с использованием аналоговых и численных способов</t>
  </si>
  <si>
    <t>Сравнивать способы осуществления технологических процессов послепечатного и отделочного производства при изготовлении полиграфической продукции, разрабатывать рекомендации по совершенствованию технологических процессов</t>
  </si>
  <si>
    <t>Проектировать технологический процесс изготовления печатной продукции и осуществлять контроль ее качества</t>
  </si>
  <si>
    <t>Интегрировать современные технологии специальных способов печати в технологический процесс изготовления печатной продукции</t>
  </si>
  <si>
    <t>Интерпретировать теоретические и методические основы художественно-технического оформления издательско-полиграфической, упаковочной и рекламно-сувенирной продукции</t>
  </si>
  <si>
    <t>СК-25</t>
  </si>
  <si>
    <t>Использовать практические навыки работы в компьютерных программах для проектирования и художественного оформления упаковки</t>
  </si>
  <si>
    <t>СК-26</t>
  </si>
  <si>
    <t>СК-27</t>
  </si>
  <si>
    <t>Классифицировать основные методы реставрации редких книг и описывать свойства материалов, используемых при реставрации печатной продукции</t>
  </si>
  <si>
    <t>СК-28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</si>
  <si>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</t>
  </si>
  <si>
    <t>компонента учреждения высшего образования.</t>
  </si>
  <si>
    <r>
  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</t>
    </r>
    <r>
      <rPr>
        <sz val="18"/>
        <rFont val="Arial"/>
        <family val="2"/>
        <charset val="204"/>
      </rPr>
      <t xml:space="preserve"> </t>
    </r>
  </si>
  <si>
    <t>Анализировать причины производственного травматизма и профзаболеваний, разрабатывать и реализовывать мероприятия по предупреждению производственного травматизма и профессиональных заболеваний</t>
  </si>
  <si>
    <t>Понимать технологию полиграфических производств и основные направления развития допечатных, печатных и послепечатных систем и технологий</t>
  </si>
  <si>
    <t>Применять численные методы, используемые при системном анализе, строить и анализировать математические модели</t>
  </si>
  <si>
    <t>Осуществлять расчеты технических конструкций и их элементов на прочность, устойчивость, жесткость, понимать устройство и принципы взаимодействия деталей машин общего назначения</t>
  </si>
  <si>
    <t>Применять методы разработки, оформления и внедрения стандартов комплексной системы управления качеством на полиграфических предприятиях</t>
  </si>
  <si>
    <r>
      <t xml:space="preserve">Сравнивать защитные технологии и </t>
    </r>
    <r>
      <rPr>
        <sz val="18"/>
        <rFont val="Arial"/>
        <family val="2"/>
        <charset val="204"/>
      </rPr>
      <t>составлять защитный комплекс для ценной полиграфической продукции</t>
    </r>
  </si>
  <si>
    <t>Анализировать состав, свойства, способы получения и контроля качества полимерных материалов</t>
  </si>
  <si>
    <t>Анализировать понятия и направления развития допечатных, печатных и послепечатных систем и технологий с целью нахождения оптимальных проектных решений в области полиграфических производств</t>
  </si>
  <si>
    <r>
      <t>Анализировать современные достижения науки и инновационные разработки в области создания и производства полиг</t>
    </r>
    <r>
      <rPr>
        <sz val="18"/>
        <rFont val="Arial"/>
        <family val="2"/>
        <charset val="204"/>
      </rPr>
      <t>рафической продукции и упаковки для товаров народного потребления</t>
    </r>
  </si>
  <si>
    <t>Разрабатывать проектные решения при создании новых предприятий, модернизации, увеличении производственной мощности и диверсификации существующих полиграфических производств</t>
  </si>
  <si>
    <t>Применять современные способы маркировки продукции и технологии нанесения постоянных и переменных данных на тару, упаковку и этикетку</t>
  </si>
  <si>
    <t>М.В.Шестаков</t>
  </si>
  <si>
    <t>1,2,3</t>
  </si>
  <si>
    <r>
      <t xml:space="preserve">Понимать элементы и принципы организации современного производства, </t>
    </r>
    <r>
      <rPr>
        <sz val="18"/>
        <rFont val="Arial"/>
        <family val="2"/>
        <charset val="204"/>
      </rPr>
      <t>предлагать способы решения проблем экономического характера и оценивать ожидаемые результаты</t>
    </r>
  </si>
  <si>
    <t>Использовать современные методы моделирования технологических процессов допечатной подготовки изданий, печатных, послепечатных процессов и всего полиграфического производства</t>
  </si>
  <si>
    <t>Производить расчеты технических конструкций, понимать устройство и принципы взаимодействия деталей машин полиграфического оборудования для осуществления его компетентного выбора в конкретных условиях производства</t>
  </si>
  <si>
    <t>СК-24/ СК-25/ СК-24</t>
  </si>
  <si>
    <t>СК-26/ СК-27</t>
  </si>
  <si>
    <t>/7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</si>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</sst>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6"/>
      <name val="Arial Narrow"/>
      <family val="2"/>
      <charset val="204"/>
    </font>
    <font>
      <b/>
      <sz val="16"/>
      <name val="Arial Narrow"/>
      <family val="2"/>
      <charset val="204"/>
    </font>
    <font>
      <sz val="15"/>
      <name val="Arial Narrow"/>
      <family val="2"/>
      <charset val="204"/>
    </font>
    <font>
      <sz val="10"/>
      <name val="Arial Narrow"/>
      <family val="2"/>
      <charset val="204"/>
    </font>
    <font>
      <sz val="12"/>
      <color indexed="10"/>
      <name val="Arial Narrow"/>
      <family val="2"/>
      <charset val="204"/>
    </font>
    <font>
      <i/>
      <sz val="12"/>
      <name val="Arial Narrow"/>
      <family val="2"/>
      <charset val="204"/>
    </font>
    <font>
      <sz val="15"/>
      <color indexed="10"/>
      <name val="Arial Narrow"/>
      <family val="2"/>
      <charset val="204"/>
    </font>
    <font>
      <sz val="10"/>
      <color indexed="10"/>
      <name val="Arial Narrow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8"/>
      <name val="Arial"/>
      <family val="2"/>
      <charset val="204"/>
    </font>
    <font>
      <b/>
      <sz val="22"/>
      <name val="Arial"/>
      <family val="2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5"/>
      <name val="Arial"/>
      <family val="2"/>
      <charset val="204"/>
    </font>
    <font>
      <sz val="14"/>
      <name val="Arial"/>
      <family val="2"/>
      <charset val="204"/>
    </font>
    <font>
      <sz val="15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7"/>
      <name val="Arial"/>
      <family val="2"/>
      <charset val="204"/>
    </font>
    <font>
      <b/>
      <sz val="16"/>
      <color theme="0"/>
      <name val="Arial"/>
      <family val="2"/>
      <charset val="204"/>
    </font>
    <font>
      <sz val="12.5"/>
      <name val="Arial"/>
      <family val="2"/>
      <charset val="204"/>
    </font>
    <font>
      <vertAlign val="superscript"/>
      <sz val="18"/>
      <name val="Arial"/>
      <family val="2"/>
      <charset val="204"/>
    </font>
    <font>
      <b/>
      <sz val="17"/>
      <name val="Arial Narrow"/>
      <family val="2"/>
      <charset val="204"/>
    </font>
    <font>
      <sz val="17"/>
      <name val="Arial"/>
      <family val="2"/>
      <charset val="204"/>
    </font>
    <font>
      <sz val="17"/>
      <name val="Arial Narrow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20"/>
      <color indexed="10"/>
      <name val="Arial"/>
      <family val="2"/>
      <charset val="204"/>
    </font>
    <font>
      <b/>
      <sz val="20"/>
      <name val="Arial"/>
      <family val="2"/>
      <charset val="204"/>
    </font>
    <font>
      <sz val="20"/>
      <color indexed="10"/>
      <name val="Arial Narrow"/>
      <family val="2"/>
      <charset val="204"/>
    </font>
    <font>
      <sz val="24"/>
      <name val="Arial"/>
      <family val="2"/>
      <charset val="204"/>
    </font>
    <font>
      <sz val="24"/>
      <color theme="1"/>
      <name val="Calibri"/>
      <family val="2"/>
      <charset val="204"/>
      <scheme val="minor"/>
    </font>
    <font>
      <sz val="13"/>
      <name val="Arial"/>
      <family val="2"/>
      <charset val="204"/>
    </font>
    <font>
      <sz val="8"/>
      <name val="Arial Narrow"/>
      <family val="2"/>
      <charset val="204"/>
    </font>
    <font>
      <b/>
      <sz val="17"/>
      <color theme="0"/>
      <name val="Arial"/>
      <family val="2"/>
      <charset val="204"/>
    </font>
    <font>
      <sz val="18"/>
      <name val="Arial Narrow"/>
      <family val="2"/>
      <charset val="204"/>
    </font>
    <font>
      <b/>
      <sz val="18"/>
      <name val="Arial Narrow"/>
      <family val="2"/>
      <charset val="204"/>
    </font>
    <font>
      <sz val="17"/>
      <color theme="0"/>
      <name val="Arial"/>
      <family val="2"/>
      <charset val="204"/>
    </font>
    <font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6DCE4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double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/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/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hair">
        <color indexed="23"/>
      </bottom>
      <diagonal/>
    </border>
    <border>
      <left/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double">
        <color indexed="23"/>
      </right>
      <top/>
      <bottom style="hair">
        <color indexed="23"/>
      </bottom>
      <diagonal/>
    </border>
    <border>
      <left/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 style="double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double">
        <color indexed="23"/>
      </right>
      <top/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double">
        <color indexed="23"/>
      </bottom>
      <diagonal/>
    </border>
    <border>
      <left/>
      <right/>
      <top style="hair">
        <color indexed="23"/>
      </top>
      <bottom style="double">
        <color indexed="23"/>
      </bottom>
      <diagonal/>
    </border>
    <border>
      <left/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double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/>
      <top/>
      <bottom style="double">
        <color indexed="23"/>
      </bottom>
      <diagonal/>
    </border>
    <border>
      <left style="thin">
        <color indexed="23"/>
      </left>
      <right/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/>
      <diagonal/>
    </border>
    <border>
      <left/>
      <right style="thin">
        <color indexed="23"/>
      </right>
      <top/>
      <bottom style="hair">
        <color indexed="23"/>
      </bottom>
      <diagonal/>
    </border>
    <border>
      <left/>
      <right style="double">
        <color indexed="23"/>
      </right>
      <top style="hair">
        <color indexed="23"/>
      </top>
      <bottom style="hair">
        <color theme="1" tint="0.499984740745262"/>
      </bottom>
      <diagonal/>
    </border>
    <border>
      <left style="hair">
        <color indexed="23"/>
      </left>
      <right/>
      <top style="hair">
        <color indexed="23"/>
      </top>
      <bottom style="hair">
        <color theme="1" tint="0.499984740745262"/>
      </bottom>
      <diagonal/>
    </border>
    <border>
      <left style="double">
        <color indexed="23"/>
      </left>
      <right/>
      <top style="hair">
        <color indexed="23"/>
      </top>
      <bottom style="hair">
        <color theme="1" tint="0.499984740745262"/>
      </bottom>
      <diagonal/>
    </border>
    <border>
      <left/>
      <right style="hair">
        <color indexed="23"/>
      </right>
      <top style="hair">
        <color indexed="23"/>
      </top>
      <bottom style="hair">
        <color theme="1" tint="0.499984740745262"/>
      </bottom>
      <diagonal/>
    </border>
    <border>
      <left/>
      <right/>
      <top style="hair">
        <color indexed="23"/>
      </top>
      <bottom style="hair">
        <color theme="1" tint="0.4999847407452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theme="1" tint="0.499984740745262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theme="1" tint="0.499984740745262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theme="1" tint="0.499984740745262"/>
      </bottom>
      <diagonal/>
    </border>
    <border>
      <left/>
      <right style="thin">
        <color indexed="23"/>
      </right>
      <top style="hair">
        <color indexed="23"/>
      </top>
      <bottom style="hair">
        <color theme="1" tint="0.499984740745262"/>
      </bottom>
      <diagonal/>
    </border>
    <border>
      <left style="hair">
        <color indexed="23"/>
      </left>
      <right/>
      <top/>
      <bottom/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</borders>
  <cellStyleXfs count="1">
    <xf numFmtId="0" fontId="0" fillId="0" borderId="0"/>
  </cellStyleXfs>
  <cellXfs count="67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/>
    <xf numFmtId="0" fontId="2" fillId="0" borderId="0" xfId="0" applyFont="1"/>
    <xf numFmtId="0" fontId="5" fillId="0" borderId="0" xfId="0" applyFont="1"/>
    <xf numFmtId="0" fontId="6" fillId="0" borderId="0" xfId="0" applyFont="1" applyFill="1"/>
    <xf numFmtId="0" fontId="1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" fillId="2" borderId="0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9" fontId="14" fillId="0" borderId="0" xfId="0" applyNumberFormat="1" applyFont="1" applyFill="1" applyAlignment="1">
      <alignment horizontal="left" vertical="center"/>
    </xf>
    <xf numFmtId="0" fontId="16" fillId="0" borderId="0" xfId="0" applyFont="1" applyFill="1"/>
    <xf numFmtId="0" fontId="15" fillId="0" borderId="0" xfId="0" applyNumberFormat="1" applyFont="1" applyFill="1" applyBorder="1" applyAlignment="1">
      <alignment horizontal="right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65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3" borderId="29" xfId="0" applyFont="1" applyFill="1" applyBorder="1" applyAlignment="1">
      <alignment vertical="center"/>
    </xf>
    <xf numFmtId="0" fontId="17" fillId="3" borderId="67" xfId="0" applyFont="1" applyFill="1" applyBorder="1" applyAlignment="1">
      <alignment vertical="center"/>
    </xf>
    <xf numFmtId="0" fontId="17" fillId="3" borderId="31" xfId="0" applyFont="1" applyFill="1" applyBorder="1" applyAlignment="1">
      <alignment vertical="center"/>
    </xf>
    <xf numFmtId="0" fontId="17" fillId="3" borderId="30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56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7" fillId="2" borderId="37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vertical="center"/>
    </xf>
    <xf numFmtId="0" fontId="17" fillId="3" borderId="56" xfId="0" applyFont="1" applyFill="1" applyBorder="1" applyAlignment="1">
      <alignment vertical="center"/>
    </xf>
    <xf numFmtId="0" fontId="17" fillId="3" borderId="18" xfId="0" applyFont="1" applyFill="1" applyBorder="1" applyAlignment="1">
      <alignment vertical="center"/>
    </xf>
    <xf numFmtId="0" fontId="17" fillId="3" borderId="37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>
      <alignment vertical="center"/>
    </xf>
    <xf numFmtId="0" fontId="21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1" xfId="0" applyFont="1" applyFill="1" applyBorder="1" applyAlignment="1">
      <alignment vertical="center"/>
    </xf>
    <xf numFmtId="0" fontId="16" fillId="0" borderId="1" xfId="0" applyFont="1" applyBorder="1"/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/>
    </xf>
    <xf numFmtId="0" fontId="26" fillId="3" borderId="35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6" fillId="3" borderId="6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63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6" fillId="3" borderId="49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38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47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21" xfId="0" applyFont="1" applyFill="1" applyBorder="1" applyAlignment="1">
      <alignment horizontal="center" textRotation="90"/>
    </xf>
    <xf numFmtId="0" fontId="16" fillId="0" borderId="22" xfId="0" applyFont="1" applyFill="1" applyBorder="1" applyAlignment="1">
      <alignment horizontal="center" textRotation="90"/>
    </xf>
    <xf numFmtId="0" fontId="16" fillId="0" borderId="25" xfId="0" applyFont="1" applyFill="1" applyBorder="1" applyAlignment="1">
      <alignment horizontal="center" textRotation="90"/>
    </xf>
    <xf numFmtId="0" fontId="16" fillId="0" borderId="61" xfId="0" applyFont="1" applyFill="1" applyBorder="1" applyAlignment="1">
      <alignment horizontal="center" textRotation="90"/>
    </xf>
    <xf numFmtId="0" fontId="16" fillId="0" borderId="26" xfId="0" applyFont="1" applyFill="1" applyBorder="1" applyAlignment="1">
      <alignment horizontal="center" textRotation="90"/>
    </xf>
    <xf numFmtId="0" fontId="16" fillId="0" borderId="24" xfId="0" applyFont="1" applyFill="1" applyBorder="1" applyAlignment="1">
      <alignment horizontal="center" textRotation="90"/>
    </xf>
    <xf numFmtId="0" fontId="16" fillId="0" borderId="23" xfId="0" applyFont="1" applyFill="1" applyBorder="1" applyAlignment="1">
      <alignment horizontal="center" textRotation="90"/>
    </xf>
    <xf numFmtId="0" fontId="27" fillId="2" borderId="20" xfId="0" applyFont="1" applyFill="1" applyBorder="1" applyAlignment="1">
      <alignment vertical="center"/>
    </xf>
    <xf numFmtId="0" fontId="27" fillId="2" borderId="56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37" xfId="0" applyFont="1" applyFill="1" applyBorder="1" applyAlignment="1">
      <alignment vertical="center"/>
    </xf>
    <xf numFmtId="0" fontId="27" fillId="2" borderId="49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/>
    </xf>
    <xf numFmtId="1" fontId="23" fillId="2" borderId="18" xfId="0" applyNumberFormat="1" applyFont="1" applyFill="1" applyBorder="1" applyAlignment="1">
      <alignment horizontal="center" vertical="center" wrapText="1"/>
    </xf>
    <xf numFmtId="1" fontId="23" fillId="2" borderId="37" xfId="0" applyNumberFormat="1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vertical="center"/>
    </xf>
    <xf numFmtId="0" fontId="27" fillId="2" borderId="69" xfId="0" applyFont="1" applyFill="1" applyBorder="1" applyAlignment="1">
      <alignment vertical="center"/>
    </xf>
    <xf numFmtId="0" fontId="27" fillId="2" borderId="49" xfId="0" applyFont="1" applyFill="1" applyBorder="1" applyAlignment="1">
      <alignment vertical="center"/>
    </xf>
    <xf numFmtId="0" fontId="27" fillId="2" borderId="50" xfId="0" applyFont="1" applyFill="1" applyBorder="1" applyAlignment="1">
      <alignment vertical="center"/>
    </xf>
    <xf numFmtId="0" fontId="27" fillId="2" borderId="27" xfId="0" applyFont="1" applyFill="1" applyBorder="1"/>
    <xf numFmtId="0" fontId="27" fillId="2" borderId="58" xfId="0" applyFont="1" applyFill="1" applyBorder="1"/>
    <xf numFmtId="0" fontId="27" fillId="3" borderId="20" xfId="0" applyFont="1" applyFill="1" applyBorder="1" applyAlignment="1">
      <alignment vertical="center"/>
    </xf>
    <xf numFmtId="0" fontId="27" fillId="3" borderId="56" xfId="0" applyFont="1" applyFill="1" applyBorder="1" applyAlignment="1">
      <alignment vertical="center"/>
    </xf>
    <xf numFmtId="0" fontId="27" fillId="3" borderId="18" xfId="0" applyFont="1" applyFill="1" applyBorder="1" applyAlignment="1">
      <alignment vertical="center"/>
    </xf>
    <xf numFmtId="0" fontId="27" fillId="3" borderId="37" xfId="0" applyFont="1" applyFill="1" applyBorder="1" applyAlignment="1">
      <alignment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vertical="center"/>
    </xf>
    <xf numFmtId="0" fontId="27" fillId="2" borderId="57" xfId="0" applyFont="1" applyFill="1" applyBorder="1" applyAlignment="1">
      <alignment vertical="center"/>
    </xf>
    <xf numFmtId="0" fontId="27" fillId="2" borderId="52" xfId="0" applyFont="1" applyFill="1" applyBorder="1" applyAlignment="1">
      <alignment vertical="center"/>
    </xf>
    <xf numFmtId="0" fontId="27" fillId="2" borderId="53" xfId="0" applyFont="1" applyFill="1" applyBorder="1" applyAlignment="1">
      <alignment vertical="center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75" xfId="0" applyFont="1" applyFill="1" applyBorder="1" applyAlignment="1">
      <alignment horizontal="center" vertical="center" wrapText="1"/>
    </xf>
    <xf numFmtId="0" fontId="28" fillId="2" borderId="71" xfId="0" applyFont="1" applyFill="1" applyBorder="1" applyAlignment="1">
      <alignment horizontal="center" vertical="center" wrapText="1"/>
    </xf>
    <xf numFmtId="0" fontId="28" fillId="2" borderId="76" xfId="0" applyFont="1" applyFill="1" applyBorder="1" applyAlignment="1">
      <alignment horizontal="center" vertical="center" wrapText="1"/>
    </xf>
    <xf numFmtId="0" fontId="28" fillId="2" borderId="73" xfId="0" applyFont="1" applyFill="1" applyBorder="1" applyAlignment="1">
      <alignment horizontal="center" vertical="center" wrapText="1"/>
    </xf>
    <xf numFmtId="0" fontId="28" fillId="2" borderId="77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29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/>
    <xf numFmtId="0" fontId="2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/>
    </xf>
    <xf numFmtId="0" fontId="3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right" vertical="center"/>
    </xf>
    <xf numFmtId="0" fontId="32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Alignment="1"/>
    <xf numFmtId="0" fontId="15" fillId="3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0" fontId="2" fillId="0" borderId="64" xfId="0" applyNumberFormat="1" applyFont="1" applyFill="1" applyBorder="1" applyAlignment="1">
      <alignment horizontal="center" vertical="center"/>
    </xf>
    <xf numFmtId="0" fontId="2" fillId="0" borderId="66" xfId="0" applyNumberFormat="1" applyFont="1" applyFill="1" applyBorder="1" applyAlignment="1">
      <alignment horizontal="center" vertical="center"/>
    </xf>
    <xf numFmtId="0" fontId="3" fillId="3" borderId="64" xfId="0" applyNumberFormat="1" applyFont="1" applyFill="1" applyBorder="1" applyAlignment="1">
      <alignment horizontal="center" vertical="center"/>
    </xf>
    <xf numFmtId="0" fontId="3" fillId="5" borderId="6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7" fillId="0" borderId="0" xfId="0" applyFont="1" applyFill="1"/>
    <xf numFmtId="1" fontId="26" fillId="2" borderId="9" xfId="0" applyNumberFormat="1" applyFont="1" applyFill="1" applyBorder="1" applyAlignment="1">
      <alignment horizontal="center" vertical="center" wrapText="1"/>
    </xf>
    <xf numFmtId="1" fontId="26" fillId="2" borderId="7" xfId="0" applyNumberFormat="1" applyFont="1" applyFill="1" applyBorder="1" applyAlignment="1">
      <alignment horizontal="center" vertical="center" wrapText="1"/>
    </xf>
    <xf numFmtId="1" fontId="26" fillId="2" borderId="10" xfId="0" applyNumberFormat="1" applyFont="1" applyFill="1" applyBorder="1" applyAlignment="1">
      <alignment horizontal="center" vertical="center" wrapText="1"/>
    </xf>
    <xf numFmtId="1" fontId="26" fillId="2" borderId="54" xfId="0" applyNumberFormat="1" applyFont="1" applyFill="1" applyBorder="1" applyAlignment="1">
      <alignment horizontal="center" vertical="center" wrapText="1"/>
    </xf>
    <xf numFmtId="1" fontId="26" fillId="2" borderId="6" xfId="0" applyNumberFormat="1" applyFont="1" applyFill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 wrapText="1"/>
    </xf>
    <xf numFmtId="1" fontId="26" fillId="2" borderId="8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39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top"/>
    </xf>
    <xf numFmtId="0" fontId="12" fillId="0" borderId="0" xfId="0" applyFont="1"/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1" fontId="28" fillId="2" borderId="18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right" vertical="center"/>
    </xf>
    <xf numFmtId="0" fontId="27" fillId="0" borderId="19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right" vertical="center"/>
    </xf>
    <xf numFmtId="0" fontId="40" fillId="0" borderId="0" xfId="0" applyFont="1" applyFill="1" applyAlignment="1"/>
    <xf numFmtId="0" fontId="27" fillId="2" borderId="18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1" fontId="22" fillId="2" borderId="7" xfId="0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1" fontId="22" fillId="2" borderId="10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7" fillId="2" borderId="69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6" fillId="2" borderId="15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" fillId="2" borderId="37" xfId="0" applyFont="1" applyFill="1" applyBorder="1"/>
    <xf numFmtId="1" fontId="15" fillId="2" borderId="18" xfId="0" applyNumberFormat="1" applyFont="1" applyFill="1" applyBorder="1" applyAlignment="1">
      <alignment horizontal="center" vertical="center" wrapText="1"/>
    </xf>
    <xf numFmtId="1" fontId="15" fillId="2" borderId="56" xfId="0" applyNumberFormat="1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 wrapText="1"/>
    </xf>
    <xf numFmtId="1" fontId="23" fillId="2" borderId="20" xfId="0" applyNumberFormat="1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justify" vertical="center" wrapText="1"/>
    </xf>
    <xf numFmtId="49" fontId="12" fillId="0" borderId="105" xfId="0" applyNumberFormat="1" applyFont="1" applyFill="1" applyBorder="1" applyAlignment="1">
      <alignment horizontal="center" vertical="center" wrapText="1"/>
    </xf>
    <xf numFmtId="0" fontId="12" fillId="2" borderId="105" xfId="0" applyFont="1" applyFill="1" applyBorder="1" applyAlignment="1">
      <alignment horizontal="center" vertical="center" wrapText="1"/>
    </xf>
    <xf numFmtId="0" fontId="12" fillId="2" borderId="105" xfId="0" applyFont="1" applyFill="1" applyBorder="1" applyAlignment="1">
      <alignment horizontal="justify" vertical="center" wrapText="1"/>
    </xf>
    <xf numFmtId="49" fontId="12" fillId="2" borderId="105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justify" vertical="center" wrapText="1"/>
    </xf>
    <xf numFmtId="0" fontId="0" fillId="0" borderId="18" xfId="0" applyBorder="1" applyAlignment="1">
      <alignment horizontal="justify" vertical="center" wrapText="1"/>
    </xf>
    <xf numFmtId="0" fontId="0" fillId="0" borderId="37" xfId="0" applyBorder="1" applyAlignment="1">
      <alignment horizontal="justify" vertical="center" wrapText="1"/>
    </xf>
    <xf numFmtId="0" fontId="12" fillId="0" borderId="105" xfId="0" applyFont="1" applyFill="1" applyBorder="1" applyAlignment="1">
      <alignment horizontal="justify" vertical="center" wrapText="1"/>
    </xf>
    <xf numFmtId="49" fontId="43" fillId="2" borderId="105" xfId="0" applyNumberFormat="1" applyFont="1" applyFill="1" applyBorder="1" applyAlignment="1">
      <alignment horizontal="center" vertical="center" wrapText="1"/>
    </xf>
    <xf numFmtId="49" fontId="21" fillId="2" borderId="80" xfId="0" applyNumberFormat="1" applyFont="1" applyFill="1" applyBorder="1" applyAlignment="1">
      <alignment horizontal="center" vertical="center" wrapText="1"/>
    </xf>
    <xf numFmtId="49" fontId="21" fillId="2" borderId="81" xfId="0" applyNumberFormat="1" applyFont="1" applyFill="1" applyBorder="1" applyAlignment="1">
      <alignment horizontal="center" vertical="center" wrapText="1"/>
    </xf>
    <xf numFmtId="49" fontId="21" fillId="2" borderId="82" xfId="0" applyNumberFormat="1" applyFont="1" applyFill="1" applyBorder="1" applyAlignment="1">
      <alignment horizontal="center" vertical="center" wrapText="1"/>
    </xf>
    <xf numFmtId="1" fontId="21" fillId="2" borderId="80" xfId="0" applyNumberFormat="1" applyFont="1" applyFill="1" applyBorder="1" applyAlignment="1">
      <alignment horizontal="center" vertical="center" wrapText="1"/>
    </xf>
    <xf numFmtId="49" fontId="16" fillId="2" borderId="83" xfId="0" applyNumberFormat="1" applyFont="1" applyFill="1" applyBorder="1" applyAlignment="1">
      <alignment horizontal="center" vertical="center" wrapText="1"/>
    </xf>
    <xf numFmtId="49" fontId="16" fillId="2" borderId="84" xfId="0" applyNumberFormat="1" applyFon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 wrapText="1"/>
    </xf>
    <xf numFmtId="1" fontId="18" fillId="2" borderId="84" xfId="0" applyNumberFormat="1" applyFont="1" applyFill="1" applyBorder="1" applyAlignment="1">
      <alignment horizontal="center" vertical="center" wrapText="1"/>
    </xf>
    <xf numFmtId="1" fontId="18" fillId="2" borderId="85" xfId="0" applyNumberFormat="1" applyFont="1" applyFill="1" applyBorder="1" applyAlignment="1">
      <alignment horizontal="center" vertical="center" wrapText="1"/>
    </xf>
    <xf numFmtId="49" fontId="16" fillId="2" borderId="83" xfId="0" applyNumberFormat="1" applyFont="1" applyFill="1" applyBorder="1" applyAlignment="1">
      <alignment horizontal="left" vertical="center" wrapText="1"/>
    </xf>
    <xf numFmtId="49" fontId="16" fillId="2" borderId="84" xfId="0" applyNumberFormat="1" applyFont="1" applyFill="1" applyBorder="1" applyAlignment="1">
      <alignment horizontal="left" vertical="center" wrapText="1"/>
    </xf>
    <xf numFmtId="0" fontId="17" fillId="2" borderId="84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/>
    </xf>
    <xf numFmtId="1" fontId="17" fillId="4" borderId="103" xfId="0" applyNumberFormat="1" applyFont="1" applyFill="1" applyBorder="1" applyAlignment="1">
      <alignment horizontal="center" vertical="center" wrapText="1"/>
    </xf>
    <xf numFmtId="0" fontId="16" fillId="4" borderId="103" xfId="0" applyFont="1" applyFill="1" applyBorder="1" applyAlignment="1">
      <alignment horizontal="center" vertical="center"/>
    </xf>
    <xf numFmtId="1" fontId="18" fillId="4" borderId="103" xfId="0" applyNumberFormat="1" applyFont="1" applyFill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104" xfId="0" applyFont="1" applyFill="1" applyBorder="1" applyAlignment="1">
      <alignment horizontal="justify" vertical="center" wrapText="1"/>
    </xf>
    <xf numFmtId="49" fontId="12" fillId="0" borderId="104" xfId="0" applyNumberFormat="1" applyFont="1" applyFill="1" applyBorder="1" applyAlignment="1">
      <alignment horizontal="center" vertical="center" wrapText="1"/>
    </xf>
    <xf numFmtId="1" fontId="12" fillId="2" borderId="89" xfId="0" applyNumberFormat="1" applyFont="1" applyFill="1" applyBorder="1" applyAlignment="1">
      <alignment horizontal="center" vertical="center" wrapText="1"/>
    </xf>
    <xf numFmtId="1" fontId="12" fillId="2" borderId="90" xfId="0" applyNumberFormat="1" applyFont="1" applyFill="1" applyBorder="1" applyAlignment="1">
      <alignment horizontal="center" vertical="center" wrapText="1"/>
    </xf>
    <xf numFmtId="1" fontId="12" fillId="2" borderId="94" xfId="0" applyNumberFormat="1" applyFont="1" applyFill="1" applyBorder="1" applyAlignment="1">
      <alignment horizontal="center" vertical="center" wrapText="1"/>
    </xf>
    <xf numFmtId="1" fontId="12" fillId="2" borderId="95" xfId="0" applyNumberFormat="1" applyFont="1" applyFill="1" applyBorder="1" applyAlignment="1">
      <alignment horizontal="center" vertical="center" wrapText="1"/>
    </xf>
    <xf numFmtId="1" fontId="12" fillId="2" borderId="99" xfId="0" applyNumberFormat="1" applyFont="1" applyFill="1" applyBorder="1" applyAlignment="1">
      <alignment horizontal="center" vertical="center" wrapText="1"/>
    </xf>
    <xf numFmtId="1" fontId="12" fillId="2" borderId="101" xfId="0" applyNumberFormat="1" applyFont="1" applyFill="1" applyBorder="1" applyAlignment="1">
      <alignment horizontal="center" vertical="center" wrapText="1"/>
    </xf>
    <xf numFmtId="49" fontId="12" fillId="2" borderId="93" xfId="0" applyNumberFormat="1" applyFont="1" applyFill="1" applyBorder="1" applyAlignment="1">
      <alignment horizontal="left" vertical="center" wrapText="1"/>
    </xf>
    <xf numFmtId="49" fontId="12" fillId="2" borderId="94" xfId="0" applyNumberFormat="1" applyFont="1" applyFill="1" applyBorder="1" applyAlignment="1">
      <alignment horizontal="left" vertical="center" wrapText="1"/>
    </xf>
    <xf numFmtId="0" fontId="12" fillId="2" borderId="94" xfId="0" applyFont="1" applyFill="1" applyBorder="1" applyAlignment="1">
      <alignment horizontal="center" vertical="center" wrapText="1"/>
    </xf>
    <xf numFmtId="1" fontId="12" fillId="2" borderId="93" xfId="0" applyNumberFormat="1" applyFont="1" applyFill="1" applyBorder="1" applyAlignment="1">
      <alignment horizontal="left" vertical="center" wrapText="1"/>
    </xf>
    <xf numFmtId="1" fontId="12" fillId="2" borderId="94" xfId="0" applyNumberFormat="1" applyFont="1" applyFill="1" applyBorder="1" applyAlignment="1">
      <alignment horizontal="left" vertical="center" wrapText="1"/>
    </xf>
    <xf numFmtId="1" fontId="12" fillId="2" borderId="95" xfId="0" applyNumberFormat="1" applyFont="1" applyFill="1" applyBorder="1" applyAlignment="1">
      <alignment horizontal="left" vertical="center" wrapText="1"/>
    </xf>
    <xf numFmtId="1" fontId="12" fillId="2" borderId="98" xfId="0" applyNumberFormat="1" applyFont="1" applyFill="1" applyBorder="1" applyAlignment="1">
      <alignment horizontal="left" vertical="center" wrapText="1"/>
    </xf>
    <xf numFmtId="1" fontId="12" fillId="2" borderId="99" xfId="0" applyNumberFormat="1" applyFont="1" applyFill="1" applyBorder="1" applyAlignment="1">
      <alignment horizontal="left" vertical="center" wrapText="1"/>
    </xf>
    <xf numFmtId="1" fontId="12" fillId="2" borderId="101" xfId="0" applyNumberFormat="1" applyFont="1" applyFill="1" applyBorder="1" applyAlignment="1">
      <alignment horizontal="left" vertical="center" wrapText="1"/>
    </xf>
    <xf numFmtId="49" fontId="12" fillId="2" borderId="98" xfId="0" applyNumberFormat="1" applyFont="1" applyFill="1" applyBorder="1" applyAlignment="1">
      <alignment horizontal="left" vertical="center" wrapText="1"/>
    </xf>
    <xf numFmtId="49" fontId="12" fillId="2" borderId="99" xfId="0" applyNumberFormat="1" applyFont="1" applyFill="1" applyBorder="1" applyAlignment="1">
      <alignment horizontal="left" vertical="center" wrapText="1"/>
    </xf>
    <xf numFmtId="0" fontId="12" fillId="2" borderId="99" xfId="0" applyFont="1" applyFill="1" applyBorder="1" applyAlignment="1">
      <alignment horizontal="center" vertical="center" wrapText="1"/>
    </xf>
    <xf numFmtId="49" fontId="12" fillId="2" borderId="88" xfId="0" applyNumberFormat="1" applyFont="1" applyFill="1" applyBorder="1" applyAlignment="1">
      <alignment horizontal="left" vertical="center" wrapText="1"/>
    </xf>
    <xf numFmtId="49" fontId="12" fillId="2" borderId="89" xfId="0" applyNumberFormat="1" applyFont="1" applyFill="1" applyBorder="1" applyAlignment="1">
      <alignment horizontal="left" vertical="center" wrapText="1"/>
    </xf>
    <xf numFmtId="0" fontId="12" fillId="2" borderId="89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94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1" fontId="12" fillId="0" borderId="89" xfId="0" applyNumberFormat="1" applyFont="1" applyFill="1" applyBorder="1" applyAlignment="1">
      <alignment horizontal="center" vertical="center" wrapText="1"/>
    </xf>
    <xf numFmtId="1" fontId="12" fillId="0" borderId="91" xfId="0" applyNumberFormat="1" applyFont="1" applyFill="1" applyBorder="1" applyAlignment="1">
      <alignment horizontal="center" vertical="center" wrapText="1"/>
    </xf>
    <xf numFmtId="1" fontId="12" fillId="0" borderId="94" xfId="0" applyNumberFormat="1" applyFont="1" applyFill="1" applyBorder="1" applyAlignment="1">
      <alignment horizontal="center" vertical="center" wrapText="1"/>
    </xf>
    <xf numFmtId="1" fontId="12" fillId="0" borderId="96" xfId="0" applyNumberFormat="1" applyFont="1" applyFill="1" applyBorder="1" applyAlignment="1">
      <alignment horizontal="center" vertical="center" wrapText="1"/>
    </xf>
    <xf numFmtId="1" fontId="12" fillId="0" borderId="99" xfId="0" applyNumberFormat="1" applyFont="1" applyFill="1" applyBorder="1" applyAlignment="1">
      <alignment horizontal="center" vertical="center" wrapText="1"/>
    </xf>
    <xf numFmtId="1" fontId="12" fillId="0" borderId="100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1" fontId="22" fillId="2" borderId="22" xfId="0" applyNumberFormat="1" applyFont="1" applyFill="1" applyBorder="1" applyAlignment="1">
      <alignment horizontal="center" vertical="center" wrapText="1"/>
    </xf>
    <xf numFmtId="1" fontId="22" fillId="2" borderId="23" xfId="0" applyNumberFormat="1" applyFont="1" applyFill="1" applyBorder="1" applyAlignment="1">
      <alignment horizontal="center" vertical="center" wrapText="1"/>
    </xf>
    <xf numFmtId="1" fontId="22" fillId="2" borderId="51" xfId="0" applyNumberFormat="1" applyFont="1" applyFill="1" applyBorder="1" applyAlignment="1">
      <alignment horizontal="center" vertical="center" wrapText="1"/>
    </xf>
    <xf numFmtId="1" fontId="22" fillId="2" borderId="52" xfId="0" applyNumberFormat="1" applyFont="1" applyFill="1" applyBorder="1" applyAlignment="1">
      <alignment horizontal="center" vertical="center" wrapText="1"/>
    </xf>
    <xf numFmtId="1" fontId="22" fillId="2" borderId="60" xfId="0" applyNumberFormat="1" applyFont="1" applyFill="1" applyBorder="1" applyAlignment="1">
      <alignment horizontal="center" vertical="center" wrapText="1"/>
    </xf>
    <xf numFmtId="1" fontId="22" fillId="2" borderId="57" xfId="0" applyNumberFormat="1" applyFont="1" applyFill="1" applyBorder="1" applyAlignment="1">
      <alignment horizontal="center" vertical="center" wrapText="1"/>
    </xf>
    <xf numFmtId="1" fontId="22" fillId="2" borderId="53" xfId="0" applyNumberFormat="1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1" fontId="22" fillId="2" borderId="12" xfId="0" applyNumberFormat="1" applyFont="1" applyFill="1" applyBorder="1" applyAlignment="1">
      <alignment horizontal="center" vertical="center" wrapText="1"/>
    </xf>
    <xf numFmtId="1" fontId="22" fillId="2" borderId="13" xfId="0" applyNumberFormat="1" applyFont="1" applyFill="1" applyBorder="1" applyAlignment="1">
      <alignment horizontal="center" vertical="center" wrapText="1"/>
    </xf>
    <xf numFmtId="1" fontId="22" fillId="2" borderId="14" xfId="0" applyNumberFormat="1" applyFont="1" applyFill="1" applyBorder="1" applyAlignment="1">
      <alignment horizontal="center" vertical="center" wrapText="1"/>
    </xf>
    <xf numFmtId="1" fontId="22" fillId="2" borderId="17" xfId="0" applyNumberFormat="1" applyFont="1" applyFill="1" applyBorder="1" applyAlignment="1">
      <alignment horizontal="center" vertical="center" wrapText="1"/>
    </xf>
    <xf numFmtId="1" fontId="22" fillId="2" borderId="15" xfId="0" applyNumberFormat="1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1" fontId="18" fillId="2" borderId="86" xfId="0" applyNumberFormat="1" applyFont="1" applyFill="1" applyBorder="1" applyAlignment="1">
      <alignment horizontal="center" vertical="center" wrapText="1"/>
    </xf>
    <xf numFmtId="49" fontId="16" fillId="2" borderId="87" xfId="0" applyNumberFormat="1" applyFont="1" applyFill="1" applyBorder="1" applyAlignment="1">
      <alignment horizontal="center" vertical="center" wrapText="1"/>
    </xf>
    <xf numFmtId="0" fontId="18" fillId="2" borderId="84" xfId="0" applyFont="1" applyFill="1" applyBorder="1" applyAlignment="1">
      <alignment horizontal="center" vertical="center" wrapText="1"/>
    </xf>
    <xf numFmtId="0" fontId="18" fillId="2" borderId="86" xfId="0" applyFont="1" applyFill="1" applyBorder="1" applyAlignment="1">
      <alignment horizontal="center" vertical="center" wrapText="1"/>
    </xf>
    <xf numFmtId="1" fontId="12" fillId="2" borderId="88" xfId="0" applyNumberFormat="1" applyFont="1" applyFill="1" applyBorder="1" applyAlignment="1">
      <alignment horizontal="left" vertical="center" wrapText="1"/>
    </xf>
    <xf numFmtId="1" fontId="12" fillId="2" borderId="89" xfId="0" applyNumberFormat="1" applyFont="1" applyFill="1" applyBorder="1" applyAlignment="1">
      <alignment horizontal="left" vertical="center" wrapText="1"/>
    </xf>
    <xf numFmtId="1" fontId="12" fillId="2" borderId="90" xfId="0" applyNumberFormat="1" applyFont="1" applyFill="1" applyBorder="1" applyAlignment="1">
      <alignment horizontal="left" vertical="center" wrapText="1"/>
    </xf>
    <xf numFmtId="49" fontId="12" fillId="2" borderId="92" xfId="0" applyNumberFormat="1" applyFont="1" applyFill="1" applyBorder="1" applyAlignment="1">
      <alignment horizontal="center" vertical="center" wrapText="1"/>
    </xf>
    <xf numFmtId="49" fontId="12" fillId="2" borderId="89" xfId="0" applyNumberFormat="1" applyFont="1" applyFill="1" applyBorder="1" applyAlignment="1">
      <alignment horizontal="center" vertical="center" wrapText="1"/>
    </xf>
    <xf numFmtId="49" fontId="12" fillId="2" borderId="97" xfId="0" applyNumberFormat="1" applyFont="1" applyFill="1" applyBorder="1" applyAlignment="1">
      <alignment horizontal="center" vertical="center" wrapText="1"/>
    </xf>
    <xf numFmtId="49" fontId="12" fillId="2" borderId="94" xfId="0" applyNumberFormat="1" applyFont="1" applyFill="1" applyBorder="1" applyAlignment="1">
      <alignment horizontal="center" vertical="center" wrapText="1"/>
    </xf>
    <xf numFmtId="49" fontId="12" fillId="2" borderId="102" xfId="0" applyNumberFormat="1" applyFont="1" applyFill="1" applyBorder="1" applyAlignment="1">
      <alignment horizontal="center" vertical="center" wrapText="1"/>
    </xf>
    <xf numFmtId="49" fontId="12" fillId="2" borderId="99" xfId="0" applyNumberFormat="1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vertical="center" wrapText="1"/>
    </xf>
    <xf numFmtId="0" fontId="22" fillId="2" borderId="52" xfId="0" applyFont="1" applyFill="1" applyBorder="1" applyAlignment="1">
      <alignment vertical="center" wrapText="1"/>
    </xf>
    <xf numFmtId="0" fontId="22" fillId="2" borderId="53" xfId="0" applyFont="1" applyFill="1" applyBorder="1" applyAlignment="1">
      <alignment vertical="center" wrapText="1"/>
    </xf>
    <xf numFmtId="1" fontId="22" fillId="2" borderId="21" xfId="0" applyNumberFormat="1" applyFont="1" applyFill="1" applyBorder="1" applyAlignment="1">
      <alignment horizontal="center" vertical="center" wrapText="1"/>
    </xf>
    <xf numFmtId="1" fontId="22" fillId="2" borderId="25" xfId="0" applyNumberFormat="1" applyFont="1" applyFill="1" applyBorder="1" applyAlignment="1">
      <alignment horizontal="center" vertical="center" wrapText="1"/>
    </xf>
    <xf numFmtId="1" fontId="22" fillId="2" borderId="24" xfId="0" applyNumberFormat="1" applyFont="1" applyFill="1" applyBorder="1" applyAlignment="1">
      <alignment horizontal="center" vertical="center" wrapText="1"/>
    </xf>
    <xf numFmtId="1" fontId="22" fillId="2" borderId="20" xfId="0" applyNumberFormat="1" applyFont="1" applyFill="1" applyBorder="1" applyAlignment="1">
      <alignment horizontal="center" vertical="center" wrapText="1"/>
    </xf>
    <xf numFmtId="1" fontId="22" fillId="2" borderId="18" xfId="0" applyNumberFormat="1" applyFont="1" applyFill="1" applyBorder="1" applyAlignment="1">
      <alignment horizontal="center" vertical="center" wrapText="1"/>
    </xf>
    <xf numFmtId="1" fontId="22" fillId="2" borderId="56" xfId="0" applyNumberFormat="1" applyFont="1" applyFill="1" applyBorder="1" applyAlignment="1">
      <alignment horizontal="center" vertical="center" wrapText="1"/>
    </xf>
    <xf numFmtId="1" fontId="22" fillId="2" borderId="19" xfId="0" applyNumberFormat="1" applyFont="1" applyFill="1" applyBorder="1" applyAlignment="1">
      <alignment horizontal="center" vertical="center" wrapText="1"/>
    </xf>
    <xf numFmtId="1" fontId="22" fillId="2" borderId="37" xfId="0" applyNumberFormat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2" fillId="2" borderId="37" xfId="0" applyFont="1" applyFill="1" applyBorder="1" applyAlignment="1">
      <alignment vertical="center" wrapText="1"/>
    </xf>
    <xf numFmtId="1" fontId="22" fillId="0" borderId="60" xfId="0" applyNumberFormat="1" applyFont="1" applyFill="1" applyBorder="1" applyAlignment="1">
      <alignment horizontal="center" vertical="center" wrapText="1"/>
    </xf>
    <xf numFmtId="1" fontId="22" fillId="0" borderId="52" xfId="0" applyNumberFormat="1" applyFont="1" applyFill="1" applyBorder="1" applyAlignment="1">
      <alignment horizontal="center" vertical="center" wrapText="1"/>
    </xf>
    <xf numFmtId="1" fontId="22" fillId="0" borderId="53" xfId="0" applyNumberFormat="1" applyFont="1" applyFill="1" applyBorder="1" applyAlignment="1">
      <alignment horizontal="center" vertical="center" wrapText="1"/>
    </xf>
    <xf numFmtId="1" fontId="22" fillId="2" borderId="26" xfId="0" applyNumberFormat="1" applyFont="1" applyFill="1" applyBorder="1" applyAlignment="1">
      <alignment horizontal="center" vertical="center" wrapText="1"/>
    </xf>
    <xf numFmtId="1" fontId="23" fillId="2" borderId="11" xfId="0" applyNumberFormat="1" applyFont="1" applyFill="1" applyBorder="1" applyAlignment="1">
      <alignment horizontal="center" vertical="center" wrapText="1"/>
    </xf>
    <xf numFmtId="1" fontId="23" fillId="2" borderId="12" xfId="0" applyNumberFormat="1" applyFont="1" applyFill="1" applyBorder="1" applyAlignment="1">
      <alignment horizontal="center" vertical="center" wrapText="1"/>
    </xf>
    <xf numFmtId="1" fontId="38" fillId="2" borderId="12" xfId="0" applyNumberFormat="1" applyFont="1" applyFill="1" applyBorder="1" applyAlignment="1">
      <alignment horizontal="center" vertical="center"/>
    </xf>
    <xf numFmtId="1" fontId="38" fillId="2" borderId="13" xfId="0" applyNumberFormat="1" applyFont="1" applyFill="1" applyBorder="1" applyAlignment="1">
      <alignment horizontal="center" vertical="center"/>
    </xf>
    <xf numFmtId="1" fontId="22" fillId="2" borderId="7" xfId="0" applyNumberFormat="1" applyFont="1" applyFill="1" applyBorder="1" applyAlignment="1">
      <alignment horizontal="center" vertical="center" wrapText="1"/>
    </xf>
    <xf numFmtId="1" fontId="22" fillId="2" borderId="8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1" fontId="23" fillId="2" borderId="15" xfId="0" applyNumberFormat="1" applyFont="1" applyFill="1" applyBorder="1" applyAlignment="1">
      <alignment horizontal="center" vertical="center" wrapText="1"/>
    </xf>
    <xf numFmtId="1" fontId="23" fillId="2" borderId="13" xfId="0" applyNumberFormat="1" applyFont="1" applyFill="1" applyBorder="1" applyAlignment="1">
      <alignment horizontal="center" vertical="center" wrapText="1"/>
    </xf>
    <xf numFmtId="1" fontId="23" fillId="2" borderId="14" xfId="0" applyNumberFormat="1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1" fontId="22" fillId="2" borderId="10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center" wrapText="1"/>
    </xf>
    <xf numFmtId="49" fontId="16" fillId="2" borderId="20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vertical="center" wrapText="1"/>
    </xf>
    <xf numFmtId="0" fontId="21" fillId="3" borderId="1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50" xfId="0" applyFont="1" applyFill="1" applyBorder="1" applyAlignment="1">
      <alignment horizontal="left" vertical="center" wrapText="1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37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49" fontId="16" fillId="2" borderId="40" xfId="0" applyNumberFormat="1" applyFont="1" applyFill="1" applyBorder="1" applyAlignment="1">
      <alignment horizontal="center" vertical="center"/>
    </xf>
    <xf numFmtId="49" fontId="16" fillId="2" borderId="41" xfId="0" applyNumberFormat="1" applyFont="1" applyFill="1" applyBorder="1" applyAlignment="1">
      <alignment horizontal="center" vertical="center"/>
    </xf>
    <xf numFmtId="49" fontId="16" fillId="2" borderId="48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37" xfId="0" applyFont="1" applyFill="1" applyBorder="1" applyAlignment="1">
      <alignment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37" xfId="0" applyNumberFormat="1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/>
    </xf>
    <xf numFmtId="0" fontId="27" fillId="2" borderId="68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 wrapText="1"/>
    </xf>
    <xf numFmtId="1" fontId="27" fillId="2" borderId="34" xfId="0" applyNumberFormat="1" applyFont="1" applyFill="1" applyBorder="1" applyAlignment="1">
      <alignment horizontal="center" vertical="center" wrapText="1"/>
    </xf>
    <xf numFmtId="1" fontId="27" fillId="2" borderId="33" xfId="0" applyNumberFormat="1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27" fillId="2" borderId="72" xfId="0" applyFont="1" applyFill="1" applyBorder="1" applyAlignment="1">
      <alignment horizontal="center" vertical="center" wrapText="1"/>
    </xf>
    <xf numFmtId="0" fontId="27" fillId="2" borderId="73" xfId="0" applyFont="1" applyFill="1" applyBorder="1" applyAlignment="1">
      <alignment horizontal="center" vertical="center" wrapText="1"/>
    </xf>
    <xf numFmtId="0" fontId="27" fillId="2" borderId="71" xfId="0" applyFont="1" applyFill="1" applyBorder="1" applyAlignment="1">
      <alignment horizontal="center" vertical="center" wrapText="1"/>
    </xf>
    <xf numFmtId="0" fontId="27" fillId="2" borderId="70" xfId="0" applyFont="1" applyFill="1" applyBorder="1" applyAlignment="1">
      <alignment horizontal="center" vertical="center" wrapText="1"/>
    </xf>
    <xf numFmtId="0" fontId="27" fillId="2" borderId="72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left" vertical="center" wrapText="1"/>
    </xf>
    <xf numFmtId="0" fontId="16" fillId="2" borderId="70" xfId="0" applyFont="1" applyFill="1" applyBorder="1" applyAlignment="1">
      <alignment horizontal="left" vertical="center" wrapText="1"/>
    </xf>
    <xf numFmtId="49" fontId="16" fillId="2" borderId="72" xfId="0" applyNumberFormat="1" applyFont="1" applyFill="1" applyBorder="1" applyAlignment="1">
      <alignment horizontal="center" vertical="center"/>
    </xf>
    <xf numFmtId="49" fontId="16" fillId="2" borderId="73" xfId="0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left" vertical="center" wrapText="1"/>
    </xf>
    <xf numFmtId="0" fontId="12" fillId="2" borderId="74" xfId="0" applyFont="1" applyFill="1" applyBorder="1" applyAlignment="1">
      <alignment horizontal="left" vertical="center" wrapText="1"/>
    </xf>
    <xf numFmtId="0" fontId="12" fillId="2" borderId="7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21" xfId="0" applyFont="1" applyFill="1" applyBorder="1" applyAlignment="1">
      <alignment horizontal="center" vertical="center" textRotation="90" wrapText="1"/>
    </xf>
    <xf numFmtId="0" fontId="12" fillId="0" borderId="23" xfId="0" applyFont="1" applyFill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textRotation="90"/>
    </xf>
    <xf numFmtId="0" fontId="27" fillId="0" borderId="12" xfId="0" applyFont="1" applyFill="1" applyBorder="1" applyAlignment="1">
      <alignment horizontal="center" vertical="center" textRotation="90"/>
    </xf>
    <xf numFmtId="0" fontId="27" fillId="0" borderId="24" xfId="0" applyFont="1" applyFill="1" applyBorder="1" applyAlignment="1">
      <alignment horizontal="center" vertical="center" textRotation="90"/>
    </xf>
    <xf numFmtId="0" fontId="27" fillId="0" borderId="22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27" fillId="2" borderId="78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70" xfId="0" applyFont="1" applyFill="1" applyBorder="1" applyAlignment="1">
      <alignment horizontal="center" vertical="center"/>
    </xf>
    <xf numFmtId="1" fontId="27" fillId="2" borderId="73" xfId="0" applyNumberFormat="1" applyFont="1" applyFill="1" applyBorder="1" applyAlignment="1">
      <alignment horizontal="center" vertical="center" wrapText="1"/>
    </xf>
    <xf numFmtId="1" fontId="27" fillId="2" borderId="71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textRotation="90"/>
    </xf>
    <xf numFmtId="0" fontId="12" fillId="0" borderId="55" xfId="0" applyFont="1" applyFill="1" applyBorder="1" applyAlignment="1">
      <alignment horizontal="center" vertical="center" textRotation="90"/>
    </xf>
    <xf numFmtId="0" fontId="12" fillId="0" borderId="11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21" xfId="0" applyFont="1" applyFill="1" applyBorder="1" applyAlignment="1">
      <alignment horizontal="center" vertical="center" textRotation="90"/>
    </xf>
    <xf numFmtId="0" fontId="12" fillId="0" borderId="26" xfId="0" applyFont="1" applyFill="1" applyBorder="1" applyAlignment="1">
      <alignment horizontal="center" vertical="center" textRotation="90"/>
    </xf>
    <xf numFmtId="0" fontId="12" fillId="0" borderId="9" xfId="0" applyFont="1" applyFill="1" applyBorder="1" applyAlignment="1">
      <alignment horizontal="center" vertical="center" textRotation="90"/>
    </xf>
    <xf numFmtId="0" fontId="12" fillId="0" borderId="8" xfId="0" applyFont="1" applyFill="1" applyBorder="1" applyAlignment="1">
      <alignment horizontal="center" vertical="center" textRotation="90"/>
    </xf>
    <xf numFmtId="0" fontId="12" fillId="0" borderId="14" xfId="0" applyFont="1" applyFill="1" applyBorder="1" applyAlignment="1">
      <alignment horizontal="center" vertical="center" textRotation="90"/>
    </xf>
    <xf numFmtId="0" fontId="12" fillId="0" borderId="13" xfId="0" applyFont="1" applyFill="1" applyBorder="1" applyAlignment="1">
      <alignment horizontal="center" vertical="center" textRotation="90"/>
    </xf>
    <xf numFmtId="0" fontId="12" fillId="0" borderId="24" xfId="0" applyFont="1" applyFill="1" applyBorder="1" applyAlignment="1">
      <alignment horizontal="center" vertical="center" textRotation="90"/>
    </xf>
    <xf numFmtId="0" fontId="12" fillId="0" borderId="23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textRotation="90" wrapText="1"/>
    </xf>
    <xf numFmtId="0" fontId="27" fillId="0" borderId="22" xfId="0" applyFont="1" applyFill="1" applyBorder="1" applyAlignment="1">
      <alignment horizontal="center" vertical="center" textRotation="90" wrapText="1"/>
    </xf>
    <xf numFmtId="0" fontId="27" fillId="0" borderId="13" xfId="0" applyFont="1" applyFill="1" applyBorder="1" applyAlignment="1">
      <alignment horizontal="center" vertical="center" textRotation="90" wrapText="1"/>
    </xf>
    <xf numFmtId="0" fontId="27" fillId="0" borderId="23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textRotation="90" wrapText="1"/>
    </xf>
    <xf numFmtId="0" fontId="12" fillId="0" borderId="22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12" xfId="0" applyFont="1" applyFill="1" applyBorder="1" applyAlignment="1">
      <alignment horizontal="center" vertical="center" textRotation="90"/>
    </xf>
    <xf numFmtId="0" fontId="12" fillId="0" borderId="22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center" vertical="center" textRotation="90"/>
    </xf>
    <xf numFmtId="0" fontId="12" fillId="0" borderId="25" xfId="0" applyFont="1" applyFill="1" applyBorder="1" applyAlignment="1">
      <alignment horizontal="center" vertical="center" textRotation="90"/>
    </xf>
    <xf numFmtId="0" fontId="21" fillId="0" borderId="15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" fontId="15" fillId="3" borderId="18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vertical="center" wrapText="1"/>
    </xf>
    <xf numFmtId="0" fontId="21" fillId="2" borderId="49" xfId="0" applyFont="1" applyFill="1" applyBorder="1" applyAlignment="1">
      <alignment vertical="center" wrapText="1"/>
    </xf>
    <xf numFmtId="0" fontId="21" fillId="2" borderId="50" xfId="0" applyFont="1" applyFill="1" applyBorder="1" applyAlignment="1">
      <alignment vertical="center" wrapText="1"/>
    </xf>
    <xf numFmtId="1" fontId="17" fillId="2" borderId="14" xfId="0" applyNumberFormat="1" applyFont="1" applyFill="1" applyBorder="1" applyAlignment="1">
      <alignment horizontal="center" vertical="center" wrapText="1"/>
    </xf>
    <xf numFmtId="1" fontId="17" fillId="2" borderId="15" xfId="0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37" xfId="0" applyFont="1" applyFill="1" applyBorder="1" applyAlignment="1">
      <alignment horizontal="left" vertical="top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39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justify" vertical="center" wrapText="1"/>
    </xf>
    <xf numFmtId="0" fontId="12" fillId="2" borderId="18" xfId="0" applyFont="1" applyFill="1" applyBorder="1" applyAlignment="1">
      <alignment horizontal="justify" vertical="center" wrapText="1"/>
    </xf>
    <xf numFmtId="0" fontId="12" fillId="2" borderId="37" xfId="0" applyFont="1" applyFill="1" applyBorder="1" applyAlignment="1">
      <alignment horizontal="justify" vertical="center" wrapText="1"/>
    </xf>
    <xf numFmtId="0" fontId="27" fillId="2" borderId="41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42" fillId="2" borderId="12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textRotation="90" wrapText="1"/>
    </xf>
    <xf numFmtId="0" fontId="36" fillId="0" borderId="4" xfId="0" applyFont="1" applyFill="1" applyBorder="1" applyAlignment="1">
      <alignment horizontal="center" vertical="center" textRotation="90" wrapText="1"/>
    </xf>
    <xf numFmtId="0" fontId="36" fillId="0" borderId="5" xfId="0" applyFont="1" applyFill="1" applyBorder="1" applyAlignment="1">
      <alignment horizontal="center" vertical="center" textRotation="90" wrapText="1"/>
    </xf>
    <xf numFmtId="0" fontId="24" fillId="0" borderId="3" xfId="0" applyFont="1" applyFill="1" applyBorder="1" applyAlignment="1">
      <alignment horizontal="center" vertical="center" textRotation="90" wrapText="1"/>
    </xf>
    <xf numFmtId="0" fontId="24" fillId="0" borderId="4" xfId="0" applyFont="1" applyFill="1" applyBorder="1" applyAlignment="1">
      <alignment horizontal="center" vertical="center" textRotation="90" wrapText="1"/>
    </xf>
    <xf numFmtId="0" fontId="24" fillId="0" borderId="5" xfId="0" applyFont="1" applyFill="1" applyBorder="1" applyAlignment="1">
      <alignment horizontal="center" vertical="center" textRotation="90" wrapText="1"/>
    </xf>
    <xf numFmtId="0" fontId="17" fillId="0" borderId="64" xfId="0" applyNumberFormat="1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left" vertical="center" wrapText="1"/>
    </xf>
    <xf numFmtId="0" fontId="27" fillId="3" borderId="36" xfId="0" applyFont="1" applyFill="1" applyBorder="1" applyAlignment="1">
      <alignment horizontal="left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1" fontId="17" fillId="2" borderId="13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vertical="center" wrapText="1"/>
    </xf>
    <xf numFmtId="0" fontId="21" fillId="3" borderId="31" xfId="0" applyFont="1" applyFill="1" applyBorder="1" applyAlignment="1">
      <alignment vertical="center" wrapText="1"/>
    </xf>
    <xf numFmtId="0" fontId="21" fillId="3" borderId="30" xfId="0" applyFont="1" applyFill="1" applyBorder="1" applyAlignment="1">
      <alignment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textRotation="255"/>
    </xf>
    <xf numFmtId="0" fontId="18" fillId="0" borderId="3" xfId="0" applyFont="1" applyFill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justify" vertical="center" wrapText="1"/>
    </xf>
    <xf numFmtId="49" fontId="12" fillId="0" borderId="10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CC00CC"/>
      <color rgb="FFFFCCFF"/>
      <color rgb="FF99FF99"/>
      <color rgb="FFFFFF99"/>
      <color rgb="FFFF9999"/>
      <color rgb="FFFF5050"/>
      <color rgb="FF006600"/>
      <color rgb="FFF8F8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BI216"/>
  <sheetViews>
    <sheetView showZeros="0" tabSelected="1" topLeftCell="A184" zoomScale="50" zoomScaleNormal="50" workbookViewId="0">
      <selection activeCell="AR105" sqref="AR105"/>
    </sheetView>
  </sheetViews>
  <sheetFormatPr defaultRowHeight="15.75" x14ac:dyDescent="0.25"/>
  <cols>
    <col min="1" max="33" width="4.42578125" style="15" customWidth="1"/>
    <col min="34" max="34" width="8.28515625" style="15" customWidth="1"/>
    <col min="35" max="35" width="5.7109375" style="15" customWidth="1"/>
    <col min="36" max="36" width="4.42578125" style="15" customWidth="1"/>
    <col min="37" max="37" width="7.7109375" style="15" customWidth="1"/>
    <col min="38" max="38" width="5.7109375" style="15" customWidth="1"/>
    <col min="39" max="39" width="4.42578125" style="15" customWidth="1"/>
    <col min="40" max="40" width="8" style="15" customWidth="1"/>
    <col min="41" max="41" width="5.7109375" style="15" customWidth="1"/>
    <col min="42" max="42" width="4.42578125" style="15" customWidth="1"/>
    <col min="43" max="43" width="6.85546875" style="15" customWidth="1"/>
    <col min="44" max="44" width="5.7109375" style="15" customWidth="1"/>
    <col min="45" max="45" width="4.42578125" style="15" customWidth="1"/>
    <col min="46" max="46" width="8" style="15" customWidth="1"/>
    <col min="47" max="47" width="5.7109375" style="15" customWidth="1"/>
    <col min="48" max="48" width="4.42578125" style="15" customWidth="1"/>
    <col min="49" max="49" width="6.85546875" style="15" customWidth="1"/>
    <col min="50" max="50" width="5.7109375" style="15" customWidth="1"/>
    <col min="51" max="51" width="4.42578125" style="15" customWidth="1"/>
    <col min="52" max="52" width="8" style="15" customWidth="1"/>
    <col min="53" max="53" width="5.7109375" style="15" customWidth="1"/>
    <col min="54" max="54" width="7.140625" style="15" customWidth="1"/>
    <col min="55" max="55" width="5.42578125" style="15" customWidth="1"/>
    <col min="56" max="56" width="6.42578125" style="15" customWidth="1"/>
    <col min="57" max="58" width="5.42578125" style="15" customWidth="1"/>
    <col min="59" max="59" width="4.85546875" style="15" customWidth="1"/>
    <col min="60" max="60" width="4.7109375" style="16" customWidth="1"/>
    <col min="61" max="61" width="6.7109375" style="16" customWidth="1"/>
    <col min="62" max="222" width="9.140625" style="15"/>
    <col min="223" max="224" width="4.140625" style="15" customWidth="1"/>
    <col min="225" max="239" width="4.7109375" style="15" customWidth="1"/>
    <col min="240" max="242" width="3.7109375" style="15" customWidth="1"/>
    <col min="243" max="243" width="4.28515625" style="15" customWidth="1"/>
    <col min="244" max="255" width="3.7109375" style="15" customWidth="1"/>
    <col min="256" max="256" width="5.42578125" style="15" customWidth="1"/>
    <col min="257" max="257" width="4.7109375" style="15" customWidth="1"/>
    <col min="258" max="258" width="3.7109375" style="15" customWidth="1"/>
    <col min="259" max="259" width="5.42578125" style="15" customWidth="1"/>
    <col min="260" max="260" width="4.7109375" style="15" customWidth="1"/>
    <col min="261" max="261" width="3.7109375" style="15" customWidth="1"/>
    <col min="262" max="262" width="5.42578125" style="15" customWidth="1"/>
    <col min="263" max="263" width="4.7109375" style="15" customWidth="1"/>
    <col min="264" max="264" width="3.7109375" style="15" customWidth="1"/>
    <col min="265" max="265" width="5.42578125" style="15" customWidth="1"/>
    <col min="266" max="266" width="4.7109375" style="15" customWidth="1"/>
    <col min="267" max="267" width="3.7109375" style="15" customWidth="1"/>
    <col min="268" max="268" width="5.42578125" style="15" customWidth="1"/>
    <col min="269" max="269" width="4.7109375" style="15" customWidth="1"/>
    <col min="270" max="270" width="3.7109375" style="15" customWidth="1"/>
    <col min="271" max="271" width="5.42578125" style="15" customWidth="1"/>
    <col min="272" max="272" width="4.7109375" style="15" customWidth="1"/>
    <col min="273" max="273" width="3.7109375" style="15" customWidth="1"/>
    <col min="274" max="274" width="5.42578125" style="15" customWidth="1"/>
    <col min="275" max="275" width="4.7109375" style="15" customWidth="1"/>
    <col min="276" max="278" width="4.140625" style="15" customWidth="1"/>
    <col min="279" max="282" width="3.7109375" style="15" customWidth="1"/>
    <col min="283" max="283" width="4.7109375" style="15" customWidth="1"/>
    <col min="284" max="284" width="5.140625" style="15" customWidth="1"/>
    <col min="285" max="285" width="4.5703125" style="15" customWidth="1"/>
    <col min="286" max="478" width="9.140625" style="15"/>
    <col min="479" max="480" width="4.140625" style="15" customWidth="1"/>
    <col min="481" max="495" width="4.7109375" style="15" customWidth="1"/>
    <col min="496" max="498" width="3.7109375" style="15" customWidth="1"/>
    <col min="499" max="499" width="4.28515625" style="15" customWidth="1"/>
    <col min="500" max="511" width="3.7109375" style="15" customWidth="1"/>
    <col min="512" max="512" width="5.42578125" style="15" customWidth="1"/>
    <col min="513" max="513" width="4.7109375" style="15" customWidth="1"/>
    <col min="514" max="514" width="3.7109375" style="15" customWidth="1"/>
    <col min="515" max="515" width="5.42578125" style="15" customWidth="1"/>
    <col min="516" max="516" width="4.7109375" style="15" customWidth="1"/>
    <col min="517" max="517" width="3.7109375" style="15" customWidth="1"/>
    <col min="518" max="518" width="5.42578125" style="15" customWidth="1"/>
    <col min="519" max="519" width="4.7109375" style="15" customWidth="1"/>
    <col min="520" max="520" width="3.7109375" style="15" customWidth="1"/>
    <col min="521" max="521" width="5.42578125" style="15" customWidth="1"/>
    <col min="522" max="522" width="4.7109375" style="15" customWidth="1"/>
    <col min="523" max="523" width="3.7109375" style="15" customWidth="1"/>
    <col min="524" max="524" width="5.42578125" style="15" customWidth="1"/>
    <col min="525" max="525" width="4.7109375" style="15" customWidth="1"/>
    <col min="526" max="526" width="3.7109375" style="15" customWidth="1"/>
    <col min="527" max="527" width="5.42578125" style="15" customWidth="1"/>
    <col min="528" max="528" width="4.7109375" style="15" customWidth="1"/>
    <col min="529" max="529" width="3.7109375" style="15" customWidth="1"/>
    <col min="530" max="530" width="5.42578125" style="15" customWidth="1"/>
    <col min="531" max="531" width="4.7109375" style="15" customWidth="1"/>
    <col min="532" max="534" width="4.140625" style="15" customWidth="1"/>
    <col min="535" max="538" width="3.7109375" style="15" customWidth="1"/>
    <col min="539" max="539" width="4.7109375" style="15" customWidth="1"/>
    <col min="540" max="540" width="5.140625" style="15" customWidth="1"/>
    <col min="541" max="541" width="4.5703125" style="15" customWidth="1"/>
    <col min="542" max="734" width="9.140625" style="15"/>
    <col min="735" max="736" width="4.140625" style="15" customWidth="1"/>
    <col min="737" max="751" width="4.7109375" style="15" customWidth="1"/>
    <col min="752" max="754" width="3.7109375" style="15" customWidth="1"/>
    <col min="755" max="755" width="4.28515625" style="15" customWidth="1"/>
    <col min="756" max="767" width="3.7109375" style="15" customWidth="1"/>
    <col min="768" max="768" width="5.42578125" style="15" customWidth="1"/>
    <col min="769" max="769" width="4.7109375" style="15" customWidth="1"/>
    <col min="770" max="770" width="3.7109375" style="15" customWidth="1"/>
    <col min="771" max="771" width="5.42578125" style="15" customWidth="1"/>
    <col min="772" max="772" width="4.7109375" style="15" customWidth="1"/>
    <col min="773" max="773" width="3.7109375" style="15" customWidth="1"/>
    <col min="774" max="774" width="5.42578125" style="15" customWidth="1"/>
    <col min="775" max="775" width="4.7109375" style="15" customWidth="1"/>
    <col min="776" max="776" width="3.7109375" style="15" customWidth="1"/>
    <col min="777" max="777" width="5.42578125" style="15" customWidth="1"/>
    <col min="778" max="778" width="4.7109375" style="15" customWidth="1"/>
    <col min="779" max="779" width="3.7109375" style="15" customWidth="1"/>
    <col min="780" max="780" width="5.42578125" style="15" customWidth="1"/>
    <col min="781" max="781" width="4.7109375" style="15" customWidth="1"/>
    <col min="782" max="782" width="3.7109375" style="15" customWidth="1"/>
    <col min="783" max="783" width="5.42578125" style="15" customWidth="1"/>
    <col min="784" max="784" width="4.7109375" style="15" customWidth="1"/>
    <col min="785" max="785" width="3.7109375" style="15" customWidth="1"/>
    <col min="786" max="786" width="5.42578125" style="15" customWidth="1"/>
    <col min="787" max="787" width="4.7109375" style="15" customWidth="1"/>
    <col min="788" max="790" width="4.140625" style="15" customWidth="1"/>
    <col min="791" max="794" width="3.7109375" style="15" customWidth="1"/>
    <col min="795" max="795" width="4.7109375" style="15" customWidth="1"/>
    <col min="796" max="796" width="5.140625" style="15" customWidth="1"/>
    <col min="797" max="797" width="4.5703125" style="15" customWidth="1"/>
    <col min="798" max="990" width="9.140625" style="15"/>
    <col min="991" max="992" width="4.140625" style="15" customWidth="1"/>
    <col min="993" max="1007" width="4.7109375" style="15" customWidth="1"/>
    <col min="1008" max="1010" width="3.7109375" style="15" customWidth="1"/>
    <col min="1011" max="1011" width="4.28515625" style="15" customWidth="1"/>
    <col min="1012" max="1023" width="3.7109375" style="15" customWidth="1"/>
    <col min="1024" max="1024" width="5.42578125" style="15" customWidth="1"/>
    <col min="1025" max="1025" width="4.7109375" style="15" customWidth="1"/>
    <col min="1026" max="1026" width="3.7109375" style="15" customWidth="1"/>
    <col min="1027" max="1027" width="5.42578125" style="15" customWidth="1"/>
    <col min="1028" max="1028" width="4.7109375" style="15" customWidth="1"/>
    <col min="1029" max="1029" width="3.7109375" style="15" customWidth="1"/>
    <col min="1030" max="1030" width="5.42578125" style="15" customWidth="1"/>
    <col min="1031" max="1031" width="4.7109375" style="15" customWidth="1"/>
    <col min="1032" max="1032" width="3.7109375" style="15" customWidth="1"/>
    <col min="1033" max="1033" width="5.42578125" style="15" customWidth="1"/>
    <col min="1034" max="1034" width="4.7109375" style="15" customWidth="1"/>
    <col min="1035" max="1035" width="3.7109375" style="15" customWidth="1"/>
    <col min="1036" max="1036" width="5.42578125" style="15" customWidth="1"/>
    <col min="1037" max="1037" width="4.7109375" style="15" customWidth="1"/>
    <col min="1038" max="1038" width="3.7109375" style="15" customWidth="1"/>
    <col min="1039" max="1039" width="5.42578125" style="15" customWidth="1"/>
    <col min="1040" max="1040" width="4.7109375" style="15" customWidth="1"/>
    <col min="1041" max="1041" width="3.7109375" style="15" customWidth="1"/>
    <col min="1042" max="1042" width="5.42578125" style="15" customWidth="1"/>
    <col min="1043" max="1043" width="4.7109375" style="15" customWidth="1"/>
    <col min="1044" max="1046" width="4.140625" style="15" customWidth="1"/>
    <col min="1047" max="1050" width="3.7109375" style="15" customWidth="1"/>
    <col min="1051" max="1051" width="4.7109375" style="15" customWidth="1"/>
    <col min="1052" max="1052" width="5.140625" style="15" customWidth="1"/>
    <col min="1053" max="1053" width="4.5703125" style="15" customWidth="1"/>
    <col min="1054" max="1246" width="9.140625" style="15"/>
    <col min="1247" max="1248" width="4.140625" style="15" customWidth="1"/>
    <col min="1249" max="1263" width="4.7109375" style="15" customWidth="1"/>
    <col min="1264" max="1266" width="3.7109375" style="15" customWidth="1"/>
    <col min="1267" max="1267" width="4.28515625" style="15" customWidth="1"/>
    <col min="1268" max="1279" width="3.7109375" style="15" customWidth="1"/>
    <col min="1280" max="1280" width="5.42578125" style="15" customWidth="1"/>
    <col min="1281" max="1281" width="4.7109375" style="15" customWidth="1"/>
    <col min="1282" max="1282" width="3.7109375" style="15" customWidth="1"/>
    <col min="1283" max="1283" width="5.42578125" style="15" customWidth="1"/>
    <col min="1284" max="1284" width="4.7109375" style="15" customWidth="1"/>
    <col min="1285" max="1285" width="3.7109375" style="15" customWidth="1"/>
    <col min="1286" max="1286" width="5.42578125" style="15" customWidth="1"/>
    <col min="1287" max="1287" width="4.7109375" style="15" customWidth="1"/>
    <col min="1288" max="1288" width="3.7109375" style="15" customWidth="1"/>
    <col min="1289" max="1289" width="5.42578125" style="15" customWidth="1"/>
    <col min="1290" max="1290" width="4.7109375" style="15" customWidth="1"/>
    <col min="1291" max="1291" width="3.7109375" style="15" customWidth="1"/>
    <col min="1292" max="1292" width="5.42578125" style="15" customWidth="1"/>
    <col min="1293" max="1293" width="4.7109375" style="15" customWidth="1"/>
    <col min="1294" max="1294" width="3.7109375" style="15" customWidth="1"/>
    <col min="1295" max="1295" width="5.42578125" style="15" customWidth="1"/>
    <col min="1296" max="1296" width="4.7109375" style="15" customWidth="1"/>
    <col min="1297" max="1297" width="3.7109375" style="15" customWidth="1"/>
    <col min="1298" max="1298" width="5.42578125" style="15" customWidth="1"/>
    <col min="1299" max="1299" width="4.7109375" style="15" customWidth="1"/>
    <col min="1300" max="1302" width="4.140625" style="15" customWidth="1"/>
    <col min="1303" max="1306" width="3.7109375" style="15" customWidth="1"/>
    <col min="1307" max="1307" width="4.7109375" style="15" customWidth="1"/>
    <col min="1308" max="1308" width="5.140625" style="15" customWidth="1"/>
    <col min="1309" max="1309" width="4.5703125" style="15" customWidth="1"/>
    <col min="1310" max="1502" width="9.140625" style="15"/>
    <col min="1503" max="1504" width="4.140625" style="15" customWidth="1"/>
    <col min="1505" max="1519" width="4.7109375" style="15" customWidth="1"/>
    <col min="1520" max="1522" width="3.7109375" style="15" customWidth="1"/>
    <col min="1523" max="1523" width="4.28515625" style="15" customWidth="1"/>
    <col min="1524" max="1535" width="3.7109375" style="15" customWidth="1"/>
    <col min="1536" max="1536" width="5.42578125" style="15" customWidth="1"/>
    <col min="1537" max="1537" width="4.7109375" style="15" customWidth="1"/>
    <col min="1538" max="1538" width="3.7109375" style="15" customWidth="1"/>
    <col min="1539" max="1539" width="5.42578125" style="15" customWidth="1"/>
    <col min="1540" max="1540" width="4.7109375" style="15" customWidth="1"/>
    <col min="1541" max="1541" width="3.7109375" style="15" customWidth="1"/>
    <col min="1542" max="1542" width="5.42578125" style="15" customWidth="1"/>
    <col min="1543" max="1543" width="4.7109375" style="15" customWidth="1"/>
    <col min="1544" max="1544" width="3.7109375" style="15" customWidth="1"/>
    <col min="1545" max="1545" width="5.42578125" style="15" customWidth="1"/>
    <col min="1546" max="1546" width="4.7109375" style="15" customWidth="1"/>
    <col min="1547" max="1547" width="3.7109375" style="15" customWidth="1"/>
    <col min="1548" max="1548" width="5.42578125" style="15" customWidth="1"/>
    <col min="1549" max="1549" width="4.7109375" style="15" customWidth="1"/>
    <col min="1550" max="1550" width="3.7109375" style="15" customWidth="1"/>
    <col min="1551" max="1551" width="5.42578125" style="15" customWidth="1"/>
    <col min="1552" max="1552" width="4.7109375" style="15" customWidth="1"/>
    <col min="1553" max="1553" width="3.7109375" style="15" customWidth="1"/>
    <col min="1554" max="1554" width="5.42578125" style="15" customWidth="1"/>
    <col min="1555" max="1555" width="4.7109375" style="15" customWidth="1"/>
    <col min="1556" max="1558" width="4.140625" style="15" customWidth="1"/>
    <col min="1559" max="1562" width="3.7109375" style="15" customWidth="1"/>
    <col min="1563" max="1563" width="4.7109375" style="15" customWidth="1"/>
    <col min="1564" max="1564" width="5.140625" style="15" customWidth="1"/>
    <col min="1565" max="1565" width="4.5703125" style="15" customWidth="1"/>
    <col min="1566" max="1758" width="9.140625" style="15"/>
    <col min="1759" max="1760" width="4.140625" style="15" customWidth="1"/>
    <col min="1761" max="1775" width="4.7109375" style="15" customWidth="1"/>
    <col min="1776" max="1778" width="3.7109375" style="15" customWidth="1"/>
    <col min="1779" max="1779" width="4.28515625" style="15" customWidth="1"/>
    <col min="1780" max="1791" width="3.7109375" style="15" customWidth="1"/>
    <col min="1792" max="1792" width="5.42578125" style="15" customWidth="1"/>
    <col min="1793" max="1793" width="4.7109375" style="15" customWidth="1"/>
    <col min="1794" max="1794" width="3.7109375" style="15" customWidth="1"/>
    <col min="1795" max="1795" width="5.42578125" style="15" customWidth="1"/>
    <col min="1796" max="1796" width="4.7109375" style="15" customWidth="1"/>
    <col min="1797" max="1797" width="3.7109375" style="15" customWidth="1"/>
    <col min="1798" max="1798" width="5.42578125" style="15" customWidth="1"/>
    <col min="1799" max="1799" width="4.7109375" style="15" customWidth="1"/>
    <col min="1800" max="1800" width="3.7109375" style="15" customWidth="1"/>
    <col min="1801" max="1801" width="5.42578125" style="15" customWidth="1"/>
    <col min="1802" max="1802" width="4.7109375" style="15" customWidth="1"/>
    <col min="1803" max="1803" width="3.7109375" style="15" customWidth="1"/>
    <col min="1804" max="1804" width="5.42578125" style="15" customWidth="1"/>
    <col min="1805" max="1805" width="4.7109375" style="15" customWidth="1"/>
    <col min="1806" max="1806" width="3.7109375" style="15" customWidth="1"/>
    <col min="1807" max="1807" width="5.42578125" style="15" customWidth="1"/>
    <col min="1808" max="1808" width="4.7109375" style="15" customWidth="1"/>
    <col min="1809" max="1809" width="3.7109375" style="15" customWidth="1"/>
    <col min="1810" max="1810" width="5.42578125" style="15" customWidth="1"/>
    <col min="1811" max="1811" width="4.7109375" style="15" customWidth="1"/>
    <col min="1812" max="1814" width="4.140625" style="15" customWidth="1"/>
    <col min="1815" max="1818" width="3.7109375" style="15" customWidth="1"/>
    <col min="1819" max="1819" width="4.7109375" style="15" customWidth="1"/>
    <col min="1820" max="1820" width="5.140625" style="15" customWidth="1"/>
    <col min="1821" max="1821" width="4.5703125" style="15" customWidth="1"/>
    <col min="1822" max="2014" width="9.140625" style="15"/>
    <col min="2015" max="2016" width="4.140625" style="15" customWidth="1"/>
    <col min="2017" max="2031" width="4.7109375" style="15" customWidth="1"/>
    <col min="2032" max="2034" width="3.7109375" style="15" customWidth="1"/>
    <col min="2035" max="2035" width="4.28515625" style="15" customWidth="1"/>
    <col min="2036" max="2047" width="3.7109375" style="15" customWidth="1"/>
    <col min="2048" max="2048" width="5.42578125" style="15" customWidth="1"/>
    <col min="2049" max="2049" width="4.7109375" style="15" customWidth="1"/>
    <col min="2050" max="2050" width="3.7109375" style="15" customWidth="1"/>
    <col min="2051" max="2051" width="5.42578125" style="15" customWidth="1"/>
    <col min="2052" max="2052" width="4.7109375" style="15" customWidth="1"/>
    <col min="2053" max="2053" width="3.7109375" style="15" customWidth="1"/>
    <col min="2054" max="2054" width="5.42578125" style="15" customWidth="1"/>
    <col min="2055" max="2055" width="4.7109375" style="15" customWidth="1"/>
    <col min="2056" max="2056" width="3.7109375" style="15" customWidth="1"/>
    <col min="2057" max="2057" width="5.42578125" style="15" customWidth="1"/>
    <col min="2058" max="2058" width="4.7109375" style="15" customWidth="1"/>
    <col min="2059" max="2059" width="3.7109375" style="15" customWidth="1"/>
    <col min="2060" max="2060" width="5.42578125" style="15" customWidth="1"/>
    <col min="2061" max="2061" width="4.7109375" style="15" customWidth="1"/>
    <col min="2062" max="2062" width="3.7109375" style="15" customWidth="1"/>
    <col min="2063" max="2063" width="5.42578125" style="15" customWidth="1"/>
    <col min="2064" max="2064" width="4.7109375" style="15" customWidth="1"/>
    <col min="2065" max="2065" width="3.7109375" style="15" customWidth="1"/>
    <col min="2066" max="2066" width="5.42578125" style="15" customWidth="1"/>
    <col min="2067" max="2067" width="4.7109375" style="15" customWidth="1"/>
    <col min="2068" max="2070" width="4.140625" style="15" customWidth="1"/>
    <col min="2071" max="2074" width="3.7109375" style="15" customWidth="1"/>
    <col min="2075" max="2075" width="4.7109375" style="15" customWidth="1"/>
    <col min="2076" max="2076" width="5.140625" style="15" customWidth="1"/>
    <col min="2077" max="2077" width="4.5703125" style="15" customWidth="1"/>
    <col min="2078" max="2270" width="9.140625" style="15"/>
    <col min="2271" max="2272" width="4.140625" style="15" customWidth="1"/>
    <col min="2273" max="2287" width="4.7109375" style="15" customWidth="1"/>
    <col min="2288" max="2290" width="3.7109375" style="15" customWidth="1"/>
    <col min="2291" max="2291" width="4.28515625" style="15" customWidth="1"/>
    <col min="2292" max="2303" width="3.7109375" style="15" customWidth="1"/>
    <col min="2304" max="2304" width="5.42578125" style="15" customWidth="1"/>
    <col min="2305" max="2305" width="4.7109375" style="15" customWidth="1"/>
    <col min="2306" max="2306" width="3.7109375" style="15" customWidth="1"/>
    <col min="2307" max="2307" width="5.42578125" style="15" customWidth="1"/>
    <col min="2308" max="2308" width="4.7109375" style="15" customWidth="1"/>
    <col min="2309" max="2309" width="3.7109375" style="15" customWidth="1"/>
    <col min="2310" max="2310" width="5.42578125" style="15" customWidth="1"/>
    <col min="2311" max="2311" width="4.7109375" style="15" customWidth="1"/>
    <col min="2312" max="2312" width="3.7109375" style="15" customWidth="1"/>
    <col min="2313" max="2313" width="5.42578125" style="15" customWidth="1"/>
    <col min="2314" max="2314" width="4.7109375" style="15" customWidth="1"/>
    <col min="2315" max="2315" width="3.7109375" style="15" customWidth="1"/>
    <col min="2316" max="2316" width="5.42578125" style="15" customWidth="1"/>
    <col min="2317" max="2317" width="4.7109375" style="15" customWidth="1"/>
    <col min="2318" max="2318" width="3.7109375" style="15" customWidth="1"/>
    <col min="2319" max="2319" width="5.42578125" style="15" customWidth="1"/>
    <col min="2320" max="2320" width="4.7109375" style="15" customWidth="1"/>
    <col min="2321" max="2321" width="3.7109375" style="15" customWidth="1"/>
    <col min="2322" max="2322" width="5.42578125" style="15" customWidth="1"/>
    <col min="2323" max="2323" width="4.7109375" style="15" customWidth="1"/>
    <col min="2324" max="2326" width="4.140625" style="15" customWidth="1"/>
    <col min="2327" max="2330" width="3.7109375" style="15" customWidth="1"/>
    <col min="2331" max="2331" width="4.7109375" style="15" customWidth="1"/>
    <col min="2332" max="2332" width="5.140625" style="15" customWidth="1"/>
    <col min="2333" max="2333" width="4.5703125" style="15" customWidth="1"/>
    <col min="2334" max="2526" width="9.140625" style="15"/>
    <col min="2527" max="2528" width="4.140625" style="15" customWidth="1"/>
    <col min="2529" max="2543" width="4.7109375" style="15" customWidth="1"/>
    <col min="2544" max="2546" width="3.7109375" style="15" customWidth="1"/>
    <col min="2547" max="2547" width="4.28515625" style="15" customWidth="1"/>
    <col min="2548" max="2559" width="3.7109375" style="15" customWidth="1"/>
    <col min="2560" max="2560" width="5.42578125" style="15" customWidth="1"/>
    <col min="2561" max="2561" width="4.7109375" style="15" customWidth="1"/>
    <col min="2562" max="2562" width="3.7109375" style="15" customWidth="1"/>
    <col min="2563" max="2563" width="5.42578125" style="15" customWidth="1"/>
    <col min="2564" max="2564" width="4.7109375" style="15" customWidth="1"/>
    <col min="2565" max="2565" width="3.7109375" style="15" customWidth="1"/>
    <col min="2566" max="2566" width="5.42578125" style="15" customWidth="1"/>
    <col min="2567" max="2567" width="4.7109375" style="15" customWidth="1"/>
    <col min="2568" max="2568" width="3.7109375" style="15" customWidth="1"/>
    <col min="2569" max="2569" width="5.42578125" style="15" customWidth="1"/>
    <col min="2570" max="2570" width="4.7109375" style="15" customWidth="1"/>
    <col min="2571" max="2571" width="3.7109375" style="15" customWidth="1"/>
    <col min="2572" max="2572" width="5.42578125" style="15" customWidth="1"/>
    <col min="2573" max="2573" width="4.7109375" style="15" customWidth="1"/>
    <col min="2574" max="2574" width="3.7109375" style="15" customWidth="1"/>
    <col min="2575" max="2575" width="5.42578125" style="15" customWidth="1"/>
    <col min="2576" max="2576" width="4.7109375" style="15" customWidth="1"/>
    <col min="2577" max="2577" width="3.7109375" style="15" customWidth="1"/>
    <col min="2578" max="2578" width="5.42578125" style="15" customWidth="1"/>
    <col min="2579" max="2579" width="4.7109375" style="15" customWidth="1"/>
    <col min="2580" max="2582" width="4.140625" style="15" customWidth="1"/>
    <col min="2583" max="2586" width="3.7109375" style="15" customWidth="1"/>
    <col min="2587" max="2587" width="4.7109375" style="15" customWidth="1"/>
    <col min="2588" max="2588" width="5.140625" style="15" customWidth="1"/>
    <col min="2589" max="2589" width="4.5703125" style="15" customWidth="1"/>
    <col min="2590" max="2782" width="9.140625" style="15"/>
    <col min="2783" max="2784" width="4.140625" style="15" customWidth="1"/>
    <col min="2785" max="2799" width="4.7109375" style="15" customWidth="1"/>
    <col min="2800" max="2802" width="3.7109375" style="15" customWidth="1"/>
    <col min="2803" max="2803" width="4.28515625" style="15" customWidth="1"/>
    <col min="2804" max="2815" width="3.7109375" style="15" customWidth="1"/>
    <col min="2816" max="2816" width="5.42578125" style="15" customWidth="1"/>
    <col min="2817" max="2817" width="4.7109375" style="15" customWidth="1"/>
    <col min="2818" max="2818" width="3.7109375" style="15" customWidth="1"/>
    <col min="2819" max="2819" width="5.42578125" style="15" customWidth="1"/>
    <col min="2820" max="2820" width="4.7109375" style="15" customWidth="1"/>
    <col min="2821" max="2821" width="3.7109375" style="15" customWidth="1"/>
    <col min="2822" max="2822" width="5.42578125" style="15" customWidth="1"/>
    <col min="2823" max="2823" width="4.7109375" style="15" customWidth="1"/>
    <col min="2824" max="2824" width="3.7109375" style="15" customWidth="1"/>
    <col min="2825" max="2825" width="5.42578125" style="15" customWidth="1"/>
    <col min="2826" max="2826" width="4.7109375" style="15" customWidth="1"/>
    <col min="2827" max="2827" width="3.7109375" style="15" customWidth="1"/>
    <col min="2828" max="2828" width="5.42578125" style="15" customWidth="1"/>
    <col min="2829" max="2829" width="4.7109375" style="15" customWidth="1"/>
    <col min="2830" max="2830" width="3.7109375" style="15" customWidth="1"/>
    <col min="2831" max="2831" width="5.42578125" style="15" customWidth="1"/>
    <col min="2832" max="2832" width="4.7109375" style="15" customWidth="1"/>
    <col min="2833" max="2833" width="3.7109375" style="15" customWidth="1"/>
    <col min="2834" max="2834" width="5.42578125" style="15" customWidth="1"/>
    <col min="2835" max="2835" width="4.7109375" style="15" customWidth="1"/>
    <col min="2836" max="2838" width="4.140625" style="15" customWidth="1"/>
    <col min="2839" max="2842" width="3.7109375" style="15" customWidth="1"/>
    <col min="2843" max="2843" width="4.7109375" style="15" customWidth="1"/>
    <col min="2844" max="2844" width="5.140625" style="15" customWidth="1"/>
    <col min="2845" max="2845" width="4.5703125" style="15" customWidth="1"/>
    <col min="2846" max="3038" width="9.140625" style="15"/>
    <col min="3039" max="3040" width="4.140625" style="15" customWidth="1"/>
    <col min="3041" max="3055" width="4.7109375" style="15" customWidth="1"/>
    <col min="3056" max="3058" width="3.7109375" style="15" customWidth="1"/>
    <col min="3059" max="3059" width="4.28515625" style="15" customWidth="1"/>
    <col min="3060" max="3071" width="3.7109375" style="15" customWidth="1"/>
    <col min="3072" max="3072" width="5.42578125" style="15" customWidth="1"/>
    <col min="3073" max="3073" width="4.7109375" style="15" customWidth="1"/>
    <col min="3074" max="3074" width="3.7109375" style="15" customWidth="1"/>
    <col min="3075" max="3075" width="5.42578125" style="15" customWidth="1"/>
    <col min="3076" max="3076" width="4.7109375" style="15" customWidth="1"/>
    <col min="3077" max="3077" width="3.7109375" style="15" customWidth="1"/>
    <col min="3078" max="3078" width="5.42578125" style="15" customWidth="1"/>
    <col min="3079" max="3079" width="4.7109375" style="15" customWidth="1"/>
    <col min="3080" max="3080" width="3.7109375" style="15" customWidth="1"/>
    <col min="3081" max="3081" width="5.42578125" style="15" customWidth="1"/>
    <col min="3082" max="3082" width="4.7109375" style="15" customWidth="1"/>
    <col min="3083" max="3083" width="3.7109375" style="15" customWidth="1"/>
    <col min="3084" max="3084" width="5.42578125" style="15" customWidth="1"/>
    <col min="3085" max="3085" width="4.7109375" style="15" customWidth="1"/>
    <col min="3086" max="3086" width="3.7109375" style="15" customWidth="1"/>
    <col min="3087" max="3087" width="5.42578125" style="15" customWidth="1"/>
    <col min="3088" max="3088" width="4.7109375" style="15" customWidth="1"/>
    <col min="3089" max="3089" width="3.7109375" style="15" customWidth="1"/>
    <col min="3090" max="3090" width="5.42578125" style="15" customWidth="1"/>
    <col min="3091" max="3091" width="4.7109375" style="15" customWidth="1"/>
    <col min="3092" max="3094" width="4.140625" style="15" customWidth="1"/>
    <col min="3095" max="3098" width="3.7109375" style="15" customWidth="1"/>
    <col min="3099" max="3099" width="4.7109375" style="15" customWidth="1"/>
    <col min="3100" max="3100" width="5.140625" style="15" customWidth="1"/>
    <col min="3101" max="3101" width="4.5703125" style="15" customWidth="1"/>
    <col min="3102" max="3294" width="9.140625" style="15"/>
    <col min="3295" max="3296" width="4.140625" style="15" customWidth="1"/>
    <col min="3297" max="3311" width="4.7109375" style="15" customWidth="1"/>
    <col min="3312" max="3314" width="3.7109375" style="15" customWidth="1"/>
    <col min="3315" max="3315" width="4.28515625" style="15" customWidth="1"/>
    <col min="3316" max="3327" width="3.7109375" style="15" customWidth="1"/>
    <col min="3328" max="3328" width="5.42578125" style="15" customWidth="1"/>
    <col min="3329" max="3329" width="4.7109375" style="15" customWidth="1"/>
    <col min="3330" max="3330" width="3.7109375" style="15" customWidth="1"/>
    <col min="3331" max="3331" width="5.42578125" style="15" customWidth="1"/>
    <col min="3332" max="3332" width="4.7109375" style="15" customWidth="1"/>
    <col min="3333" max="3333" width="3.7109375" style="15" customWidth="1"/>
    <col min="3334" max="3334" width="5.42578125" style="15" customWidth="1"/>
    <col min="3335" max="3335" width="4.7109375" style="15" customWidth="1"/>
    <col min="3336" max="3336" width="3.7109375" style="15" customWidth="1"/>
    <col min="3337" max="3337" width="5.42578125" style="15" customWidth="1"/>
    <col min="3338" max="3338" width="4.7109375" style="15" customWidth="1"/>
    <col min="3339" max="3339" width="3.7109375" style="15" customWidth="1"/>
    <col min="3340" max="3340" width="5.42578125" style="15" customWidth="1"/>
    <col min="3341" max="3341" width="4.7109375" style="15" customWidth="1"/>
    <col min="3342" max="3342" width="3.7109375" style="15" customWidth="1"/>
    <col min="3343" max="3343" width="5.42578125" style="15" customWidth="1"/>
    <col min="3344" max="3344" width="4.7109375" style="15" customWidth="1"/>
    <col min="3345" max="3345" width="3.7109375" style="15" customWidth="1"/>
    <col min="3346" max="3346" width="5.42578125" style="15" customWidth="1"/>
    <col min="3347" max="3347" width="4.7109375" style="15" customWidth="1"/>
    <col min="3348" max="3350" width="4.140625" style="15" customWidth="1"/>
    <col min="3351" max="3354" width="3.7109375" style="15" customWidth="1"/>
    <col min="3355" max="3355" width="4.7109375" style="15" customWidth="1"/>
    <col min="3356" max="3356" width="5.140625" style="15" customWidth="1"/>
    <col min="3357" max="3357" width="4.5703125" style="15" customWidth="1"/>
    <col min="3358" max="3550" width="9.140625" style="15"/>
    <col min="3551" max="3552" width="4.140625" style="15" customWidth="1"/>
    <col min="3553" max="3567" width="4.7109375" style="15" customWidth="1"/>
    <col min="3568" max="3570" width="3.7109375" style="15" customWidth="1"/>
    <col min="3571" max="3571" width="4.28515625" style="15" customWidth="1"/>
    <col min="3572" max="3583" width="3.7109375" style="15" customWidth="1"/>
    <col min="3584" max="3584" width="5.42578125" style="15" customWidth="1"/>
    <col min="3585" max="3585" width="4.7109375" style="15" customWidth="1"/>
    <col min="3586" max="3586" width="3.7109375" style="15" customWidth="1"/>
    <col min="3587" max="3587" width="5.42578125" style="15" customWidth="1"/>
    <col min="3588" max="3588" width="4.7109375" style="15" customWidth="1"/>
    <col min="3589" max="3589" width="3.7109375" style="15" customWidth="1"/>
    <col min="3590" max="3590" width="5.42578125" style="15" customWidth="1"/>
    <col min="3591" max="3591" width="4.7109375" style="15" customWidth="1"/>
    <col min="3592" max="3592" width="3.7109375" style="15" customWidth="1"/>
    <col min="3593" max="3593" width="5.42578125" style="15" customWidth="1"/>
    <col min="3594" max="3594" width="4.7109375" style="15" customWidth="1"/>
    <col min="3595" max="3595" width="3.7109375" style="15" customWidth="1"/>
    <col min="3596" max="3596" width="5.42578125" style="15" customWidth="1"/>
    <col min="3597" max="3597" width="4.7109375" style="15" customWidth="1"/>
    <col min="3598" max="3598" width="3.7109375" style="15" customWidth="1"/>
    <col min="3599" max="3599" width="5.42578125" style="15" customWidth="1"/>
    <col min="3600" max="3600" width="4.7109375" style="15" customWidth="1"/>
    <col min="3601" max="3601" width="3.7109375" style="15" customWidth="1"/>
    <col min="3602" max="3602" width="5.42578125" style="15" customWidth="1"/>
    <col min="3603" max="3603" width="4.7109375" style="15" customWidth="1"/>
    <col min="3604" max="3606" width="4.140625" style="15" customWidth="1"/>
    <col min="3607" max="3610" width="3.7109375" style="15" customWidth="1"/>
    <col min="3611" max="3611" width="4.7109375" style="15" customWidth="1"/>
    <col min="3612" max="3612" width="5.140625" style="15" customWidth="1"/>
    <col min="3613" max="3613" width="4.5703125" style="15" customWidth="1"/>
    <col min="3614" max="3806" width="9.140625" style="15"/>
    <col min="3807" max="3808" width="4.140625" style="15" customWidth="1"/>
    <col min="3809" max="3823" width="4.7109375" style="15" customWidth="1"/>
    <col min="3824" max="3826" width="3.7109375" style="15" customWidth="1"/>
    <col min="3827" max="3827" width="4.28515625" style="15" customWidth="1"/>
    <col min="3828" max="3839" width="3.7109375" style="15" customWidth="1"/>
    <col min="3840" max="3840" width="5.42578125" style="15" customWidth="1"/>
    <col min="3841" max="3841" width="4.7109375" style="15" customWidth="1"/>
    <col min="3842" max="3842" width="3.7109375" style="15" customWidth="1"/>
    <col min="3843" max="3843" width="5.42578125" style="15" customWidth="1"/>
    <col min="3844" max="3844" width="4.7109375" style="15" customWidth="1"/>
    <col min="3845" max="3845" width="3.7109375" style="15" customWidth="1"/>
    <col min="3846" max="3846" width="5.42578125" style="15" customWidth="1"/>
    <col min="3847" max="3847" width="4.7109375" style="15" customWidth="1"/>
    <col min="3848" max="3848" width="3.7109375" style="15" customWidth="1"/>
    <col min="3849" max="3849" width="5.42578125" style="15" customWidth="1"/>
    <col min="3850" max="3850" width="4.7109375" style="15" customWidth="1"/>
    <col min="3851" max="3851" width="3.7109375" style="15" customWidth="1"/>
    <col min="3852" max="3852" width="5.42578125" style="15" customWidth="1"/>
    <col min="3853" max="3853" width="4.7109375" style="15" customWidth="1"/>
    <col min="3854" max="3854" width="3.7109375" style="15" customWidth="1"/>
    <col min="3855" max="3855" width="5.42578125" style="15" customWidth="1"/>
    <col min="3856" max="3856" width="4.7109375" style="15" customWidth="1"/>
    <col min="3857" max="3857" width="3.7109375" style="15" customWidth="1"/>
    <col min="3858" max="3858" width="5.42578125" style="15" customWidth="1"/>
    <col min="3859" max="3859" width="4.7109375" style="15" customWidth="1"/>
    <col min="3860" max="3862" width="4.140625" style="15" customWidth="1"/>
    <col min="3863" max="3866" width="3.7109375" style="15" customWidth="1"/>
    <col min="3867" max="3867" width="4.7109375" style="15" customWidth="1"/>
    <col min="3868" max="3868" width="5.140625" style="15" customWidth="1"/>
    <col min="3869" max="3869" width="4.5703125" style="15" customWidth="1"/>
    <col min="3870" max="4062" width="9.140625" style="15"/>
    <col min="4063" max="4064" width="4.140625" style="15" customWidth="1"/>
    <col min="4065" max="4079" width="4.7109375" style="15" customWidth="1"/>
    <col min="4080" max="4082" width="3.7109375" style="15" customWidth="1"/>
    <col min="4083" max="4083" width="4.28515625" style="15" customWidth="1"/>
    <col min="4084" max="4095" width="3.7109375" style="15" customWidth="1"/>
    <col min="4096" max="4096" width="5.42578125" style="15" customWidth="1"/>
    <col min="4097" max="4097" width="4.7109375" style="15" customWidth="1"/>
    <col min="4098" max="4098" width="3.7109375" style="15" customWidth="1"/>
    <col min="4099" max="4099" width="5.42578125" style="15" customWidth="1"/>
    <col min="4100" max="4100" width="4.7109375" style="15" customWidth="1"/>
    <col min="4101" max="4101" width="3.7109375" style="15" customWidth="1"/>
    <col min="4102" max="4102" width="5.42578125" style="15" customWidth="1"/>
    <col min="4103" max="4103" width="4.7109375" style="15" customWidth="1"/>
    <col min="4104" max="4104" width="3.7109375" style="15" customWidth="1"/>
    <col min="4105" max="4105" width="5.42578125" style="15" customWidth="1"/>
    <col min="4106" max="4106" width="4.7109375" style="15" customWidth="1"/>
    <col min="4107" max="4107" width="3.7109375" style="15" customWidth="1"/>
    <col min="4108" max="4108" width="5.42578125" style="15" customWidth="1"/>
    <col min="4109" max="4109" width="4.7109375" style="15" customWidth="1"/>
    <col min="4110" max="4110" width="3.7109375" style="15" customWidth="1"/>
    <col min="4111" max="4111" width="5.42578125" style="15" customWidth="1"/>
    <col min="4112" max="4112" width="4.7109375" style="15" customWidth="1"/>
    <col min="4113" max="4113" width="3.7109375" style="15" customWidth="1"/>
    <col min="4114" max="4114" width="5.42578125" style="15" customWidth="1"/>
    <col min="4115" max="4115" width="4.7109375" style="15" customWidth="1"/>
    <col min="4116" max="4118" width="4.140625" style="15" customWidth="1"/>
    <col min="4119" max="4122" width="3.7109375" style="15" customWidth="1"/>
    <col min="4123" max="4123" width="4.7109375" style="15" customWidth="1"/>
    <col min="4124" max="4124" width="5.140625" style="15" customWidth="1"/>
    <col min="4125" max="4125" width="4.5703125" style="15" customWidth="1"/>
    <col min="4126" max="4318" width="9.140625" style="15"/>
    <col min="4319" max="4320" width="4.140625" style="15" customWidth="1"/>
    <col min="4321" max="4335" width="4.7109375" style="15" customWidth="1"/>
    <col min="4336" max="4338" width="3.7109375" style="15" customWidth="1"/>
    <col min="4339" max="4339" width="4.28515625" style="15" customWidth="1"/>
    <col min="4340" max="4351" width="3.7109375" style="15" customWidth="1"/>
    <col min="4352" max="4352" width="5.42578125" style="15" customWidth="1"/>
    <col min="4353" max="4353" width="4.7109375" style="15" customWidth="1"/>
    <col min="4354" max="4354" width="3.7109375" style="15" customWidth="1"/>
    <col min="4355" max="4355" width="5.42578125" style="15" customWidth="1"/>
    <col min="4356" max="4356" width="4.7109375" style="15" customWidth="1"/>
    <col min="4357" max="4357" width="3.7109375" style="15" customWidth="1"/>
    <col min="4358" max="4358" width="5.42578125" style="15" customWidth="1"/>
    <col min="4359" max="4359" width="4.7109375" style="15" customWidth="1"/>
    <col min="4360" max="4360" width="3.7109375" style="15" customWidth="1"/>
    <col min="4361" max="4361" width="5.42578125" style="15" customWidth="1"/>
    <col min="4362" max="4362" width="4.7109375" style="15" customWidth="1"/>
    <col min="4363" max="4363" width="3.7109375" style="15" customWidth="1"/>
    <col min="4364" max="4364" width="5.42578125" style="15" customWidth="1"/>
    <col min="4365" max="4365" width="4.7109375" style="15" customWidth="1"/>
    <col min="4366" max="4366" width="3.7109375" style="15" customWidth="1"/>
    <col min="4367" max="4367" width="5.42578125" style="15" customWidth="1"/>
    <col min="4368" max="4368" width="4.7109375" style="15" customWidth="1"/>
    <col min="4369" max="4369" width="3.7109375" style="15" customWidth="1"/>
    <col min="4370" max="4370" width="5.42578125" style="15" customWidth="1"/>
    <col min="4371" max="4371" width="4.7109375" style="15" customWidth="1"/>
    <col min="4372" max="4374" width="4.140625" style="15" customWidth="1"/>
    <col min="4375" max="4378" width="3.7109375" style="15" customWidth="1"/>
    <col min="4379" max="4379" width="4.7109375" style="15" customWidth="1"/>
    <col min="4380" max="4380" width="5.140625" style="15" customWidth="1"/>
    <col min="4381" max="4381" width="4.5703125" style="15" customWidth="1"/>
    <col min="4382" max="4574" width="9.140625" style="15"/>
    <col min="4575" max="4576" width="4.140625" style="15" customWidth="1"/>
    <col min="4577" max="4591" width="4.7109375" style="15" customWidth="1"/>
    <col min="4592" max="4594" width="3.7109375" style="15" customWidth="1"/>
    <col min="4595" max="4595" width="4.28515625" style="15" customWidth="1"/>
    <col min="4596" max="4607" width="3.7109375" style="15" customWidth="1"/>
    <col min="4608" max="4608" width="5.42578125" style="15" customWidth="1"/>
    <col min="4609" max="4609" width="4.7109375" style="15" customWidth="1"/>
    <col min="4610" max="4610" width="3.7109375" style="15" customWidth="1"/>
    <col min="4611" max="4611" width="5.42578125" style="15" customWidth="1"/>
    <col min="4612" max="4612" width="4.7109375" style="15" customWidth="1"/>
    <col min="4613" max="4613" width="3.7109375" style="15" customWidth="1"/>
    <col min="4614" max="4614" width="5.42578125" style="15" customWidth="1"/>
    <col min="4615" max="4615" width="4.7109375" style="15" customWidth="1"/>
    <col min="4616" max="4616" width="3.7109375" style="15" customWidth="1"/>
    <col min="4617" max="4617" width="5.42578125" style="15" customWidth="1"/>
    <col min="4618" max="4618" width="4.7109375" style="15" customWidth="1"/>
    <col min="4619" max="4619" width="3.7109375" style="15" customWidth="1"/>
    <col min="4620" max="4620" width="5.42578125" style="15" customWidth="1"/>
    <col min="4621" max="4621" width="4.7109375" style="15" customWidth="1"/>
    <col min="4622" max="4622" width="3.7109375" style="15" customWidth="1"/>
    <col min="4623" max="4623" width="5.42578125" style="15" customWidth="1"/>
    <col min="4624" max="4624" width="4.7109375" style="15" customWidth="1"/>
    <col min="4625" max="4625" width="3.7109375" style="15" customWidth="1"/>
    <col min="4626" max="4626" width="5.42578125" style="15" customWidth="1"/>
    <col min="4627" max="4627" width="4.7109375" style="15" customWidth="1"/>
    <col min="4628" max="4630" width="4.140625" style="15" customWidth="1"/>
    <col min="4631" max="4634" width="3.7109375" style="15" customWidth="1"/>
    <col min="4635" max="4635" width="4.7109375" style="15" customWidth="1"/>
    <col min="4636" max="4636" width="5.140625" style="15" customWidth="1"/>
    <col min="4637" max="4637" width="4.5703125" style="15" customWidth="1"/>
    <col min="4638" max="4830" width="9.140625" style="15"/>
    <col min="4831" max="4832" width="4.140625" style="15" customWidth="1"/>
    <col min="4833" max="4847" width="4.7109375" style="15" customWidth="1"/>
    <col min="4848" max="4850" width="3.7109375" style="15" customWidth="1"/>
    <col min="4851" max="4851" width="4.28515625" style="15" customWidth="1"/>
    <col min="4852" max="4863" width="3.7109375" style="15" customWidth="1"/>
    <col min="4864" max="4864" width="5.42578125" style="15" customWidth="1"/>
    <col min="4865" max="4865" width="4.7109375" style="15" customWidth="1"/>
    <col min="4866" max="4866" width="3.7109375" style="15" customWidth="1"/>
    <col min="4867" max="4867" width="5.42578125" style="15" customWidth="1"/>
    <col min="4868" max="4868" width="4.7109375" style="15" customWidth="1"/>
    <col min="4869" max="4869" width="3.7109375" style="15" customWidth="1"/>
    <col min="4870" max="4870" width="5.42578125" style="15" customWidth="1"/>
    <col min="4871" max="4871" width="4.7109375" style="15" customWidth="1"/>
    <col min="4872" max="4872" width="3.7109375" style="15" customWidth="1"/>
    <col min="4873" max="4873" width="5.42578125" style="15" customWidth="1"/>
    <col min="4874" max="4874" width="4.7109375" style="15" customWidth="1"/>
    <col min="4875" max="4875" width="3.7109375" style="15" customWidth="1"/>
    <col min="4876" max="4876" width="5.42578125" style="15" customWidth="1"/>
    <col min="4877" max="4877" width="4.7109375" style="15" customWidth="1"/>
    <col min="4878" max="4878" width="3.7109375" style="15" customWidth="1"/>
    <col min="4879" max="4879" width="5.42578125" style="15" customWidth="1"/>
    <col min="4880" max="4880" width="4.7109375" style="15" customWidth="1"/>
    <col min="4881" max="4881" width="3.7109375" style="15" customWidth="1"/>
    <col min="4882" max="4882" width="5.42578125" style="15" customWidth="1"/>
    <col min="4883" max="4883" width="4.7109375" style="15" customWidth="1"/>
    <col min="4884" max="4886" width="4.140625" style="15" customWidth="1"/>
    <col min="4887" max="4890" width="3.7109375" style="15" customWidth="1"/>
    <col min="4891" max="4891" width="4.7109375" style="15" customWidth="1"/>
    <col min="4892" max="4892" width="5.140625" style="15" customWidth="1"/>
    <col min="4893" max="4893" width="4.5703125" style="15" customWidth="1"/>
    <col min="4894" max="5086" width="9.140625" style="15"/>
    <col min="5087" max="5088" width="4.140625" style="15" customWidth="1"/>
    <col min="5089" max="5103" width="4.7109375" style="15" customWidth="1"/>
    <col min="5104" max="5106" width="3.7109375" style="15" customWidth="1"/>
    <col min="5107" max="5107" width="4.28515625" style="15" customWidth="1"/>
    <col min="5108" max="5119" width="3.7109375" style="15" customWidth="1"/>
    <col min="5120" max="5120" width="5.42578125" style="15" customWidth="1"/>
    <col min="5121" max="5121" width="4.7109375" style="15" customWidth="1"/>
    <col min="5122" max="5122" width="3.7109375" style="15" customWidth="1"/>
    <col min="5123" max="5123" width="5.42578125" style="15" customWidth="1"/>
    <col min="5124" max="5124" width="4.7109375" style="15" customWidth="1"/>
    <col min="5125" max="5125" width="3.7109375" style="15" customWidth="1"/>
    <col min="5126" max="5126" width="5.42578125" style="15" customWidth="1"/>
    <col min="5127" max="5127" width="4.7109375" style="15" customWidth="1"/>
    <col min="5128" max="5128" width="3.7109375" style="15" customWidth="1"/>
    <col min="5129" max="5129" width="5.42578125" style="15" customWidth="1"/>
    <col min="5130" max="5130" width="4.7109375" style="15" customWidth="1"/>
    <col min="5131" max="5131" width="3.7109375" style="15" customWidth="1"/>
    <col min="5132" max="5132" width="5.42578125" style="15" customWidth="1"/>
    <col min="5133" max="5133" width="4.7109375" style="15" customWidth="1"/>
    <col min="5134" max="5134" width="3.7109375" style="15" customWidth="1"/>
    <col min="5135" max="5135" width="5.42578125" style="15" customWidth="1"/>
    <col min="5136" max="5136" width="4.7109375" style="15" customWidth="1"/>
    <col min="5137" max="5137" width="3.7109375" style="15" customWidth="1"/>
    <col min="5138" max="5138" width="5.42578125" style="15" customWidth="1"/>
    <col min="5139" max="5139" width="4.7109375" style="15" customWidth="1"/>
    <col min="5140" max="5142" width="4.140625" style="15" customWidth="1"/>
    <col min="5143" max="5146" width="3.7109375" style="15" customWidth="1"/>
    <col min="5147" max="5147" width="4.7109375" style="15" customWidth="1"/>
    <col min="5148" max="5148" width="5.140625" style="15" customWidth="1"/>
    <col min="5149" max="5149" width="4.5703125" style="15" customWidth="1"/>
    <col min="5150" max="5342" width="9.140625" style="15"/>
    <col min="5343" max="5344" width="4.140625" style="15" customWidth="1"/>
    <col min="5345" max="5359" width="4.7109375" style="15" customWidth="1"/>
    <col min="5360" max="5362" width="3.7109375" style="15" customWidth="1"/>
    <col min="5363" max="5363" width="4.28515625" style="15" customWidth="1"/>
    <col min="5364" max="5375" width="3.7109375" style="15" customWidth="1"/>
    <col min="5376" max="5376" width="5.42578125" style="15" customWidth="1"/>
    <col min="5377" max="5377" width="4.7109375" style="15" customWidth="1"/>
    <col min="5378" max="5378" width="3.7109375" style="15" customWidth="1"/>
    <col min="5379" max="5379" width="5.42578125" style="15" customWidth="1"/>
    <col min="5380" max="5380" width="4.7109375" style="15" customWidth="1"/>
    <col min="5381" max="5381" width="3.7109375" style="15" customWidth="1"/>
    <col min="5382" max="5382" width="5.42578125" style="15" customWidth="1"/>
    <col min="5383" max="5383" width="4.7109375" style="15" customWidth="1"/>
    <col min="5384" max="5384" width="3.7109375" style="15" customWidth="1"/>
    <col min="5385" max="5385" width="5.42578125" style="15" customWidth="1"/>
    <col min="5386" max="5386" width="4.7109375" style="15" customWidth="1"/>
    <col min="5387" max="5387" width="3.7109375" style="15" customWidth="1"/>
    <col min="5388" max="5388" width="5.42578125" style="15" customWidth="1"/>
    <col min="5389" max="5389" width="4.7109375" style="15" customWidth="1"/>
    <col min="5390" max="5390" width="3.7109375" style="15" customWidth="1"/>
    <col min="5391" max="5391" width="5.42578125" style="15" customWidth="1"/>
    <col min="5392" max="5392" width="4.7109375" style="15" customWidth="1"/>
    <col min="5393" max="5393" width="3.7109375" style="15" customWidth="1"/>
    <col min="5394" max="5394" width="5.42578125" style="15" customWidth="1"/>
    <col min="5395" max="5395" width="4.7109375" style="15" customWidth="1"/>
    <col min="5396" max="5398" width="4.140625" style="15" customWidth="1"/>
    <col min="5399" max="5402" width="3.7109375" style="15" customWidth="1"/>
    <col min="5403" max="5403" width="4.7109375" style="15" customWidth="1"/>
    <col min="5404" max="5404" width="5.140625" style="15" customWidth="1"/>
    <col min="5405" max="5405" width="4.5703125" style="15" customWidth="1"/>
    <col min="5406" max="5598" width="9.140625" style="15"/>
    <col min="5599" max="5600" width="4.140625" style="15" customWidth="1"/>
    <col min="5601" max="5615" width="4.7109375" style="15" customWidth="1"/>
    <col min="5616" max="5618" width="3.7109375" style="15" customWidth="1"/>
    <col min="5619" max="5619" width="4.28515625" style="15" customWidth="1"/>
    <col min="5620" max="5631" width="3.7109375" style="15" customWidth="1"/>
    <col min="5632" max="5632" width="5.42578125" style="15" customWidth="1"/>
    <col min="5633" max="5633" width="4.7109375" style="15" customWidth="1"/>
    <col min="5634" max="5634" width="3.7109375" style="15" customWidth="1"/>
    <col min="5635" max="5635" width="5.42578125" style="15" customWidth="1"/>
    <col min="5636" max="5636" width="4.7109375" style="15" customWidth="1"/>
    <col min="5637" max="5637" width="3.7109375" style="15" customWidth="1"/>
    <col min="5638" max="5638" width="5.42578125" style="15" customWidth="1"/>
    <col min="5639" max="5639" width="4.7109375" style="15" customWidth="1"/>
    <col min="5640" max="5640" width="3.7109375" style="15" customWidth="1"/>
    <col min="5641" max="5641" width="5.42578125" style="15" customWidth="1"/>
    <col min="5642" max="5642" width="4.7109375" style="15" customWidth="1"/>
    <col min="5643" max="5643" width="3.7109375" style="15" customWidth="1"/>
    <col min="5644" max="5644" width="5.42578125" style="15" customWidth="1"/>
    <col min="5645" max="5645" width="4.7109375" style="15" customWidth="1"/>
    <col min="5646" max="5646" width="3.7109375" style="15" customWidth="1"/>
    <col min="5647" max="5647" width="5.42578125" style="15" customWidth="1"/>
    <col min="5648" max="5648" width="4.7109375" style="15" customWidth="1"/>
    <col min="5649" max="5649" width="3.7109375" style="15" customWidth="1"/>
    <col min="5650" max="5650" width="5.42578125" style="15" customWidth="1"/>
    <col min="5651" max="5651" width="4.7109375" style="15" customWidth="1"/>
    <col min="5652" max="5654" width="4.140625" style="15" customWidth="1"/>
    <col min="5655" max="5658" width="3.7109375" style="15" customWidth="1"/>
    <col min="5659" max="5659" width="4.7109375" style="15" customWidth="1"/>
    <col min="5660" max="5660" width="5.140625" style="15" customWidth="1"/>
    <col min="5661" max="5661" width="4.5703125" style="15" customWidth="1"/>
    <col min="5662" max="5854" width="9.140625" style="15"/>
    <col min="5855" max="5856" width="4.140625" style="15" customWidth="1"/>
    <col min="5857" max="5871" width="4.7109375" style="15" customWidth="1"/>
    <col min="5872" max="5874" width="3.7109375" style="15" customWidth="1"/>
    <col min="5875" max="5875" width="4.28515625" style="15" customWidth="1"/>
    <col min="5876" max="5887" width="3.7109375" style="15" customWidth="1"/>
    <col min="5888" max="5888" width="5.42578125" style="15" customWidth="1"/>
    <col min="5889" max="5889" width="4.7109375" style="15" customWidth="1"/>
    <col min="5890" max="5890" width="3.7109375" style="15" customWidth="1"/>
    <col min="5891" max="5891" width="5.42578125" style="15" customWidth="1"/>
    <col min="5892" max="5892" width="4.7109375" style="15" customWidth="1"/>
    <col min="5893" max="5893" width="3.7109375" style="15" customWidth="1"/>
    <col min="5894" max="5894" width="5.42578125" style="15" customWidth="1"/>
    <col min="5895" max="5895" width="4.7109375" style="15" customWidth="1"/>
    <col min="5896" max="5896" width="3.7109375" style="15" customWidth="1"/>
    <col min="5897" max="5897" width="5.42578125" style="15" customWidth="1"/>
    <col min="5898" max="5898" width="4.7109375" style="15" customWidth="1"/>
    <col min="5899" max="5899" width="3.7109375" style="15" customWidth="1"/>
    <col min="5900" max="5900" width="5.42578125" style="15" customWidth="1"/>
    <col min="5901" max="5901" width="4.7109375" style="15" customWidth="1"/>
    <col min="5902" max="5902" width="3.7109375" style="15" customWidth="1"/>
    <col min="5903" max="5903" width="5.42578125" style="15" customWidth="1"/>
    <col min="5904" max="5904" width="4.7109375" style="15" customWidth="1"/>
    <col min="5905" max="5905" width="3.7109375" style="15" customWidth="1"/>
    <col min="5906" max="5906" width="5.42578125" style="15" customWidth="1"/>
    <col min="5907" max="5907" width="4.7109375" style="15" customWidth="1"/>
    <col min="5908" max="5910" width="4.140625" style="15" customWidth="1"/>
    <col min="5911" max="5914" width="3.7109375" style="15" customWidth="1"/>
    <col min="5915" max="5915" width="4.7109375" style="15" customWidth="1"/>
    <col min="5916" max="5916" width="5.140625" style="15" customWidth="1"/>
    <col min="5917" max="5917" width="4.5703125" style="15" customWidth="1"/>
    <col min="5918" max="6110" width="9.140625" style="15"/>
    <col min="6111" max="6112" width="4.140625" style="15" customWidth="1"/>
    <col min="6113" max="6127" width="4.7109375" style="15" customWidth="1"/>
    <col min="6128" max="6130" width="3.7109375" style="15" customWidth="1"/>
    <col min="6131" max="6131" width="4.28515625" style="15" customWidth="1"/>
    <col min="6132" max="6143" width="3.7109375" style="15" customWidth="1"/>
    <col min="6144" max="6144" width="5.42578125" style="15" customWidth="1"/>
    <col min="6145" max="6145" width="4.7109375" style="15" customWidth="1"/>
    <col min="6146" max="6146" width="3.7109375" style="15" customWidth="1"/>
    <col min="6147" max="6147" width="5.42578125" style="15" customWidth="1"/>
    <col min="6148" max="6148" width="4.7109375" style="15" customWidth="1"/>
    <col min="6149" max="6149" width="3.7109375" style="15" customWidth="1"/>
    <col min="6150" max="6150" width="5.42578125" style="15" customWidth="1"/>
    <col min="6151" max="6151" width="4.7109375" style="15" customWidth="1"/>
    <col min="6152" max="6152" width="3.7109375" style="15" customWidth="1"/>
    <col min="6153" max="6153" width="5.42578125" style="15" customWidth="1"/>
    <col min="6154" max="6154" width="4.7109375" style="15" customWidth="1"/>
    <col min="6155" max="6155" width="3.7109375" style="15" customWidth="1"/>
    <col min="6156" max="6156" width="5.42578125" style="15" customWidth="1"/>
    <col min="6157" max="6157" width="4.7109375" style="15" customWidth="1"/>
    <col min="6158" max="6158" width="3.7109375" style="15" customWidth="1"/>
    <col min="6159" max="6159" width="5.42578125" style="15" customWidth="1"/>
    <col min="6160" max="6160" width="4.7109375" style="15" customWidth="1"/>
    <col min="6161" max="6161" width="3.7109375" style="15" customWidth="1"/>
    <col min="6162" max="6162" width="5.42578125" style="15" customWidth="1"/>
    <col min="6163" max="6163" width="4.7109375" style="15" customWidth="1"/>
    <col min="6164" max="6166" width="4.140625" style="15" customWidth="1"/>
    <col min="6167" max="6170" width="3.7109375" style="15" customWidth="1"/>
    <col min="6171" max="6171" width="4.7109375" style="15" customWidth="1"/>
    <col min="6172" max="6172" width="5.140625" style="15" customWidth="1"/>
    <col min="6173" max="6173" width="4.5703125" style="15" customWidth="1"/>
    <col min="6174" max="6366" width="9.140625" style="15"/>
    <col min="6367" max="6368" width="4.140625" style="15" customWidth="1"/>
    <col min="6369" max="6383" width="4.7109375" style="15" customWidth="1"/>
    <col min="6384" max="6386" width="3.7109375" style="15" customWidth="1"/>
    <col min="6387" max="6387" width="4.28515625" style="15" customWidth="1"/>
    <col min="6388" max="6399" width="3.7109375" style="15" customWidth="1"/>
    <col min="6400" max="6400" width="5.42578125" style="15" customWidth="1"/>
    <col min="6401" max="6401" width="4.7109375" style="15" customWidth="1"/>
    <col min="6402" max="6402" width="3.7109375" style="15" customWidth="1"/>
    <col min="6403" max="6403" width="5.42578125" style="15" customWidth="1"/>
    <col min="6404" max="6404" width="4.7109375" style="15" customWidth="1"/>
    <col min="6405" max="6405" width="3.7109375" style="15" customWidth="1"/>
    <col min="6406" max="6406" width="5.42578125" style="15" customWidth="1"/>
    <col min="6407" max="6407" width="4.7109375" style="15" customWidth="1"/>
    <col min="6408" max="6408" width="3.7109375" style="15" customWidth="1"/>
    <col min="6409" max="6409" width="5.42578125" style="15" customWidth="1"/>
    <col min="6410" max="6410" width="4.7109375" style="15" customWidth="1"/>
    <col min="6411" max="6411" width="3.7109375" style="15" customWidth="1"/>
    <col min="6412" max="6412" width="5.42578125" style="15" customWidth="1"/>
    <col min="6413" max="6413" width="4.7109375" style="15" customWidth="1"/>
    <col min="6414" max="6414" width="3.7109375" style="15" customWidth="1"/>
    <col min="6415" max="6415" width="5.42578125" style="15" customWidth="1"/>
    <col min="6416" max="6416" width="4.7109375" style="15" customWidth="1"/>
    <col min="6417" max="6417" width="3.7109375" style="15" customWidth="1"/>
    <col min="6418" max="6418" width="5.42578125" style="15" customWidth="1"/>
    <col min="6419" max="6419" width="4.7109375" style="15" customWidth="1"/>
    <col min="6420" max="6422" width="4.140625" style="15" customWidth="1"/>
    <col min="6423" max="6426" width="3.7109375" style="15" customWidth="1"/>
    <col min="6427" max="6427" width="4.7109375" style="15" customWidth="1"/>
    <col min="6428" max="6428" width="5.140625" style="15" customWidth="1"/>
    <col min="6429" max="6429" width="4.5703125" style="15" customWidth="1"/>
    <col min="6430" max="6622" width="9.140625" style="15"/>
    <col min="6623" max="6624" width="4.140625" style="15" customWidth="1"/>
    <col min="6625" max="6639" width="4.7109375" style="15" customWidth="1"/>
    <col min="6640" max="6642" width="3.7109375" style="15" customWidth="1"/>
    <col min="6643" max="6643" width="4.28515625" style="15" customWidth="1"/>
    <col min="6644" max="6655" width="3.7109375" style="15" customWidth="1"/>
    <col min="6656" max="6656" width="5.42578125" style="15" customWidth="1"/>
    <col min="6657" max="6657" width="4.7109375" style="15" customWidth="1"/>
    <col min="6658" max="6658" width="3.7109375" style="15" customWidth="1"/>
    <col min="6659" max="6659" width="5.42578125" style="15" customWidth="1"/>
    <col min="6660" max="6660" width="4.7109375" style="15" customWidth="1"/>
    <col min="6661" max="6661" width="3.7109375" style="15" customWidth="1"/>
    <col min="6662" max="6662" width="5.42578125" style="15" customWidth="1"/>
    <col min="6663" max="6663" width="4.7109375" style="15" customWidth="1"/>
    <col min="6664" max="6664" width="3.7109375" style="15" customWidth="1"/>
    <col min="6665" max="6665" width="5.42578125" style="15" customWidth="1"/>
    <col min="6666" max="6666" width="4.7109375" style="15" customWidth="1"/>
    <col min="6667" max="6667" width="3.7109375" style="15" customWidth="1"/>
    <col min="6668" max="6668" width="5.42578125" style="15" customWidth="1"/>
    <col min="6669" max="6669" width="4.7109375" style="15" customWidth="1"/>
    <col min="6670" max="6670" width="3.7109375" style="15" customWidth="1"/>
    <col min="6671" max="6671" width="5.42578125" style="15" customWidth="1"/>
    <col min="6672" max="6672" width="4.7109375" style="15" customWidth="1"/>
    <col min="6673" max="6673" width="3.7109375" style="15" customWidth="1"/>
    <col min="6674" max="6674" width="5.42578125" style="15" customWidth="1"/>
    <col min="6675" max="6675" width="4.7109375" style="15" customWidth="1"/>
    <col min="6676" max="6678" width="4.140625" style="15" customWidth="1"/>
    <col min="6679" max="6682" width="3.7109375" style="15" customWidth="1"/>
    <col min="6683" max="6683" width="4.7109375" style="15" customWidth="1"/>
    <col min="6684" max="6684" width="5.140625" style="15" customWidth="1"/>
    <col min="6685" max="6685" width="4.5703125" style="15" customWidth="1"/>
    <col min="6686" max="6878" width="9.140625" style="15"/>
    <col min="6879" max="6880" width="4.140625" style="15" customWidth="1"/>
    <col min="6881" max="6895" width="4.7109375" style="15" customWidth="1"/>
    <col min="6896" max="6898" width="3.7109375" style="15" customWidth="1"/>
    <col min="6899" max="6899" width="4.28515625" style="15" customWidth="1"/>
    <col min="6900" max="6911" width="3.7109375" style="15" customWidth="1"/>
    <col min="6912" max="6912" width="5.42578125" style="15" customWidth="1"/>
    <col min="6913" max="6913" width="4.7109375" style="15" customWidth="1"/>
    <col min="6914" max="6914" width="3.7109375" style="15" customWidth="1"/>
    <col min="6915" max="6915" width="5.42578125" style="15" customWidth="1"/>
    <col min="6916" max="6916" width="4.7109375" style="15" customWidth="1"/>
    <col min="6917" max="6917" width="3.7109375" style="15" customWidth="1"/>
    <col min="6918" max="6918" width="5.42578125" style="15" customWidth="1"/>
    <col min="6919" max="6919" width="4.7109375" style="15" customWidth="1"/>
    <col min="6920" max="6920" width="3.7109375" style="15" customWidth="1"/>
    <col min="6921" max="6921" width="5.42578125" style="15" customWidth="1"/>
    <col min="6922" max="6922" width="4.7109375" style="15" customWidth="1"/>
    <col min="6923" max="6923" width="3.7109375" style="15" customWidth="1"/>
    <col min="6924" max="6924" width="5.42578125" style="15" customWidth="1"/>
    <col min="6925" max="6925" width="4.7109375" style="15" customWidth="1"/>
    <col min="6926" max="6926" width="3.7109375" style="15" customWidth="1"/>
    <col min="6927" max="6927" width="5.42578125" style="15" customWidth="1"/>
    <col min="6928" max="6928" width="4.7109375" style="15" customWidth="1"/>
    <col min="6929" max="6929" width="3.7109375" style="15" customWidth="1"/>
    <col min="6930" max="6930" width="5.42578125" style="15" customWidth="1"/>
    <col min="6931" max="6931" width="4.7109375" style="15" customWidth="1"/>
    <col min="6932" max="6934" width="4.140625" style="15" customWidth="1"/>
    <col min="6935" max="6938" width="3.7109375" style="15" customWidth="1"/>
    <col min="6939" max="6939" width="4.7109375" style="15" customWidth="1"/>
    <col min="6940" max="6940" width="5.140625" style="15" customWidth="1"/>
    <col min="6941" max="6941" width="4.5703125" style="15" customWidth="1"/>
    <col min="6942" max="7134" width="9.140625" style="15"/>
    <col min="7135" max="7136" width="4.140625" style="15" customWidth="1"/>
    <col min="7137" max="7151" width="4.7109375" style="15" customWidth="1"/>
    <col min="7152" max="7154" width="3.7109375" style="15" customWidth="1"/>
    <col min="7155" max="7155" width="4.28515625" style="15" customWidth="1"/>
    <col min="7156" max="7167" width="3.7109375" style="15" customWidth="1"/>
    <col min="7168" max="7168" width="5.42578125" style="15" customWidth="1"/>
    <col min="7169" max="7169" width="4.7109375" style="15" customWidth="1"/>
    <col min="7170" max="7170" width="3.7109375" style="15" customWidth="1"/>
    <col min="7171" max="7171" width="5.42578125" style="15" customWidth="1"/>
    <col min="7172" max="7172" width="4.7109375" style="15" customWidth="1"/>
    <col min="7173" max="7173" width="3.7109375" style="15" customWidth="1"/>
    <col min="7174" max="7174" width="5.42578125" style="15" customWidth="1"/>
    <col min="7175" max="7175" width="4.7109375" style="15" customWidth="1"/>
    <col min="7176" max="7176" width="3.7109375" style="15" customWidth="1"/>
    <col min="7177" max="7177" width="5.42578125" style="15" customWidth="1"/>
    <col min="7178" max="7178" width="4.7109375" style="15" customWidth="1"/>
    <col min="7179" max="7179" width="3.7109375" style="15" customWidth="1"/>
    <col min="7180" max="7180" width="5.42578125" style="15" customWidth="1"/>
    <col min="7181" max="7181" width="4.7109375" style="15" customWidth="1"/>
    <col min="7182" max="7182" width="3.7109375" style="15" customWidth="1"/>
    <col min="7183" max="7183" width="5.42578125" style="15" customWidth="1"/>
    <col min="7184" max="7184" width="4.7109375" style="15" customWidth="1"/>
    <col min="7185" max="7185" width="3.7109375" style="15" customWidth="1"/>
    <col min="7186" max="7186" width="5.42578125" style="15" customWidth="1"/>
    <col min="7187" max="7187" width="4.7109375" style="15" customWidth="1"/>
    <col min="7188" max="7190" width="4.140625" style="15" customWidth="1"/>
    <col min="7191" max="7194" width="3.7109375" style="15" customWidth="1"/>
    <col min="7195" max="7195" width="4.7109375" style="15" customWidth="1"/>
    <col min="7196" max="7196" width="5.140625" style="15" customWidth="1"/>
    <col min="7197" max="7197" width="4.5703125" style="15" customWidth="1"/>
    <col min="7198" max="7390" width="9.140625" style="15"/>
    <col min="7391" max="7392" width="4.140625" style="15" customWidth="1"/>
    <col min="7393" max="7407" width="4.7109375" style="15" customWidth="1"/>
    <col min="7408" max="7410" width="3.7109375" style="15" customWidth="1"/>
    <col min="7411" max="7411" width="4.28515625" style="15" customWidth="1"/>
    <col min="7412" max="7423" width="3.7109375" style="15" customWidth="1"/>
    <col min="7424" max="7424" width="5.42578125" style="15" customWidth="1"/>
    <col min="7425" max="7425" width="4.7109375" style="15" customWidth="1"/>
    <col min="7426" max="7426" width="3.7109375" style="15" customWidth="1"/>
    <col min="7427" max="7427" width="5.42578125" style="15" customWidth="1"/>
    <col min="7428" max="7428" width="4.7109375" style="15" customWidth="1"/>
    <col min="7429" max="7429" width="3.7109375" style="15" customWidth="1"/>
    <col min="7430" max="7430" width="5.42578125" style="15" customWidth="1"/>
    <col min="7431" max="7431" width="4.7109375" style="15" customWidth="1"/>
    <col min="7432" max="7432" width="3.7109375" style="15" customWidth="1"/>
    <col min="7433" max="7433" width="5.42578125" style="15" customWidth="1"/>
    <col min="7434" max="7434" width="4.7109375" style="15" customWidth="1"/>
    <col min="7435" max="7435" width="3.7109375" style="15" customWidth="1"/>
    <col min="7436" max="7436" width="5.42578125" style="15" customWidth="1"/>
    <col min="7437" max="7437" width="4.7109375" style="15" customWidth="1"/>
    <col min="7438" max="7438" width="3.7109375" style="15" customWidth="1"/>
    <col min="7439" max="7439" width="5.42578125" style="15" customWidth="1"/>
    <col min="7440" max="7440" width="4.7109375" style="15" customWidth="1"/>
    <col min="7441" max="7441" width="3.7109375" style="15" customWidth="1"/>
    <col min="7442" max="7442" width="5.42578125" style="15" customWidth="1"/>
    <col min="7443" max="7443" width="4.7109375" style="15" customWidth="1"/>
    <col min="7444" max="7446" width="4.140625" style="15" customWidth="1"/>
    <col min="7447" max="7450" width="3.7109375" style="15" customWidth="1"/>
    <col min="7451" max="7451" width="4.7109375" style="15" customWidth="1"/>
    <col min="7452" max="7452" width="5.140625" style="15" customWidth="1"/>
    <col min="7453" max="7453" width="4.5703125" style="15" customWidth="1"/>
    <col min="7454" max="7646" width="9.140625" style="15"/>
    <col min="7647" max="7648" width="4.140625" style="15" customWidth="1"/>
    <col min="7649" max="7663" width="4.7109375" style="15" customWidth="1"/>
    <col min="7664" max="7666" width="3.7109375" style="15" customWidth="1"/>
    <col min="7667" max="7667" width="4.28515625" style="15" customWidth="1"/>
    <col min="7668" max="7679" width="3.7109375" style="15" customWidth="1"/>
    <col min="7680" max="7680" width="5.42578125" style="15" customWidth="1"/>
    <col min="7681" max="7681" width="4.7109375" style="15" customWidth="1"/>
    <col min="7682" max="7682" width="3.7109375" style="15" customWidth="1"/>
    <col min="7683" max="7683" width="5.42578125" style="15" customWidth="1"/>
    <col min="7684" max="7684" width="4.7109375" style="15" customWidth="1"/>
    <col min="7685" max="7685" width="3.7109375" style="15" customWidth="1"/>
    <col min="7686" max="7686" width="5.42578125" style="15" customWidth="1"/>
    <col min="7687" max="7687" width="4.7109375" style="15" customWidth="1"/>
    <col min="7688" max="7688" width="3.7109375" style="15" customWidth="1"/>
    <col min="7689" max="7689" width="5.42578125" style="15" customWidth="1"/>
    <col min="7690" max="7690" width="4.7109375" style="15" customWidth="1"/>
    <col min="7691" max="7691" width="3.7109375" style="15" customWidth="1"/>
    <col min="7692" max="7692" width="5.42578125" style="15" customWidth="1"/>
    <col min="7693" max="7693" width="4.7109375" style="15" customWidth="1"/>
    <col min="7694" max="7694" width="3.7109375" style="15" customWidth="1"/>
    <col min="7695" max="7695" width="5.42578125" style="15" customWidth="1"/>
    <col min="7696" max="7696" width="4.7109375" style="15" customWidth="1"/>
    <col min="7697" max="7697" width="3.7109375" style="15" customWidth="1"/>
    <col min="7698" max="7698" width="5.42578125" style="15" customWidth="1"/>
    <col min="7699" max="7699" width="4.7109375" style="15" customWidth="1"/>
    <col min="7700" max="7702" width="4.140625" style="15" customWidth="1"/>
    <col min="7703" max="7706" width="3.7109375" style="15" customWidth="1"/>
    <col min="7707" max="7707" width="4.7109375" style="15" customWidth="1"/>
    <col min="7708" max="7708" width="5.140625" style="15" customWidth="1"/>
    <col min="7709" max="7709" width="4.5703125" style="15" customWidth="1"/>
    <col min="7710" max="7902" width="9.140625" style="15"/>
    <col min="7903" max="7904" width="4.140625" style="15" customWidth="1"/>
    <col min="7905" max="7919" width="4.7109375" style="15" customWidth="1"/>
    <col min="7920" max="7922" width="3.7109375" style="15" customWidth="1"/>
    <col min="7923" max="7923" width="4.28515625" style="15" customWidth="1"/>
    <col min="7924" max="7935" width="3.7109375" style="15" customWidth="1"/>
    <col min="7936" max="7936" width="5.42578125" style="15" customWidth="1"/>
    <col min="7937" max="7937" width="4.7109375" style="15" customWidth="1"/>
    <col min="7938" max="7938" width="3.7109375" style="15" customWidth="1"/>
    <col min="7939" max="7939" width="5.42578125" style="15" customWidth="1"/>
    <col min="7940" max="7940" width="4.7109375" style="15" customWidth="1"/>
    <col min="7941" max="7941" width="3.7109375" style="15" customWidth="1"/>
    <col min="7942" max="7942" width="5.42578125" style="15" customWidth="1"/>
    <col min="7943" max="7943" width="4.7109375" style="15" customWidth="1"/>
    <col min="7944" max="7944" width="3.7109375" style="15" customWidth="1"/>
    <col min="7945" max="7945" width="5.42578125" style="15" customWidth="1"/>
    <col min="7946" max="7946" width="4.7109375" style="15" customWidth="1"/>
    <col min="7947" max="7947" width="3.7109375" style="15" customWidth="1"/>
    <col min="7948" max="7948" width="5.42578125" style="15" customWidth="1"/>
    <col min="7949" max="7949" width="4.7109375" style="15" customWidth="1"/>
    <col min="7950" max="7950" width="3.7109375" style="15" customWidth="1"/>
    <col min="7951" max="7951" width="5.42578125" style="15" customWidth="1"/>
    <col min="7952" max="7952" width="4.7109375" style="15" customWidth="1"/>
    <col min="7953" max="7953" width="3.7109375" style="15" customWidth="1"/>
    <col min="7954" max="7954" width="5.42578125" style="15" customWidth="1"/>
    <col min="7955" max="7955" width="4.7109375" style="15" customWidth="1"/>
    <col min="7956" max="7958" width="4.140625" style="15" customWidth="1"/>
    <col min="7959" max="7962" width="3.7109375" style="15" customWidth="1"/>
    <col min="7963" max="7963" width="4.7109375" style="15" customWidth="1"/>
    <col min="7964" max="7964" width="5.140625" style="15" customWidth="1"/>
    <col min="7965" max="7965" width="4.5703125" style="15" customWidth="1"/>
    <col min="7966" max="8158" width="9.140625" style="15"/>
    <col min="8159" max="8160" width="4.140625" style="15" customWidth="1"/>
    <col min="8161" max="8175" width="4.7109375" style="15" customWidth="1"/>
    <col min="8176" max="8178" width="3.7109375" style="15" customWidth="1"/>
    <col min="8179" max="8179" width="4.28515625" style="15" customWidth="1"/>
    <col min="8180" max="8191" width="3.7109375" style="15" customWidth="1"/>
    <col min="8192" max="8192" width="5.42578125" style="15" customWidth="1"/>
    <col min="8193" max="8193" width="4.7109375" style="15" customWidth="1"/>
    <col min="8194" max="8194" width="3.7109375" style="15" customWidth="1"/>
    <col min="8195" max="8195" width="5.42578125" style="15" customWidth="1"/>
    <col min="8196" max="8196" width="4.7109375" style="15" customWidth="1"/>
    <col min="8197" max="8197" width="3.7109375" style="15" customWidth="1"/>
    <col min="8198" max="8198" width="5.42578125" style="15" customWidth="1"/>
    <col min="8199" max="8199" width="4.7109375" style="15" customWidth="1"/>
    <col min="8200" max="8200" width="3.7109375" style="15" customWidth="1"/>
    <col min="8201" max="8201" width="5.42578125" style="15" customWidth="1"/>
    <col min="8202" max="8202" width="4.7109375" style="15" customWidth="1"/>
    <col min="8203" max="8203" width="3.7109375" style="15" customWidth="1"/>
    <col min="8204" max="8204" width="5.42578125" style="15" customWidth="1"/>
    <col min="8205" max="8205" width="4.7109375" style="15" customWidth="1"/>
    <col min="8206" max="8206" width="3.7109375" style="15" customWidth="1"/>
    <col min="8207" max="8207" width="5.42578125" style="15" customWidth="1"/>
    <col min="8208" max="8208" width="4.7109375" style="15" customWidth="1"/>
    <col min="8209" max="8209" width="3.7109375" style="15" customWidth="1"/>
    <col min="8210" max="8210" width="5.42578125" style="15" customWidth="1"/>
    <col min="8211" max="8211" width="4.7109375" style="15" customWidth="1"/>
    <col min="8212" max="8214" width="4.140625" style="15" customWidth="1"/>
    <col min="8215" max="8218" width="3.7109375" style="15" customWidth="1"/>
    <col min="8219" max="8219" width="4.7109375" style="15" customWidth="1"/>
    <col min="8220" max="8220" width="5.140625" style="15" customWidth="1"/>
    <col min="8221" max="8221" width="4.5703125" style="15" customWidth="1"/>
    <col min="8222" max="8414" width="9.140625" style="15"/>
    <col min="8415" max="8416" width="4.140625" style="15" customWidth="1"/>
    <col min="8417" max="8431" width="4.7109375" style="15" customWidth="1"/>
    <col min="8432" max="8434" width="3.7109375" style="15" customWidth="1"/>
    <col min="8435" max="8435" width="4.28515625" style="15" customWidth="1"/>
    <col min="8436" max="8447" width="3.7109375" style="15" customWidth="1"/>
    <col min="8448" max="8448" width="5.42578125" style="15" customWidth="1"/>
    <col min="8449" max="8449" width="4.7109375" style="15" customWidth="1"/>
    <col min="8450" max="8450" width="3.7109375" style="15" customWidth="1"/>
    <col min="8451" max="8451" width="5.42578125" style="15" customWidth="1"/>
    <col min="8452" max="8452" width="4.7109375" style="15" customWidth="1"/>
    <col min="8453" max="8453" width="3.7109375" style="15" customWidth="1"/>
    <col min="8454" max="8454" width="5.42578125" style="15" customWidth="1"/>
    <col min="8455" max="8455" width="4.7109375" style="15" customWidth="1"/>
    <col min="8456" max="8456" width="3.7109375" style="15" customWidth="1"/>
    <col min="8457" max="8457" width="5.42578125" style="15" customWidth="1"/>
    <col min="8458" max="8458" width="4.7109375" style="15" customWidth="1"/>
    <col min="8459" max="8459" width="3.7109375" style="15" customWidth="1"/>
    <col min="8460" max="8460" width="5.42578125" style="15" customWidth="1"/>
    <col min="8461" max="8461" width="4.7109375" style="15" customWidth="1"/>
    <col min="8462" max="8462" width="3.7109375" style="15" customWidth="1"/>
    <col min="8463" max="8463" width="5.42578125" style="15" customWidth="1"/>
    <col min="8464" max="8464" width="4.7109375" style="15" customWidth="1"/>
    <col min="8465" max="8465" width="3.7109375" style="15" customWidth="1"/>
    <col min="8466" max="8466" width="5.42578125" style="15" customWidth="1"/>
    <col min="8467" max="8467" width="4.7109375" style="15" customWidth="1"/>
    <col min="8468" max="8470" width="4.140625" style="15" customWidth="1"/>
    <col min="8471" max="8474" width="3.7109375" style="15" customWidth="1"/>
    <col min="8475" max="8475" width="4.7109375" style="15" customWidth="1"/>
    <col min="8476" max="8476" width="5.140625" style="15" customWidth="1"/>
    <col min="8477" max="8477" width="4.5703125" style="15" customWidth="1"/>
    <col min="8478" max="8670" width="9.140625" style="15"/>
    <col min="8671" max="8672" width="4.140625" style="15" customWidth="1"/>
    <col min="8673" max="8687" width="4.7109375" style="15" customWidth="1"/>
    <col min="8688" max="8690" width="3.7109375" style="15" customWidth="1"/>
    <col min="8691" max="8691" width="4.28515625" style="15" customWidth="1"/>
    <col min="8692" max="8703" width="3.7109375" style="15" customWidth="1"/>
    <col min="8704" max="8704" width="5.42578125" style="15" customWidth="1"/>
    <col min="8705" max="8705" width="4.7109375" style="15" customWidth="1"/>
    <col min="8706" max="8706" width="3.7109375" style="15" customWidth="1"/>
    <col min="8707" max="8707" width="5.42578125" style="15" customWidth="1"/>
    <col min="8708" max="8708" width="4.7109375" style="15" customWidth="1"/>
    <col min="8709" max="8709" width="3.7109375" style="15" customWidth="1"/>
    <col min="8710" max="8710" width="5.42578125" style="15" customWidth="1"/>
    <col min="8711" max="8711" width="4.7109375" style="15" customWidth="1"/>
    <col min="8712" max="8712" width="3.7109375" style="15" customWidth="1"/>
    <col min="8713" max="8713" width="5.42578125" style="15" customWidth="1"/>
    <col min="8714" max="8714" width="4.7109375" style="15" customWidth="1"/>
    <col min="8715" max="8715" width="3.7109375" style="15" customWidth="1"/>
    <col min="8716" max="8716" width="5.42578125" style="15" customWidth="1"/>
    <col min="8717" max="8717" width="4.7109375" style="15" customWidth="1"/>
    <col min="8718" max="8718" width="3.7109375" style="15" customWidth="1"/>
    <col min="8719" max="8719" width="5.42578125" style="15" customWidth="1"/>
    <col min="8720" max="8720" width="4.7109375" style="15" customWidth="1"/>
    <col min="8721" max="8721" width="3.7109375" style="15" customWidth="1"/>
    <col min="8722" max="8722" width="5.42578125" style="15" customWidth="1"/>
    <col min="8723" max="8723" width="4.7109375" style="15" customWidth="1"/>
    <col min="8724" max="8726" width="4.140625" style="15" customWidth="1"/>
    <col min="8727" max="8730" width="3.7109375" style="15" customWidth="1"/>
    <col min="8731" max="8731" width="4.7109375" style="15" customWidth="1"/>
    <col min="8732" max="8732" width="5.140625" style="15" customWidth="1"/>
    <col min="8733" max="8733" width="4.5703125" style="15" customWidth="1"/>
    <col min="8734" max="8926" width="9.140625" style="15"/>
    <col min="8927" max="8928" width="4.140625" style="15" customWidth="1"/>
    <col min="8929" max="8943" width="4.7109375" style="15" customWidth="1"/>
    <col min="8944" max="8946" width="3.7109375" style="15" customWidth="1"/>
    <col min="8947" max="8947" width="4.28515625" style="15" customWidth="1"/>
    <col min="8948" max="8959" width="3.7109375" style="15" customWidth="1"/>
    <col min="8960" max="8960" width="5.42578125" style="15" customWidth="1"/>
    <col min="8961" max="8961" width="4.7109375" style="15" customWidth="1"/>
    <col min="8962" max="8962" width="3.7109375" style="15" customWidth="1"/>
    <col min="8963" max="8963" width="5.42578125" style="15" customWidth="1"/>
    <col min="8964" max="8964" width="4.7109375" style="15" customWidth="1"/>
    <col min="8965" max="8965" width="3.7109375" style="15" customWidth="1"/>
    <col min="8966" max="8966" width="5.42578125" style="15" customWidth="1"/>
    <col min="8967" max="8967" width="4.7109375" style="15" customWidth="1"/>
    <col min="8968" max="8968" width="3.7109375" style="15" customWidth="1"/>
    <col min="8969" max="8969" width="5.42578125" style="15" customWidth="1"/>
    <col min="8970" max="8970" width="4.7109375" style="15" customWidth="1"/>
    <col min="8971" max="8971" width="3.7109375" style="15" customWidth="1"/>
    <col min="8972" max="8972" width="5.42578125" style="15" customWidth="1"/>
    <col min="8973" max="8973" width="4.7109375" style="15" customWidth="1"/>
    <col min="8974" max="8974" width="3.7109375" style="15" customWidth="1"/>
    <col min="8975" max="8975" width="5.42578125" style="15" customWidth="1"/>
    <col min="8976" max="8976" width="4.7109375" style="15" customWidth="1"/>
    <col min="8977" max="8977" width="3.7109375" style="15" customWidth="1"/>
    <col min="8978" max="8978" width="5.42578125" style="15" customWidth="1"/>
    <col min="8979" max="8979" width="4.7109375" style="15" customWidth="1"/>
    <col min="8980" max="8982" width="4.140625" style="15" customWidth="1"/>
    <col min="8983" max="8986" width="3.7109375" style="15" customWidth="1"/>
    <col min="8987" max="8987" width="4.7109375" style="15" customWidth="1"/>
    <col min="8988" max="8988" width="5.140625" style="15" customWidth="1"/>
    <col min="8989" max="8989" width="4.5703125" style="15" customWidth="1"/>
    <col min="8990" max="9182" width="9.140625" style="15"/>
    <col min="9183" max="9184" width="4.140625" style="15" customWidth="1"/>
    <col min="9185" max="9199" width="4.7109375" style="15" customWidth="1"/>
    <col min="9200" max="9202" width="3.7109375" style="15" customWidth="1"/>
    <col min="9203" max="9203" width="4.28515625" style="15" customWidth="1"/>
    <col min="9204" max="9215" width="3.7109375" style="15" customWidth="1"/>
    <col min="9216" max="9216" width="5.42578125" style="15" customWidth="1"/>
    <col min="9217" max="9217" width="4.7109375" style="15" customWidth="1"/>
    <col min="9218" max="9218" width="3.7109375" style="15" customWidth="1"/>
    <col min="9219" max="9219" width="5.42578125" style="15" customWidth="1"/>
    <col min="9220" max="9220" width="4.7109375" style="15" customWidth="1"/>
    <col min="9221" max="9221" width="3.7109375" style="15" customWidth="1"/>
    <col min="9222" max="9222" width="5.42578125" style="15" customWidth="1"/>
    <col min="9223" max="9223" width="4.7109375" style="15" customWidth="1"/>
    <col min="9224" max="9224" width="3.7109375" style="15" customWidth="1"/>
    <col min="9225" max="9225" width="5.42578125" style="15" customWidth="1"/>
    <col min="9226" max="9226" width="4.7109375" style="15" customWidth="1"/>
    <col min="9227" max="9227" width="3.7109375" style="15" customWidth="1"/>
    <col min="9228" max="9228" width="5.42578125" style="15" customWidth="1"/>
    <col min="9229" max="9229" width="4.7109375" style="15" customWidth="1"/>
    <col min="9230" max="9230" width="3.7109375" style="15" customWidth="1"/>
    <col min="9231" max="9231" width="5.42578125" style="15" customWidth="1"/>
    <col min="9232" max="9232" width="4.7109375" style="15" customWidth="1"/>
    <col min="9233" max="9233" width="3.7109375" style="15" customWidth="1"/>
    <col min="9234" max="9234" width="5.42578125" style="15" customWidth="1"/>
    <col min="9235" max="9235" width="4.7109375" style="15" customWidth="1"/>
    <col min="9236" max="9238" width="4.140625" style="15" customWidth="1"/>
    <col min="9239" max="9242" width="3.7109375" style="15" customWidth="1"/>
    <col min="9243" max="9243" width="4.7109375" style="15" customWidth="1"/>
    <col min="9244" max="9244" width="5.140625" style="15" customWidth="1"/>
    <col min="9245" max="9245" width="4.5703125" style="15" customWidth="1"/>
    <col min="9246" max="9438" width="9.140625" style="15"/>
    <col min="9439" max="9440" width="4.140625" style="15" customWidth="1"/>
    <col min="9441" max="9455" width="4.7109375" style="15" customWidth="1"/>
    <col min="9456" max="9458" width="3.7109375" style="15" customWidth="1"/>
    <col min="9459" max="9459" width="4.28515625" style="15" customWidth="1"/>
    <col min="9460" max="9471" width="3.7109375" style="15" customWidth="1"/>
    <col min="9472" max="9472" width="5.42578125" style="15" customWidth="1"/>
    <col min="9473" max="9473" width="4.7109375" style="15" customWidth="1"/>
    <col min="9474" max="9474" width="3.7109375" style="15" customWidth="1"/>
    <col min="9475" max="9475" width="5.42578125" style="15" customWidth="1"/>
    <col min="9476" max="9476" width="4.7109375" style="15" customWidth="1"/>
    <col min="9477" max="9477" width="3.7109375" style="15" customWidth="1"/>
    <col min="9478" max="9478" width="5.42578125" style="15" customWidth="1"/>
    <col min="9479" max="9479" width="4.7109375" style="15" customWidth="1"/>
    <col min="9480" max="9480" width="3.7109375" style="15" customWidth="1"/>
    <col min="9481" max="9481" width="5.42578125" style="15" customWidth="1"/>
    <col min="9482" max="9482" width="4.7109375" style="15" customWidth="1"/>
    <col min="9483" max="9483" width="3.7109375" style="15" customWidth="1"/>
    <col min="9484" max="9484" width="5.42578125" style="15" customWidth="1"/>
    <col min="9485" max="9485" width="4.7109375" style="15" customWidth="1"/>
    <col min="9486" max="9486" width="3.7109375" style="15" customWidth="1"/>
    <col min="9487" max="9487" width="5.42578125" style="15" customWidth="1"/>
    <col min="9488" max="9488" width="4.7109375" style="15" customWidth="1"/>
    <col min="9489" max="9489" width="3.7109375" style="15" customWidth="1"/>
    <col min="9490" max="9490" width="5.42578125" style="15" customWidth="1"/>
    <col min="9491" max="9491" width="4.7109375" style="15" customWidth="1"/>
    <col min="9492" max="9494" width="4.140625" style="15" customWidth="1"/>
    <col min="9495" max="9498" width="3.7109375" style="15" customWidth="1"/>
    <col min="9499" max="9499" width="4.7109375" style="15" customWidth="1"/>
    <col min="9500" max="9500" width="5.140625" style="15" customWidth="1"/>
    <col min="9501" max="9501" width="4.5703125" style="15" customWidth="1"/>
    <col min="9502" max="9694" width="9.140625" style="15"/>
    <col min="9695" max="9696" width="4.140625" style="15" customWidth="1"/>
    <col min="9697" max="9711" width="4.7109375" style="15" customWidth="1"/>
    <col min="9712" max="9714" width="3.7109375" style="15" customWidth="1"/>
    <col min="9715" max="9715" width="4.28515625" style="15" customWidth="1"/>
    <col min="9716" max="9727" width="3.7109375" style="15" customWidth="1"/>
    <col min="9728" max="9728" width="5.42578125" style="15" customWidth="1"/>
    <col min="9729" max="9729" width="4.7109375" style="15" customWidth="1"/>
    <col min="9730" max="9730" width="3.7109375" style="15" customWidth="1"/>
    <col min="9731" max="9731" width="5.42578125" style="15" customWidth="1"/>
    <col min="9732" max="9732" width="4.7109375" style="15" customWidth="1"/>
    <col min="9733" max="9733" width="3.7109375" style="15" customWidth="1"/>
    <col min="9734" max="9734" width="5.42578125" style="15" customWidth="1"/>
    <col min="9735" max="9735" width="4.7109375" style="15" customWidth="1"/>
    <col min="9736" max="9736" width="3.7109375" style="15" customWidth="1"/>
    <col min="9737" max="9737" width="5.42578125" style="15" customWidth="1"/>
    <col min="9738" max="9738" width="4.7109375" style="15" customWidth="1"/>
    <col min="9739" max="9739" width="3.7109375" style="15" customWidth="1"/>
    <col min="9740" max="9740" width="5.42578125" style="15" customWidth="1"/>
    <col min="9741" max="9741" width="4.7109375" style="15" customWidth="1"/>
    <col min="9742" max="9742" width="3.7109375" style="15" customWidth="1"/>
    <col min="9743" max="9743" width="5.42578125" style="15" customWidth="1"/>
    <col min="9744" max="9744" width="4.7109375" style="15" customWidth="1"/>
    <col min="9745" max="9745" width="3.7109375" style="15" customWidth="1"/>
    <col min="9746" max="9746" width="5.42578125" style="15" customWidth="1"/>
    <col min="9747" max="9747" width="4.7109375" style="15" customWidth="1"/>
    <col min="9748" max="9750" width="4.140625" style="15" customWidth="1"/>
    <col min="9751" max="9754" width="3.7109375" style="15" customWidth="1"/>
    <col min="9755" max="9755" width="4.7109375" style="15" customWidth="1"/>
    <col min="9756" max="9756" width="5.140625" style="15" customWidth="1"/>
    <col min="9757" max="9757" width="4.5703125" style="15" customWidth="1"/>
    <col min="9758" max="9950" width="9.140625" style="15"/>
    <col min="9951" max="9952" width="4.140625" style="15" customWidth="1"/>
    <col min="9953" max="9967" width="4.7109375" style="15" customWidth="1"/>
    <col min="9968" max="9970" width="3.7109375" style="15" customWidth="1"/>
    <col min="9971" max="9971" width="4.28515625" style="15" customWidth="1"/>
    <col min="9972" max="9983" width="3.7109375" style="15" customWidth="1"/>
    <col min="9984" max="9984" width="5.42578125" style="15" customWidth="1"/>
    <col min="9985" max="9985" width="4.7109375" style="15" customWidth="1"/>
    <col min="9986" max="9986" width="3.7109375" style="15" customWidth="1"/>
    <col min="9987" max="9987" width="5.42578125" style="15" customWidth="1"/>
    <col min="9988" max="9988" width="4.7109375" style="15" customWidth="1"/>
    <col min="9989" max="9989" width="3.7109375" style="15" customWidth="1"/>
    <col min="9990" max="9990" width="5.42578125" style="15" customWidth="1"/>
    <col min="9991" max="9991" width="4.7109375" style="15" customWidth="1"/>
    <col min="9992" max="9992" width="3.7109375" style="15" customWidth="1"/>
    <col min="9993" max="9993" width="5.42578125" style="15" customWidth="1"/>
    <col min="9994" max="9994" width="4.7109375" style="15" customWidth="1"/>
    <col min="9995" max="9995" width="3.7109375" style="15" customWidth="1"/>
    <col min="9996" max="9996" width="5.42578125" style="15" customWidth="1"/>
    <col min="9997" max="9997" width="4.7109375" style="15" customWidth="1"/>
    <col min="9998" max="9998" width="3.7109375" style="15" customWidth="1"/>
    <col min="9999" max="9999" width="5.42578125" style="15" customWidth="1"/>
    <col min="10000" max="10000" width="4.7109375" style="15" customWidth="1"/>
    <col min="10001" max="10001" width="3.7109375" style="15" customWidth="1"/>
    <col min="10002" max="10002" width="5.42578125" style="15" customWidth="1"/>
    <col min="10003" max="10003" width="4.7109375" style="15" customWidth="1"/>
    <col min="10004" max="10006" width="4.140625" style="15" customWidth="1"/>
    <col min="10007" max="10010" width="3.7109375" style="15" customWidth="1"/>
    <col min="10011" max="10011" width="4.7109375" style="15" customWidth="1"/>
    <col min="10012" max="10012" width="5.140625" style="15" customWidth="1"/>
    <col min="10013" max="10013" width="4.5703125" style="15" customWidth="1"/>
    <col min="10014" max="10206" width="9.140625" style="15"/>
    <col min="10207" max="10208" width="4.140625" style="15" customWidth="1"/>
    <col min="10209" max="10223" width="4.7109375" style="15" customWidth="1"/>
    <col min="10224" max="10226" width="3.7109375" style="15" customWidth="1"/>
    <col min="10227" max="10227" width="4.28515625" style="15" customWidth="1"/>
    <col min="10228" max="10239" width="3.7109375" style="15" customWidth="1"/>
    <col min="10240" max="10240" width="5.42578125" style="15" customWidth="1"/>
    <col min="10241" max="10241" width="4.7109375" style="15" customWidth="1"/>
    <col min="10242" max="10242" width="3.7109375" style="15" customWidth="1"/>
    <col min="10243" max="10243" width="5.42578125" style="15" customWidth="1"/>
    <col min="10244" max="10244" width="4.7109375" style="15" customWidth="1"/>
    <col min="10245" max="10245" width="3.7109375" style="15" customWidth="1"/>
    <col min="10246" max="10246" width="5.42578125" style="15" customWidth="1"/>
    <col min="10247" max="10247" width="4.7109375" style="15" customWidth="1"/>
    <col min="10248" max="10248" width="3.7109375" style="15" customWidth="1"/>
    <col min="10249" max="10249" width="5.42578125" style="15" customWidth="1"/>
    <col min="10250" max="10250" width="4.7109375" style="15" customWidth="1"/>
    <col min="10251" max="10251" width="3.7109375" style="15" customWidth="1"/>
    <col min="10252" max="10252" width="5.42578125" style="15" customWidth="1"/>
    <col min="10253" max="10253" width="4.7109375" style="15" customWidth="1"/>
    <col min="10254" max="10254" width="3.7109375" style="15" customWidth="1"/>
    <col min="10255" max="10255" width="5.42578125" style="15" customWidth="1"/>
    <col min="10256" max="10256" width="4.7109375" style="15" customWidth="1"/>
    <col min="10257" max="10257" width="3.7109375" style="15" customWidth="1"/>
    <col min="10258" max="10258" width="5.42578125" style="15" customWidth="1"/>
    <col min="10259" max="10259" width="4.7109375" style="15" customWidth="1"/>
    <col min="10260" max="10262" width="4.140625" style="15" customWidth="1"/>
    <col min="10263" max="10266" width="3.7109375" style="15" customWidth="1"/>
    <col min="10267" max="10267" width="4.7109375" style="15" customWidth="1"/>
    <col min="10268" max="10268" width="5.140625" style="15" customWidth="1"/>
    <col min="10269" max="10269" width="4.5703125" style="15" customWidth="1"/>
    <col min="10270" max="10462" width="9.140625" style="15"/>
    <col min="10463" max="10464" width="4.140625" style="15" customWidth="1"/>
    <col min="10465" max="10479" width="4.7109375" style="15" customWidth="1"/>
    <col min="10480" max="10482" width="3.7109375" style="15" customWidth="1"/>
    <col min="10483" max="10483" width="4.28515625" style="15" customWidth="1"/>
    <col min="10484" max="10495" width="3.7109375" style="15" customWidth="1"/>
    <col min="10496" max="10496" width="5.42578125" style="15" customWidth="1"/>
    <col min="10497" max="10497" width="4.7109375" style="15" customWidth="1"/>
    <col min="10498" max="10498" width="3.7109375" style="15" customWidth="1"/>
    <col min="10499" max="10499" width="5.42578125" style="15" customWidth="1"/>
    <col min="10500" max="10500" width="4.7109375" style="15" customWidth="1"/>
    <col min="10501" max="10501" width="3.7109375" style="15" customWidth="1"/>
    <col min="10502" max="10502" width="5.42578125" style="15" customWidth="1"/>
    <col min="10503" max="10503" width="4.7109375" style="15" customWidth="1"/>
    <col min="10504" max="10504" width="3.7109375" style="15" customWidth="1"/>
    <col min="10505" max="10505" width="5.42578125" style="15" customWidth="1"/>
    <col min="10506" max="10506" width="4.7109375" style="15" customWidth="1"/>
    <col min="10507" max="10507" width="3.7109375" style="15" customWidth="1"/>
    <col min="10508" max="10508" width="5.42578125" style="15" customWidth="1"/>
    <col min="10509" max="10509" width="4.7109375" style="15" customWidth="1"/>
    <col min="10510" max="10510" width="3.7109375" style="15" customWidth="1"/>
    <col min="10511" max="10511" width="5.42578125" style="15" customWidth="1"/>
    <col min="10512" max="10512" width="4.7109375" style="15" customWidth="1"/>
    <col min="10513" max="10513" width="3.7109375" style="15" customWidth="1"/>
    <col min="10514" max="10514" width="5.42578125" style="15" customWidth="1"/>
    <col min="10515" max="10515" width="4.7109375" style="15" customWidth="1"/>
    <col min="10516" max="10518" width="4.140625" style="15" customWidth="1"/>
    <col min="10519" max="10522" width="3.7109375" style="15" customWidth="1"/>
    <col min="10523" max="10523" width="4.7109375" style="15" customWidth="1"/>
    <col min="10524" max="10524" width="5.140625" style="15" customWidth="1"/>
    <col min="10525" max="10525" width="4.5703125" style="15" customWidth="1"/>
    <col min="10526" max="10718" width="9.140625" style="15"/>
    <col min="10719" max="10720" width="4.140625" style="15" customWidth="1"/>
    <col min="10721" max="10735" width="4.7109375" style="15" customWidth="1"/>
    <col min="10736" max="10738" width="3.7109375" style="15" customWidth="1"/>
    <col min="10739" max="10739" width="4.28515625" style="15" customWidth="1"/>
    <col min="10740" max="10751" width="3.7109375" style="15" customWidth="1"/>
    <col min="10752" max="10752" width="5.42578125" style="15" customWidth="1"/>
    <col min="10753" max="10753" width="4.7109375" style="15" customWidth="1"/>
    <col min="10754" max="10754" width="3.7109375" style="15" customWidth="1"/>
    <col min="10755" max="10755" width="5.42578125" style="15" customWidth="1"/>
    <col min="10756" max="10756" width="4.7109375" style="15" customWidth="1"/>
    <col min="10757" max="10757" width="3.7109375" style="15" customWidth="1"/>
    <col min="10758" max="10758" width="5.42578125" style="15" customWidth="1"/>
    <col min="10759" max="10759" width="4.7109375" style="15" customWidth="1"/>
    <col min="10760" max="10760" width="3.7109375" style="15" customWidth="1"/>
    <col min="10761" max="10761" width="5.42578125" style="15" customWidth="1"/>
    <col min="10762" max="10762" width="4.7109375" style="15" customWidth="1"/>
    <col min="10763" max="10763" width="3.7109375" style="15" customWidth="1"/>
    <col min="10764" max="10764" width="5.42578125" style="15" customWidth="1"/>
    <col min="10765" max="10765" width="4.7109375" style="15" customWidth="1"/>
    <col min="10766" max="10766" width="3.7109375" style="15" customWidth="1"/>
    <col min="10767" max="10767" width="5.42578125" style="15" customWidth="1"/>
    <col min="10768" max="10768" width="4.7109375" style="15" customWidth="1"/>
    <col min="10769" max="10769" width="3.7109375" style="15" customWidth="1"/>
    <col min="10770" max="10770" width="5.42578125" style="15" customWidth="1"/>
    <col min="10771" max="10771" width="4.7109375" style="15" customWidth="1"/>
    <col min="10772" max="10774" width="4.140625" style="15" customWidth="1"/>
    <col min="10775" max="10778" width="3.7109375" style="15" customWidth="1"/>
    <col min="10779" max="10779" width="4.7109375" style="15" customWidth="1"/>
    <col min="10780" max="10780" width="5.140625" style="15" customWidth="1"/>
    <col min="10781" max="10781" width="4.5703125" style="15" customWidth="1"/>
    <col min="10782" max="10974" width="9.140625" style="15"/>
    <col min="10975" max="10976" width="4.140625" style="15" customWidth="1"/>
    <col min="10977" max="10991" width="4.7109375" style="15" customWidth="1"/>
    <col min="10992" max="10994" width="3.7109375" style="15" customWidth="1"/>
    <col min="10995" max="10995" width="4.28515625" style="15" customWidth="1"/>
    <col min="10996" max="11007" width="3.7109375" style="15" customWidth="1"/>
    <col min="11008" max="11008" width="5.42578125" style="15" customWidth="1"/>
    <col min="11009" max="11009" width="4.7109375" style="15" customWidth="1"/>
    <col min="11010" max="11010" width="3.7109375" style="15" customWidth="1"/>
    <col min="11011" max="11011" width="5.42578125" style="15" customWidth="1"/>
    <col min="11012" max="11012" width="4.7109375" style="15" customWidth="1"/>
    <col min="11013" max="11013" width="3.7109375" style="15" customWidth="1"/>
    <col min="11014" max="11014" width="5.42578125" style="15" customWidth="1"/>
    <col min="11015" max="11015" width="4.7109375" style="15" customWidth="1"/>
    <col min="11016" max="11016" width="3.7109375" style="15" customWidth="1"/>
    <col min="11017" max="11017" width="5.42578125" style="15" customWidth="1"/>
    <col min="11018" max="11018" width="4.7109375" style="15" customWidth="1"/>
    <col min="11019" max="11019" width="3.7109375" style="15" customWidth="1"/>
    <col min="11020" max="11020" width="5.42578125" style="15" customWidth="1"/>
    <col min="11021" max="11021" width="4.7109375" style="15" customWidth="1"/>
    <col min="11022" max="11022" width="3.7109375" style="15" customWidth="1"/>
    <col min="11023" max="11023" width="5.42578125" style="15" customWidth="1"/>
    <col min="11024" max="11024" width="4.7109375" style="15" customWidth="1"/>
    <col min="11025" max="11025" width="3.7109375" style="15" customWidth="1"/>
    <col min="11026" max="11026" width="5.42578125" style="15" customWidth="1"/>
    <col min="11027" max="11027" width="4.7109375" style="15" customWidth="1"/>
    <col min="11028" max="11030" width="4.140625" style="15" customWidth="1"/>
    <col min="11031" max="11034" width="3.7109375" style="15" customWidth="1"/>
    <col min="11035" max="11035" width="4.7109375" style="15" customWidth="1"/>
    <col min="11036" max="11036" width="5.140625" style="15" customWidth="1"/>
    <col min="11037" max="11037" width="4.5703125" style="15" customWidth="1"/>
    <col min="11038" max="11230" width="9.140625" style="15"/>
    <col min="11231" max="11232" width="4.140625" style="15" customWidth="1"/>
    <col min="11233" max="11247" width="4.7109375" style="15" customWidth="1"/>
    <col min="11248" max="11250" width="3.7109375" style="15" customWidth="1"/>
    <col min="11251" max="11251" width="4.28515625" style="15" customWidth="1"/>
    <col min="11252" max="11263" width="3.7109375" style="15" customWidth="1"/>
    <col min="11264" max="11264" width="5.42578125" style="15" customWidth="1"/>
    <col min="11265" max="11265" width="4.7109375" style="15" customWidth="1"/>
    <col min="11266" max="11266" width="3.7109375" style="15" customWidth="1"/>
    <col min="11267" max="11267" width="5.42578125" style="15" customWidth="1"/>
    <col min="11268" max="11268" width="4.7109375" style="15" customWidth="1"/>
    <col min="11269" max="11269" width="3.7109375" style="15" customWidth="1"/>
    <col min="11270" max="11270" width="5.42578125" style="15" customWidth="1"/>
    <col min="11271" max="11271" width="4.7109375" style="15" customWidth="1"/>
    <col min="11272" max="11272" width="3.7109375" style="15" customWidth="1"/>
    <col min="11273" max="11273" width="5.42578125" style="15" customWidth="1"/>
    <col min="11274" max="11274" width="4.7109375" style="15" customWidth="1"/>
    <col min="11275" max="11275" width="3.7109375" style="15" customWidth="1"/>
    <col min="11276" max="11276" width="5.42578125" style="15" customWidth="1"/>
    <col min="11277" max="11277" width="4.7109375" style="15" customWidth="1"/>
    <col min="11278" max="11278" width="3.7109375" style="15" customWidth="1"/>
    <col min="11279" max="11279" width="5.42578125" style="15" customWidth="1"/>
    <col min="11280" max="11280" width="4.7109375" style="15" customWidth="1"/>
    <col min="11281" max="11281" width="3.7109375" style="15" customWidth="1"/>
    <col min="11282" max="11282" width="5.42578125" style="15" customWidth="1"/>
    <col min="11283" max="11283" width="4.7109375" style="15" customWidth="1"/>
    <col min="11284" max="11286" width="4.140625" style="15" customWidth="1"/>
    <col min="11287" max="11290" width="3.7109375" style="15" customWidth="1"/>
    <col min="11291" max="11291" width="4.7109375" style="15" customWidth="1"/>
    <col min="11292" max="11292" width="5.140625" style="15" customWidth="1"/>
    <col min="11293" max="11293" width="4.5703125" style="15" customWidth="1"/>
    <col min="11294" max="11486" width="9.140625" style="15"/>
    <col min="11487" max="11488" width="4.140625" style="15" customWidth="1"/>
    <col min="11489" max="11503" width="4.7109375" style="15" customWidth="1"/>
    <col min="11504" max="11506" width="3.7109375" style="15" customWidth="1"/>
    <col min="11507" max="11507" width="4.28515625" style="15" customWidth="1"/>
    <col min="11508" max="11519" width="3.7109375" style="15" customWidth="1"/>
    <col min="11520" max="11520" width="5.42578125" style="15" customWidth="1"/>
    <col min="11521" max="11521" width="4.7109375" style="15" customWidth="1"/>
    <col min="11522" max="11522" width="3.7109375" style="15" customWidth="1"/>
    <col min="11523" max="11523" width="5.42578125" style="15" customWidth="1"/>
    <col min="11524" max="11524" width="4.7109375" style="15" customWidth="1"/>
    <col min="11525" max="11525" width="3.7109375" style="15" customWidth="1"/>
    <col min="11526" max="11526" width="5.42578125" style="15" customWidth="1"/>
    <col min="11527" max="11527" width="4.7109375" style="15" customWidth="1"/>
    <col min="11528" max="11528" width="3.7109375" style="15" customWidth="1"/>
    <col min="11529" max="11529" width="5.42578125" style="15" customWidth="1"/>
    <col min="11530" max="11530" width="4.7109375" style="15" customWidth="1"/>
    <col min="11531" max="11531" width="3.7109375" style="15" customWidth="1"/>
    <col min="11532" max="11532" width="5.42578125" style="15" customWidth="1"/>
    <col min="11533" max="11533" width="4.7109375" style="15" customWidth="1"/>
    <col min="11534" max="11534" width="3.7109375" style="15" customWidth="1"/>
    <col min="11535" max="11535" width="5.42578125" style="15" customWidth="1"/>
    <col min="11536" max="11536" width="4.7109375" style="15" customWidth="1"/>
    <col min="11537" max="11537" width="3.7109375" style="15" customWidth="1"/>
    <col min="11538" max="11538" width="5.42578125" style="15" customWidth="1"/>
    <col min="11539" max="11539" width="4.7109375" style="15" customWidth="1"/>
    <col min="11540" max="11542" width="4.140625" style="15" customWidth="1"/>
    <col min="11543" max="11546" width="3.7109375" style="15" customWidth="1"/>
    <col min="11547" max="11547" width="4.7109375" style="15" customWidth="1"/>
    <col min="11548" max="11548" width="5.140625" style="15" customWidth="1"/>
    <col min="11549" max="11549" width="4.5703125" style="15" customWidth="1"/>
    <col min="11550" max="11742" width="9.140625" style="15"/>
    <col min="11743" max="11744" width="4.140625" style="15" customWidth="1"/>
    <col min="11745" max="11759" width="4.7109375" style="15" customWidth="1"/>
    <col min="11760" max="11762" width="3.7109375" style="15" customWidth="1"/>
    <col min="11763" max="11763" width="4.28515625" style="15" customWidth="1"/>
    <col min="11764" max="11775" width="3.7109375" style="15" customWidth="1"/>
    <col min="11776" max="11776" width="5.42578125" style="15" customWidth="1"/>
    <col min="11777" max="11777" width="4.7109375" style="15" customWidth="1"/>
    <col min="11778" max="11778" width="3.7109375" style="15" customWidth="1"/>
    <col min="11779" max="11779" width="5.42578125" style="15" customWidth="1"/>
    <col min="11780" max="11780" width="4.7109375" style="15" customWidth="1"/>
    <col min="11781" max="11781" width="3.7109375" style="15" customWidth="1"/>
    <col min="11782" max="11782" width="5.42578125" style="15" customWidth="1"/>
    <col min="11783" max="11783" width="4.7109375" style="15" customWidth="1"/>
    <col min="11784" max="11784" width="3.7109375" style="15" customWidth="1"/>
    <col min="11785" max="11785" width="5.42578125" style="15" customWidth="1"/>
    <col min="11786" max="11786" width="4.7109375" style="15" customWidth="1"/>
    <col min="11787" max="11787" width="3.7109375" style="15" customWidth="1"/>
    <col min="11788" max="11788" width="5.42578125" style="15" customWidth="1"/>
    <col min="11789" max="11789" width="4.7109375" style="15" customWidth="1"/>
    <col min="11790" max="11790" width="3.7109375" style="15" customWidth="1"/>
    <col min="11791" max="11791" width="5.42578125" style="15" customWidth="1"/>
    <col min="11792" max="11792" width="4.7109375" style="15" customWidth="1"/>
    <col min="11793" max="11793" width="3.7109375" style="15" customWidth="1"/>
    <col min="11794" max="11794" width="5.42578125" style="15" customWidth="1"/>
    <col min="11795" max="11795" width="4.7109375" style="15" customWidth="1"/>
    <col min="11796" max="11798" width="4.140625" style="15" customWidth="1"/>
    <col min="11799" max="11802" width="3.7109375" style="15" customWidth="1"/>
    <col min="11803" max="11803" width="4.7109375" style="15" customWidth="1"/>
    <col min="11804" max="11804" width="5.140625" style="15" customWidth="1"/>
    <col min="11805" max="11805" width="4.5703125" style="15" customWidth="1"/>
    <col min="11806" max="11998" width="9.140625" style="15"/>
    <col min="11999" max="12000" width="4.140625" style="15" customWidth="1"/>
    <col min="12001" max="12015" width="4.7109375" style="15" customWidth="1"/>
    <col min="12016" max="12018" width="3.7109375" style="15" customWidth="1"/>
    <col min="12019" max="12019" width="4.28515625" style="15" customWidth="1"/>
    <col min="12020" max="12031" width="3.7109375" style="15" customWidth="1"/>
    <col min="12032" max="12032" width="5.42578125" style="15" customWidth="1"/>
    <col min="12033" max="12033" width="4.7109375" style="15" customWidth="1"/>
    <col min="12034" max="12034" width="3.7109375" style="15" customWidth="1"/>
    <col min="12035" max="12035" width="5.42578125" style="15" customWidth="1"/>
    <col min="12036" max="12036" width="4.7109375" style="15" customWidth="1"/>
    <col min="12037" max="12037" width="3.7109375" style="15" customWidth="1"/>
    <col min="12038" max="12038" width="5.42578125" style="15" customWidth="1"/>
    <col min="12039" max="12039" width="4.7109375" style="15" customWidth="1"/>
    <col min="12040" max="12040" width="3.7109375" style="15" customWidth="1"/>
    <col min="12041" max="12041" width="5.42578125" style="15" customWidth="1"/>
    <col min="12042" max="12042" width="4.7109375" style="15" customWidth="1"/>
    <col min="12043" max="12043" width="3.7109375" style="15" customWidth="1"/>
    <col min="12044" max="12044" width="5.42578125" style="15" customWidth="1"/>
    <col min="12045" max="12045" width="4.7109375" style="15" customWidth="1"/>
    <col min="12046" max="12046" width="3.7109375" style="15" customWidth="1"/>
    <col min="12047" max="12047" width="5.42578125" style="15" customWidth="1"/>
    <col min="12048" max="12048" width="4.7109375" style="15" customWidth="1"/>
    <col min="12049" max="12049" width="3.7109375" style="15" customWidth="1"/>
    <col min="12050" max="12050" width="5.42578125" style="15" customWidth="1"/>
    <col min="12051" max="12051" width="4.7109375" style="15" customWidth="1"/>
    <col min="12052" max="12054" width="4.140625" style="15" customWidth="1"/>
    <col min="12055" max="12058" width="3.7109375" style="15" customWidth="1"/>
    <col min="12059" max="12059" width="4.7109375" style="15" customWidth="1"/>
    <col min="12060" max="12060" width="5.140625" style="15" customWidth="1"/>
    <col min="12061" max="12061" width="4.5703125" style="15" customWidth="1"/>
    <col min="12062" max="12254" width="9.140625" style="15"/>
    <col min="12255" max="12256" width="4.140625" style="15" customWidth="1"/>
    <col min="12257" max="12271" width="4.7109375" style="15" customWidth="1"/>
    <col min="12272" max="12274" width="3.7109375" style="15" customWidth="1"/>
    <col min="12275" max="12275" width="4.28515625" style="15" customWidth="1"/>
    <col min="12276" max="12287" width="3.7109375" style="15" customWidth="1"/>
    <col min="12288" max="12288" width="5.42578125" style="15" customWidth="1"/>
    <col min="12289" max="12289" width="4.7109375" style="15" customWidth="1"/>
    <col min="12290" max="12290" width="3.7109375" style="15" customWidth="1"/>
    <col min="12291" max="12291" width="5.42578125" style="15" customWidth="1"/>
    <col min="12292" max="12292" width="4.7109375" style="15" customWidth="1"/>
    <col min="12293" max="12293" width="3.7109375" style="15" customWidth="1"/>
    <col min="12294" max="12294" width="5.42578125" style="15" customWidth="1"/>
    <col min="12295" max="12295" width="4.7109375" style="15" customWidth="1"/>
    <col min="12296" max="12296" width="3.7109375" style="15" customWidth="1"/>
    <col min="12297" max="12297" width="5.42578125" style="15" customWidth="1"/>
    <col min="12298" max="12298" width="4.7109375" style="15" customWidth="1"/>
    <col min="12299" max="12299" width="3.7109375" style="15" customWidth="1"/>
    <col min="12300" max="12300" width="5.42578125" style="15" customWidth="1"/>
    <col min="12301" max="12301" width="4.7109375" style="15" customWidth="1"/>
    <col min="12302" max="12302" width="3.7109375" style="15" customWidth="1"/>
    <col min="12303" max="12303" width="5.42578125" style="15" customWidth="1"/>
    <col min="12304" max="12304" width="4.7109375" style="15" customWidth="1"/>
    <col min="12305" max="12305" width="3.7109375" style="15" customWidth="1"/>
    <col min="12306" max="12306" width="5.42578125" style="15" customWidth="1"/>
    <col min="12307" max="12307" width="4.7109375" style="15" customWidth="1"/>
    <col min="12308" max="12310" width="4.140625" style="15" customWidth="1"/>
    <col min="12311" max="12314" width="3.7109375" style="15" customWidth="1"/>
    <col min="12315" max="12315" width="4.7109375" style="15" customWidth="1"/>
    <col min="12316" max="12316" width="5.140625" style="15" customWidth="1"/>
    <col min="12317" max="12317" width="4.5703125" style="15" customWidth="1"/>
    <col min="12318" max="12510" width="9.140625" style="15"/>
    <col min="12511" max="12512" width="4.140625" style="15" customWidth="1"/>
    <col min="12513" max="12527" width="4.7109375" style="15" customWidth="1"/>
    <col min="12528" max="12530" width="3.7109375" style="15" customWidth="1"/>
    <col min="12531" max="12531" width="4.28515625" style="15" customWidth="1"/>
    <col min="12532" max="12543" width="3.7109375" style="15" customWidth="1"/>
    <col min="12544" max="12544" width="5.42578125" style="15" customWidth="1"/>
    <col min="12545" max="12545" width="4.7109375" style="15" customWidth="1"/>
    <col min="12546" max="12546" width="3.7109375" style="15" customWidth="1"/>
    <col min="12547" max="12547" width="5.42578125" style="15" customWidth="1"/>
    <col min="12548" max="12548" width="4.7109375" style="15" customWidth="1"/>
    <col min="12549" max="12549" width="3.7109375" style="15" customWidth="1"/>
    <col min="12550" max="12550" width="5.42578125" style="15" customWidth="1"/>
    <col min="12551" max="12551" width="4.7109375" style="15" customWidth="1"/>
    <col min="12552" max="12552" width="3.7109375" style="15" customWidth="1"/>
    <col min="12553" max="12553" width="5.42578125" style="15" customWidth="1"/>
    <col min="12554" max="12554" width="4.7109375" style="15" customWidth="1"/>
    <col min="12555" max="12555" width="3.7109375" style="15" customWidth="1"/>
    <col min="12556" max="12556" width="5.42578125" style="15" customWidth="1"/>
    <col min="12557" max="12557" width="4.7109375" style="15" customWidth="1"/>
    <col min="12558" max="12558" width="3.7109375" style="15" customWidth="1"/>
    <col min="12559" max="12559" width="5.42578125" style="15" customWidth="1"/>
    <col min="12560" max="12560" width="4.7109375" style="15" customWidth="1"/>
    <col min="12561" max="12561" width="3.7109375" style="15" customWidth="1"/>
    <col min="12562" max="12562" width="5.42578125" style="15" customWidth="1"/>
    <col min="12563" max="12563" width="4.7109375" style="15" customWidth="1"/>
    <col min="12564" max="12566" width="4.140625" style="15" customWidth="1"/>
    <col min="12567" max="12570" width="3.7109375" style="15" customWidth="1"/>
    <col min="12571" max="12571" width="4.7109375" style="15" customWidth="1"/>
    <col min="12572" max="12572" width="5.140625" style="15" customWidth="1"/>
    <col min="12573" max="12573" width="4.5703125" style="15" customWidth="1"/>
    <col min="12574" max="12766" width="9.140625" style="15"/>
    <col min="12767" max="12768" width="4.140625" style="15" customWidth="1"/>
    <col min="12769" max="12783" width="4.7109375" style="15" customWidth="1"/>
    <col min="12784" max="12786" width="3.7109375" style="15" customWidth="1"/>
    <col min="12787" max="12787" width="4.28515625" style="15" customWidth="1"/>
    <col min="12788" max="12799" width="3.7109375" style="15" customWidth="1"/>
    <col min="12800" max="12800" width="5.42578125" style="15" customWidth="1"/>
    <col min="12801" max="12801" width="4.7109375" style="15" customWidth="1"/>
    <col min="12802" max="12802" width="3.7109375" style="15" customWidth="1"/>
    <col min="12803" max="12803" width="5.42578125" style="15" customWidth="1"/>
    <col min="12804" max="12804" width="4.7109375" style="15" customWidth="1"/>
    <col min="12805" max="12805" width="3.7109375" style="15" customWidth="1"/>
    <col min="12806" max="12806" width="5.42578125" style="15" customWidth="1"/>
    <col min="12807" max="12807" width="4.7109375" style="15" customWidth="1"/>
    <col min="12808" max="12808" width="3.7109375" style="15" customWidth="1"/>
    <col min="12809" max="12809" width="5.42578125" style="15" customWidth="1"/>
    <col min="12810" max="12810" width="4.7109375" style="15" customWidth="1"/>
    <col min="12811" max="12811" width="3.7109375" style="15" customWidth="1"/>
    <col min="12812" max="12812" width="5.42578125" style="15" customWidth="1"/>
    <col min="12813" max="12813" width="4.7109375" style="15" customWidth="1"/>
    <col min="12814" max="12814" width="3.7109375" style="15" customWidth="1"/>
    <col min="12815" max="12815" width="5.42578125" style="15" customWidth="1"/>
    <col min="12816" max="12816" width="4.7109375" style="15" customWidth="1"/>
    <col min="12817" max="12817" width="3.7109375" style="15" customWidth="1"/>
    <col min="12818" max="12818" width="5.42578125" style="15" customWidth="1"/>
    <col min="12819" max="12819" width="4.7109375" style="15" customWidth="1"/>
    <col min="12820" max="12822" width="4.140625" style="15" customWidth="1"/>
    <col min="12823" max="12826" width="3.7109375" style="15" customWidth="1"/>
    <col min="12827" max="12827" width="4.7109375" style="15" customWidth="1"/>
    <col min="12828" max="12828" width="5.140625" style="15" customWidth="1"/>
    <col min="12829" max="12829" width="4.5703125" style="15" customWidth="1"/>
    <col min="12830" max="13022" width="9.140625" style="15"/>
    <col min="13023" max="13024" width="4.140625" style="15" customWidth="1"/>
    <col min="13025" max="13039" width="4.7109375" style="15" customWidth="1"/>
    <col min="13040" max="13042" width="3.7109375" style="15" customWidth="1"/>
    <col min="13043" max="13043" width="4.28515625" style="15" customWidth="1"/>
    <col min="13044" max="13055" width="3.7109375" style="15" customWidth="1"/>
    <col min="13056" max="13056" width="5.42578125" style="15" customWidth="1"/>
    <col min="13057" max="13057" width="4.7109375" style="15" customWidth="1"/>
    <col min="13058" max="13058" width="3.7109375" style="15" customWidth="1"/>
    <col min="13059" max="13059" width="5.42578125" style="15" customWidth="1"/>
    <col min="13060" max="13060" width="4.7109375" style="15" customWidth="1"/>
    <col min="13061" max="13061" width="3.7109375" style="15" customWidth="1"/>
    <col min="13062" max="13062" width="5.42578125" style="15" customWidth="1"/>
    <col min="13063" max="13063" width="4.7109375" style="15" customWidth="1"/>
    <col min="13064" max="13064" width="3.7109375" style="15" customWidth="1"/>
    <col min="13065" max="13065" width="5.42578125" style="15" customWidth="1"/>
    <col min="13066" max="13066" width="4.7109375" style="15" customWidth="1"/>
    <col min="13067" max="13067" width="3.7109375" style="15" customWidth="1"/>
    <col min="13068" max="13068" width="5.42578125" style="15" customWidth="1"/>
    <col min="13069" max="13069" width="4.7109375" style="15" customWidth="1"/>
    <col min="13070" max="13070" width="3.7109375" style="15" customWidth="1"/>
    <col min="13071" max="13071" width="5.42578125" style="15" customWidth="1"/>
    <col min="13072" max="13072" width="4.7109375" style="15" customWidth="1"/>
    <col min="13073" max="13073" width="3.7109375" style="15" customWidth="1"/>
    <col min="13074" max="13074" width="5.42578125" style="15" customWidth="1"/>
    <col min="13075" max="13075" width="4.7109375" style="15" customWidth="1"/>
    <col min="13076" max="13078" width="4.140625" style="15" customWidth="1"/>
    <col min="13079" max="13082" width="3.7109375" style="15" customWidth="1"/>
    <col min="13083" max="13083" width="4.7109375" style="15" customWidth="1"/>
    <col min="13084" max="13084" width="5.140625" style="15" customWidth="1"/>
    <col min="13085" max="13085" width="4.5703125" style="15" customWidth="1"/>
    <col min="13086" max="13278" width="9.140625" style="15"/>
    <col min="13279" max="13280" width="4.140625" style="15" customWidth="1"/>
    <col min="13281" max="13295" width="4.7109375" style="15" customWidth="1"/>
    <col min="13296" max="13298" width="3.7109375" style="15" customWidth="1"/>
    <col min="13299" max="13299" width="4.28515625" style="15" customWidth="1"/>
    <col min="13300" max="13311" width="3.7109375" style="15" customWidth="1"/>
    <col min="13312" max="13312" width="5.42578125" style="15" customWidth="1"/>
    <col min="13313" max="13313" width="4.7109375" style="15" customWidth="1"/>
    <col min="13314" max="13314" width="3.7109375" style="15" customWidth="1"/>
    <col min="13315" max="13315" width="5.42578125" style="15" customWidth="1"/>
    <col min="13316" max="13316" width="4.7109375" style="15" customWidth="1"/>
    <col min="13317" max="13317" width="3.7109375" style="15" customWidth="1"/>
    <col min="13318" max="13318" width="5.42578125" style="15" customWidth="1"/>
    <col min="13319" max="13319" width="4.7109375" style="15" customWidth="1"/>
    <col min="13320" max="13320" width="3.7109375" style="15" customWidth="1"/>
    <col min="13321" max="13321" width="5.42578125" style="15" customWidth="1"/>
    <col min="13322" max="13322" width="4.7109375" style="15" customWidth="1"/>
    <col min="13323" max="13323" width="3.7109375" style="15" customWidth="1"/>
    <col min="13324" max="13324" width="5.42578125" style="15" customWidth="1"/>
    <col min="13325" max="13325" width="4.7109375" style="15" customWidth="1"/>
    <col min="13326" max="13326" width="3.7109375" style="15" customWidth="1"/>
    <col min="13327" max="13327" width="5.42578125" style="15" customWidth="1"/>
    <col min="13328" max="13328" width="4.7109375" style="15" customWidth="1"/>
    <col min="13329" max="13329" width="3.7109375" style="15" customWidth="1"/>
    <col min="13330" max="13330" width="5.42578125" style="15" customWidth="1"/>
    <col min="13331" max="13331" width="4.7109375" style="15" customWidth="1"/>
    <col min="13332" max="13334" width="4.140625" style="15" customWidth="1"/>
    <col min="13335" max="13338" width="3.7109375" style="15" customWidth="1"/>
    <col min="13339" max="13339" width="4.7109375" style="15" customWidth="1"/>
    <col min="13340" max="13340" width="5.140625" style="15" customWidth="1"/>
    <col min="13341" max="13341" width="4.5703125" style="15" customWidth="1"/>
    <col min="13342" max="13534" width="9.140625" style="15"/>
    <col min="13535" max="13536" width="4.140625" style="15" customWidth="1"/>
    <col min="13537" max="13551" width="4.7109375" style="15" customWidth="1"/>
    <col min="13552" max="13554" width="3.7109375" style="15" customWidth="1"/>
    <col min="13555" max="13555" width="4.28515625" style="15" customWidth="1"/>
    <col min="13556" max="13567" width="3.7109375" style="15" customWidth="1"/>
    <col min="13568" max="13568" width="5.42578125" style="15" customWidth="1"/>
    <col min="13569" max="13569" width="4.7109375" style="15" customWidth="1"/>
    <col min="13570" max="13570" width="3.7109375" style="15" customWidth="1"/>
    <col min="13571" max="13571" width="5.42578125" style="15" customWidth="1"/>
    <col min="13572" max="13572" width="4.7109375" style="15" customWidth="1"/>
    <col min="13573" max="13573" width="3.7109375" style="15" customWidth="1"/>
    <col min="13574" max="13574" width="5.42578125" style="15" customWidth="1"/>
    <col min="13575" max="13575" width="4.7109375" style="15" customWidth="1"/>
    <col min="13576" max="13576" width="3.7109375" style="15" customWidth="1"/>
    <col min="13577" max="13577" width="5.42578125" style="15" customWidth="1"/>
    <col min="13578" max="13578" width="4.7109375" style="15" customWidth="1"/>
    <col min="13579" max="13579" width="3.7109375" style="15" customWidth="1"/>
    <col min="13580" max="13580" width="5.42578125" style="15" customWidth="1"/>
    <col min="13581" max="13581" width="4.7109375" style="15" customWidth="1"/>
    <col min="13582" max="13582" width="3.7109375" style="15" customWidth="1"/>
    <col min="13583" max="13583" width="5.42578125" style="15" customWidth="1"/>
    <col min="13584" max="13584" width="4.7109375" style="15" customWidth="1"/>
    <col min="13585" max="13585" width="3.7109375" style="15" customWidth="1"/>
    <col min="13586" max="13586" width="5.42578125" style="15" customWidth="1"/>
    <col min="13587" max="13587" width="4.7109375" style="15" customWidth="1"/>
    <col min="13588" max="13590" width="4.140625" style="15" customWidth="1"/>
    <col min="13591" max="13594" width="3.7109375" style="15" customWidth="1"/>
    <col min="13595" max="13595" width="4.7109375" style="15" customWidth="1"/>
    <col min="13596" max="13596" width="5.140625" style="15" customWidth="1"/>
    <col min="13597" max="13597" width="4.5703125" style="15" customWidth="1"/>
    <col min="13598" max="13790" width="9.140625" style="15"/>
    <col min="13791" max="13792" width="4.140625" style="15" customWidth="1"/>
    <col min="13793" max="13807" width="4.7109375" style="15" customWidth="1"/>
    <col min="13808" max="13810" width="3.7109375" style="15" customWidth="1"/>
    <col min="13811" max="13811" width="4.28515625" style="15" customWidth="1"/>
    <col min="13812" max="13823" width="3.7109375" style="15" customWidth="1"/>
    <col min="13824" max="13824" width="5.42578125" style="15" customWidth="1"/>
    <col min="13825" max="13825" width="4.7109375" style="15" customWidth="1"/>
    <col min="13826" max="13826" width="3.7109375" style="15" customWidth="1"/>
    <col min="13827" max="13827" width="5.42578125" style="15" customWidth="1"/>
    <col min="13828" max="13828" width="4.7109375" style="15" customWidth="1"/>
    <col min="13829" max="13829" width="3.7109375" style="15" customWidth="1"/>
    <col min="13830" max="13830" width="5.42578125" style="15" customWidth="1"/>
    <col min="13831" max="13831" width="4.7109375" style="15" customWidth="1"/>
    <col min="13832" max="13832" width="3.7109375" style="15" customWidth="1"/>
    <col min="13833" max="13833" width="5.42578125" style="15" customWidth="1"/>
    <col min="13834" max="13834" width="4.7109375" style="15" customWidth="1"/>
    <col min="13835" max="13835" width="3.7109375" style="15" customWidth="1"/>
    <col min="13836" max="13836" width="5.42578125" style="15" customWidth="1"/>
    <col min="13837" max="13837" width="4.7109375" style="15" customWidth="1"/>
    <col min="13838" max="13838" width="3.7109375" style="15" customWidth="1"/>
    <col min="13839" max="13839" width="5.42578125" style="15" customWidth="1"/>
    <col min="13840" max="13840" width="4.7109375" style="15" customWidth="1"/>
    <col min="13841" max="13841" width="3.7109375" style="15" customWidth="1"/>
    <col min="13842" max="13842" width="5.42578125" style="15" customWidth="1"/>
    <col min="13843" max="13843" width="4.7109375" style="15" customWidth="1"/>
    <col min="13844" max="13846" width="4.140625" style="15" customWidth="1"/>
    <col min="13847" max="13850" width="3.7109375" style="15" customWidth="1"/>
    <col min="13851" max="13851" width="4.7109375" style="15" customWidth="1"/>
    <col min="13852" max="13852" width="5.140625" style="15" customWidth="1"/>
    <col min="13853" max="13853" width="4.5703125" style="15" customWidth="1"/>
    <col min="13854" max="14046" width="9.140625" style="15"/>
    <col min="14047" max="14048" width="4.140625" style="15" customWidth="1"/>
    <col min="14049" max="14063" width="4.7109375" style="15" customWidth="1"/>
    <col min="14064" max="14066" width="3.7109375" style="15" customWidth="1"/>
    <col min="14067" max="14067" width="4.28515625" style="15" customWidth="1"/>
    <col min="14068" max="14079" width="3.7109375" style="15" customWidth="1"/>
    <col min="14080" max="14080" width="5.42578125" style="15" customWidth="1"/>
    <col min="14081" max="14081" width="4.7109375" style="15" customWidth="1"/>
    <col min="14082" max="14082" width="3.7109375" style="15" customWidth="1"/>
    <col min="14083" max="14083" width="5.42578125" style="15" customWidth="1"/>
    <col min="14084" max="14084" width="4.7109375" style="15" customWidth="1"/>
    <col min="14085" max="14085" width="3.7109375" style="15" customWidth="1"/>
    <col min="14086" max="14086" width="5.42578125" style="15" customWidth="1"/>
    <col min="14087" max="14087" width="4.7109375" style="15" customWidth="1"/>
    <col min="14088" max="14088" width="3.7109375" style="15" customWidth="1"/>
    <col min="14089" max="14089" width="5.42578125" style="15" customWidth="1"/>
    <col min="14090" max="14090" width="4.7109375" style="15" customWidth="1"/>
    <col min="14091" max="14091" width="3.7109375" style="15" customWidth="1"/>
    <col min="14092" max="14092" width="5.42578125" style="15" customWidth="1"/>
    <col min="14093" max="14093" width="4.7109375" style="15" customWidth="1"/>
    <col min="14094" max="14094" width="3.7109375" style="15" customWidth="1"/>
    <col min="14095" max="14095" width="5.42578125" style="15" customWidth="1"/>
    <col min="14096" max="14096" width="4.7109375" style="15" customWidth="1"/>
    <col min="14097" max="14097" width="3.7109375" style="15" customWidth="1"/>
    <col min="14098" max="14098" width="5.42578125" style="15" customWidth="1"/>
    <col min="14099" max="14099" width="4.7109375" style="15" customWidth="1"/>
    <col min="14100" max="14102" width="4.140625" style="15" customWidth="1"/>
    <col min="14103" max="14106" width="3.7109375" style="15" customWidth="1"/>
    <col min="14107" max="14107" width="4.7109375" style="15" customWidth="1"/>
    <col min="14108" max="14108" width="5.140625" style="15" customWidth="1"/>
    <col min="14109" max="14109" width="4.5703125" style="15" customWidth="1"/>
    <col min="14110" max="14302" width="9.140625" style="15"/>
    <col min="14303" max="14304" width="4.140625" style="15" customWidth="1"/>
    <col min="14305" max="14319" width="4.7109375" style="15" customWidth="1"/>
    <col min="14320" max="14322" width="3.7109375" style="15" customWidth="1"/>
    <col min="14323" max="14323" width="4.28515625" style="15" customWidth="1"/>
    <col min="14324" max="14335" width="3.7109375" style="15" customWidth="1"/>
    <col min="14336" max="14336" width="5.42578125" style="15" customWidth="1"/>
    <col min="14337" max="14337" width="4.7109375" style="15" customWidth="1"/>
    <col min="14338" max="14338" width="3.7109375" style="15" customWidth="1"/>
    <col min="14339" max="14339" width="5.42578125" style="15" customWidth="1"/>
    <col min="14340" max="14340" width="4.7109375" style="15" customWidth="1"/>
    <col min="14341" max="14341" width="3.7109375" style="15" customWidth="1"/>
    <col min="14342" max="14342" width="5.42578125" style="15" customWidth="1"/>
    <col min="14343" max="14343" width="4.7109375" style="15" customWidth="1"/>
    <col min="14344" max="14344" width="3.7109375" style="15" customWidth="1"/>
    <col min="14345" max="14345" width="5.42578125" style="15" customWidth="1"/>
    <col min="14346" max="14346" width="4.7109375" style="15" customWidth="1"/>
    <col min="14347" max="14347" width="3.7109375" style="15" customWidth="1"/>
    <col min="14348" max="14348" width="5.42578125" style="15" customWidth="1"/>
    <col min="14349" max="14349" width="4.7109375" style="15" customWidth="1"/>
    <col min="14350" max="14350" width="3.7109375" style="15" customWidth="1"/>
    <col min="14351" max="14351" width="5.42578125" style="15" customWidth="1"/>
    <col min="14352" max="14352" width="4.7109375" style="15" customWidth="1"/>
    <col min="14353" max="14353" width="3.7109375" style="15" customWidth="1"/>
    <col min="14354" max="14354" width="5.42578125" style="15" customWidth="1"/>
    <col min="14355" max="14355" width="4.7109375" style="15" customWidth="1"/>
    <col min="14356" max="14358" width="4.140625" style="15" customWidth="1"/>
    <col min="14359" max="14362" width="3.7109375" style="15" customWidth="1"/>
    <col min="14363" max="14363" width="4.7109375" style="15" customWidth="1"/>
    <col min="14364" max="14364" width="5.140625" style="15" customWidth="1"/>
    <col min="14365" max="14365" width="4.5703125" style="15" customWidth="1"/>
    <col min="14366" max="14558" width="9.140625" style="15"/>
    <col min="14559" max="14560" width="4.140625" style="15" customWidth="1"/>
    <col min="14561" max="14575" width="4.7109375" style="15" customWidth="1"/>
    <col min="14576" max="14578" width="3.7109375" style="15" customWidth="1"/>
    <col min="14579" max="14579" width="4.28515625" style="15" customWidth="1"/>
    <col min="14580" max="14591" width="3.7109375" style="15" customWidth="1"/>
    <col min="14592" max="14592" width="5.42578125" style="15" customWidth="1"/>
    <col min="14593" max="14593" width="4.7109375" style="15" customWidth="1"/>
    <col min="14594" max="14594" width="3.7109375" style="15" customWidth="1"/>
    <col min="14595" max="14595" width="5.42578125" style="15" customWidth="1"/>
    <col min="14596" max="14596" width="4.7109375" style="15" customWidth="1"/>
    <col min="14597" max="14597" width="3.7109375" style="15" customWidth="1"/>
    <col min="14598" max="14598" width="5.42578125" style="15" customWidth="1"/>
    <col min="14599" max="14599" width="4.7109375" style="15" customWidth="1"/>
    <col min="14600" max="14600" width="3.7109375" style="15" customWidth="1"/>
    <col min="14601" max="14601" width="5.42578125" style="15" customWidth="1"/>
    <col min="14602" max="14602" width="4.7109375" style="15" customWidth="1"/>
    <col min="14603" max="14603" width="3.7109375" style="15" customWidth="1"/>
    <col min="14604" max="14604" width="5.42578125" style="15" customWidth="1"/>
    <col min="14605" max="14605" width="4.7109375" style="15" customWidth="1"/>
    <col min="14606" max="14606" width="3.7109375" style="15" customWidth="1"/>
    <col min="14607" max="14607" width="5.42578125" style="15" customWidth="1"/>
    <col min="14608" max="14608" width="4.7109375" style="15" customWidth="1"/>
    <col min="14609" max="14609" width="3.7109375" style="15" customWidth="1"/>
    <col min="14610" max="14610" width="5.42578125" style="15" customWidth="1"/>
    <col min="14611" max="14611" width="4.7109375" style="15" customWidth="1"/>
    <col min="14612" max="14614" width="4.140625" style="15" customWidth="1"/>
    <col min="14615" max="14618" width="3.7109375" style="15" customWidth="1"/>
    <col min="14619" max="14619" width="4.7109375" style="15" customWidth="1"/>
    <col min="14620" max="14620" width="5.140625" style="15" customWidth="1"/>
    <col min="14621" max="14621" width="4.5703125" style="15" customWidth="1"/>
    <col min="14622" max="14814" width="9.140625" style="15"/>
    <col min="14815" max="14816" width="4.140625" style="15" customWidth="1"/>
    <col min="14817" max="14831" width="4.7109375" style="15" customWidth="1"/>
    <col min="14832" max="14834" width="3.7109375" style="15" customWidth="1"/>
    <col min="14835" max="14835" width="4.28515625" style="15" customWidth="1"/>
    <col min="14836" max="14847" width="3.7109375" style="15" customWidth="1"/>
    <col min="14848" max="14848" width="5.42578125" style="15" customWidth="1"/>
    <col min="14849" max="14849" width="4.7109375" style="15" customWidth="1"/>
    <col min="14850" max="14850" width="3.7109375" style="15" customWidth="1"/>
    <col min="14851" max="14851" width="5.42578125" style="15" customWidth="1"/>
    <col min="14852" max="14852" width="4.7109375" style="15" customWidth="1"/>
    <col min="14853" max="14853" width="3.7109375" style="15" customWidth="1"/>
    <col min="14854" max="14854" width="5.42578125" style="15" customWidth="1"/>
    <col min="14855" max="14855" width="4.7109375" style="15" customWidth="1"/>
    <col min="14856" max="14856" width="3.7109375" style="15" customWidth="1"/>
    <col min="14857" max="14857" width="5.42578125" style="15" customWidth="1"/>
    <col min="14858" max="14858" width="4.7109375" style="15" customWidth="1"/>
    <col min="14859" max="14859" width="3.7109375" style="15" customWidth="1"/>
    <col min="14860" max="14860" width="5.42578125" style="15" customWidth="1"/>
    <col min="14861" max="14861" width="4.7109375" style="15" customWidth="1"/>
    <col min="14862" max="14862" width="3.7109375" style="15" customWidth="1"/>
    <col min="14863" max="14863" width="5.42578125" style="15" customWidth="1"/>
    <col min="14864" max="14864" width="4.7109375" style="15" customWidth="1"/>
    <col min="14865" max="14865" width="3.7109375" style="15" customWidth="1"/>
    <col min="14866" max="14866" width="5.42578125" style="15" customWidth="1"/>
    <col min="14867" max="14867" width="4.7109375" style="15" customWidth="1"/>
    <col min="14868" max="14870" width="4.140625" style="15" customWidth="1"/>
    <col min="14871" max="14874" width="3.7109375" style="15" customWidth="1"/>
    <col min="14875" max="14875" width="4.7109375" style="15" customWidth="1"/>
    <col min="14876" max="14876" width="5.140625" style="15" customWidth="1"/>
    <col min="14877" max="14877" width="4.5703125" style="15" customWidth="1"/>
    <col min="14878" max="15070" width="9.140625" style="15"/>
    <col min="15071" max="15072" width="4.140625" style="15" customWidth="1"/>
    <col min="15073" max="15087" width="4.7109375" style="15" customWidth="1"/>
    <col min="15088" max="15090" width="3.7109375" style="15" customWidth="1"/>
    <col min="15091" max="15091" width="4.28515625" style="15" customWidth="1"/>
    <col min="15092" max="15103" width="3.7109375" style="15" customWidth="1"/>
    <col min="15104" max="15104" width="5.42578125" style="15" customWidth="1"/>
    <col min="15105" max="15105" width="4.7109375" style="15" customWidth="1"/>
    <col min="15106" max="15106" width="3.7109375" style="15" customWidth="1"/>
    <col min="15107" max="15107" width="5.42578125" style="15" customWidth="1"/>
    <col min="15108" max="15108" width="4.7109375" style="15" customWidth="1"/>
    <col min="15109" max="15109" width="3.7109375" style="15" customWidth="1"/>
    <col min="15110" max="15110" width="5.42578125" style="15" customWidth="1"/>
    <col min="15111" max="15111" width="4.7109375" style="15" customWidth="1"/>
    <col min="15112" max="15112" width="3.7109375" style="15" customWidth="1"/>
    <col min="15113" max="15113" width="5.42578125" style="15" customWidth="1"/>
    <col min="15114" max="15114" width="4.7109375" style="15" customWidth="1"/>
    <col min="15115" max="15115" width="3.7109375" style="15" customWidth="1"/>
    <col min="15116" max="15116" width="5.42578125" style="15" customWidth="1"/>
    <col min="15117" max="15117" width="4.7109375" style="15" customWidth="1"/>
    <col min="15118" max="15118" width="3.7109375" style="15" customWidth="1"/>
    <col min="15119" max="15119" width="5.42578125" style="15" customWidth="1"/>
    <col min="15120" max="15120" width="4.7109375" style="15" customWidth="1"/>
    <col min="15121" max="15121" width="3.7109375" style="15" customWidth="1"/>
    <col min="15122" max="15122" width="5.42578125" style="15" customWidth="1"/>
    <col min="15123" max="15123" width="4.7109375" style="15" customWidth="1"/>
    <col min="15124" max="15126" width="4.140625" style="15" customWidth="1"/>
    <col min="15127" max="15130" width="3.7109375" style="15" customWidth="1"/>
    <col min="15131" max="15131" width="4.7109375" style="15" customWidth="1"/>
    <col min="15132" max="15132" width="5.140625" style="15" customWidth="1"/>
    <col min="15133" max="15133" width="4.5703125" style="15" customWidth="1"/>
    <col min="15134" max="15326" width="9.140625" style="15"/>
    <col min="15327" max="15328" width="4.140625" style="15" customWidth="1"/>
    <col min="15329" max="15343" width="4.7109375" style="15" customWidth="1"/>
    <col min="15344" max="15346" width="3.7109375" style="15" customWidth="1"/>
    <col min="15347" max="15347" width="4.28515625" style="15" customWidth="1"/>
    <col min="15348" max="15359" width="3.7109375" style="15" customWidth="1"/>
    <col min="15360" max="15360" width="5.42578125" style="15" customWidth="1"/>
    <col min="15361" max="15361" width="4.7109375" style="15" customWidth="1"/>
    <col min="15362" max="15362" width="3.7109375" style="15" customWidth="1"/>
    <col min="15363" max="15363" width="5.42578125" style="15" customWidth="1"/>
    <col min="15364" max="15364" width="4.7109375" style="15" customWidth="1"/>
    <col min="15365" max="15365" width="3.7109375" style="15" customWidth="1"/>
    <col min="15366" max="15366" width="5.42578125" style="15" customWidth="1"/>
    <col min="15367" max="15367" width="4.7109375" style="15" customWidth="1"/>
    <col min="15368" max="15368" width="3.7109375" style="15" customWidth="1"/>
    <col min="15369" max="15369" width="5.42578125" style="15" customWidth="1"/>
    <col min="15370" max="15370" width="4.7109375" style="15" customWidth="1"/>
    <col min="15371" max="15371" width="3.7109375" style="15" customWidth="1"/>
    <col min="15372" max="15372" width="5.42578125" style="15" customWidth="1"/>
    <col min="15373" max="15373" width="4.7109375" style="15" customWidth="1"/>
    <col min="15374" max="15374" width="3.7109375" style="15" customWidth="1"/>
    <col min="15375" max="15375" width="5.42578125" style="15" customWidth="1"/>
    <col min="15376" max="15376" width="4.7109375" style="15" customWidth="1"/>
    <col min="15377" max="15377" width="3.7109375" style="15" customWidth="1"/>
    <col min="15378" max="15378" width="5.42578125" style="15" customWidth="1"/>
    <col min="15379" max="15379" width="4.7109375" style="15" customWidth="1"/>
    <col min="15380" max="15382" width="4.140625" style="15" customWidth="1"/>
    <col min="15383" max="15386" width="3.7109375" style="15" customWidth="1"/>
    <col min="15387" max="15387" width="4.7109375" style="15" customWidth="1"/>
    <col min="15388" max="15388" width="5.140625" style="15" customWidth="1"/>
    <col min="15389" max="15389" width="4.5703125" style="15" customWidth="1"/>
    <col min="15390" max="15582" width="9.140625" style="15"/>
    <col min="15583" max="15584" width="4.140625" style="15" customWidth="1"/>
    <col min="15585" max="15599" width="4.7109375" style="15" customWidth="1"/>
    <col min="15600" max="15602" width="3.7109375" style="15" customWidth="1"/>
    <col min="15603" max="15603" width="4.28515625" style="15" customWidth="1"/>
    <col min="15604" max="15615" width="3.7109375" style="15" customWidth="1"/>
    <col min="15616" max="15616" width="5.42578125" style="15" customWidth="1"/>
    <col min="15617" max="15617" width="4.7109375" style="15" customWidth="1"/>
    <col min="15618" max="15618" width="3.7109375" style="15" customWidth="1"/>
    <col min="15619" max="15619" width="5.42578125" style="15" customWidth="1"/>
    <col min="15620" max="15620" width="4.7109375" style="15" customWidth="1"/>
    <col min="15621" max="15621" width="3.7109375" style="15" customWidth="1"/>
    <col min="15622" max="15622" width="5.42578125" style="15" customWidth="1"/>
    <col min="15623" max="15623" width="4.7109375" style="15" customWidth="1"/>
    <col min="15624" max="15624" width="3.7109375" style="15" customWidth="1"/>
    <col min="15625" max="15625" width="5.42578125" style="15" customWidth="1"/>
    <col min="15626" max="15626" width="4.7109375" style="15" customWidth="1"/>
    <col min="15627" max="15627" width="3.7109375" style="15" customWidth="1"/>
    <col min="15628" max="15628" width="5.42578125" style="15" customWidth="1"/>
    <col min="15629" max="15629" width="4.7109375" style="15" customWidth="1"/>
    <col min="15630" max="15630" width="3.7109375" style="15" customWidth="1"/>
    <col min="15631" max="15631" width="5.42578125" style="15" customWidth="1"/>
    <col min="15632" max="15632" width="4.7109375" style="15" customWidth="1"/>
    <col min="15633" max="15633" width="3.7109375" style="15" customWidth="1"/>
    <col min="15634" max="15634" width="5.42578125" style="15" customWidth="1"/>
    <col min="15635" max="15635" width="4.7109375" style="15" customWidth="1"/>
    <col min="15636" max="15638" width="4.140625" style="15" customWidth="1"/>
    <col min="15639" max="15642" width="3.7109375" style="15" customWidth="1"/>
    <col min="15643" max="15643" width="4.7109375" style="15" customWidth="1"/>
    <col min="15644" max="15644" width="5.140625" style="15" customWidth="1"/>
    <col min="15645" max="15645" width="4.5703125" style="15" customWidth="1"/>
    <col min="15646" max="15838" width="9.140625" style="15"/>
    <col min="15839" max="15840" width="4.140625" style="15" customWidth="1"/>
    <col min="15841" max="15855" width="4.7109375" style="15" customWidth="1"/>
    <col min="15856" max="15858" width="3.7109375" style="15" customWidth="1"/>
    <col min="15859" max="15859" width="4.28515625" style="15" customWidth="1"/>
    <col min="15860" max="15871" width="3.7109375" style="15" customWidth="1"/>
    <col min="15872" max="15872" width="5.42578125" style="15" customWidth="1"/>
    <col min="15873" max="15873" width="4.7109375" style="15" customWidth="1"/>
    <col min="15874" max="15874" width="3.7109375" style="15" customWidth="1"/>
    <col min="15875" max="15875" width="5.42578125" style="15" customWidth="1"/>
    <col min="15876" max="15876" width="4.7109375" style="15" customWidth="1"/>
    <col min="15877" max="15877" width="3.7109375" style="15" customWidth="1"/>
    <col min="15878" max="15878" width="5.42578125" style="15" customWidth="1"/>
    <col min="15879" max="15879" width="4.7109375" style="15" customWidth="1"/>
    <col min="15880" max="15880" width="3.7109375" style="15" customWidth="1"/>
    <col min="15881" max="15881" width="5.42578125" style="15" customWidth="1"/>
    <col min="15882" max="15882" width="4.7109375" style="15" customWidth="1"/>
    <col min="15883" max="15883" width="3.7109375" style="15" customWidth="1"/>
    <col min="15884" max="15884" width="5.42578125" style="15" customWidth="1"/>
    <col min="15885" max="15885" width="4.7109375" style="15" customWidth="1"/>
    <col min="15886" max="15886" width="3.7109375" style="15" customWidth="1"/>
    <col min="15887" max="15887" width="5.42578125" style="15" customWidth="1"/>
    <col min="15888" max="15888" width="4.7109375" style="15" customWidth="1"/>
    <col min="15889" max="15889" width="3.7109375" style="15" customWidth="1"/>
    <col min="15890" max="15890" width="5.42578125" style="15" customWidth="1"/>
    <col min="15891" max="15891" width="4.7109375" style="15" customWidth="1"/>
    <col min="15892" max="15894" width="4.140625" style="15" customWidth="1"/>
    <col min="15895" max="15898" width="3.7109375" style="15" customWidth="1"/>
    <col min="15899" max="15899" width="4.7109375" style="15" customWidth="1"/>
    <col min="15900" max="15900" width="5.140625" style="15" customWidth="1"/>
    <col min="15901" max="15901" width="4.5703125" style="15" customWidth="1"/>
    <col min="15902" max="16094" width="9.140625" style="15"/>
    <col min="16095" max="16096" width="4.140625" style="15" customWidth="1"/>
    <col min="16097" max="16111" width="4.7109375" style="15" customWidth="1"/>
    <col min="16112" max="16114" width="3.7109375" style="15" customWidth="1"/>
    <col min="16115" max="16115" width="4.28515625" style="15" customWidth="1"/>
    <col min="16116" max="16127" width="3.7109375" style="15" customWidth="1"/>
    <col min="16128" max="16128" width="5.42578125" style="15" customWidth="1"/>
    <col min="16129" max="16129" width="4.7109375" style="15" customWidth="1"/>
    <col min="16130" max="16130" width="3.7109375" style="15" customWidth="1"/>
    <col min="16131" max="16131" width="5.42578125" style="15" customWidth="1"/>
    <col min="16132" max="16132" width="4.7109375" style="15" customWidth="1"/>
    <col min="16133" max="16133" width="3.7109375" style="15" customWidth="1"/>
    <col min="16134" max="16134" width="5.42578125" style="15" customWidth="1"/>
    <col min="16135" max="16135" width="4.7109375" style="15" customWidth="1"/>
    <col min="16136" max="16136" width="3.7109375" style="15" customWidth="1"/>
    <col min="16137" max="16137" width="5.42578125" style="15" customWidth="1"/>
    <col min="16138" max="16138" width="4.7109375" style="15" customWidth="1"/>
    <col min="16139" max="16139" width="3.7109375" style="15" customWidth="1"/>
    <col min="16140" max="16140" width="5.42578125" style="15" customWidth="1"/>
    <col min="16141" max="16141" width="4.7109375" style="15" customWidth="1"/>
    <col min="16142" max="16142" width="3.7109375" style="15" customWidth="1"/>
    <col min="16143" max="16143" width="5.42578125" style="15" customWidth="1"/>
    <col min="16144" max="16144" width="4.7109375" style="15" customWidth="1"/>
    <col min="16145" max="16145" width="3.7109375" style="15" customWidth="1"/>
    <col min="16146" max="16146" width="5.42578125" style="15" customWidth="1"/>
    <col min="16147" max="16147" width="4.7109375" style="15" customWidth="1"/>
    <col min="16148" max="16150" width="4.140625" style="15" customWidth="1"/>
    <col min="16151" max="16154" width="3.7109375" style="15" customWidth="1"/>
    <col min="16155" max="16155" width="4.7109375" style="15" customWidth="1"/>
    <col min="16156" max="16156" width="5.140625" style="15" customWidth="1"/>
    <col min="16157" max="16157" width="4.5703125" style="15" customWidth="1"/>
    <col min="16158" max="16384" width="9.140625" style="15"/>
  </cols>
  <sheetData>
    <row r="1" spans="1:61" s="10" customFormat="1" ht="25.5" x14ac:dyDescent="0.35">
      <c r="A1" s="114" t="s">
        <v>79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662" t="s">
        <v>78</v>
      </c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62"/>
      <c r="AO1" s="662"/>
      <c r="AP1" s="662"/>
      <c r="AQ1" s="662"/>
      <c r="AR1" s="662"/>
      <c r="AS1" s="662"/>
      <c r="AT1" s="662"/>
      <c r="AU1" s="662"/>
      <c r="AV1" s="662"/>
      <c r="AW1" s="20"/>
      <c r="AX1" s="269"/>
      <c r="AY1" s="174"/>
      <c r="AZ1" s="269"/>
      <c r="BA1" s="269"/>
      <c r="BB1" s="175"/>
      <c r="BC1" s="269"/>
      <c r="BD1" s="269"/>
      <c r="BE1" s="269"/>
      <c r="BF1" s="269"/>
      <c r="BG1" s="269"/>
      <c r="BH1" s="269"/>
      <c r="BI1" s="175"/>
    </row>
    <row r="2" spans="1:61" s="10" customFormat="1" ht="25.5" x14ac:dyDescent="0.35">
      <c r="A2" s="115" t="s">
        <v>81</v>
      </c>
      <c r="B2" s="114"/>
      <c r="C2" s="114"/>
      <c r="D2" s="114"/>
      <c r="E2" s="114"/>
      <c r="F2" s="114"/>
      <c r="G2" s="114"/>
      <c r="H2" s="114"/>
      <c r="I2" s="114"/>
      <c r="J2" s="114"/>
      <c r="K2" s="176"/>
      <c r="L2" s="114"/>
      <c r="M2" s="114"/>
      <c r="N2" s="114"/>
      <c r="O2" s="114"/>
      <c r="P2" s="663" t="s">
        <v>80</v>
      </c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D2" s="663"/>
      <c r="AE2" s="663"/>
      <c r="AF2" s="663"/>
      <c r="AG2" s="663"/>
      <c r="AH2" s="663"/>
      <c r="AI2" s="663"/>
      <c r="AJ2" s="663"/>
      <c r="AK2" s="663"/>
      <c r="AL2" s="663"/>
      <c r="AM2" s="663"/>
      <c r="AN2" s="663"/>
      <c r="AO2" s="663"/>
      <c r="AP2" s="663"/>
      <c r="AQ2" s="663"/>
      <c r="AR2" s="663"/>
      <c r="AS2" s="663"/>
      <c r="AT2" s="663"/>
      <c r="AU2" s="663"/>
      <c r="AV2" s="663"/>
      <c r="AW2" s="20"/>
      <c r="AX2" s="175"/>
      <c r="AY2" s="174"/>
      <c r="AZ2" s="176"/>
      <c r="BA2" s="176"/>
      <c r="BB2" s="175"/>
      <c r="BC2" s="176"/>
      <c r="BD2" s="176"/>
      <c r="BE2" s="176"/>
      <c r="BF2" s="176"/>
      <c r="BG2" s="175"/>
      <c r="BH2" s="175"/>
      <c r="BI2" s="175"/>
    </row>
    <row r="3" spans="1:61" s="10" customFormat="1" ht="25.5" x14ac:dyDescent="0.35">
      <c r="A3" s="115" t="s">
        <v>82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177"/>
      <c r="AX3" s="175"/>
      <c r="AY3" s="174"/>
      <c r="AZ3" s="176"/>
      <c r="BA3" s="176"/>
      <c r="BB3" s="175"/>
      <c r="BC3" s="176"/>
      <c r="BD3" s="176"/>
      <c r="BE3" s="176"/>
      <c r="BF3" s="176"/>
      <c r="BG3" s="175"/>
      <c r="BH3" s="175"/>
      <c r="BI3" s="175"/>
    </row>
    <row r="4" spans="1:61" s="10" customFormat="1" ht="25.5" x14ac:dyDescent="0.35">
      <c r="A4" s="115" t="s">
        <v>83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78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178"/>
      <c r="AX4" s="175"/>
      <c r="AY4" s="174"/>
      <c r="AZ4" s="179"/>
      <c r="BA4" s="176"/>
      <c r="BB4" s="175"/>
      <c r="BC4" s="176"/>
      <c r="BD4" s="176"/>
      <c r="BE4" s="176"/>
      <c r="BF4" s="176"/>
      <c r="BG4" s="175"/>
      <c r="BH4" s="175"/>
      <c r="BI4" s="175"/>
    </row>
    <row r="5" spans="1:61" s="10" customFormat="1" ht="25.5" x14ac:dyDescent="0.3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6"/>
      <c r="L5" s="115"/>
      <c r="M5" s="115"/>
      <c r="N5" s="115"/>
      <c r="O5" s="115"/>
      <c r="P5" s="178"/>
      <c r="Q5" s="664" t="s">
        <v>308</v>
      </c>
      <c r="R5" s="665"/>
      <c r="S5" s="665"/>
      <c r="T5" s="665"/>
      <c r="U5" s="665"/>
      <c r="V5" s="665"/>
      <c r="W5" s="665"/>
      <c r="X5" s="665"/>
      <c r="Y5" s="665"/>
      <c r="Z5" s="665"/>
      <c r="AA5" s="665"/>
      <c r="AB5" s="665"/>
      <c r="AC5" s="665"/>
      <c r="AD5" s="665"/>
      <c r="AE5" s="665"/>
      <c r="AF5" s="665"/>
      <c r="AG5" s="665"/>
      <c r="AH5" s="665"/>
      <c r="AI5" s="665"/>
      <c r="AJ5" s="665"/>
      <c r="AK5" s="665"/>
      <c r="AL5" s="665"/>
      <c r="AM5" s="665"/>
      <c r="AN5" s="665"/>
      <c r="AO5" s="665"/>
      <c r="AP5" s="665"/>
      <c r="AQ5" s="665"/>
      <c r="AR5" s="665"/>
      <c r="AS5" s="665"/>
      <c r="AT5" s="665"/>
      <c r="AU5" s="665"/>
      <c r="AV5" s="180"/>
      <c r="AW5" s="20" t="s">
        <v>319</v>
      </c>
      <c r="AX5" s="180"/>
      <c r="AY5" s="174"/>
      <c r="AZ5" s="180"/>
      <c r="BA5" s="180"/>
      <c r="BB5" s="175"/>
      <c r="BC5" s="176"/>
      <c r="BD5" s="176"/>
      <c r="BE5" s="176"/>
      <c r="BF5" s="176"/>
      <c r="BG5" s="175"/>
      <c r="BH5" s="175"/>
      <c r="BI5" s="175"/>
    </row>
    <row r="6" spans="1:61" s="5" customFormat="1" ht="25.5" x14ac:dyDescent="0.35">
      <c r="A6" s="115" t="s">
        <v>84</v>
      </c>
      <c r="B6" s="115"/>
      <c r="C6" s="115"/>
      <c r="D6" s="115"/>
      <c r="E6" s="115"/>
      <c r="F6" s="115"/>
      <c r="G6" s="115"/>
      <c r="H6" s="115"/>
      <c r="I6" s="115"/>
      <c r="J6" s="115"/>
      <c r="K6" s="116"/>
      <c r="L6" s="115"/>
      <c r="M6" s="115"/>
      <c r="N6" s="115"/>
      <c r="O6" s="115"/>
      <c r="P6" s="180"/>
      <c r="Q6" s="665"/>
      <c r="R6" s="665"/>
      <c r="S6" s="665"/>
      <c r="T6" s="665"/>
      <c r="U6" s="665"/>
      <c r="V6" s="665"/>
      <c r="W6" s="665"/>
      <c r="X6" s="665"/>
      <c r="Y6" s="665"/>
      <c r="Z6" s="665"/>
      <c r="AA6" s="665"/>
      <c r="AB6" s="665"/>
      <c r="AC6" s="665"/>
      <c r="AD6" s="665"/>
      <c r="AE6" s="665"/>
      <c r="AF6" s="665"/>
      <c r="AG6" s="665"/>
      <c r="AH6" s="665"/>
      <c r="AI6" s="665"/>
      <c r="AJ6" s="665"/>
      <c r="AK6" s="665"/>
      <c r="AL6" s="665"/>
      <c r="AM6" s="665"/>
      <c r="AN6" s="665"/>
      <c r="AO6" s="665"/>
      <c r="AP6" s="665"/>
      <c r="AQ6" s="665"/>
      <c r="AR6" s="665"/>
      <c r="AS6" s="665"/>
      <c r="AT6" s="665"/>
      <c r="AU6" s="665"/>
      <c r="AV6" s="180"/>
      <c r="AW6" s="20" t="s">
        <v>205</v>
      </c>
      <c r="AX6" s="180"/>
      <c r="AY6" s="175"/>
      <c r="AZ6" s="180"/>
      <c r="BA6" s="180"/>
      <c r="BB6" s="175"/>
      <c r="BC6" s="176"/>
      <c r="BD6" s="176"/>
      <c r="BE6" s="176"/>
      <c r="BF6" s="176"/>
      <c r="BG6" s="175"/>
      <c r="BH6" s="175"/>
      <c r="BI6" s="175"/>
    </row>
    <row r="7" spans="1:61" s="5" customFormat="1" ht="25.5" x14ac:dyDescent="0.35">
      <c r="A7" s="115" t="s">
        <v>298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75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22"/>
      <c r="AX7" s="180"/>
      <c r="AY7" s="175"/>
      <c r="AZ7" s="180"/>
      <c r="BA7" s="180"/>
      <c r="BB7" s="175"/>
      <c r="BC7" s="114"/>
      <c r="BD7" s="114"/>
      <c r="BE7" s="114"/>
      <c r="BF7" s="114"/>
      <c r="BG7" s="114"/>
      <c r="BH7" s="114"/>
      <c r="BI7" s="175"/>
    </row>
    <row r="8" spans="1:61" s="5" customFormat="1" ht="25.5" x14ac:dyDescent="0.35">
      <c r="A8" s="116" t="s">
        <v>198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75"/>
      <c r="Q8" s="114"/>
      <c r="R8" s="114"/>
      <c r="S8" s="114"/>
      <c r="T8" s="114"/>
      <c r="U8" s="114"/>
      <c r="V8" s="116"/>
      <c r="W8" s="114"/>
      <c r="X8" s="114"/>
      <c r="Y8" s="114"/>
      <c r="Z8" s="114"/>
      <c r="AA8" s="116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20" t="s">
        <v>85</v>
      </c>
      <c r="AX8" s="175"/>
      <c r="AY8" s="179"/>
      <c r="AZ8" s="176"/>
      <c r="BA8" s="176"/>
      <c r="BB8" s="175"/>
      <c r="BC8" s="176"/>
      <c r="BD8" s="176"/>
      <c r="BE8" s="176"/>
      <c r="BF8" s="176"/>
      <c r="BG8" s="175"/>
      <c r="BH8" s="175"/>
      <c r="BI8" s="175"/>
    </row>
    <row r="9" spans="1:61" s="238" customFormat="1" ht="20.100000000000001" customHeight="1" x14ac:dyDescent="0.35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0"/>
      <c r="O9" s="170"/>
      <c r="P9" s="18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2"/>
      <c r="BC9" s="173"/>
      <c r="BD9" s="173"/>
      <c r="BE9" s="173"/>
      <c r="BF9" s="173"/>
      <c r="BG9" s="173"/>
      <c r="BH9" s="173"/>
      <c r="BI9" s="173"/>
    </row>
    <row r="10" spans="1:61" s="238" customFormat="1" ht="20.100000000000001" customHeight="1" x14ac:dyDescent="0.35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0"/>
      <c r="O10" s="170"/>
      <c r="P10" s="18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2"/>
      <c r="BC10" s="173"/>
      <c r="BD10" s="173"/>
      <c r="BE10" s="173"/>
      <c r="BF10" s="173"/>
      <c r="BG10" s="173"/>
      <c r="BH10" s="173"/>
      <c r="BI10" s="173"/>
    </row>
    <row r="11" spans="1:61" s="7" customFormat="1" ht="26.25" x14ac:dyDescent="0.35">
      <c r="A11" s="55" t="s">
        <v>86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3"/>
      <c r="BC11" s="181"/>
      <c r="BD11" s="181"/>
      <c r="BE11" s="181"/>
      <c r="BF11" s="181"/>
      <c r="BG11" s="181"/>
      <c r="BH11" s="181"/>
      <c r="BI11" s="24" t="s">
        <v>204</v>
      </c>
    </row>
    <row r="12" spans="1:61" s="5" customFormat="1" ht="32.1" customHeight="1" x14ac:dyDescent="0.25">
      <c r="A12" s="666" t="s">
        <v>87</v>
      </c>
      <c r="B12" s="643" t="s">
        <v>88</v>
      </c>
      <c r="C12" s="643"/>
      <c r="D12" s="643"/>
      <c r="E12" s="643"/>
      <c r="F12" s="25"/>
      <c r="G12" s="643" t="s">
        <v>89</v>
      </c>
      <c r="H12" s="643"/>
      <c r="I12" s="643"/>
      <c r="J12" s="25"/>
      <c r="K12" s="643" t="s">
        <v>90</v>
      </c>
      <c r="L12" s="643"/>
      <c r="M12" s="643"/>
      <c r="N12" s="643"/>
      <c r="O12" s="643" t="s">
        <v>91</v>
      </c>
      <c r="P12" s="643"/>
      <c r="Q12" s="643"/>
      <c r="R12" s="643"/>
      <c r="S12" s="26"/>
      <c r="T12" s="643" t="s">
        <v>92</v>
      </c>
      <c r="U12" s="643"/>
      <c r="V12" s="643"/>
      <c r="W12" s="26"/>
      <c r="X12" s="643" t="s">
        <v>93</v>
      </c>
      <c r="Y12" s="643"/>
      <c r="Z12" s="643"/>
      <c r="AA12" s="26"/>
      <c r="AB12" s="643" t="s">
        <v>94</v>
      </c>
      <c r="AC12" s="643"/>
      <c r="AD12" s="643"/>
      <c r="AE12" s="643"/>
      <c r="AF12" s="26"/>
      <c r="AG12" s="643" t="s">
        <v>95</v>
      </c>
      <c r="AH12" s="643"/>
      <c r="AI12" s="643"/>
      <c r="AJ12" s="26"/>
      <c r="AK12" s="643" t="s">
        <v>96</v>
      </c>
      <c r="AL12" s="643"/>
      <c r="AM12" s="643"/>
      <c r="AN12" s="643"/>
      <c r="AO12" s="643" t="s">
        <v>97</v>
      </c>
      <c r="AP12" s="643"/>
      <c r="AQ12" s="643"/>
      <c r="AR12" s="643"/>
      <c r="AS12" s="26"/>
      <c r="AT12" s="643" t="s">
        <v>98</v>
      </c>
      <c r="AU12" s="643"/>
      <c r="AV12" s="643"/>
      <c r="AW12" s="26"/>
      <c r="AX12" s="643" t="s">
        <v>99</v>
      </c>
      <c r="AY12" s="643"/>
      <c r="AZ12" s="643"/>
      <c r="BA12" s="643"/>
      <c r="BB12" s="637" t="s">
        <v>100</v>
      </c>
      <c r="BC12" s="637" t="s">
        <v>101</v>
      </c>
      <c r="BD12" s="637" t="s">
        <v>102</v>
      </c>
      <c r="BE12" s="637" t="s">
        <v>103</v>
      </c>
      <c r="BF12" s="637" t="s">
        <v>104</v>
      </c>
      <c r="BG12" s="640" t="s">
        <v>105</v>
      </c>
      <c r="BH12" s="667" t="s">
        <v>106</v>
      </c>
      <c r="BI12" s="670" t="s">
        <v>107</v>
      </c>
    </row>
    <row r="13" spans="1:61" s="5" customFormat="1" ht="32.1" customHeight="1" x14ac:dyDescent="0.25">
      <c r="A13" s="666"/>
      <c r="B13" s="194">
        <v>1</v>
      </c>
      <c r="C13" s="194">
        <v>8</v>
      </c>
      <c r="D13" s="194">
        <v>15</v>
      </c>
      <c r="E13" s="194">
        <v>22</v>
      </c>
      <c r="F13" s="195">
        <v>29</v>
      </c>
      <c r="G13" s="194">
        <v>6</v>
      </c>
      <c r="H13" s="194">
        <v>13</v>
      </c>
      <c r="I13" s="194">
        <v>20</v>
      </c>
      <c r="J13" s="195">
        <v>27</v>
      </c>
      <c r="K13" s="194">
        <v>3</v>
      </c>
      <c r="L13" s="194">
        <v>10</v>
      </c>
      <c r="M13" s="194">
        <v>17</v>
      </c>
      <c r="N13" s="194">
        <v>24</v>
      </c>
      <c r="O13" s="194">
        <v>1</v>
      </c>
      <c r="P13" s="194">
        <v>8</v>
      </c>
      <c r="Q13" s="194">
        <v>15</v>
      </c>
      <c r="R13" s="194">
        <v>22</v>
      </c>
      <c r="S13" s="195">
        <v>29</v>
      </c>
      <c r="T13" s="194">
        <v>5</v>
      </c>
      <c r="U13" s="194">
        <v>12</v>
      </c>
      <c r="V13" s="194">
        <v>19</v>
      </c>
      <c r="W13" s="195">
        <v>26</v>
      </c>
      <c r="X13" s="194">
        <v>2</v>
      </c>
      <c r="Y13" s="194">
        <v>9</v>
      </c>
      <c r="Z13" s="194">
        <v>16</v>
      </c>
      <c r="AA13" s="195">
        <v>23</v>
      </c>
      <c r="AB13" s="194">
        <v>2</v>
      </c>
      <c r="AC13" s="194">
        <v>9</v>
      </c>
      <c r="AD13" s="194">
        <v>16</v>
      </c>
      <c r="AE13" s="194">
        <v>23</v>
      </c>
      <c r="AF13" s="195">
        <v>30</v>
      </c>
      <c r="AG13" s="194">
        <v>6</v>
      </c>
      <c r="AH13" s="194">
        <v>13</v>
      </c>
      <c r="AI13" s="194">
        <v>20</v>
      </c>
      <c r="AJ13" s="195">
        <v>27</v>
      </c>
      <c r="AK13" s="194">
        <v>4</v>
      </c>
      <c r="AL13" s="194">
        <v>11</v>
      </c>
      <c r="AM13" s="194">
        <v>18</v>
      </c>
      <c r="AN13" s="194">
        <v>25</v>
      </c>
      <c r="AO13" s="194">
        <v>1</v>
      </c>
      <c r="AP13" s="194">
        <v>8</v>
      </c>
      <c r="AQ13" s="194">
        <v>15</v>
      </c>
      <c r="AR13" s="194">
        <v>22</v>
      </c>
      <c r="AS13" s="195">
        <v>29</v>
      </c>
      <c r="AT13" s="194">
        <v>6</v>
      </c>
      <c r="AU13" s="194">
        <v>13</v>
      </c>
      <c r="AV13" s="194">
        <v>20</v>
      </c>
      <c r="AW13" s="195">
        <v>27</v>
      </c>
      <c r="AX13" s="194">
        <v>3</v>
      </c>
      <c r="AY13" s="194">
        <v>10</v>
      </c>
      <c r="AZ13" s="194">
        <v>17</v>
      </c>
      <c r="BA13" s="194">
        <v>24</v>
      </c>
      <c r="BB13" s="638"/>
      <c r="BC13" s="638"/>
      <c r="BD13" s="638"/>
      <c r="BE13" s="638"/>
      <c r="BF13" s="638"/>
      <c r="BG13" s="641"/>
      <c r="BH13" s="668"/>
      <c r="BI13" s="670"/>
    </row>
    <row r="14" spans="1:61" s="5" customFormat="1" ht="32.1" customHeight="1" x14ac:dyDescent="0.25">
      <c r="A14" s="666"/>
      <c r="B14" s="194">
        <v>7</v>
      </c>
      <c r="C14" s="194">
        <v>14</v>
      </c>
      <c r="D14" s="194">
        <v>21</v>
      </c>
      <c r="E14" s="194">
        <v>28</v>
      </c>
      <c r="F14" s="194">
        <v>5</v>
      </c>
      <c r="G14" s="194">
        <v>12</v>
      </c>
      <c r="H14" s="194">
        <v>19</v>
      </c>
      <c r="I14" s="194">
        <v>26</v>
      </c>
      <c r="J14" s="194">
        <v>2</v>
      </c>
      <c r="K14" s="194">
        <v>9</v>
      </c>
      <c r="L14" s="194">
        <v>16</v>
      </c>
      <c r="M14" s="194">
        <v>23</v>
      </c>
      <c r="N14" s="194">
        <v>30</v>
      </c>
      <c r="O14" s="194">
        <v>7</v>
      </c>
      <c r="P14" s="194">
        <v>14</v>
      </c>
      <c r="Q14" s="194">
        <v>21</v>
      </c>
      <c r="R14" s="194">
        <v>28</v>
      </c>
      <c r="S14" s="194">
        <v>4</v>
      </c>
      <c r="T14" s="194">
        <v>11</v>
      </c>
      <c r="U14" s="194">
        <v>18</v>
      </c>
      <c r="V14" s="194">
        <v>25</v>
      </c>
      <c r="W14" s="194">
        <v>1</v>
      </c>
      <c r="X14" s="194">
        <v>8</v>
      </c>
      <c r="Y14" s="194">
        <v>15</v>
      </c>
      <c r="Z14" s="194">
        <v>22</v>
      </c>
      <c r="AA14" s="194">
        <v>1</v>
      </c>
      <c r="AB14" s="194">
        <v>8</v>
      </c>
      <c r="AC14" s="194">
        <v>15</v>
      </c>
      <c r="AD14" s="194">
        <v>22</v>
      </c>
      <c r="AE14" s="194">
        <v>29</v>
      </c>
      <c r="AF14" s="194">
        <v>5</v>
      </c>
      <c r="AG14" s="194">
        <v>12</v>
      </c>
      <c r="AH14" s="194">
        <v>19</v>
      </c>
      <c r="AI14" s="194">
        <v>26</v>
      </c>
      <c r="AJ14" s="194">
        <v>3</v>
      </c>
      <c r="AK14" s="194">
        <v>10</v>
      </c>
      <c r="AL14" s="194">
        <v>17</v>
      </c>
      <c r="AM14" s="194">
        <v>24</v>
      </c>
      <c r="AN14" s="194">
        <v>31</v>
      </c>
      <c r="AO14" s="194">
        <v>7</v>
      </c>
      <c r="AP14" s="194">
        <v>14</v>
      </c>
      <c r="AQ14" s="194">
        <v>21</v>
      </c>
      <c r="AR14" s="194">
        <v>28</v>
      </c>
      <c r="AS14" s="194">
        <v>5</v>
      </c>
      <c r="AT14" s="194">
        <v>12</v>
      </c>
      <c r="AU14" s="194">
        <v>19</v>
      </c>
      <c r="AV14" s="194">
        <v>26</v>
      </c>
      <c r="AW14" s="194">
        <v>2</v>
      </c>
      <c r="AX14" s="194">
        <v>9</v>
      </c>
      <c r="AY14" s="194">
        <v>16</v>
      </c>
      <c r="AZ14" s="194">
        <v>23</v>
      </c>
      <c r="BA14" s="194">
        <v>31</v>
      </c>
      <c r="BB14" s="638"/>
      <c r="BC14" s="638"/>
      <c r="BD14" s="638"/>
      <c r="BE14" s="638"/>
      <c r="BF14" s="638"/>
      <c r="BG14" s="641"/>
      <c r="BH14" s="668"/>
      <c r="BI14" s="670"/>
    </row>
    <row r="15" spans="1:61" s="5" customFormat="1" ht="32.1" customHeight="1" x14ac:dyDescent="0.25">
      <c r="A15" s="666"/>
      <c r="B15" s="196">
        <v>1</v>
      </c>
      <c r="C15" s="196">
        <f>B15+1</f>
        <v>2</v>
      </c>
      <c r="D15" s="196">
        <f t="shared" ref="D15:BA15" si="0">C15+1</f>
        <v>3</v>
      </c>
      <c r="E15" s="196">
        <f t="shared" si="0"/>
        <v>4</v>
      </c>
      <c r="F15" s="196">
        <f>E15+1</f>
        <v>5</v>
      </c>
      <c r="G15" s="196">
        <f t="shared" si="0"/>
        <v>6</v>
      </c>
      <c r="H15" s="196">
        <f t="shared" si="0"/>
        <v>7</v>
      </c>
      <c r="I15" s="196">
        <f t="shared" si="0"/>
        <v>8</v>
      </c>
      <c r="J15" s="196">
        <f t="shared" si="0"/>
        <v>9</v>
      </c>
      <c r="K15" s="196">
        <f t="shared" si="0"/>
        <v>10</v>
      </c>
      <c r="L15" s="196">
        <f t="shared" si="0"/>
        <v>11</v>
      </c>
      <c r="M15" s="196">
        <f t="shared" si="0"/>
        <v>12</v>
      </c>
      <c r="N15" s="196">
        <f t="shared" si="0"/>
        <v>13</v>
      </c>
      <c r="O15" s="196">
        <f t="shared" si="0"/>
        <v>14</v>
      </c>
      <c r="P15" s="196">
        <f t="shared" si="0"/>
        <v>15</v>
      </c>
      <c r="Q15" s="196">
        <f t="shared" si="0"/>
        <v>16</v>
      </c>
      <c r="R15" s="196">
        <f t="shared" si="0"/>
        <v>17</v>
      </c>
      <c r="S15" s="196">
        <f t="shared" si="0"/>
        <v>18</v>
      </c>
      <c r="T15" s="196">
        <f t="shared" si="0"/>
        <v>19</v>
      </c>
      <c r="U15" s="196">
        <f t="shared" si="0"/>
        <v>20</v>
      </c>
      <c r="V15" s="196">
        <f t="shared" si="0"/>
        <v>21</v>
      </c>
      <c r="W15" s="196">
        <f t="shared" si="0"/>
        <v>22</v>
      </c>
      <c r="X15" s="196">
        <f t="shared" si="0"/>
        <v>23</v>
      </c>
      <c r="Y15" s="196">
        <f t="shared" si="0"/>
        <v>24</v>
      </c>
      <c r="Z15" s="196">
        <f t="shared" si="0"/>
        <v>25</v>
      </c>
      <c r="AA15" s="196">
        <f t="shared" si="0"/>
        <v>26</v>
      </c>
      <c r="AB15" s="196">
        <f t="shared" si="0"/>
        <v>27</v>
      </c>
      <c r="AC15" s="196">
        <f t="shared" si="0"/>
        <v>28</v>
      </c>
      <c r="AD15" s="196">
        <f t="shared" si="0"/>
        <v>29</v>
      </c>
      <c r="AE15" s="196">
        <f t="shared" si="0"/>
        <v>30</v>
      </c>
      <c r="AF15" s="196">
        <f t="shared" si="0"/>
        <v>31</v>
      </c>
      <c r="AG15" s="196">
        <f t="shared" si="0"/>
        <v>32</v>
      </c>
      <c r="AH15" s="197">
        <f t="shared" si="0"/>
        <v>33</v>
      </c>
      <c r="AI15" s="196">
        <f t="shared" si="0"/>
        <v>34</v>
      </c>
      <c r="AJ15" s="196">
        <f t="shared" si="0"/>
        <v>35</v>
      </c>
      <c r="AK15" s="196">
        <f t="shared" si="0"/>
        <v>36</v>
      </c>
      <c r="AL15" s="196">
        <f t="shared" si="0"/>
        <v>37</v>
      </c>
      <c r="AM15" s="196">
        <f t="shared" si="0"/>
        <v>38</v>
      </c>
      <c r="AN15" s="196">
        <f t="shared" si="0"/>
        <v>39</v>
      </c>
      <c r="AO15" s="196">
        <f t="shared" si="0"/>
        <v>40</v>
      </c>
      <c r="AP15" s="196">
        <f t="shared" si="0"/>
        <v>41</v>
      </c>
      <c r="AQ15" s="196">
        <f t="shared" si="0"/>
        <v>42</v>
      </c>
      <c r="AR15" s="196">
        <f t="shared" si="0"/>
        <v>43</v>
      </c>
      <c r="AS15" s="196">
        <f t="shared" si="0"/>
        <v>44</v>
      </c>
      <c r="AT15" s="196">
        <f t="shared" si="0"/>
        <v>45</v>
      </c>
      <c r="AU15" s="196">
        <f t="shared" si="0"/>
        <v>46</v>
      </c>
      <c r="AV15" s="196">
        <f t="shared" si="0"/>
        <v>47</v>
      </c>
      <c r="AW15" s="196">
        <f t="shared" si="0"/>
        <v>48</v>
      </c>
      <c r="AX15" s="196">
        <f t="shared" si="0"/>
        <v>49</v>
      </c>
      <c r="AY15" s="196">
        <f t="shared" si="0"/>
        <v>50</v>
      </c>
      <c r="AZ15" s="196">
        <f t="shared" si="0"/>
        <v>51</v>
      </c>
      <c r="BA15" s="196">
        <f t="shared" si="0"/>
        <v>52</v>
      </c>
      <c r="BB15" s="639"/>
      <c r="BC15" s="639"/>
      <c r="BD15" s="639"/>
      <c r="BE15" s="639"/>
      <c r="BF15" s="639"/>
      <c r="BG15" s="642"/>
      <c r="BH15" s="669"/>
      <c r="BI15" s="670"/>
    </row>
    <row r="16" spans="1:61" s="5" customFormat="1" ht="24" customHeight="1" x14ac:dyDescent="0.3">
      <c r="A16" s="184" t="s">
        <v>108</v>
      </c>
      <c r="B16" s="185"/>
      <c r="C16" s="186"/>
      <c r="D16" s="186"/>
      <c r="E16" s="186"/>
      <c r="F16" s="186"/>
      <c r="G16" s="186"/>
      <c r="H16" s="186"/>
      <c r="I16" s="186"/>
      <c r="J16" s="186"/>
      <c r="K16" s="198">
        <v>18</v>
      </c>
      <c r="L16" s="186"/>
      <c r="M16" s="186"/>
      <c r="N16" s="186"/>
      <c r="O16" s="186"/>
      <c r="P16" s="186"/>
      <c r="Q16" s="186"/>
      <c r="R16" s="187"/>
      <c r="S16" s="187"/>
      <c r="T16" s="187" t="s">
        <v>109</v>
      </c>
      <c r="U16" s="187" t="s">
        <v>109</v>
      </c>
      <c r="V16" s="187" t="s">
        <v>109</v>
      </c>
      <c r="W16" s="187" t="s">
        <v>110</v>
      </c>
      <c r="X16" s="187" t="s">
        <v>110</v>
      </c>
      <c r="Y16" s="187"/>
      <c r="Z16" s="187"/>
      <c r="AA16" s="187"/>
      <c r="AB16" s="187"/>
      <c r="AC16" s="187"/>
      <c r="AD16" s="187"/>
      <c r="AE16" s="187"/>
      <c r="AF16" s="198">
        <v>16</v>
      </c>
      <c r="AG16" s="186"/>
      <c r="AH16" s="186"/>
      <c r="AI16" s="186"/>
      <c r="AJ16" s="186"/>
      <c r="AK16" s="187"/>
      <c r="AL16" s="187"/>
      <c r="AM16" s="188"/>
      <c r="AN16" s="188"/>
      <c r="AO16" s="187" t="s">
        <v>109</v>
      </c>
      <c r="AP16" s="187" t="s">
        <v>109</v>
      </c>
      <c r="AQ16" s="187" t="s">
        <v>109</v>
      </c>
      <c r="AR16" s="189" t="s">
        <v>111</v>
      </c>
      <c r="AS16" s="189" t="s">
        <v>111</v>
      </c>
      <c r="AT16" s="187" t="s">
        <v>110</v>
      </c>
      <c r="AU16" s="187" t="s">
        <v>110</v>
      </c>
      <c r="AV16" s="187" t="s">
        <v>110</v>
      </c>
      <c r="AW16" s="187" t="s">
        <v>110</v>
      </c>
      <c r="AX16" s="187" t="s">
        <v>110</v>
      </c>
      <c r="AY16" s="187" t="s">
        <v>110</v>
      </c>
      <c r="AZ16" s="187" t="s">
        <v>110</v>
      </c>
      <c r="BA16" s="189" t="s">
        <v>110</v>
      </c>
      <c r="BB16" s="200">
        <v>34</v>
      </c>
      <c r="BC16" s="200">
        <v>6</v>
      </c>
      <c r="BD16" s="201">
        <v>2</v>
      </c>
      <c r="BE16" s="200"/>
      <c r="BF16" s="200"/>
      <c r="BG16" s="200"/>
      <c r="BH16" s="200">
        <v>10</v>
      </c>
      <c r="BI16" s="202">
        <f>SUM(BB16:BH16)</f>
        <v>52</v>
      </c>
    </row>
    <row r="17" spans="1:61" s="11" customFormat="1" ht="24" customHeight="1" x14ac:dyDescent="0.25">
      <c r="A17" s="184" t="s">
        <v>112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9">
        <v>18</v>
      </c>
      <c r="L17" s="190"/>
      <c r="M17" s="190"/>
      <c r="N17" s="190"/>
      <c r="O17" s="190"/>
      <c r="P17" s="190"/>
      <c r="Q17" s="190"/>
      <c r="R17" s="191"/>
      <c r="S17" s="191"/>
      <c r="T17" s="191" t="s">
        <v>109</v>
      </c>
      <c r="U17" s="191" t="s">
        <v>109</v>
      </c>
      <c r="V17" s="191" t="s">
        <v>109</v>
      </c>
      <c r="W17" s="191" t="s">
        <v>110</v>
      </c>
      <c r="X17" s="191" t="s">
        <v>110</v>
      </c>
      <c r="Y17" s="191"/>
      <c r="Z17" s="191"/>
      <c r="AA17" s="191"/>
      <c r="AB17" s="191"/>
      <c r="AC17" s="191"/>
      <c r="AD17" s="191"/>
      <c r="AE17" s="191"/>
      <c r="AF17" s="199">
        <v>16</v>
      </c>
      <c r="AG17" s="191"/>
      <c r="AH17" s="191"/>
      <c r="AI17" s="191"/>
      <c r="AJ17" s="191"/>
      <c r="AK17" s="191"/>
      <c r="AL17" s="191"/>
      <c r="AM17" s="191"/>
      <c r="AN17" s="191"/>
      <c r="AO17" s="191" t="s">
        <v>109</v>
      </c>
      <c r="AP17" s="191" t="s">
        <v>109</v>
      </c>
      <c r="AQ17" s="191" t="s">
        <v>109</v>
      </c>
      <c r="AR17" s="191" t="s">
        <v>115</v>
      </c>
      <c r="AS17" s="191" t="s">
        <v>115</v>
      </c>
      <c r="AT17" s="191" t="s">
        <v>115</v>
      </c>
      <c r="AU17" s="191" t="s">
        <v>115</v>
      </c>
      <c r="AV17" s="191" t="s">
        <v>110</v>
      </c>
      <c r="AW17" s="191" t="s">
        <v>110</v>
      </c>
      <c r="AX17" s="191" t="s">
        <v>110</v>
      </c>
      <c r="AY17" s="191" t="s">
        <v>110</v>
      </c>
      <c r="AZ17" s="191" t="s">
        <v>110</v>
      </c>
      <c r="BA17" s="192" t="s">
        <v>110</v>
      </c>
      <c r="BB17" s="201">
        <v>34</v>
      </c>
      <c r="BC17" s="201">
        <v>6</v>
      </c>
      <c r="BD17" s="201"/>
      <c r="BE17" s="201">
        <v>4</v>
      </c>
      <c r="BF17" s="201"/>
      <c r="BG17" s="201"/>
      <c r="BH17" s="201">
        <v>8</v>
      </c>
      <c r="BI17" s="203">
        <f>SUM(BB17:BH17)</f>
        <v>52</v>
      </c>
    </row>
    <row r="18" spans="1:61" s="11" customFormat="1" ht="24" customHeight="1" x14ac:dyDescent="0.25">
      <c r="A18" s="184" t="s">
        <v>113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9">
        <v>18</v>
      </c>
      <c r="L18" s="190"/>
      <c r="M18" s="190"/>
      <c r="N18" s="190"/>
      <c r="O18" s="190"/>
      <c r="P18" s="190"/>
      <c r="Q18" s="190"/>
      <c r="R18" s="191"/>
      <c r="S18" s="191"/>
      <c r="T18" s="191" t="s">
        <v>109</v>
      </c>
      <c r="U18" s="191" t="s">
        <v>109</v>
      </c>
      <c r="V18" s="191" t="s">
        <v>109</v>
      </c>
      <c r="W18" s="191" t="s">
        <v>110</v>
      </c>
      <c r="X18" s="191" t="s">
        <v>110</v>
      </c>
      <c r="Y18" s="191"/>
      <c r="Z18" s="191"/>
      <c r="AA18" s="191"/>
      <c r="AB18" s="191"/>
      <c r="AC18" s="191"/>
      <c r="AD18" s="191"/>
      <c r="AE18" s="191"/>
      <c r="AF18" s="199">
        <v>16</v>
      </c>
      <c r="AG18" s="191"/>
      <c r="AH18" s="191"/>
      <c r="AI18" s="191"/>
      <c r="AJ18" s="191"/>
      <c r="AK18" s="191"/>
      <c r="AL18" s="191"/>
      <c r="AM18" s="191"/>
      <c r="AN18" s="191"/>
      <c r="AO18" s="191" t="s">
        <v>109</v>
      </c>
      <c r="AP18" s="191" t="s">
        <v>109</v>
      </c>
      <c r="AQ18" s="191" t="s">
        <v>109</v>
      </c>
      <c r="AR18" s="191" t="s">
        <v>115</v>
      </c>
      <c r="AS18" s="191" t="s">
        <v>115</v>
      </c>
      <c r="AT18" s="191" t="s">
        <v>115</v>
      </c>
      <c r="AU18" s="191" t="s">
        <v>115</v>
      </c>
      <c r="AV18" s="191" t="s">
        <v>110</v>
      </c>
      <c r="AW18" s="191" t="s">
        <v>110</v>
      </c>
      <c r="AX18" s="191" t="s">
        <v>110</v>
      </c>
      <c r="AY18" s="191" t="s">
        <v>110</v>
      </c>
      <c r="AZ18" s="191" t="s">
        <v>110</v>
      </c>
      <c r="BA18" s="192" t="s">
        <v>110</v>
      </c>
      <c r="BB18" s="201">
        <v>34</v>
      </c>
      <c r="BC18" s="201">
        <v>6</v>
      </c>
      <c r="BD18" s="201"/>
      <c r="BE18" s="201">
        <v>4</v>
      </c>
      <c r="BF18" s="201"/>
      <c r="BG18" s="201"/>
      <c r="BH18" s="201">
        <v>8</v>
      </c>
      <c r="BI18" s="203">
        <f>SUM(BB18:BH18)</f>
        <v>52</v>
      </c>
    </row>
    <row r="19" spans="1:61" s="5" customFormat="1" ht="24" customHeight="1" x14ac:dyDescent="0.25">
      <c r="A19" s="184" t="s">
        <v>114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98">
        <v>20</v>
      </c>
      <c r="L19" s="186"/>
      <c r="M19" s="186"/>
      <c r="N19" s="187"/>
      <c r="O19" s="187"/>
      <c r="P19" s="187"/>
      <c r="Q19" s="187"/>
      <c r="R19" s="187"/>
      <c r="S19" s="187"/>
      <c r="T19" s="187"/>
      <c r="U19" s="187"/>
      <c r="V19" s="187" t="s">
        <v>109</v>
      </c>
      <c r="W19" s="187" t="s">
        <v>109</v>
      </c>
      <c r="X19" s="187" t="s">
        <v>109</v>
      </c>
      <c r="Y19" s="189" t="s">
        <v>110</v>
      </c>
      <c r="Z19" s="189" t="s">
        <v>110</v>
      </c>
      <c r="AA19" s="187" t="s">
        <v>115</v>
      </c>
      <c r="AB19" s="187" t="s">
        <v>115</v>
      </c>
      <c r="AC19" s="187" t="s">
        <v>115</v>
      </c>
      <c r="AD19" s="187" t="s">
        <v>115</v>
      </c>
      <c r="AE19" s="189" t="s">
        <v>116</v>
      </c>
      <c r="AF19" s="189" t="s">
        <v>116</v>
      </c>
      <c r="AG19" s="189" t="s">
        <v>117</v>
      </c>
      <c r="AH19" s="189" t="s">
        <v>117</v>
      </c>
      <c r="AI19" s="189" t="s">
        <v>117</v>
      </c>
      <c r="AJ19" s="189" t="s">
        <v>117</v>
      </c>
      <c r="AK19" s="189" t="s">
        <v>117</v>
      </c>
      <c r="AL19" s="189" t="s">
        <v>117</v>
      </c>
      <c r="AM19" s="189" t="s">
        <v>117</v>
      </c>
      <c r="AN19" s="189" t="s">
        <v>117</v>
      </c>
      <c r="AO19" s="189" t="s">
        <v>117</v>
      </c>
      <c r="AP19" s="189" t="s">
        <v>117</v>
      </c>
      <c r="AQ19" s="189" t="s">
        <v>116</v>
      </c>
      <c r="AR19" s="189" t="s">
        <v>116</v>
      </c>
      <c r="AS19" s="187"/>
      <c r="AT19" s="186"/>
      <c r="AU19" s="186"/>
      <c r="AV19" s="186"/>
      <c r="AW19" s="186"/>
      <c r="AX19" s="186"/>
      <c r="AY19" s="186"/>
      <c r="AZ19" s="186"/>
      <c r="BA19" s="186"/>
      <c r="BB19" s="200">
        <v>20</v>
      </c>
      <c r="BC19" s="200">
        <v>3</v>
      </c>
      <c r="BD19" s="200"/>
      <c r="BE19" s="200">
        <v>4</v>
      </c>
      <c r="BF19" s="200">
        <v>10</v>
      </c>
      <c r="BG19" s="200">
        <v>4</v>
      </c>
      <c r="BH19" s="200">
        <v>2</v>
      </c>
      <c r="BI19" s="202">
        <f>SUM(BB19:BH19)</f>
        <v>43</v>
      </c>
    </row>
    <row r="20" spans="1:61" s="5" customFormat="1" ht="24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204">
        <f t="shared" ref="BB20:BH20" si="1">SUM(BB16:BB19)</f>
        <v>122</v>
      </c>
      <c r="BC20" s="204">
        <f t="shared" si="1"/>
        <v>21</v>
      </c>
      <c r="BD20" s="204">
        <f t="shared" si="1"/>
        <v>2</v>
      </c>
      <c r="BE20" s="204">
        <f t="shared" si="1"/>
        <v>12</v>
      </c>
      <c r="BF20" s="204">
        <f t="shared" si="1"/>
        <v>10</v>
      </c>
      <c r="BG20" s="204">
        <f t="shared" si="1"/>
        <v>4</v>
      </c>
      <c r="BH20" s="204">
        <f t="shared" si="1"/>
        <v>28</v>
      </c>
      <c r="BI20" s="205">
        <f>SUM(BB20:BH20)</f>
        <v>199</v>
      </c>
    </row>
    <row r="21" spans="1:61" s="6" customFormat="1" ht="20.25" x14ac:dyDescent="0.3">
      <c r="A21" s="27" t="s">
        <v>118</v>
      </c>
      <c r="B21" s="70"/>
      <c r="C21" s="27"/>
      <c r="D21" s="27"/>
      <c r="E21" s="27"/>
      <c r="F21" s="70"/>
      <c r="G21" s="111"/>
      <c r="H21" s="68" t="s">
        <v>119</v>
      </c>
      <c r="I21" s="27" t="s">
        <v>120</v>
      </c>
      <c r="J21" s="27"/>
      <c r="K21" s="27"/>
      <c r="L21" s="27"/>
      <c r="M21" s="27"/>
      <c r="N21" s="27"/>
      <c r="O21" s="27"/>
      <c r="P21" s="27"/>
      <c r="Q21" s="70"/>
      <c r="R21" s="70"/>
      <c r="S21" s="112" t="s">
        <v>111</v>
      </c>
      <c r="T21" s="68" t="s">
        <v>119</v>
      </c>
      <c r="U21" s="27" t="s">
        <v>121</v>
      </c>
      <c r="V21" s="27"/>
      <c r="W21" s="27"/>
      <c r="X21" s="27"/>
      <c r="Y21" s="27"/>
      <c r="Z21" s="27"/>
      <c r="AA21" s="27"/>
      <c r="AB21" s="27"/>
      <c r="AC21" s="27"/>
      <c r="AD21" s="70"/>
      <c r="AE21" s="70"/>
      <c r="AF21" s="112" t="s">
        <v>117</v>
      </c>
      <c r="AG21" s="68" t="s">
        <v>119</v>
      </c>
      <c r="AH21" s="27" t="s">
        <v>122</v>
      </c>
      <c r="AI21" s="27"/>
      <c r="AJ21" s="27"/>
      <c r="AK21" s="64"/>
      <c r="AL21" s="64"/>
      <c r="AM21" s="64"/>
      <c r="AN21" s="64"/>
      <c r="AO21" s="70"/>
      <c r="AP21" s="70"/>
      <c r="AQ21" s="70"/>
      <c r="AR21" s="70"/>
      <c r="AS21" s="113" t="s">
        <v>110</v>
      </c>
      <c r="AT21" s="68" t="s">
        <v>119</v>
      </c>
      <c r="AU21" s="27" t="s">
        <v>123</v>
      </c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3"/>
      <c r="BH21" s="23"/>
      <c r="BI21" s="23"/>
    </row>
    <row r="22" spans="1:61" s="209" customFormat="1" ht="12.75" x14ac:dyDescent="0.25">
      <c r="A22" s="206"/>
      <c r="B22" s="169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169"/>
      <c r="AP22" s="169"/>
      <c r="AQ22" s="169"/>
      <c r="AR22" s="169"/>
      <c r="AS22" s="207"/>
      <c r="AT22" s="208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168"/>
      <c r="BH22" s="168"/>
      <c r="BI22" s="168"/>
    </row>
    <row r="23" spans="1:61" s="6" customFormat="1" ht="20.25" x14ac:dyDescent="0.3">
      <c r="A23" s="27"/>
      <c r="B23" s="27"/>
      <c r="C23" s="27"/>
      <c r="D23" s="27"/>
      <c r="E23" s="27"/>
      <c r="F23" s="70"/>
      <c r="G23" s="113" t="s">
        <v>109</v>
      </c>
      <c r="H23" s="68" t="s">
        <v>119</v>
      </c>
      <c r="I23" s="27" t="s">
        <v>124</v>
      </c>
      <c r="J23" s="27"/>
      <c r="K23" s="27"/>
      <c r="L23" s="27"/>
      <c r="M23" s="27"/>
      <c r="N23" s="27"/>
      <c r="O23" s="27"/>
      <c r="P23" s="27"/>
      <c r="Q23" s="70"/>
      <c r="R23" s="70"/>
      <c r="S23" s="113" t="s">
        <v>115</v>
      </c>
      <c r="T23" s="68" t="s">
        <v>119</v>
      </c>
      <c r="U23" s="27" t="s">
        <v>125</v>
      </c>
      <c r="V23" s="27"/>
      <c r="W23" s="27"/>
      <c r="X23" s="27"/>
      <c r="Y23" s="27"/>
      <c r="Z23" s="27"/>
      <c r="AA23" s="27"/>
      <c r="AB23" s="27"/>
      <c r="AC23" s="27"/>
      <c r="AD23" s="70"/>
      <c r="AE23" s="70"/>
      <c r="AF23" s="112" t="s">
        <v>116</v>
      </c>
      <c r="AG23" s="68" t="s">
        <v>119</v>
      </c>
      <c r="AH23" s="27" t="s">
        <v>126</v>
      </c>
      <c r="AI23" s="27"/>
      <c r="AJ23" s="27"/>
      <c r="AK23" s="64"/>
      <c r="AL23" s="64"/>
      <c r="AM23" s="64"/>
      <c r="AN23" s="64"/>
      <c r="AO23" s="64"/>
      <c r="AP23" s="64"/>
      <c r="AQ23" s="64"/>
      <c r="AR23" s="64"/>
      <c r="AS23" s="64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3"/>
      <c r="BH23" s="23"/>
      <c r="BI23" s="23"/>
    </row>
    <row r="24" spans="1:61" s="219" customFormat="1" ht="20.100000000000001" customHeight="1" x14ac:dyDescent="0.35">
      <c r="A24" s="1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s="219" customFormat="1" ht="20.100000000000001" customHeight="1" x14ac:dyDescent="0.35">
      <c r="A25" s="19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s="219" customFormat="1" ht="24" thickBot="1" x14ac:dyDescent="0.4">
      <c r="A26" s="671" t="s">
        <v>127</v>
      </c>
      <c r="B26" s="671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1"/>
      <c r="U26" s="671"/>
      <c r="V26" s="671"/>
      <c r="W26" s="671"/>
      <c r="X26" s="671"/>
      <c r="Y26" s="671"/>
      <c r="Z26" s="671"/>
      <c r="AA26" s="671"/>
      <c r="AB26" s="671"/>
      <c r="AC26" s="671"/>
      <c r="AD26" s="671"/>
      <c r="AE26" s="671"/>
      <c r="AF26" s="671"/>
      <c r="AG26" s="671"/>
      <c r="AH26" s="671"/>
      <c r="AI26" s="671"/>
      <c r="AJ26" s="671"/>
      <c r="AK26" s="671"/>
      <c r="AL26" s="671"/>
      <c r="AM26" s="671"/>
      <c r="AN26" s="671"/>
      <c r="AO26" s="671"/>
      <c r="AP26" s="671"/>
      <c r="AQ26" s="671"/>
      <c r="AR26" s="671"/>
      <c r="AS26" s="671"/>
      <c r="AT26" s="671"/>
      <c r="AU26" s="671"/>
      <c r="AV26" s="671"/>
      <c r="AW26" s="671"/>
      <c r="AX26" s="671"/>
      <c r="AY26" s="671"/>
      <c r="AZ26" s="671"/>
      <c r="BA26" s="671"/>
      <c r="BB26" s="671"/>
      <c r="BC26" s="671"/>
      <c r="BD26" s="671"/>
      <c r="BE26" s="671"/>
      <c r="BF26" s="671"/>
      <c r="BG26" s="671"/>
      <c r="BH26" s="671"/>
      <c r="BI26" s="671"/>
    </row>
    <row r="27" spans="1:61" s="1" customFormat="1" ht="24" thickTop="1" x14ac:dyDescent="0.25">
      <c r="A27" s="563" t="s">
        <v>25</v>
      </c>
      <c r="B27" s="564"/>
      <c r="C27" s="567" t="s">
        <v>26</v>
      </c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P27" s="567"/>
      <c r="Q27" s="568"/>
      <c r="R27" s="573" t="s">
        <v>27</v>
      </c>
      <c r="S27" s="574"/>
      <c r="T27" s="579" t="s">
        <v>28</v>
      </c>
      <c r="U27" s="580"/>
      <c r="V27" s="585" t="s">
        <v>29</v>
      </c>
      <c r="W27" s="564"/>
      <c r="X27" s="564"/>
      <c r="Y27" s="564"/>
      <c r="Z27" s="564"/>
      <c r="AA27" s="564"/>
      <c r="AB27" s="564"/>
      <c r="AC27" s="564"/>
      <c r="AD27" s="564"/>
      <c r="AE27" s="564"/>
      <c r="AF27" s="564"/>
      <c r="AG27" s="586"/>
      <c r="AH27" s="585" t="s">
        <v>30</v>
      </c>
      <c r="AI27" s="564"/>
      <c r="AJ27" s="564"/>
      <c r="AK27" s="564"/>
      <c r="AL27" s="564"/>
      <c r="AM27" s="564"/>
      <c r="AN27" s="564"/>
      <c r="AO27" s="564"/>
      <c r="AP27" s="564"/>
      <c r="AQ27" s="564"/>
      <c r="AR27" s="564"/>
      <c r="AS27" s="564"/>
      <c r="AT27" s="564"/>
      <c r="AU27" s="564"/>
      <c r="AV27" s="564"/>
      <c r="AW27" s="564"/>
      <c r="AX27" s="564"/>
      <c r="AY27" s="564"/>
      <c r="AZ27" s="564"/>
      <c r="BA27" s="564"/>
      <c r="BB27" s="564"/>
      <c r="BC27" s="564"/>
      <c r="BD27" s="564"/>
      <c r="BE27" s="586"/>
      <c r="BF27" s="591" t="s">
        <v>31</v>
      </c>
      <c r="BG27" s="592"/>
      <c r="BH27" s="595" t="s">
        <v>32</v>
      </c>
      <c r="BI27" s="580"/>
    </row>
    <row r="28" spans="1:61" s="1" customFormat="1" ht="23.25" x14ac:dyDescent="0.25">
      <c r="A28" s="538"/>
      <c r="B28" s="536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70"/>
      <c r="R28" s="575"/>
      <c r="S28" s="576"/>
      <c r="T28" s="581"/>
      <c r="U28" s="582"/>
      <c r="V28" s="575" t="s">
        <v>33</v>
      </c>
      <c r="W28" s="598"/>
      <c r="X28" s="531" t="s">
        <v>34</v>
      </c>
      <c r="Y28" s="532"/>
      <c r="Z28" s="535" t="s">
        <v>35</v>
      </c>
      <c r="AA28" s="536"/>
      <c r="AB28" s="536"/>
      <c r="AC28" s="536"/>
      <c r="AD28" s="536"/>
      <c r="AE28" s="536"/>
      <c r="AF28" s="536"/>
      <c r="AG28" s="537"/>
      <c r="AH28" s="538" t="s">
        <v>36</v>
      </c>
      <c r="AI28" s="536"/>
      <c r="AJ28" s="536"/>
      <c r="AK28" s="536"/>
      <c r="AL28" s="536"/>
      <c r="AM28" s="539"/>
      <c r="AN28" s="538" t="s">
        <v>37</v>
      </c>
      <c r="AO28" s="536"/>
      <c r="AP28" s="536"/>
      <c r="AQ28" s="536"/>
      <c r="AR28" s="536"/>
      <c r="AS28" s="537"/>
      <c r="AT28" s="538" t="s">
        <v>38</v>
      </c>
      <c r="AU28" s="536"/>
      <c r="AV28" s="536"/>
      <c r="AW28" s="536"/>
      <c r="AX28" s="536"/>
      <c r="AY28" s="537"/>
      <c r="AZ28" s="535" t="s">
        <v>39</v>
      </c>
      <c r="BA28" s="536"/>
      <c r="BB28" s="536"/>
      <c r="BC28" s="536"/>
      <c r="BD28" s="536"/>
      <c r="BE28" s="537"/>
      <c r="BF28" s="531"/>
      <c r="BG28" s="593"/>
      <c r="BH28" s="596"/>
      <c r="BI28" s="582"/>
    </row>
    <row r="29" spans="1:61" s="1" customFormat="1" ht="20.25" x14ac:dyDescent="0.25">
      <c r="A29" s="538"/>
      <c r="B29" s="536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70"/>
      <c r="R29" s="575"/>
      <c r="S29" s="576"/>
      <c r="T29" s="581"/>
      <c r="U29" s="582"/>
      <c r="V29" s="575"/>
      <c r="W29" s="598"/>
      <c r="X29" s="531"/>
      <c r="Y29" s="532"/>
      <c r="Z29" s="540" t="s">
        <v>40</v>
      </c>
      <c r="AA29" s="541"/>
      <c r="AB29" s="587" t="s">
        <v>41</v>
      </c>
      <c r="AC29" s="587"/>
      <c r="AD29" s="587" t="s">
        <v>42</v>
      </c>
      <c r="AE29" s="587"/>
      <c r="AF29" s="587" t="s">
        <v>43</v>
      </c>
      <c r="AG29" s="589"/>
      <c r="AH29" s="558" t="s">
        <v>44</v>
      </c>
      <c r="AI29" s="556"/>
      <c r="AJ29" s="559"/>
      <c r="AK29" s="560" t="s">
        <v>45</v>
      </c>
      <c r="AL29" s="556"/>
      <c r="AM29" s="559"/>
      <c r="AN29" s="558" t="s">
        <v>46</v>
      </c>
      <c r="AO29" s="556"/>
      <c r="AP29" s="561"/>
      <c r="AQ29" s="555" t="s">
        <v>47</v>
      </c>
      <c r="AR29" s="556"/>
      <c r="AS29" s="557"/>
      <c r="AT29" s="558" t="s">
        <v>48</v>
      </c>
      <c r="AU29" s="556"/>
      <c r="AV29" s="559"/>
      <c r="AW29" s="560" t="s">
        <v>49</v>
      </c>
      <c r="AX29" s="556"/>
      <c r="AY29" s="557"/>
      <c r="AZ29" s="555" t="s">
        <v>50</v>
      </c>
      <c r="BA29" s="556"/>
      <c r="BB29" s="561"/>
      <c r="BC29" s="555" t="s">
        <v>51</v>
      </c>
      <c r="BD29" s="556"/>
      <c r="BE29" s="557"/>
      <c r="BF29" s="531"/>
      <c r="BG29" s="593"/>
      <c r="BH29" s="596"/>
      <c r="BI29" s="582"/>
    </row>
    <row r="30" spans="1:61" s="1" customFormat="1" ht="23.25" x14ac:dyDescent="0.25">
      <c r="A30" s="538"/>
      <c r="B30" s="536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70"/>
      <c r="R30" s="575"/>
      <c r="S30" s="576"/>
      <c r="T30" s="581"/>
      <c r="U30" s="582"/>
      <c r="V30" s="575"/>
      <c r="W30" s="598"/>
      <c r="X30" s="531"/>
      <c r="Y30" s="532"/>
      <c r="Z30" s="540"/>
      <c r="AA30" s="541"/>
      <c r="AB30" s="587"/>
      <c r="AC30" s="587"/>
      <c r="AD30" s="587"/>
      <c r="AE30" s="587"/>
      <c r="AF30" s="587"/>
      <c r="AG30" s="589"/>
      <c r="AH30" s="235">
        <v>18</v>
      </c>
      <c r="AI30" s="552" t="s">
        <v>52</v>
      </c>
      <c r="AJ30" s="562"/>
      <c r="AK30" s="236">
        <v>16</v>
      </c>
      <c r="AL30" s="552" t="s">
        <v>52</v>
      </c>
      <c r="AM30" s="562"/>
      <c r="AN30" s="235">
        <v>18</v>
      </c>
      <c r="AO30" s="552" t="s">
        <v>52</v>
      </c>
      <c r="AP30" s="554"/>
      <c r="AQ30" s="237">
        <v>16</v>
      </c>
      <c r="AR30" s="552" t="s">
        <v>52</v>
      </c>
      <c r="AS30" s="553"/>
      <c r="AT30" s="235">
        <v>18</v>
      </c>
      <c r="AU30" s="552" t="s">
        <v>52</v>
      </c>
      <c r="AV30" s="562"/>
      <c r="AW30" s="236">
        <v>16</v>
      </c>
      <c r="AX30" s="552" t="s">
        <v>52</v>
      </c>
      <c r="AY30" s="553"/>
      <c r="AZ30" s="237">
        <v>20</v>
      </c>
      <c r="BA30" s="552" t="s">
        <v>52</v>
      </c>
      <c r="BB30" s="554"/>
      <c r="BC30" s="231"/>
      <c r="BD30" s="535"/>
      <c r="BE30" s="537"/>
      <c r="BF30" s="531"/>
      <c r="BG30" s="593"/>
      <c r="BH30" s="596"/>
      <c r="BI30" s="582"/>
    </row>
    <row r="31" spans="1:61" s="1" customFormat="1" ht="95.25" customHeight="1" thickBot="1" x14ac:dyDescent="0.3">
      <c r="A31" s="565"/>
      <c r="B31" s="566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2"/>
      <c r="R31" s="577"/>
      <c r="S31" s="578"/>
      <c r="T31" s="583"/>
      <c r="U31" s="584"/>
      <c r="V31" s="577"/>
      <c r="W31" s="599"/>
      <c r="X31" s="533"/>
      <c r="Y31" s="534"/>
      <c r="Z31" s="542"/>
      <c r="AA31" s="543"/>
      <c r="AB31" s="588"/>
      <c r="AC31" s="588"/>
      <c r="AD31" s="588"/>
      <c r="AE31" s="588"/>
      <c r="AF31" s="588"/>
      <c r="AG31" s="590"/>
      <c r="AH31" s="117" t="s">
        <v>53</v>
      </c>
      <c r="AI31" s="118" t="s">
        <v>310</v>
      </c>
      <c r="AJ31" s="119" t="s">
        <v>309</v>
      </c>
      <c r="AK31" s="120" t="s">
        <v>53</v>
      </c>
      <c r="AL31" s="118" t="s">
        <v>310</v>
      </c>
      <c r="AM31" s="119" t="s">
        <v>309</v>
      </c>
      <c r="AN31" s="117" t="s">
        <v>53</v>
      </c>
      <c r="AO31" s="118" t="s">
        <v>310</v>
      </c>
      <c r="AP31" s="121" t="s">
        <v>309</v>
      </c>
      <c r="AQ31" s="122" t="s">
        <v>53</v>
      </c>
      <c r="AR31" s="118" t="s">
        <v>310</v>
      </c>
      <c r="AS31" s="123" t="s">
        <v>309</v>
      </c>
      <c r="AT31" s="117" t="s">
        <v>53</v>
      </c>
      <c r="AU31" s="118" t="s">
        <v>310</v>
      </c>
      <c r="AV31" s="119" t="s">
        <v>309</v>
      </c>
      <c r="AW31" s="120" t="s">
        <v>53</v>
      </c>
      <c r="AX31" s="118" t="s">
        <v>310</v>
      </c>
      <c r="AY31" s="123" t="s">
        <v>309</v>
      </c>
      <c r="AZ31" s="122" t="s">
        <v>53</v>
      </c>
      <c r="BA31" s="118" t="s">
        <v>310</v>
      </c>
      <c r="BB31" s="121" t="s">
        <v>309</v>
      </c>
      <c r="BC31" s="122" t="s">
        <v>53</v>
      </c>
      <c r="BD31" s="118" t="s">
        <v>310</v>
      </c>
      <c r="BE31" s="123" t="s">
        <v>309</v>
      </c>
      <c r="BF31" s="533"/>
      <c r="BG31" s="594"/>
      <c r="BH31" s="597"/>
      <c r="BI31" s="584"/>
    </row>
    <row r="32" spans="1:61" s="11" customFormat="1" ht="26.1" customHeight="1" thickTop="1" x14ac:dyDescent="0.25">
      <c r="A32" s="650">
        <v>1</v>
      </c>
      <c r="B32" s="651"/>
      <c r="C32" s="652" t="s">
        <v>2</v>
      </c>
      <c r="D32" s="653"/>
      <c r="E32" s="653"/>
      <c r="F32" s="653"/>
      <c r="G32" s="653"/>
      <c r="H32" s="653"/>
      <c r="I32" s="653"/>
      <c r="J32" s="653"/>
      <c r="K32" s="653"/>
      <c r="L32" s="653"/>
      <c r="M32" s="653"/>
      <c r="N32" s="653"/>
      <c r="O32" s="653"/>
      <c r="P32" s="653"/>
      <c r="Q32" s="654"/>
      <c r="R32" s="30"/>
      <c r="S32" s="31"/>
      <c r="T32" s="32"/>
      <c r="U32" s="33"/>
      <c r="V32" s="655">
        <f>SUM(V33:W57)</f>
        <v>3222</v>
      </c>
      <c r="W32" s="656"/>
      <c r="X32" s="657">
        <f>SUM(X33:Y57)</f>
        <v>1650</v>
      </c>
      <c r="Y32" s="656"/>
      <c r="Z32" s="658">
        <f>SUM(Z33:AA57)</f>
        <v>716</v>
      </c>
      <c r="AA32" s="659"/>
      <c r="AB32" s="660">
        <f>SUM(AB33:AC57)</f>
        <v>346</v>
      </c>
      <c r="AC32" s="660"/>
      <c r="AD32" s="660">
        <f>SUM(AD33:AE57)</f>
        <v>492</v>
      </c>
      <c r="AE32" s="660"/>
      <c r="AF32" s="661">
        <f>SUM(AF33:AG57)</f>
        <v>96</v>
      </c>
      <c r="AG32" s="659"/>
      <c r="AH32" s="290">
        <f t="shared" ref="AH32:BB32" si="2">SUM(AH33:AH57)</f>
        <v>1044</v>
      </c>
      <c r="AI32" s="71">
        <f t="shared" si="2"/>
        <v>554</v>
      </c>
      <c r="AJ32" s="72">
        <f t="shared" si="2"/>
        <v>29</v>
      </c>
      <c r="AK32" s="73">
        <f t="shared" si="2"/>
        <v>900</v>
      </c>
      <c r="AL32" s="71">
        <f t="shared" si="2"/>
        <v>452</v>
      </c>
      <c r="AM32" s="72">
        <f t="shared" si="2"/>
        <v>25</v>
      </c>
      <c r="AN32" s="74">
        <f t="shared" si="2"/>
        <v>642</v>
      </c>
      <c r="AO32" s="71">
        <f t="shared" si="2"/>
        <v>322</v>
      </c>
      <c r="AP32" s="75">
        <f t="shared" si="2"/>
        <v>18</v>
      </c>
      <c r="AQ32" s="76">
        <f t="shared" si="2"/>
        <v>294</v>
      </c>
      <c r="AR32" s="71">
        <f t="shared" si="2"/>
        <v>124</v>
      </c>
      <c r="AS32" s="77">
        <f t="shared" si="2"/>
        <v>8</v>
      </c>
      <c r="AT32" s="74">
        <f t="shared" si="2"/>
        <v>252</v>
      </c>
      <c r="AU32" s="71">
        <f t="shared" si="2"/>
        <v>148</v>
      </c>
      <c r="AV32" s="72">
        <f t="shared" si="2"/>
        <v>7</v>
      </c>
      <c r="AW32" s="73">
        <f t="shared" si="2"/>
        <v>0</v>
      </c>
      <c r="AX32" s="71">
        <f t="shared" si="2"/>
        <v>0</v>
      </c>
      <c r="AY32" s="77">
        <f t="shared" si="2"/>
        <v>0</v>
      </c>
      <c r="AZ32" s="76">
        <f t="shared" si="2"/>
        <v>90</v>
      </c>
      <c r="BA32" s="71">
        <f t="shared" si="2"/>
        <v>50</v>
      </c>
      <c r="BB32" s="75">
        <f t="shared" si="2"/>
        <v>3</v>
      </c>
      <c r="BC32" s="76">
        <f>SUM(BC33:BC100)</f>
        <v>0</v>
      </c>
      <c r="BD32" s="71">
        <f>SUM(BD33:BD100)</f>
        <v>0</v>
      </c>
      <c r="BE32" s="78">
        <f>SUM(BE33:BE100)</f>
        <v>0</v>
      </c>
      <c r="BF32" s="644">
        <f t="shared" ref="BF32:BF89" si="3">AJ32+AM32+AP32+AS32+AV32+AY32+BB32+BE32</f>
        <v>90</v>
      </c>
      <c r="BG32" s="645"/>
      <c r="BH32" s="646"/>
      <c r="BI32" s="647"/>
    </row>
    <row r="33" spans="1:61" s="11" customFormat="1" ht="26.1" customHeight="1" x14ac:dyDescent="0.25">
      <c r="A33" s="486" t="s">
        <v>156</v>
      </c>
      <c r="B33" s="487"/>
      <c r="C33" s="496" t="s">
        <v>3</v>
      </c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8"/>
      <c r="R33" s="34"/>
      <c r="S33" s="35"/>
      <c r="T33" s="36"/>
      <c r="U33" s="37"/>
      <c r="V33" s="648">
        <f>AH33+AK33+AN33+AQ33+AT33+AW33+AZ33+BC33</f>
        <v>0</v>
      </c>
      <c r="W33" s="649"/>
      <c r="X33" s="616">
        <f>SUM(Z33:AG33)</f>
        <v>0</v>
      </c>
      <c r="Y33" s="617"/>
      <c r="Z33" s="255"/>
      <c r="AA33" s="38"/>
      <c r="AB33" s="39"/>
      <c r="AC33" s="38"/>
      <c r="AD33" s="39"/>
      <c r="AE33" s="38"/>
      <c r="AF33" s="39"/>
      <c r="AG33" s="256"/>
      <c r="AH33" s="79">
        <f>AJ33*36</f>
        <v>0</v>
      </c>
      <c r="AI33" s="258"/>
      <c r="AJ33" s="262"/>
      <c r="AK33" s="267">
        <f>AM33*36</f>
        <v>0</v>
      </c>
      <c r="AL33" s="258"/>
      <c r="AM33" s="262"/>
      <c r="AN33" s="257">
        <f>AP33*36</f>
        <v>0</v>
      </c>
      <c r="AO33" s="258"/>
      <c r="AP33" s="259"/>
      <c r="AQ33" s="264">
        <f>AS33*36</f>
        <v>0</v>
      </c>
      <c r="AR33" s="258"/>
      <c r="AS33" s="268"/>
      <c r="AT33" s="257">
        <f>AV33*36</f>
        <v>0</v>
      </c>
      <c r="AU33" s="258"/>
      <c r="AV33" s="262"/>
      <c r="AW33" s="267">
        <f>AY33*36</f>
        <v>0</v>
      </c>
      <c r="AX33" s="258"/>
      <c r="AY33" s="268"/>
      <c r="AZ33" s="264">
        <f>BB33*36</f>
        <v>0</v>
      </c>
      <c r="BA33" s="258"/>
      <c r="BB33" s="259"/>
      <c r="BC33" s="264"/>
      <c r="BD33" s="258"/>
      <c r="BE33" s="79"/>
      <c r="BF33" s="465">
        <f t="shared" si="3"/>
        <v>0</v>
      </c>
      <c r="BG33" s="450"/>
      <c r="BH33" s="425"/>
      <c r="BI33" s="426"/>
    </row>
    <row r="34" spans="1:61" s="11" customFormat="1" ht="26.1" customHeight="1" x14ac:dyDescent="0.25">
      <c r="A34" s="432" t="s">
        <v>155</v>
      </c>
      <c r="B34" s="433"/>
      <c r="C34" s="445" t="s">
        <v>7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7"/>
      <c r="R34" s="448">
        <v>1</v>
      </c>
      <c r="S34" s="449"/>
      <c r="T34" s="450"/>
      <c r="U34" s="375"/>
      <c r="V34" s="468">
        <f>AH34+AK34+AN34+AQ34+AT34+AW34+AZ34+BC34</f>
        <v>72</v>
      </c>
      <c r="W34" s="469"/>
      <c r="X34" s="451">
        <f>SUM(Z34:AG34)</f>
        <v>34</v>
      </c>
      <c r="Y34" s="452"/>
      <c r="Z34" s="451">
        <v>18</v>
      </c>
      <c r="AA34" s="439"/>
      <c r="AB34" s="441"/>
      <c r="AC34" s="439"/>
      <c r="AD34" s="441"/>
      <c r="AE34" s="439"/>
      <c r="AF34" s="441">
        <v>16</v>
      </c>
      <c r="AG34" s="452"/>
      <c r="AH34" s="79">
        <f>AJ34*36</f>
        <v>72</v>
      </c>
      <c r="AI34" s="258">
        <v>34</v>
      </c>
      <c r="AJ34" s="262">
        <v>2</v>
      </c>
      <c r="AK34" s="267">
        <f>AM34*36</f>
        <v>0</v>
      </c>
      <c r="AL34" s="258"/>
      <c r="AM34" s="262"/>
      <c r="AN34" s="257">
        <f>AP34*36</f>
        <v>0</v>
      </c>
      <c r="AO34" s="258"/>
      <c r="AP34" s="259"/>
      <c r="AQ34" s="264">
        <f t="shared" ref="AQ34:AQ44" si="4">AS34*36</f>
        <v>0</v>
      </c>
      <c r="AR34" s="258"/>
      <c r="AS34" s="268"/>
      <c r="AT34" s="257">
        <f t="shared" ref="AT34:AT44" si="5">AV34*36</f>
        <v>0</v>
      </c>
      <c r="AU34" s="258"/>
      <c r="AV34" s="262"/>
      <c r="AW34" s="267">
        <f t="shared" ref="AW34:AW44" si="6">AY34*36</f>
        <v>0</v>
      </c>
      <c r="AX34" s="258"/>
      <c r="AY34" s="268"/>
      <c r="AZ34" s="264">
        <f t="shared" ref="AZ34:AZ44" si="7">BB34*36</f>
        <v>0</v>
      </c>
      <c r="BA34" s="258"/>
      <c r="BB34" s="259"/>
      <c r="BC34" s="264"/>
      <c r="BD34" s="258"/>
      <c r="BE34" s="79"/>
      <c r="BF34" s="465">
        <f t="shared" si="3"/>
        <v>2</v>
      </c>
      <c r="BG34" s="450"/>
      <c r="BH34" s="443" t="s">
        <v>134</v>
      </c>
      <c r="BI34" s="444"/>
    </row>
    <row r="35" spans="1:61" s="11" customFormat="1" ht="26.1" customHeight="1" x14ac:dyDescent="0.25">
      <c r="A35" s="432" t="s">
        <v>157</v>
      </c>
      <c r="B35" s="433"/>
      <c r="C35" s="445" t="s">
        <v>6</v>
      </c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7"/>
      <c r="R35" s="448">
        <v>3</v>
      </c>
      <c r="S35" s="449"/>
      <c r="T35" s="450"/>
      <c r="U35" s="375"/>
      <c r="V35" s="468">
        <f>AH35+AK35+AN35+AQ35+AT35+AW35+AZ35+BC35</f>
        <v>72</v>
      </c>
      <c r="W35" s="469"/>
      <c r="X35" s="451">
        <f>SUM(Z35:AG35)</f>
        <v>34</v>
      </c>
      <c r="Y35" s="452"/>
      <c r="Z35" s="451">
        <v>16</v>
      </c>
      <c r="AA35" s="439"/>
      <c r="AB35" s="441"/>
      <c r="AC35" s="439"/>
      <c r="AD35" s="441"/>
      <c r="AE35" s="439"/>
      <c r="AF35" s="441">
        <v>18</v>
      </c>
      <c r="AG35" s="452"/>
      <c r="AH35" s="79">
        <f t="shared" ref="AH35:AH44" si="8">AJ35*36</f>
        <v>0</v>
      </c>
      <c r="AI35" s="258"/>
      <c r="AJ35" s="262"/>
      <c r="AK35" s="267">
        <f t="shared" ref="AK35:AK44" si="9">AM35*36</f>
        <v>0</v>
      </c>
      <c r="AL35" s="258"/>
      <c r="AM35" s="262"/>
      <c r="AN35" s="257">
        <f t="shared" ref="AN35:AN43" si="10">AP35*36</f>
        <v>72</v>
      </c>
      <c r="AO35" s="258">
        <v>34</v>
      </c>
      <c r="AP35" s="259">
        <v>2</v>
      </c>
      <c r="AQ35" s="264">
        <f t="shared" si="4"/>
        <v>0</v>
      </c>
      <c r="AR35" s="258"/>
      <c r="AS35" s="268"/>
      <c r="AT35" s="257">
        <f t="shared" si="5"/>
        <v>0</v>
      </c>
      <c r="AU35" s="258"/>
      <c r="AV35" s="262"/>
      <c r="AW35" s="267">
        <f t="shared" si="6"/>
        <v>0</v>
      </c>
      <c r="AX35" s="258"/>
      <c r="AY35" s="268"/>
      <c r="AZ35" s="264">
        <f t="shared" si="7"/>
        <v>0</v>
      </c>
      <c r="BA35" s="258"/>
      <c r="BB35" s="259"/>
      <c r="BC35" s="264"/>
      <c r="BD35" s="258"/>
      <c r="BE35" s="79"/>
      <c r="BF35" s="465">
        <f t="shared" si="3"/>
        <v>2</v>
      </c>
      <c r="BG35" s="450"/>
      <c r="BH35" s="443" t="s">
        <v>132</v>
      </c>
      <c r="BI35" s="444"/>
    </row>
    <row r="36" spans="1:61" s="11" customFormat="1" ht="42" customHeight="1" x14ac:dyDescent="0.25">
      <c r="A36" s="432" t="s">
        <v>158</v>
      </c>
      <c r="B36" s="433"/>
      <c r="C36" s="445" t="s">
        <v>5</v>
      </c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7"/>
      <c r="R36" s="448">
        <v>4</v>
      </c>
      <c r="S36" s="449"/>
      <c r="T36" s="450"/>
      <c r="U36" s="375"/>
      <c r="V36" s="468">
        <f>AH36+AK36+AN36+AQ36+AT36+AW36+AZ36+BC36</f>
        <v>144</v>
      </c>
      <c r="W36" s="469"/>
      <c r="X36" s="451">
        <f>SUM(Z36:AG36)</f>
        <v>60</v>
      </c>
      <c r="Y36" s="452"/>
      <c r="Z36" s="451">
        <v>34</v>
      </c>
      <c r="AA36" s="439"/>
      <c r="AB36" s="441"/>
      <c r="AC36" s="439"/>
      <c r="AD36" s="441"/>
      <c r="AE36" s="439"/>
      <c r="AF36" s="441">
        <v>26</v>
      </c>
      <c r="AG36" s="452"/>
      <c r="AH36" s="79">
        <f t="shared" si="8"/>
        <v>0</v>
      </c>
      <c r="AI36" s="258"/>
      <c r="AJ36" s="262"/>
      <c r="AK36" s="267">
        <f t="shared" si="9"/>
        <v>0</v>
      </c>
      <c r="AL36" s="258"/>
      <c r="AM36" s="262"/>
      <c r="AN36" s="257">
        <f t="shared" si="10"/>
        <v>0</v>
      </c>
      <c r="AO36" s="258"/>
      <c r="AP36" s="259"/>
      <c r="AQ36" s="264">
        <f t="shared" si="4"/>
        <v>144</v>
      </c>
      <c r="AR36" s="258">
        <v>60</v>
      </c>
      <c r="AS36" s="268">
        <v>4</v>
      </c>
      <c r="AT36" s="257">
        <f t="shared" si="5"/>
        <v>0</v>
      </c>
      <c r="AU36" s="258"/>
      <c r="AV36" s="262"/>
      <c r="AW36" s="267">
        <f t="shared" si="6"/>
        <v>0</v>
      </c>
      <c r="AX36" s="258"/>
      <c r="AY36" s="268"/>
      <c r="AZ36" s="264">
        <f t="shared" si="7"/>
        <v>0</v>
      </c>
      <c r="BA36" s="258"/>
      <c r="BB36" s="259"/>
      <c r="BC36" s="264"/>
      <c r="BD36" s="258"/>
      <c r="BE36" s="79"/>
      <c r="BF36" s="465">
        <f t="shared" si="3"/>
        <v>4</v>
      </c>
      <c r="BG36" s="450"/>
      <c r="BH36" s="443" t="s">
        <v>334</v>
      </c>
      <c r="BI36" s="444"/>
    </row>
    <row r="37" spans="1:61" s="11" customFormat="1" ht="60" customHeight="1" x14ac:dyDescent="0.25">
      <c r="A37" s="432" t="s">
        <v>159</v>
      </c>
      <c r="B37" s="433"/>
      <c r="C37" s="445" t="s">
        <v>4</v>
      </c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7"/>
      <c r="R37" s="448">
        <v>5</v>
      </c>
      <c r="S37" s="449"/>
      <c r="T37" s="450"/>
      <c r="U37" s="375"/>
      <c r="V37" s="468">
        <f>AH37+AK37+AN37+AQ37+AT37+AW37+AZ37+BC37</f>
        <v>144</v>
      </c>
      <c r="W37" s="469"/>
      <c r="X37" s="451">
        <f>SUM(Z37:AG37)</f>
        <v>76</v>
      </c>
      <c r="Y37" s="452"/>
      <c r="Z37" s="451">
        <v>40</v>
      </c>
      <c r="AA37" s="439"/>
      <c r="AB37" s="441"/>
      <c r="AC37" s="439"/>
      <c r="AD37" s="441"/>
      <c r="AE37" s="439"/>
      <c r="AF37" s="441">
        <v>36</v>
      </c>
      <c r="AG37" s="452"/>
      <c r="AH37" s="79">
        <f t="shared" si="8"/>
        <v>0</v>
      </c>
      <c r="AI37" s="258"/>
      <c r="AJ37" s="262"/>
      <c r="AK37" s="267">
        <f t="shared" si="9"/>
        <v>0</v>
      </c>
      <c r="AL37" s="258"/>
      <c r="AM37" s="262"/>
      <c r="AN37" s="257">
        <f t="shared" si="10"/>
        <v>0</v>
      </c>
      <c r="AO37" s="258"/>
      <c r="AP37" s="259"/>
      <c r="AQ37" s="264">
        <f t="shared" si="4"/>
        <v>0</v>
      </c>
      <c r="AR37" s="258"/>
      <c r="AS37" s="268"/>
      <c r="AT37" s="257">
        <f t="shared" si="5"/>
        <v>144</v>
      </c>
      <c r="AU37" s="258">
        <v>76</v>
      </c>
      <c r="AV37" s="262">
        <v>4</v>
      </c>
      <c r="AW37" s="267">
        <f t="shared" si="6"/>
        <v>0</v>
      </c>
      <c r="AX37" s="258"/>
      <c r="AY37" s="268"/>
      <c r="AZ37" s="264">
        <f t="shared" si="7"/>
        <v>0</v>
      </c>
      <c r="BA37" s="258"/>
      <c r="BB37" s="259"/>
      <c r="BC37" s="264"/>
      <c r="BD37" s="258"/>
      <c r="BE37" s="79"/>
      <c r="BF37" s="465">
        <f t="shared" si="3"/>
        <v>4</v>
      </c>
      <c r="BG37" s="450"/>
      <c r="BH37" s="443" t="s">
        <v>335</v>
      </c>
      <c r="BI37" s="444"/>
    </row>
    <row r="38" spans="1:61" s="11" customFormat="1" ht="26.1" customHeight="1" x14ac:dyDescent="0.25">
      <c r="A38" s="486" t="s">
        <v>160</v>
      </c>
      <c r="B38" s="487"/>
      <c r="C38" s="600" t="s">
        <v>348</v>
      </c>
      <c r="D38" s="601"/>
      <c r="E38" s="601"/>
      <c r="F38" s="601"/>
      <c r="G38" s="601"/>
      <c r="H38" s="601"/>
      <c r="I38" s="601"/>
      <c r="J38" s="601"/>
      <c r="K38" s="601"/>
      <c r="L38" s="601"/>
      <c r="M38" s="601"/>
      <c r="N38" s="601"/>
      <c r="O38" s="601"/>
      <c r="P38" s="601"/>
      <c r="Q38" s="602"/>
      <c r="R38" s="124"/>
      <c r="S38" s="125"/>
      <c r="T38" s="126"/>
      <c r="U38" s="127"/>
      <c r="V38" s="468">
        <f t="shared" ref="V38:V44" si="11">AH38+AK38+AN38+AQ38+AT38+AW38+AZ38+BC38</f>
        <v>0</v>
      </c>
      <c r="W38" s="469"/>
      <c r="X38" s="451">
        <f t="shared" ref="X38:X44" si="12">SUM(Z38:AG38)</f>
        <v>0</v>
      </c>
      <c r="Y38" s="452"/>
      <c r="Z38" s="249"/>
      <c r="AA38" s="247"/>
      <c r="AB38" s="248"/>
      <c r="AC38" s="247"/>
      <c r="AD38" s="248"/>
      <c r="AE38" s="247"/>
      <c r="AF38" s="248"/>
      <c r="AG38" s="250"/>
      <c r="AH38" s="79">
        <f t="shared" si="8"/>
        <v>0</v>
      </c>
      <c r="AI38" s="258"/>
      <c r="AJ38" s="262"/>
      <c r="AK38" s="267">
        <f t="shared" si="9"/>
        <v>0</v>
      </c>
      <c r="AL38" s="258"/>
      <c r="AM38" s="262"/>
      <c r="AN38" s="257">
        <f t="shared" si="10"/>
        <v>0</v>
      </c>
      <c r="AO38" s="80"/>
      <c r="AP38" s="81"/>
      <c r="AQ38" s="264">
        <f t="shared" si="4"/>
        <v>0</v>
      </c>
      <c r="AR38" s="80"/>
      <c r="AS38" s="83"/>
      <c r="AT38" s="257">
        <f t="shared" si="5"/>
        <v>0</v>
      </c>
      <c r="AU38" s="80"/>
      <c r="AV38" s="84"/>
      <c r="AW38" s="267">
        <f t="shared" si="6"/>
        <v>0</v>
      </c>
      <c r="AX38" s="80"/>
      <c r="AY38" s="83"/>
      <c r="AZ38" s="264">
        <f t="shared" si="7"/>
        <v>0</v>
      </c>
      <c r="BA38" s="80"/>
      <c r="BB38" s="81"/>
      <c r="BC38" s="82"/>
      <c r="BD38" s="80"/>
      <c r="BE38" s="85"/>
      <c r="BF38" s="465">
        <f t="shared" si="3"/>
        <v>0</v>
      </c>
      <c r="BG38" s="450"/>
      <c r="BH38" s="443" t="s">
        <v>58</v>
      </c>
      <c r="BI38" s="444"/>
    </row>
    <row r="39" spans="1:61" s="11" customFormat="1" ht="26.1" customHeight="1" x14ac:dyDescent="0.25">
      <c r="A39" s="432" t="s">
        <v>161</v>
      </c>
      <c r="B39" s="433"/>
      <c r="C39" s="629" t="s">
        <v>235</v>
      </c>
      <c r="D39" s="630"/>
      <c r="E39" s="630"/>
      <c r="F39" s="630"/>
      <c r="G39" s="630"/>
      <c r="H39" s="630"/>
      <c r="I39" s="630"/>
      <c r="J39" s="630"/>
      <c r="K39" s="630"/>
      <c r="L39" s="630"/>
      <c r="M39" s="630"/>
      <c r="N39" s="630"/>
      <c r="O39" s="630"/>
      <c r="P39" s="630"/>
      <c r="Q39" s="631"/>
      <c r="R39" s="465">
        <v>1</v>
      </c>
      <c r="S39" s="466"/>
      <c r="T39" s="467"/>
      <c r="U39" s="295"/>
      <c r="V39" s="468">
        <f>AH39+AK39+AN39+AQ39+AT39+AW39+AZ39+BC39</f>
        <v>108</v>
      </c>
      <c r="W39" s="469"/>
      <c r="X39" s="451">
        <f>SUM(Z39:AG39)</f>
        <v>72</v>
      </c>
      <c r="Y39" s="452"/>
      <c r="Z39" s="451">
        <v>36</v>
      </c>
      <c r="AA39" s="439"/>
      <c r="AB39" s="441">
        <v>36</v>
      </c>
      <c r="AC39" s="439"/>
      <c r="AD39" s="441"/>
      <c r="AE39" s="439"/>
      <c r="AF39" s="248"/>
      <c r="AG39" s="250"/>
      <c r="AH39" s="79">
        <f t="shared" si="8"/>
        <v>108</v>
      </c>
      <c r="AI39" s="258">
        <f>X39</f>
        <v>72</v>
      </c>
      <c r="AJ39" s="262">
        <v>3</v>
      </c>
      <c r="AK39" s="267">
        <f t="shared" si="9"/>
        <v>0</v>
      </c>
      <c r="AL39" s="258"/>
      <c r="AM39" s="262"/>
      <c r="AN39" s="257">
        <f t="shared" si="10"/>
        <v>0</v>
      </c>
      <c r="AO39" s="258"/>
      <c r="AP39" s="259"/>
      <c r="AQ39" s="264">
        <f t="shared" si="4"/>
        <v>0</v>
      </c>
      <c r="AR39" s="258"/>
      <c r="AS39" s="268"/>
      <c r="AT39" s="257">
        <f t="shared" si="5"/>
        <v>0</v>
      </c>
      <c r="AU39" s="258"/>
      <c r="AV39" s="262"/>
      <c r="AW39" s="267">
        <f t="shared" si="6"/>
        <v>0</v>
      </c>
      <c r="AX39" s="258"/>
      <c r="AY39" s="268"/>
      <c r="AZ39" s="264">
        <f t="shared" si="7"/>
        <v>0</v>
      </c>
      <c r="BA39" s="258"/>
      <c r="BB39" s="259"/>
      <c r="BC39" s="264"/>
      <c r="BD39" s="258"/>
      <c r="BE39" s="79"/>
      <c r="BF39" s="465">
        <f>AJ39+AM39+AP39+AS39+AV39+AY39+BB39+BE39</f>
        <v>3</v>
      </c>
      <c r="BG39" s="450"/>
      <c r="BH39" s="635" t="s">
        <v>55</v>
      </c>
      <c r="BI39" s="636"/>
    </row>
    <row r="40" spans="1:61" s="11" customFormat="1" ht="26.1" customHeight="1" x14ac:dyDescent="0.25">
      <c r="A40" s="432" t="s">
        <v>162</v>
      </c>
      <c r="B40" s="433"/>
      <c r="C40" s="629" t="s">
        <v>206</v>
      </c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630"/>
      <c r="O40" s="630"/>
      <c r="P40" s="630"/>
      <c r="Q40" s="631"/>
      <c r="R40" s="448">
        <v>1</v>
      </c>
      <c r="S40" s="449"/>
      <c r="T40" s="450"/>
      <c r="U40" s="375"/>
      <c r="V40" s="468">
        <f>AH40+AK40+AN40+AQ40+AT40+AW40+AZ40+BC40</f>
        <v>216</v>
      </c>
      <c r="W40" s="469"/>
      <c r="X40" s="451">
        <f>SUM(Z40:AG40)</f>
        <v>90</v>
      </c>
      <c r="Y40" s="452"/>
      <c r="Z40" s="451">
        <v>36</v>
      </c>
      <c r="AA40" s="439"/>
      <c r="AB40" s="441">
        <v>18</v>
      </c>
      <c r="AC40" s="439"/>
      <c r="AD40" s="441">
        <v>36</v>
      </c>
      <c r="AE40" s="439"/>
      <c r="AF40" s="441"/>
      <c r="AG40" s="452"/>
      <c r="AH40" s="79">
        <f t="shared" si="8"/>
        <v>216</v>
      </c>
      <c r="AI40" s="258">
        <f>X40</f>
        <v>90</v>
      </c>
      <c r="AJ40" s="262">
        <v>6</v>
      </c>
      <c r="AK40" s="267">
        <f t="shared" si="9"/>
        <v>0</v>
      </c>
      <c r="AL40" s="258"/>
      <c r="AM40" s="262"/>
      <c r="AN40" s="257">
        <f t="shared" si="10"/>
        <v>0</v>
      </c>
      <c r="AO40" s="258"/>
      <c r="AP40" s="259"/>
      <c r="AQ40" s="264">
        <f t="shared" si="4"/>
        <v>0</v>
      </c>
      <c r="AR40" s="258"/>
      <c r="AS40" s="268"/>
      <c r="AT40" s="257">
        <f t="shared" si="5"/>
        <v>0</v>
      </c>
      <c r="AU40" s="258"/>
      <c r="AV40" s="262"/>
      <c r="AW40" s="267">
        <f t="shared" si="6"/>
        <v>0</v>
      </c>
      <c r="AX40" s="258"/>
      <c r="AY40" s="268"/>
      <c r="AZ40" s="264">
        <f t="shared" si="7"/>
        <v>0</v>
      </c>
      <c r="BA40" s="258"/>
      <c r="BB40" s="259"/>
      <c r="BC40" s="264"/>
      <c r="BD40" s="258"/>
      <c r="BE40" s="79"/>
      <c r="BF40" s="465">
        <f>AJ40+AM40+AP40+AS40+AV40+AY40+BB40+BE40</f>
        <v>6</v>
      </c>
      <c r="BG40" s="450"/>
      <c r="BH40" s="482"/>
      <c r="BI40" s="483"/>
    </row>
    <row r="41" spans="1:61" s="11" customFormat="1" ht="26.1" customHeight="1" x14ac:dyDescent="0.25">
      <c r="A41" s="432" t="s">
        <v>191</v>
      </c>
      <c r="B41" s="433"/>
      <c r="C41" s="629" t="s">
        <v>0</v>
      </c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1"/>
      <c r="R41" s="465">
        <v>1.2</v>
      </c>
      <c r="S41" s="466"/>
      <c r="T41" s="450"/>
      <c r="U41" s="375"/>
      <c r="V41" s="468">
        <f t="shared" si="11"/>
        <v>432</v>
      </c>
      <c r="W41" s="469"/>
      <c r="X41" s="451">
        <f t="shared" si="12"/>
        <v>272</v>
      </c>
      <c r="Y41" s="452"/>
      <c r="Z41" s="451">
        <v>144</v>
      </c>
      <c r="AA41" s="439"/>
      <c r="AB41" s="441"/>
      <c r="AC41" s="439"/>
      <c r="AD41" s="441">
        <v>128</v>
      </c>
      <c r="AE41" s="439"/>
      <c r="AF41" s="441"/>
      <c r="AG41" s="452"/>
      <c r="AH41" s="79">
        <f t="shared" si="8"/>
        <v>216</v>
      </c>
      <c r="AI41" s="258">
        <v>144</v>
      </c>
      <c r="AJ41" s="262">
        <v>6</v>
      </c>
      <c r="AK41" s="267">
        <f t="shared" si="9"/>
        <v>216</v>
      </c>
      <c r="AL41" s="258">
        <v>128</v>
      </c>
      <c r="AM41" s="262">
        <v>6</v>
      </c>
      <c r="AN41" s="257">
        <f t="shared" si="10"/>
        <v>0</v>
      </c>
      <c r="AO41" s="258"/>
      <c r="AP41" s="259"/>
      <c r="AQ41" s="264">
        <f t="shared" si="4"/>
        <v>0</v>
      </c>
      <c r="AR41" s="258"/>
      <c r="AS41" s="268"/>
      <c r="AT41" s="257">
        <f t="shared" si="5"/>
        <v>0</v>
      </c>
      <c r="AU41" s="258"/>
      <c r="AV41" s="262"/>
      <c r="AW41" s="267">
        <f t="shared" si="6"/>
        <v>0</v>
      </c>
      <c r="AX41" s="258"/>
      <c r="AY41" s="268"/>
      <c r="AZ41" s="264">
        <f t="shared" si="7"/>
        <v>0</v>
      </c>
      <c r="BA41" s="258"/>
      <c r="BB41" s="259"/>
      <c r="BC41" s="264"/>
      <c r="BD41" s="258"/>
      <c r="BE41" s="79"/>
      <c r="BF41" s="465">
        <f t="shared" si="3"/>
        <v>12</v>
      </c>
      <c r="BG41" s="450"/>
      <c r="BH41" s="425"/>
      <c r="BI41" s="426"/>
    </row>
    <row r="42" spans="1:61" s="11" customFormat="1" ht="26.1" customHeight="1" x14ac:dyDescent="0.25">
      <c r="A42" s="432" t="s">
        <v>236</v>
      </c>
      <c r="B42" s="433"/>
      <c r="C42" s="470" t="s">
        <v>207</v>
      </c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2"/>
      <c r="R42" s="465">
        <v>2</v>
      </c>
      <c r="S42" s="466"/>
      <c r="T42" s="467"/>
      <c r="U42" s="295"/>
      <c r="V42" s="468">
        <f>AH42+AK42+AN42+AQ42+AT42+AW42+AZ42+BC42</f>
        <v>108</v>
      </c>
      <c r="W42" s="469"/>
      <c r="X42" s="451">
        <f>SUM(Z42:AG42)</f>
        <v>64</v>
      </c>
      <c r="Y42" s="452"/>
      <c r="Z42" s="451">
        <v>32</v>
      </c>
      <c r="AA42" s="439"/>
      <c r="AB42" s="441">
        <v>32</v>
      </c>
      <c r="AC42" s="439"/>
      <c r="AD42" s="441"/>
      <c r="AE42" s="439"/>
      <c r="AF42" s="441"/>
      <c r="AG42" s="452"/>
      <c r="AH42" s="79">
        <f t="shared" si="8"/>
        <v>0</v>
      </c>
      <c r="AI42" s="258"/>
      <c r="AJ42" s="262"/>
      <c r="AK42" s="267">
        <f t="shared" si="9"/>
        <v>108</v>
      </c>
      <c r="AL42" s="258">
        <f>X42</f>
        <v>64</v>
      </c>
      <c r="AM42" s="262">
        <v>3</v>
      </c>
      <c r="AN42" s="257">
        <f t="shared" si="10"/>
        <v>0</v>
      </c>
      <c r="AO42" s="258"/>
      <c r="AP42" s="259"/>
      <c r="AQ42" s="264">
        <f t="shared" si="4"/>
        <v>0</v>
      </c>
      <c r="AR42" s="258"/>
      <c r="AS42" s="268"/>
      <c r="AT42" s="257">
        <f t="shared" si="5"/>
        <v>0</v>
      </c>
      <c r="AU42" s="258"/>
      <c r="AV42" s="262"/>
      <c r="AW42" s="267">
        <f t="shared" si="6"/>
        <v>0</v>
      </c>
      <c r="AX42" s="258"/>
      <c r="AY42" s="268"/>
      <c r="AZ42" s="264">
        <f t="shared" si="7"/>
        <v>0</v>
      </c>
      <c r="BA42" s="258"/>
      <c r="BB42" s="259"/>
      <c r="BC42" s="264"/>
      <c r="BD42" s="258"/>
      <c r="BE42" s="79"/>
      <c r="BF42" s="465">
        <f>AJ42+AM42+AP42+AS42+AV42+AY42+BB42+BE42</f>
        <v>3</v>
      </c>
      <c r="BG42" s="450"/>
      <c r="BH42" s="425"/>
      <c r="BI42" s="426"/>
    </row>
    <row r="43" spans="1:61" s="11" customFormat="1" ht="26.1" customHeight="1" x14ac:dyDescent="0.25">
      <c r="A43" s="432" t="s">
        <v>237</v>
      </c>
      <c r="B43" s="433"/>
      <c r="C43" s="629" t="s">
        <v>1</v>
      </c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1"/>
      <c r="R43" s="465">
        <v>2.2999999999999998</v>
      </c>
      <c r="S43" s="466"/>
      <c r="T43" s="467"/>
      <c r="U43" s="295"/>
      <c r="V43" s="468">
        <f t="shared" si="11"/>
        <v>288</v>
      </c>
      <c r="W43" s="469"/>
      <c r="X43" s="451">
        <f t="shared" si="12"/>
        <v>152</v>
      </c>
      <c r="Y43" s="452"/>
      <c r="Z43" s="451">
        <f>32+36</f>
        <v>68</v>
      </c>
      <c r="AA43" s="439"/>
      <c r="AB43" s="441">
        <v>32</v>
      </c>
      <c r="AC43" s="439"/>
      <c r="AD43" s="441">
        <f>16+36</f>
        <v>52</v>
      </c>
      <c r="AE43" s="439"/>
      <c r="AF43" s="441"/>
      <c r="AG43" s="452"/>
      <c r="AH43" s="79">
        <f t="shared" si="8"/>
        <v>0</v>
      </c>
      <c r="AI43" s="258"/>
      <c r="AJ43" s="262"/>
      <c r="AK43" s="267">
        <f t="shared" si="9"/>
        <v>180</v>
      </c>
      <c r="AL43" s="258">
        <v>80</v>
      </c>
      <c r="AM43" s="262">
        <v>5</v>
      </c>
      <c r="AN43" s="257">
        <f t="shared" si="10"/>
        <v>108</v>
      </c>
      <c r="AO43" s="258">
        <v>72</v>
      </c>
      <c r="AP43" s="259">
        <v>3</v>
      </c>
      <c r="AQ43" s="264">
        <f t="shared" si="4"/>
        <v>0</v>
      </c>
      <c r="AR43" s="258"/>
      <c r="AS43" s="268"/>
      <c r="AT43" s="257">
        <f t="shared" si="5"/>
        <v>0</v>
      </c>
      <c r="AU43" s="258"/>
      <c r="AV43" s="262"/>
      <c r="AW43" s="267">
        <f t="shared" si="6"/>
        <v>0</v>
      </c>
      <c r="AX43" s="258"/>
      <c r="AY43" s="268"/>
      <c r="AZ43" s="264">
        <f t="shared" si="7"/>
        <v>0</v>
      </c>
      <c r="BA43" s="258"/>
      <c r="BB43" s="259"/>
      <c r="BC43" s="264"/>
      <c r="BD43" s="258"/>
      <c r="BE43" s="79"/>
      <c r="BF43" s="465">
        <f t="shared" si="3"/>
        <v>8</v>
      </c>
      <c r="BG43" s="450"/>
      <c r="BH43" s="463"/>
      <c r="BI43" s="464"/>
    </row>
    <row r="44" spans="1:61" s="11" customFormat="1" ht="26.1" customHeight="1" x14ac:dyDescent="0.25">
      <c r="A44" s="486" t="s">
        <v>163</v>
      </c>
      <c r="B44" s="487"/>
      <c r="C44" s="496" t="s">
        <v>8</v>
      </c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8"/>
      <c r="R44" s="124"/>
      <c r="S44" s="125"/>
      <c r="T44" s="126"/>
      <c r="U44" s="127"/>
      <c r="V44" s="468">
        <f t="shared" si="11"/>
        <v>0</v>
      </c>
      <c r="W44" s="469"/>
      <c r="X44" s="451">
        <f t="shared" si="12"/>
        <v>0</v>
      </c>
      <c r="Y44" s="452"/>
      <c r="Z44" s="249"/>
      <c r="AA44" s="247"/>
      <c r="AB44" s="248"/>
      <c r="AC44" s="247"/>
      <c r="AD44" s="248"/>
      <c r="AE44" s="247"/>
      <c r="AF44" s="248"/>
      <c r="AG44" s="250"/>
      <c r="AH44" s="79">
        <f t="shared" si="8"/>
        <v>0</v>
      </c>
      <c r="AI44" s="258"/>
      <c r="AJ44" s="262"/>
      <c r="AK44" s="267">
        <f t="shared" si="9"/>
        <v>0</v>
      </c>
      <c r="AL44" s="258"/>
      <c r="AM44" s="262"/>
      <c r="AN44" s="257">
        <f>AP44*36</f>
        <v>0</v>
      </c>
      <c r="AO44" s="258"/>
      <c r="AP44" s="259"/>
      <c r="AQ44" s="264">
        <f t="shared" si="4"/>
        <v>0</v>
      </c>
      <c r="AR44" s="258"/>
      <c r="AS44" s="268"/>
      <c r="AT44" s="257">
        <f t="shared" si="5"/>
        <v>0</v>
      </c>
      <c r="AU44" s="258"/>
      <c r="AV44" s="262"/>
      <c r="AW44" s="267">
        <f t="shared" si="6"/>
        <v>0</v>
      </c>
      <c r="AX44" s="258"/>
      <c r="AY44" s="268"/>
      <c r="AZ44" s="264">
        <f t="shared" si="7"/>
        <v>0</v>
      </c>
      <c r="BA44" s="258"/>
      <c r="BB44" s="259"/>
      <c r="BC44" s="264"/>
      <c r="BD44" s="258"/>
      <c r="BE44" s="79"/>
      <c r="BF44" s="465">
        <f t="shared" si="3"/>
        <v>0</v>
      </c>
      <c r="BG44" s="450"/>
      <c r="BI44" s="276"/>
    </row>
    <row r="45" spans="1:61" s="11" customFormat="1" ht="26.1" customHeight="1" x14ac:dyDescent="0.25">
      <c r="A45" s="492" t="s">
        <v>164</v>
      </c>
      <c r="B45" s="493"/>
      <c r="C45" s="434" t="s">
        <v>17</v>
      </c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6"/>
      <c r="R45" s="501">
        <v>4</v>
      </c>
      <c r="S45" s="502"/>
      <c r="T45" s="294" t="s">
        <v>399</v>
      </c>
      <c r="U45" s="295"/>
      <c r="V45" s="627">
        <f>AH45+AK45+AN45+AQ45+AT45+AW45+AZ45+BC45</f>
        <v>444</v>
      </c>
      <c r="W45" s="628"/>
      <c r="X45" s="437">
        <f>SUM(Z45:AG45)</f>
        <v>172</v>
      </c>
      <c r="Y45" s="438"/>
      <c r="Z45" s="437"/>
      <c r="AA45" s="420"/>
      <c r="AB45" s="419"/>
      <c r="AC45" s="420"/>
      <c r="AD45" s="419">
        <f>AI45+AL45+AO45+AR45</f>
        <v>172</v>
      </c>
      <c r="AE45" s="420"/>
      <c r="AF45" s="419"/>
      <c r="AG45" s="438"/>
      <c r="AH45" s="287">
        <v>108</v>
      </c>
      <c r="AI45" s="280">
        <v>36</v>
      </c>
      <c r="AJ45" s="286">
        <v>3</v>
      </c>
      <c r="AK45" s="282">
        <v>108</v>
      </c>
      <c r="AL45" s="280">
        <v>36</v>
      </c>
      <c r="AM45" s="286">
        <v>3</v>
      </c>
      <c r="AN45" s="285">
        <v>108</v>
      </c>
      <c r="AO45" s="280">
        <v>36</v>
      </c>
      <c r="AP45" s="284">
        <v>3</v>
      </c>
      <c r="AQ45" s="279">
        <v>120</v>
      </c>
      <c r="AR45" s="280">
        <v>64</v>
      </c>
      <c r="AS45" s="283">
        <v>3</v>
      </c>
      <c r="AT45" s="285"/>
      <c r="AU45" s="280"/>
      <c r="AV45" s="286"/>
      <c r="AW45" s="282"/>
      <c r="AX45" s="280"/>
      <c r="AY45" s="283"/>
      <c r="AZ45" s="279"/>
      <c r="BA45" s="280"/>
      <c r="BB45" s="284"/>
      <c r="BC45" s="279"/>
      <c r="BD45" s="280"/>
      <c r="BE45" s="281"/>
      <c r="BF45" s="501">
        <f t="shared" si="3"/>
        <v>12</v>
      </c>
      <c r="BG45" s="632"/>
      <c r="BH45" s="633" t="s">
        <v>56</v>
      </c>
      <c r="BI45" s="634"/>
    </row>
    <row r="46" spans="1:61" s="11" customFormat="1" ht="48" customHeight="1" x14ac:dyDescent="0.25">
      <c r="A46" s="432" t="s">
        <v>165</v>
      </c>
      <c r="B46" s="433"/>
      <c r="C46" s="445" t="s">
        <v>22</v>
      </c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7"/>
      <c r="R46" s="251"/>
      <c r="S46" s="252"/>
      <c r="T46" s="450">
        <v>1</v>
      </c>
      <c r="U46" s="375"/>
      <c r="V46" s="468">
        <f>AH46+AK46+AN46+AQ46+AT46+AW46+AZ46+BC46</f>
        <v>108</v>
      </c>
      <c r="W46" s="469"/>
      <c r="X46" s="451">
        <f>SUM(Z46:AG46)</f>
        <v>36</v>
      </c>
      <c r="Y46" s="452"/>
      <c r="Z46" s="439"/>
      <c r="AA46" s="440"/>
      <c r="AB46" s="441"/>
      <c r="AC46" s="439"/>
      <c r="AD46" s="441">
        <v>36</v>
      </c>
      <c r="AE46" s="439"/>
      <c r="AF46" s="440"/>
      <c r="AG46" s="442"/>
      <c r="AH46" s="79">
        <f>AJ46*36</f>
        <v>108</v>
      </c>
      <c r="AI46" s="258">
        <f>X46</f>
        <v>36</v>
      </c>
      <c r="AJ46" s="159">
        <v>3</v>
      </c>
      <c r="AK46" s="267">
        <f>AM46*36</f>
        <v>0</v>
      </c>
      <c r="AL46" s="258"/>
      <c r="AM46" s="262"/>
      <c r="AN46" s="257">
        <f t="shared" ref="AN46:AN100" si="13">AP46*36</f>
        <v>0</v>
      </c>
      <c r="AO46" s="258"/>
      <c r="AP46" s="259"/>
      <c r="AQ46" s="264">
        <f t="shared" ref="AQ46:AQ55" si="14">AS46*36</f>
        <v>0</v>
      </c>
      <c r="AR46" s="258"/>
      <c r="AS46" s="268"/>
      <c r="AT46" s="257">
        <f t="shared" ref="AT46:AT100" si="15">AV46*36</f>
        <v>0</v>
      </c>
      <c r="AU46" s="258"/>
      <c r="AV46" s="262"/>
      <c r="AW46" s="267">
        <f t="shared" ref="AW46:AW100" si="16">AY46*36</f>
        <v>0</v>
      </c>
      <c r="AX46" s="258"/>
      <c r="AY46" s="268"/>
      <c r="AZ46" s="264">
        <f t="shared" ref="AZ46:AZ91" si="17">BB46*36</f>
        <v>0</v>
      </c>
      <c r="BA46" s="258"/>
      <c r="BB46" s="259"/>
      <c r="BC46" s="264"/>
      <c r="BD46" s="258"/>
      <c r="BE46" s="79"/>
      <c r="BF46" s="465">
        <f>AJ46+AM46+AP46+AS46+AV46+AY46+BB46+BE46</f>
        <v>3</v>
      </c>
      <c r="BG46" s="450"/>
      <c r="BH46" s="443" t="s">
        <v>211</v>
      </c>
      <c r="BI46" s="444"/>
    </row>
    <row r="47" spans="1:61" s="11" customFormat="1" ht="48" customHeight="1" x14ac:dyDescent="0.25">
      <c r="A47" s="486" t="s">
        <v>166</v>
      </c>
      <c r="B47" s="487"/>
      <c r="C47" s="496" t="s">
        <v>238</v>
      </c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8"/>
      <c r="R47" s="241"/>
      <c r="S47" s="263"/>
      <c r="T47" s="128"/>
      <c r="U47" s="129"/>
      <c r="V47" s="468">
        <f t="shared" ref="V47:V57" si="18">AH47+AK47+AN47+AQ47+AT47+AW47+AZ47+BC47</f>
        <v>0</v>
      </c>
      <c r="W47" s="469"/>
      <c r="X47" s="451">
        <f t="shared" ref="X47:X57" si="19">SUM(Z47:AG47)</f>
        <v>0</v>
      </c>
      <c r="Y47" s="452"/>
      <c r="Z47" s="253"/>
      <c r="AA47" s="261"/>
      <c r="AB47" s="260"/>
      <c r="AC47" s="261"/>
      <c r="AD47" s="260"/>
      <c r="AE47" s="261"/>
      <c r="AF47" s="260"/>
      <c r="AG47" s="254"/>
      <c r="AH47" s="79">
        <f t="shared" ref="AH47:AH100" si="20">AJ47*36</f>
        <v>0</v>
      </c>
      <c r="AI47" s="258"/>
      <c r="AJ47" s="262"/>
      <c r="AK47" s="267">
        <f t="shared" ref="AK47:AK100" si="21">AM47*36</f>
        <v>0</v>
      </c>
      <c r="AL47" s="258"/>
      <c r="AM47" s="262"/>
      <c r="AN47" s="257">
        <f t="shared" si="13"/>
        <v>0</v>
      </c>
      <c r="AO47" s="258"/>
      <c r="AP47" s="259"/>
      <c r="AQ47" s="264">
        <f t="shared" si="14"/>
        <v>0</v>
      </c>
      <c r="AR47" s="258"/>
      <c r="AS47" s="268"/>
      <c r="AT47" s="257">
        <f t="shared" si="15"/>
        <v>0</v>
      </c>
      <c r="AU47" s="258"/>
      <c r="AV47" s="262"/>
      <c r="AW47" s="267">
        <f t="shared" si="16"/>
        <v>0</v>
      </c>
      <c r="AX47" s="258"/>
      <c r="AY47" s="268"/>
      <c r="AZ47" s="264">
        <f t="shared" si="17"/>
        <v>0</v>
      </c>
      <c r="BA47" s="258"/>
      <c r="BB47" s="259"/>
      <c r="BC47" s="264"/>
      <c r="BD47" s="258"/>
      <c r="BE47" s="266"/>
      <c r="BF47" s="465">
        <f t="shared" si="3"/>
        <v>0</v>
      </c>
      <c r="BG47" s="450"/>
      <c r="BH47" s="443"/>
      <c r="BI47" s="444"/>
    </row>
    <row r="48" spans="1:61" s="11" customFormat="1" ht="48" customHeight="1" x14ac:dyDescent="0.25">
      <c r="A48" s="432" t="s">
        <v>167</v>
      </c>
      <c r="B48" s="433"/>
      <c r="C48" s="445" t="s">
        <v>320</v>
      </c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7"/>
      <c r="R48" s="448"/>
      <c r="S48" s="449"/>
      <c r="T48" s="450">
        <v>2</v>
      </c>
      <c r="U48" s="375"/>
      <c r="V48" s="468">
        <f t="shared" si="18"/>
        <v>180</v>
      </c>
      <c r="W48" s="469"/>
      <c r="X48" s="451">
        <f t="shared" si="19"/>
        <v>96</v>
      </c>
      <c r="Y48" s="452"/>
      <c r="Z48" s="451">
        <v>48</v>
      </c>
      <c r="AA48" s="439"/>
      <c r="AB48" s="441">
        <v>32</v>
      </c>
      <c r="AC48" s="439"/>
      <c r="AD48" s="441">
        <v>16</v>
      </c>
      <c r="AE48" s="439"/>
      <c r="AF48" s="441"/>
      <c r="AG48" s="452"/>
      <c r="AH48" s="79">
        <f t="shared" si="20"/>
        <v>0</v>
      </c>
      <c r="AI48" s="258"/>
      <c r="AJ48" s="262"/>
      <c r="AK48" s="267">
        <f t="shared" si="21"/>
        <v>180</v>
      </c>
      <c r="AL48" s="258">
        <f>X48</f>
        <v>96</v>
      </c>
      <c r="AM48" s="262">
        <v>5</v>
      </c>
      <c r="AN48" s="257">
        <f t="shared" si="13"/>
        <v>0</v>
      </c>
      <c r="AO48" s="258"/>
      <c r="AP48" s="259"/>
      <c r="AQ48" s="264">
        <f t="shared" si="14"/>
        <v>0</v>
      </c>
      <c r="AR48" s="258"/>
      <c r="AS48" s="268"/>
      <c r="AT48" s="257">
        <f t="shared" si="15"/>
        <v>0</v>
      </c>
      <c r="AU48" s="258"/>
      <c r="AV48" s="262"/>
      <c r="AW48" s="267">
        <f t="shared" si="16"/>
        <v>0</v>
      </c>
      <c r="AX48" s="258"/>
      <c r="AY48" s="268"/>
      <c r="AZ48" s="264">
        <f t="shared" si="17"/>
        <v>0</v>
      </c>
      <c r="BA48" s="258"/>
      <c r="BB48" s="259"/>
      <c r="BC48" s="264"/>
      <c r="BD48" s="258"/>
      <c r="BE48" s="79"/>
      <c r="BF48" s="465">
        <f t="shared" si="3"/>
        <v>5</v>
      </c>
      <c r="BG48" s="450"/>
      <c r="BH48" s="443" t="s">
        <v>59</v>
      </c>
      <c r="BI48" s="444"/>
    </row>
    <row r="49" spans="1:61" s="11" customFormat="1" ht="48" customHeight="1" x14ac:dyDescent="0.25">
      <c r="A49" s="432" t="s">
        <v>239</v>
      </c>
      <c r="B49" s="433"/>
      <c r="C49" s="445" t="s">
        <v>240</v>
      </c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7"/>
      <c r="R49" s="448">
        <v>7</v>
      </c>
      <c r="S49" s="449"/>
      <c r="T49" s="450"/>
      <c r="U49" s="375"/>
      <c r="V49" s="468">
        <f t="shared" si="18"/>
        <v>90</v>
      </c>
      <c r="W49" s="469"/>
      <c r="X49" s="451">
        <f t="shared" si="19"/>
        <v>50</v>
      </c>
      <c r="Y49" s="452"/>
      <c r="Z49" s="451">
        <v>30</v>
      </c>
      <c r="AA49" s="439"/>
      <c r="AB49" s="441">
        <v>20</v>
      </c>
      <c r="AC49" s="439"/>
      <c r="AD49" s="441"/>
      <c r="AE49" s="439"/>
      <c r="AF49" s="441"/>
      <c r="AG49" s="452"/>
      <c r="AH49" s="79">
        <f t="shared" si="20"/>
        <v>0</v>
      </c>
      <c r="AI49" s="258"/>
      <c r="AJ49" s="262"/>
      <c r="AK49" s="267">
        <f t="shared" si="21"/>
        <v>0</v>
      </c>
      <c r="AL49" s="258"/>
      <c r="AM49" s="262"/>
      <c r="AN49" s="257">
        <f t="shared" si="13"/>
        <v>0</v>
      </c>
      <c r="AO49" s="258"/>
      <c r="AP49" s="259"/>
      <c r="AQ49" s="264">
        <f t="shared" si="14"/>
        <v>0</v>
      </c>
      <c r="AR49" s="258"/>
      <c r="AS49" s="268"/>
      <c r="AT49" s="257">
        <f t="shared" si="15"/>
        <v>0</v>
      </c>
      <c r="AU49" s="258"/>
      <c r="AV49" s="262"/>
      <c r="AW49" s="267">
        <f t="shared" si="16"/>
        <v>0</v>
      </c>
      <c r="AX49" s="258"/>
      <c r="AY49" s="268"/>
      <c r="AZ49" s="264">
        <v>90</v>
      </c>
      <c r="BA49" s="258">
        <f>X49</f>
        <v>50</v>
      </c>
      <c r="BB49" s="259">
        <v>3</v>
      </c>
      <c r="BC49" s="264"/>
      <c r="BD49" s="258"/>
      <c r="BE49" s="79"/>
      <c r="BF49" s="465">
        <f t="shared" si="3"/>
        <v>3</v>
      </c>
      <c r="BG49" s="450"/>
      <c r="BH49" s="443" t="s">
        <v>60</v>
      </c>
      <c r="BI49" s="444"/>
    </row>
    <row r="50" spans="1:61" s="11" customFormat="1" ht="48" customHeight="1" x14ac:dyDescent="0.25">
      <c r="A50" s="486" t="s">
        <v>168</v>
      </c>
      <c r="B50" s="487"/>
      <c r="C50" s="600" t="s">
        <v>300</v>
      </c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2"/>
      <c r="R50" s="124"/>
      <c r="S50" s="125"/>
      <c r="T50" s="126"/>
      <c r="U50" s="127"/>
      <c r="V50" s="468">
        <f t="shared" si="18"/>
        <v>0</v>
      </c>
      <c r="W50" s="469"/>
      <c r="X50" s="451">
        <f t="shared" si="19"/>
        <v>0</v>
      </c>
      <c r="Y50" s="452"/>
      <c r="Z50" s="249"/>
      <c r="AA50" s="247"/>
      <c r="AB50" s="248"/>
      <c r="AC50" s="247"/>
      <c r="AD50" s="248"/>
      <c r="AE50" s="247"/>
      <c r="AF50" s="248"/>
      <c r="AG50" s="250"/>
      <c r="AH50" s="79">
        <f t="shared" si="20"/>
        <v>0</v>
      </c>
      <c r="AI50" s="258"/>
      <c r="AJ50" s="262"/>
      <c r="AK50" s="267">
        <f t="shared" si="21"/>
        <v>0</v>
      </c>
      <c r="AL50" s="258"/>
      <c r="AM50" s="262"/>
      <c r="AN50" s="257">
        <f t="shared" si="13"/>
        <v>0</v>
      </c>
      <c r="AO50" s="258"/>
      <c r="AP50" s="259"/>
      <c r="AQ50" s="264">
        <f t="shared" si="14"/>
        <v>0</v>
      </c>
      <c r="AR50" s="258"/>
      <c r="AS50" s="268"/>
      <c r="AT50" s="257">
        <f t="shared" si="15"/>
        <v>0</v>
      </c>
      <c r="AU50" s="258"/>
      <c r="AV50" s="262"/>
      <c r="AW50" s="267">
        <f t="shared" si="16"/>
        <v>0</v>
      </c>
      <c r="AX50" s="258"/>
      <c r="AY50" s="268"/>
      <c r="AZ50" s="264">
        <f t="shared" si="17"/>
        <v>0</v>
      </c>
      <c r="BA50" s="258"/>
      <c r="BB50" s="259"/>
      <c r="BC50" s="264"/>
      <c r="BD50" s="258"/>
      <c r="BE50" s="79"/>
      <c r="BF50" s="465">
        <f t="shared" si="3"/>
        <v>0</v>
      </c>
      <c r="BG50" s="450"/>
      <c r="BH50" s="425"/>
      <c r="BI50" s="426"/>
    </row>
    <row r="51" spans="1:61" s="11" customFormat="1" ht="26.1" customHeight="1" x14ac:dyDescent="0.25">
      <c r="A51" s="432" t="s">
        <v>169</v>
      </c>
      <c r="B51" s="433"/>
      <c r="C51" s="470" t="s">
        <v>241</v>
      </c>
      <c r="D51" s="471"/>
      <c r="E51" s="471"/>
      <c r="F51" s="471"/>
      <c r="G51" s="471"/>
      <c r="H51" s="471"/>
      <c r="I51" s="471"/>
      <c r="J51" s="471"/>
      <c r="K51" s="471"/>
      <c r="L51" s="471"/>
      <c r="M51" s="471"/>
      <c r="N51" s="471"/>
      <c r="O51" s="471"/>
      <c r="P51" s="471"/>
      <c r="Q51" s="472"/>
      <c r="R51" s="465"/>
      <c r="S51" s="466"/>
      <c r="T51" s="467">
        <v>1</v>
      </c>
      <c r="U51" s="295"/>
      <c r="V51" s="468">
        <f t="shared" si="18"/>
        <v>108</v>
      </c>
      <c r="W51" s="469"/>
      <c r="X51" s="451">
        <f t="shared" si="19"/>
        <v>70</v>
      </c>
      <c r="Y51" s="452"/>
      <c r="Z51" s="451">
        <v>36</v>
      </c>
      <c r="AA51" s="439"/>
      <c r="AB51" s="441"/>
      <c r="AC51" s="439"/>
      <c r="AD51" s="441">
        <v>34</v>
      </c>
      <c r="AE51" s="439"/>
      <c r="AF51" s="441"/>
      <c r="AG51" s="452"/>
      <c r="AH51" s="79">
        <f t="shared" si="20"/>
        <v>108</v>
      </c>
      <c r="AI51" s="258">
        <f>X51</f>
        <v>70</v>
      </c>
      <c r="AJ51" s="262">
        <v>3</v>
      </c>
      <c r="AK51" s="267">
        <f t="shared" si="21"/>
        <v>0</v>
      </c>
      <c r="AL51" s="258"/>
      <c r="AM51" s="262"/>
      <c r="AN51" s="257">
        <f t="shared" si="13"/>
        <v>0</v>
      </c>
      <c r="AO51" s="258"/>
      <c r="AP51" s="259"/>
      <c r="AQ51" s="264">
        <f t="shared" si="14"/>
        <v>0</v>
      </c>
      <c r="AR51" s="258"/>
      <c r="AS51" s="268"/>
      <c r="AT51" s="257">
        <f t="shared" si="15"/>
        <v>0</v>
      </c>
      <c r="AU51" s="258"/>
      <c r="AV51" s="262"/>
      <c r="AW51" s="267">
        <f t="shared" si="16"/>
        <v>0</v>
      </c>
      <c r="AX51" s="258"/>
      <c r="AY51" s="268"/>
      <c r="AZ51" s="264">
        <f t="shared" si="17"/>
        <v>0</v>
      </c>
      <c r="BA51" s="258"/>
      <c r="BB51" s="259"/>
      <c r="BC51" s="264"/>
      <c r="BD51" s="258"/>
      <c r="BE51" s="79"/>
      <c r="BF51" s="465">
        <f t="shared" si="3"/>
        <v>3</v>
      </c>
      <c r="BG51" s="450"/>
      <c r="BH51" s="463" t="s">
        <v>61</v>
      </c>
      <c r="BI51" s="464"/>
    </row>
    <row r="52" spans="1:61" s="11" customFormat="1" ht="48" customHeight="1" x14ac:dyDescent="0.25">
      <c r="A52" s="492" t="s">
        <v>170</v>
      </c>
      <c r="B52" s="493"/>
      <c r="C52" s="470" t="s">
        <v>242</v>
      </c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2"/>
      <c r="R52" s="465">
        <v>1.2</v>
      </c>
      <c r="S52" s="466"/>
      <c r="T52" s="467"/>
      <c r="U52" s="295"/>
      <c r="V52" s="468">
        <f t="shared" si="18"/>
        <v>216</v>
      </c>
      <c r="W52" s="469"/>
      <c r="X52" s="451">
        <f t="shared" si="19"/>
        <v>120</v>
      </c>
      <c r="Y52" s="452"/>
      <c r="Z52" s="451">
        <v>52</v>
      </c>
      <c r="AA52" s="439"/>
      <c r="AB52" s="441">
        <v>68</v>
      </c>
      <c r="AC52" s="439"/>
      <c r="AD52" s="441"/>
      <c r="AE52" s="439"/>
      <c r="AF52" s="441"/>
      <c r="AG52" s="452"/>
      <c r="AH52" s="79">
        <f t="shared" si="20"/>
        <v>108</v>
      </c>
      <c r="AI52" s="258">
        <v>72</v>
      </c>
      <c r="AJ52" s="262">
        <v>3</v>
      </c>
      <c r="AK52" s="267">
        <f t="shared" si="21"/>
        <v>108</v>
      </c>
      <c r="AL52" s="258">
        <v>48</v>
      </c>
      <c r="AM52" s="262">
        <v>3</v>
      </c>
      <c r="AN52" s="257">
        <f t="shared" si="13"/>
        <v>0</v>
      </c>
      <c r="AO52" s="258"/>
      <c r="AP52" s="259"/>
      <c r="AQ52" s="264">
        <f t="shared" si="14"/>
        <v>0</v>
      </c>
      <c r="AR52" s="258"/>
      <c r="AS52" s="268"/>
      <c r="AT52" s="257">
        <f t="shared" si="15"/>
        <v>0</v>
      </c>
      <c r="AU52" s="258"/>
      <c r="AV52" s="262"/>
      <c r="AW52" s="267">
        <f t="shared" si="16"/>
        <v>0</v>
      </c>
      <c r="AX52" s="258"/>
      <c r="AY52" s="268"/>
      <c r="AZ52" s="264">
        <f t="shared" si="17"/>
        <v>0</v>
      </c>
      <c r="BA52" s="258"/>
      <c r="BB52" s="259"/>
      <c r="BC52" s="264"/>
      <c r="BD52" s="258"/>
      <c r="BE52" s="79"/>
      <c r="BF52" s="465">
        <f t="shared" si="3"/>
        <v>6</v>
      </c>
      <c r="BG52" s="450"/>
      <c r="BH52" s="482" t="s">
        <v>62</v>
      </c>
      <c r="BI52" s="483"/>
    </row>
    <row r="53" spans="1:61" s="12" customFormat="1" ht="72" customHeight="1" x14ac:dyDescent="0.25">
      <c r="A53" s="494"/>
      <c r="B53" s="495"/>
      <c r="C53" s="470" t="s">
        <v>243</v>
      </c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/>
      <c r="O53" s="471"/>
      <c r="P53" s="471"/>
      <c r="Q53" s="472"/>
      <c r="R53" s="465"/>
      <c r="S53" s="466"/>
      <c r="T53" s="467"/>
      <c r="U53" s="295"/>
      <c r="V53" s="468">
        <f t="shared" si="18"/>
        <v>30</v>
      </c>
      <c r="W53" s="469"/>
      <c r="X53" s="451">
        <f t="shared" si="19"/>
        <v>0</v>
      </c>
      <c r="Y53" s="452"/>
      <c r="Z53" s="451"/>
      <c r="AA53" s="439"/>
      <c r="AB53" s="441"/>
      <c r="AC53" s="439"/>
      <c r="AD53" s="441"/>
      <c r="AE53" s="439"/>
      <c r="AF53" s="441"/>
      <c r="AG53" s="452"/>
      <c r="AH53" s="79">
        <f t="shared" si="20"/>
        <v>0</v>
      </c>
      <c r="AI53" s="258"/>
      <c r="AJ53" s="262"/>
      <c r="AK53" s="267">
        <f t="shared" si="21"/>
        <v>0</v>
      </c>
      <c r="AL53" s="258"/>
      <c r="AM53" s="262"/>
      <c r="AN53" s="257">
        <v>30</v>
      </c>
      <c r="AO53" s="258"/>
      <c r="AP53" s="259">
        <v>1</v>
      </c>
      <c r="AQ53" s="264">
        <f t="shared" si="14"/>
        <v>0</v>
      </c>
      <c r="AR53" s="258"/>
      <c r="AS53" s="268"/>
      <c r="AT53" s="257">
        <f t="shared" si="15"/>
        <v>0</v>
      </c>
      <c r="AU53" s="258"/>
      <c r="AV53" s="262"/>
      <c r="AW53" s="267">
        <f t="shared" si="16"/>
        <v>0</v>
      </c>
      <c r="AX53" s="258"/>
      <c r="AY53" s="268"/>
      <c r="AZ53" s="264">
        <f t="shared" si="17"/>
        <v>0</v>
      </c>
      <c r="BA53" s="258"/>
      <c r="BB53" s="259"/>
      <c r="BC53" s="264"/>
      <c r="BD53" s="258"/>
      <c r="BE53" s="79"/>
      <c r="BF53" s="465">
        <f t="shared" si="3"/>
        <v>1</v>
      </c>
      <c r="BG53" s="450"/>
      <c r="BH53" s="484"/>
      <c r="BI53" s="485"/>
    </row>
    <row r="54" spans="1:61" s="11" customFormat="1" ht="48" customHeight="1" x14ac:dyDescent="0.25">
      <c r="A54" s="432" t="s">
        <v>208</v>
      </c>
      <c r="B54" s="433"/>
      <c r="C54" s="470" t="s">
        <v>247</v>
      </c>
      <c r="D54" s="471"/>
      <c r="E54" s="471"/>
      <c r="F54" s="471"/>
      <c r="G54" s="471"/>
      <c r="H54" s="471"/>
      <c r="I54" s="471"/>
      <c r="J54" s="471"/>
      <c r="K54" s="471"/>
      <c r="L54" s="471"/>
      <c r="M54" s="471"/>
      <c r="N54" s="471"/>
      <c r="O54" s="471"/>
      <c r="P54" s="471"/>
      <c r="Q54" s="472"/>
      <c r="R54" s="465">
        <v>3</v>
      </c>
      <c r="S54" s="466"/>
      <c r="T54" s="467"/>
      <c r="U54" s="295"/>
      <c r="V54" s="468">
        <f>AH54+AK54+AN54+AQ54+AT54+AW54+AZ54+BC54</f>
        <v>108</v>
      </c>
      <c r="W54" s="469"/>
      <c r="X54" s="451">
        <f>SUM(Z54:AG54)</f>
        <v>72</v>
      </c>
      <c r="Y54" s="452"/>
      <c r="Z54" s="451">
        <v>36</v>
      </c>
      <c r="AA54" s="439"/>
      <c r="AB54" s="441">
        <v>18</v>
      </c>
      <c r="AC54" s="439"/>
      <c r="AD54" s="441">
        <v>18</v>
      </c>
      <c r="AE54" s="439"/>
      <c r="AF54" s="441"/>
      <c r="AG54" s="452"/>
      <c r="AH54" s="79">
        <f>AJ54*36</f>
        <v>0</v>
      </c>
      <c r="AI54" s="258"/>
      <c r="AJ54" s="262"/>
      <c r="AK54" s="267">
        <f>AM54*36</f>
        <v>0</v>
      </c>
      <c r="AL54" s="258"/>
      <c r="AM54" s="262"/>
      <c r="AN54" s="257">
        <f>AP54*36</f>
        <v>108</v>
      </c>
      <c r="AO54" s="258">
        <f>X54</f>
        <v>72</v>
      </c>
      <c r="AP54" s="259">
        <v>3</v>
      </c>
      <c r="AQ54" s="264">
        <f>AS54*36</f>
        <v>0</v>
      </c>
      <c r="AR54" s="258"/>
      <c r="AS54" s="268"/>
      <c r="AT54" s="257">
        <f>AV54*36</f>
        <v>0</v>
      </c>
      <c r="AU54" s="258"/>
      <c r="AV54" s="262"/>
      <c r="AW54" s="267">
        <f>AY54*36</f>
        <v>0</v>
      </c>
      <c r="AX54" s="258"/>
      <c r="AY54" s="268"/>
      <c r="AZ54" s="264">
        <f>BB54*36</f>
        <v>0</v>
      </c>
      <c r="BA54" s="258"/>
      <c r="BB54" s="259"/>
      <c r="BC54" s="264"/>
      <c r="BD54" s="258"/>
      <c r="BE54" s="79"/>
      <c r="BF54" s="465">
        <f>AJ54+AM54+AP54+AS54+AV54+AY54+BB54+BE54</f>
        <v>3</v>
      </c>
      <c r="BG54" s="450"/>
      <c r="BH54" s="463" t="s">
        <v>63</v>
      </c>
      <c r="BI54" s="464"/>
    </row>
    <row r="55" spans="1:61" s="11" customFormat="1" ht="48" customHeight="1" x14ac:dyDescent="0.25">
      <c r="A55" s="492" t="s">
        <v>246</v>
      </c>
      <c r="B55" s="493"/>
      <c r="C55" s="470" t="s">
        <v>244</v>
      </c>
      <c r="D55" s="471"/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  <c r="Q55" s="472"/>
      <c r="R55" s="465">
        <v>3</v>
      </c>
      <c r="S55" s="466"/>
      <c r="T55" s="467"/>
      <c r="U55" s="295"/>
      <c r="V55" s="468">
        <f t="shared" si="18"/>
        <v>216</v>
      </c>
      <c r="W55" s="469"/>
      <c r="X55" s="451">
        <f t="shared" si="19"/>
        <v>108</v>
      </c>
      <c r="Y55" s="452"/>
      <c r="Z55" s="451">
        <v>54</v>
      </c>
      <c r="AA55" s="439"/>
      <c r="AB55" s="441">
        <v>54</v>
      </c>
      <c r="AC55" s="439"/>
      <c r="AD55" s="441"/>
      <c r="AE55" s="439"/>
      <c r="AF55" s="441"/>
      <c r="AG55" s="452"/>
      <c r="AH55" s="79">
        <f t="shared" si="20"/>
        <v>0</v>
      </c>
      <c r="AI55" s="258"/>
      <c r="AJ55" s="262"/>
      <c r="AK55" s="267">
        <f t="shared" si="21"/>
        <v>0</v>
      </c>
      <c r="AL55" s="258"/>
      <c r="AM55" s="262"/>
      <c r="AN55" s="257">
        <f t="shared" si="13"/>
        <v>216</v>
      </c>
      <c r="AO55" s="258">
        <f>X55</f>
        <v>108</v>
      </c>
      <c r="AP55" s="259">
        <v>6</v>
      </c>
      <c r="AQ55" s="264">
        <f t="shared" si="14"/>
        <v>0</v>
      </c>
      <c r="AR55" s="258"/>
      <c r="AS55" s="268"/>
      <c r="AT55" s="257">
        <f t="shared" si="15"/>
        <v>0</v>
      </c>
      <c r="AU55" s="258"/>
      <c r="AV55" s="262"/>
      <c r="AW55" s="267">
        <f t="shared" si="16"/>
        <v>0</v>
      </c>
      <c r="AX55" s="258"/>
      <c r="AY55" s="268"/>
      <c r="AZ55" s="264">
        <f t="shared" si="17"/>
        <v>0</v>
      </c>
      <c r="BA55" s="258"/>
      <c r="BB55" s="259"/>
      <c r="BC55" s="264"/>
      <c r="BD55" s="258"/>
      <c r="BE55" s="79"/>
      <c r="BF55" s="465">
        <f t="shared" si="3"/>
        <v>6</v>
      </c>
      <c r="BG55" s="450"/>
      <c r="BH55" s="482" t="s">
        <v>65</v>
      </c>
      <c r="BI55" s="483"/>
    </row>
    <row r="56" spans="1:61" s="11" customFormat="1" ht="72" customHeight="1" x14ac:dyDescent="0.25">
      <c r="A56" s="494"/>
      <c r="B56" s="495"/>
      <c r="C56" s="624" t="s">
        <v>245</v>
      </c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6"/>
      <c r="R56" s="251"/>
      <c r="S56" s="252"/>
      <c r="T56" s="239"/>
      <c r="U56" s="240"/>
      <c r="V56" s="468">
        <f t="shared" si="18"/>
        <v>30</v>
      </c>
      <c r="W56" s="469"/>
      <c r="X56" s="451">
        <f t="shared" si="19"/>
        <v>0</v>
      </c>
      <c r="Y56" s="452"/>
      <c r="Z56" s="249"/>
      <c r="AA56" s="247"/>
      <c r="AB56" s="248"/>
      <c r="AC56" s="247"/>
      <c r="AD56" s="248"/>
      <c r="AE56" s="247"/>
      <c r="AF56" s="248"/>
      <c r="AG56" s="250"/>
      <c r="AH56" s="79">
        <f t="shared" si="20"/>
        <v>0</v>
      </c>
      <c r="AI56" s="258"/>
      <c r="AJ56" s="262"/>
      <c r="AK56" s="267">
        <f t="shared" si="21"/>
        <v>0</v>
      </c>
      <c r="AL56" s="258"/>
      <c r="AM56" s="262"/>
      <c r="AN56" s="257">
        <f t="shared" si="13"/>
        <v>0</v>
      </c>
      <c r="AO56" s="258"/>
      <c r="AP56" s="259"/>
      <c r="AQ56" s="264">
        <v>30</v>
      </c>
      <c r="AR56" s="258"/>
      <c r="AS56" s="268">
        <v>1</v>
      </c>
      <c r="AT56" s="257">
        <f t="shared" si="15"/>
        <v>0</v>
      </c>
      <c r="AU56" s="258"/>
      <c r="AV56" s="262"/>
      <c r="AW56" s="267">
        <f t="shared" si="16"/>
        <v>0</v>
      </c>
      <c r="AX56" s="258"/>
      <c r="AY56" s="268"/>
      <c r="AZ56" s="264">
        <f t="shared" si="17"/>
        <v>0</v>
      </c>
      <c r="BA56" s="258"/>
      <c r="BB56" s="259"/>
      <c r="BC56" s="264"/>
      <c r="BD56" s="258"/>
      <c r="BE56" s="79"/>
      <c r="BF56" s="465">
        <f t="shared" si="3"/>
        <v>1</v>
      </c>
      <c r="BG56" s="450"/>
      <c r="BH56" s="484"/>
      <c r="BI56" s="485"/>
    </row>
    <row r="57" spans="1:61" s="11" customFormat="1" ht="26.1" customHeight="1" x14ac:dyDescent="0.25">
      <c r="A57" s="492" t="s">
        <v>248</v>
      </c>
      <c r="B57" s="493"/>
      <c r="C57" s="621" t="s">
        <v>220</v>
      </c>
      <c r="D57" s="622"/>
      <c r="E57" s="622"/>
      <c r="F57" s="622"/>
      <c r="G57" s="622"/>
      <c r="H57" s="622"/>
      <c r="I57" s="622"/>
      <c r="J57" s="622"/>
      <c r="K57" s="622"/>
      <c r="L57" s="622"/>
      <c r="M57" s="622"/>
      <c r="N57" s="622"/>
      <c r="O57" s="622"/>
      <c r="P57" s="622"/>
      <c r="Q57" s="623"/>
      <c r="R57" s="501">
        <v>5</v>
      </c>
      <c r="S57" s="502"/>
      <c r="T57" s="503"/>
      <c r="U57" s="504"/>
      <c r="V57" s="468">
        <f t="shared" si="18"/>
        <v>108</v>
      </c>
      <c r="W57" s="469"/>
      <c r="X57" s="451">
        <f t="shared" si="19"/>
        <v>72</v>
      </c>
      <c r="Y57" s="452"/>
      <c r="Z57" s="437">
        <v>36</v>
      </c>
      <c r="AA57" s="420"/>
      <c r="AB57" s="419">
        <v>36</v>
      </c>
      <c r="AC57" s="420"/>
      <c r="AD57" s="419"/>
      <c r="AE57" s="420"/>
      <c r="AF57" s="419"/>
      <c r="AG57" s="438"/>
      <c r="AH57" s="79">
        <f t="shared" si="20"/>
        <v>0</v>
      </c>
      <c r="AI57" s="86"/>
      <c r="AJ57" s="87"/>
      <c r="AK57" s="267">
        <f t="shared" si="21"/>
        <v>0</v>
      </c>
      <c r="AL57" s="86"/>
      <c r="AM57" s="87"/>
      <c r="AN57" s="257">
        <f t="shared" si="13"/>
        <v>0</v>
      </c>
      <c r="AO57" s="86"/>
      <c r="AP57" s="90"/>
      <c r="AQ57" s="264">
        <f t="shared" ref="AQ57:AQ100" si="22">AS57*36</f>
        <v>0</v>
      </c>
      <c r="AR57" s="86"/>
      <c r="AS57" s="92"/>
      <c r="AT57" s="257">
        <f t="shared" si="15"/>
        <v>108</v>
      </c>
      <c r="AU57" s="86">
        <f>X57</f>
        <v>72</v>
      </c>
      <c r="AV57" s="87">
        <v>3</v>
      </c>
      <c r="AW57" s="267">
        <f t="shared" si="16"/>
        <v>0</v>
      </c>
      <c r="AX57" s="86"/>
      <c r="AY57" s="92"/>
      <c r="AZ57" s="264">
        <f t="shared" si="17"/>
        <v>0</v>
      </c>
      <c r="BA57" s="86"/>
      <c r="BB57" s="90"/>
      <c r="BC57" s="91"/>
      <c r="BD57" s="86"/>
      <c r="BE57" s="265"/>
      <c r="BF57" s="465">
        <f t="shared" si="3"/>
        <v>3</v>
      </c>
      <c r="BG57" s="450"/>
      <c r="BH57" s="482" t="s">
        <v>66</v>
      </c>
      <c r="BI57" s="483"/>
    </row>
    <row r="58" spans="1:61" s="17" customFormat="1" ht="48" customHeight="1" x14ac:dyDescent="0.25">
      <c r="A58" s="453" t="s">
        <v>171</v>
      </c>
      <c r="B58" s="618"/>
      <c r="C58" s="455" t="s">
        <v>9</v>
      </c>
      <c r="D58" s="456"/>
      <c r="E58" s="456"/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7"/>
      <c r="R58" s="44"/>
      <c r="S58" s="45"/>
      <c r="T58" s="46"/>
      <c r="U58" s="47"/>
      <c r="V58" s="605">
        <f>SUM(V59:W103)</f>
        <v>4054</v>
      </c>
      <c r="W58" s="606"/>
      <c r="X58" s="619">
        <f>SUM(X59:Y103)</f>
        <v>2060</v>
      </c>
      <c r="Y58" s="620"/>
      <c r="Z58" s="605">
        <f>SUM(Z59:AA103)</f>
        <v>994</v>
      </c>
      <c r="AA58" s="606"/>
      <c r="AB58" s="603">
        <f>SUM(AB59:AC103)</f>
        <v>706</v>
      </c>
      <c r="AC58" s="604"/>
      <c r="AD58" s="603">
        <f>SUM(AD59:AE103)</f>
        <v>340</v>
      </c>
      <c r="AE58" s="604"/>
      <c r="AF58" s="605">
        <f>SUM(AF59:AG103)</f>
        <v>20</v>
      </c>
      <c r="AG58" s="606"/>
      <c r="AH58" s="93">
        <f>SUM(AH59:AH100)</f>
        <v>0</v>
      </c>
      <c r="AI58" s="94">
        <f>SUM(AI59:AI100)</f>
        <v>0</v>
      </c>
      <c r="AJ58" s="95">
        <f>SUM(AJ59:AJ100)</f>
        <v>0</v>
      </c>
      <c r="AK58" s="272">
        <f t="shared" ref="AK58:BB58" si="23">SUM(AK59:AK103)</f>
        <v>108</v>
      </c>
      <c r="AL58" s="94">
        <f t="shared" si="23"/>
        <v>64</v>
      </c>
      <c r="AM58" s="95">
        <f t="shared" si="23"/>
        <v>3</v>
      </c>
      <c r="AN58" s="97">
        <f t="shared" si="23"/>
        <v>396</v>
      </c>
      <c r="AO58" s="94">
        <f t="shared" si="23"/>
        <v>214</v>
      </c>
      <c r="AP58" s="95">
        <f t="shared" si="23"/>
        <v>11</v>
      </c>
      <c r="AQ58" s="96">
        <f t="shared" si="23"/>
        <v>648</v>
      </c>
      <c r="AR58" s="94">
        <f t="shared" si="23"/>
        <v>352</v>
      </c>
      <c r="AS58" s="95">
        <f t="shared" si="23"/>
        <v>18</v>
      </c>
      <c r="AT58" s="97">
        <f t="shared" si="23"/>
        <v>760</v>
      </c>
      <c r="AU58" s="94">
        <f t="shared" si="23"/>
        <v>394</v>
      </c>
      <c r="AV58" s="98">
        <f t="shared" si="23"/>
        <v>21</v>
      </c>
      <c r="AW58" s="99">
        <f t="shared" si="23"/>
        <v>980</v>
      </c>
      <c r="AX58" s="94">
        <f t="shared" si="23"/>
        <v>480</v>
      </c>
      <c r="AY58" s="100">
        <f t="shared" si="23"/>
        <v>27</v>
      </c>
      <c r="AZ58" s="99">
        <f t="shared" si="23"/>
        <v>1162</v>
      </c>
      <c r="BA58" s="94">
        <f t="shared" si="23"/>
        <v>556</v>
      </c>
      <c r="BB58" s="273">
        <f t="shared" si="23"/>
        <v>36</v>
      </c>
      <c r="BC58" s="99">
        <f>SUM(BC59:BC100)</f>
        <v>0</v>
      </c>
      <c r="BD58" s="94">
        <f>SUM(BD59:BD100)</f>
        <v>0</v>
      </c>
      <c r="BE58" s="101">
        <f>SUM(BE59:BE100)</f>
        <v>0</v>
      </c>
      <c r="BF58" s="607">
        <f t="shared" si="3"/>
        <v>116</v>
      </c>
      <c r="BG58" s="608"/>
      <c r="BH58" s="609"/>
      <c r="BI58" s="610"/>
    </row>
    <row r="59" spans="1:61" s="11" customFormat="1" ht="27" customHeight="1" x14ac:dyDescent="0.25">
      <c r="A59" s="505" t="s">
        <v>172</v>
      </c>
      <c r="B59" s="506"/>
      <c r="C59" s="611" t="s">
        <v>10</v>
      </c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3"/>
      <c r="R59" s="132"/>
      <c r="S59" s="133"/>
      <c r="T59" s="134"/>
      <c r="U59" s="135"/>
      <c r="V59" s="614">
        <f t="shared" ref="V59:V100" si="24">AH59+AK59+AN59+AQ59+AT59+AW59+AZ59+BC59</f>
        <v>0</v>
      </c>
      <c r="W59" s="615"/>
      <c r="X59" s="616">
        <f t="shared" ref="X59:X100" si="25">SUM(Z59:AG59)</f>
        <v>0</v>
      </c>
      <c r="Y59" s="617"/>
      <c r="Z59" s="40"/>
      <c r="AA59" s="41"/>
      <c r="AB59" s="42"/>
      <c r="AC59" s="41"/>
      <c r="AD59" s="42"/>
      <c r="AE59" s="41"/>
      <c r="AF59" s="42"/>
      <c r="AG59" s="43"/>
      <c r="AH59" s="79">
        <f t="shared" si="20"/>
        <v>0</v>
      </c>
      <c r="AI59" s="103"/>
      <c r="AJ59" s="104"/>
      <c r="AK59" s="267">
        <f t="shared" si="21"/>
        <v>0</v>
      </c>
      <c r="AL59" s="103"/>
      <c r="AM59" s="104"/>
      <c r="AN59" s="257">
        <f t="shared" si="13"/>
        <v>0</v>
      </c>
      <c r="AO59" s="103"/>
      <c r="AP59" s="105"/>
      <c r="AQ59" s="264">
        <f t="shared" si="22"/>
        <v>0</v>
      </c>
      <c r="AR59" s="103"/>
      <c r="AS59" s="107"/>
      <c r="AT59" s="257">
        <f t="shared" si="15"/>
        <v>0</v>
      </c>
      <c r="AU59" s="103"/>
      <c r="AV59" s="104"/>
      <c r="AW59" s="267">
        <f t="shared" si="16"/>
        <v>0</v>
      </c>
      <c r="AX59" s="103"/>
      <c r="AY59" s="107"/>
      <c r="AZ59" s="264">
        <f t="shared" si="17"/>
        <v>0</v>
      </c>
      <c r="BA59" s="103"/>
      <c r="BB59" s="105"/>
      <c r="BC59" s="106"/>
      <c r="BD59" s="103"/>
      <c r="BE59" s="102"/>
      <c r="BF59" s="465">
        <f t="shared" si="3"/>
        <v>0</v>
      </c>
      <c r="BG59" s="450"/>
      <c r="BH59" s="516"/>
      <c r="BI59" s="517"/>
    </row>
    <row r="60" spans="1:61" s="11" customFormat="1" ht="60" customHeight="1" x14ac:dyDescent="0.25">
      <c r="A60" s="432" t="s">
        <v>173</v>
      </c>
      <c r="B60" s="433"/>
      <c r="C60" s="445" t="s">
        <v>336</v>
      </c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7"/>
      <c r="R60" s="251"/>
      <c r="S60" s="252"/>
      <c r="T60" s="450">
        <v>3</v>
      </c>
      <c r="U60" s="375"/>
      <c r="V60" s="468">
        <f>AH60+AK60+AN60+AQ60+AT60+AW60+AZ60+BC60</f>
        <v>72</v>
      </c>
      <c r="W60" s="469"/>
      <c r="X60" s="451">
        <f>SUM(Z60:AG60)</f>
        <v>34</v>
      </c>
      <c r="Y60" s="452"/>
      <c r="Z60" s="451">
        <v>24</v>
      </c>
      <c r="AA60" s="439"/>
      <c r="AB60" s="441"/>
      <c r="AC60" s="439"/>
      <c r="AD60" s="441"/>
      <c r="AE60" s="439"/>
      <c r="AF60" s="441">
        <v>10</v>
      </c>
      <c r="AG60" s="452"/>
      <c r="AH60" s="79">
        <f t="shared" si="20"/>
        <v>0</v>
      </c>
      <c r="AI60" s="258"/>
      <c r="AJ60" s="262"/>
      <c r="AK60" s="267">
        <f t="shared" si="21"/>
        <v>0</v>
      </c>
      <c r="AL60" s="258"/>
      <c r="AM60" s="262"/>
      <c r="AN60" s="257">
        <f t="shared" si="13"/>
        <v>72</v>
      </c>
      <c r="AO60" s="258">
        <f>X60</f>
        <v>34</v>
      </c>
      <c r="AP60" s="259">
        <v>2</v>
      </c>
      <c r="AQ60" s="264">
        <f t="shared" si="22"/>
        <v>0</v>
      </c>
      <c r="AR60" s="258"/>
      <c r="AS60" s="268"/>
      <c r="AT60" s="257">
        <f t="shared" si="15"/>
        <v>0</v>
      </c>
      <c r="AU60" s="258"/>
      <c r="AV60" s="262"/>
      <c r="AW60" s="267">
        <f t="shared" si="16"/>
        <v>0</v>
      </c>
      <c r="AX60" s="258"/>
      <c r="AY60" s="268"/>
      <c r="AZ60" s="264">
        <f t="shared" si="17"/>
        <v>0</v>
      </c>
      <c r="BA60" s="258"/>
      <c r="BB60" s="259"/>
      <c r="BC60" s="264"/>
      <c r="BD60" s="258"/>
      <c r="BE60" s="79"/>
      <c r="BF60" s="465">
        <f>AJ60+AM60+AP60+AS60+AV60+AY60+BB60+BE60</f>
        <v>2</v>
      </c>
      <c r="BG60" s="450"/>
      <c r="BH60" s="443" t="s">
        <v>337</v>
      </c>
      <c r="BI60" s="444"/>
    </row>
    <row r="61" spans="1:61" s="11" customFormat="1" ht="60" customHeight="1" x14ac:dyDescent="0.25">
      <c r="A61" s="432" t="s">
        <v>174</v>
      </c>
      <c r="B61" s="433"/>
      <c r="C61" s="445" t="s">
        <v>18</v>
      </c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7"/>
      <c r="R61" s="251"/>
      <c r="S61" s="252"/>
      <c r="T61" s="450">
        <v>5</v>
      </c>
      <c r="U61" s="375"/>
      <c r="V61" s="468">
        <f t="shared" si="24"/>
        <v>72</v>
      </c>
      <c r="W61" s="469"/>
      <c r="X61" s="451">
        <f t="shared" si="25"/>
        <v>34</v>
      </c>
      <c r="Y61" s="452"/>
      <c r="Z61" s="451">
        <v>24</v>
      </c>
      <c r="AA61" s="439"/>
      <c r="AB61" s="441"/>
      <c r="AC61" s="439"/>
      <c r="AD61" s="441"/>
      <c r="AE61" s="439"/>
      <c r="AF61" s="441">
        <v>10</v>
      </c>
      <c r="AG61" s="452"/>
      <c r="AH61" s="79">
        <f t="shared" si="20"/>
        <v>0</v>
      </c>
      <c r="AI61" s="258"/>
      <c r="AJ61" s="262"/>
      <c r="AK61" s="267">
        <f t="shared" si="21"/>
        <v>0</v>
      </c>
      <c r="AL61" s="258"/>
      <c r="AM61" s="262"/>
      <c r="AN61" s="257">
        <f t="shared" si="13"/>
        <v>0</v>
      </c>
      <c r="AO61" s="258"/>
      <c r="AP61" s="259"/>
      <c r="AQ61" s="264">
        <f t="shared" si="22"/>
        <v>0</v>
      </c>
      <c r="AR61" s="258"/>
      <c r="AS61" s="268"/>
      <c r="AT61" s="257">
        <f t="shared" si="15"/>
        <v>72</v>
      </c>
      <c r="AU61" s="258">
        <f>X61</f>
        <v>34</v>
      </c>
      <c r="AV61" s="262">
        <v>2</v>
      </c>
      <c r="AW61" s="267">
        <f t="shared" si="16"/>
        <v>0</v>
      </c>
      <c r="AX61" s="258"/>
      <c r="AY61" s="268"/>
      <c r="AZ61" s="264">
        <f t="shared" si="17"/>
        <v>0</v>
      </c>
      <c r="BA61" s="258"/>
      <c r="BB61" s="259"/>
      <c r="BC61" s="264"/>
      <c r="BD61" s="258"/>
      <c r="BE61" s="79"/>
      <c r="BF61" s="465">
        <f t="shared" si="3"/>
        <v>2</v>
      </c>
      <c r="BG61" s="450"/>
      <c r="BH61" s="443" t="s">
        <v>338</v>
      </c>
      <c r="BI61" s="444"/>
    </row>
    <row r="62" spans="1:61" s="11" customFormat="1" ht="48" customHeight="1" x14ac:dyDescent="0.25">
      <c r="A62" s="486" t="s">
        <v>175</v>
      </c>
      <c r="B62" s="487"/>
      <c r="C62" s="600" t="s">
        <v>349</v>
      </c>
      <c r="D62" s="601"/>
      <c r="E62" s="601"/>
      <c r="F62" s="601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2"/>
      <c r="R62" s="124"/>
      <c r="S62" s="125"/>
      <c r="T62" s="126"/>
      <c r="U62" s="127"/>
      <c r="V62" s="468">
        <f t="shared" si="24"/>
        <v>0</v>
      </c>
      <c r="W62" s="469"/>
      <c r="X62" s="451">
        <f t="shared" si="25"/>
        <v>0</v>
      </c>
      <c r="Y62" s="452"/>
      <c r="Z62" s="249"/>
      <c r="AA62" s="247"/>
      <c r="AB62" s="248"/>
      <c r="AC62" s="247"/>
      <c r="AD62" s="248"/>
      <c r="AE62" s="247"/>
      <c r="AF62" s="248"/>
      <c r="AG62" s="250"/>
      <c r="AH62" s="79">
        <f t="shared" si="20"/>
        <v>0</v>
      </c>
      <c r="AI62" s="258"/>
      <c r="AJ62" s="262"/>
      <c r="AK62" s="267">
        <f t="shared" si="21"/>
        <v>0</v>
      </c>
      <c r="AL62" s="258"/>
      <c r="AM62" s="262"/>
      <c r="AN62" s="257">
        <f t="shared" si="13"/>
        <v>0</v>
      </c>
      <c r="AO62" s="258"/>
      <c r="AP62" s="259"/>
      <c r="AQ62" s="264">
        <f t="shared" si="22"/>
        <v>0</v>
      </c>
      <c r="AR62" s="258"/>
      <c r="AS62" s="268"/>
      <c r="AT62" s="257">
        <f t="shared" si="15"/>
        <v>0</v>
      </c>
      <c r="AU62" s="258"/>
      <c r="AV62" s="262"/>
      <c r="AW62" s="267">
        <f t="shared" si="16"/>
        <v>0</v>
      </c>
      <c r="AX62" s="258"/>
      <c r="AY62" s="268"/>
      <c r="AZ62" s="264">
        <f t="shared" si="17"/>
        <v>0</v>
      </c>
      <c r="BA62" s="258"/>
      <c r="BB62" s="259"/>
      <c r="BC62" s="264"/>
      <c r="BD62" s="258"/>
      <c r="BE62" s="79"/>
      <c r="BF62" s="465">
        <f t="shared" si="3"/>
        <v>0</v>
      </c>
      <c r="BG62" s="450"/>
      <c r="BH62" s="232"/>
      <c r="BI62" s="233"/>
    </row>
    <row r="63" spans="1:61" s="11" customFormat="1" ht="26.1" customHeight="1" x14ac:dyDescent="0.25">
      <c r="A63" s="432" t="s">
        <v>176</v>
      </c>
      <c r="B63" s="433"/>
      <c r="C63" s="470" t="s">
        <v>251</v>
      </c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2"/>
      <c r="R63" s="465"/>
      <c r="S63" s="466"/>
      <c r="T63" s="467">
        <v>2</v>
      </c>
      <c r="U63" s="295"/>
      <c r="V63" s="468">
        <f>AH63+AK63+AN63+AQ63+AT63+AW63+AZ63+BC63</f>
        <v>108</v>
      </c>
      <c r="W63" s="469"/>
      <c r="X63" s="451">
        <f>SUM(Z63:AG63)</f>
        <v>64</v>
      </c>
      <c r="Y63" s="452"/>
      <c r="Z63" s="451">
        <v>16</v>
      </c>
      <c r="AA63" s="439"/>
      <c r="AB63" s="441"/>
      <c r="AC63" s="439"/>
      <c r="AD63" s="441">
        <v>48</v>
      </c>
      <c r="AE63" s="439"/>
      <c r="AF63" s="441"/>
      <c r="AG63" s="452"/>
      <c r="AH63" s="79">
        <f t="shared" si="20"/>
        <v>0</v>
      </c>
      <c r="AI63" s="258"/>
      <c r="AJ63" s="262"/>
      <c r="AK63" s="267">
        <f t="shared" si="21"/>
        <v>108</v>
      </c>
      <c r="AL63" s="258">
        <f>X63</f>
        <v>64</v>
      </c>
      <c r="AM63" s="262">
        <v>3</v>
      </c>
      <c r="AN63" s="257">
        <f t="shared" si="13"/>
        <v>0</v>
      </c>
      <c r="AO63" s="258"/>
      <c r="AP63" s="259"/>
      <c r="AQ63" s="264">
        <f t="shared" si="22"/>
        <v>0</v>
      </c>
      <c r="AR63" s="258"/>
      <c r="AS63" s="268"/>
      <c r="AT63" s="257">
        <f t="shared" si="15"/>
        <v>0</v>
      </c>
      <c r="AU63" s="258"/>
      <c r="AV63" s="262"/>
      <c r="AW63" s="267">
        <f t="shared" si="16"/>
        <v>0</v>
      </c>
      <c r="AX63" s="258"/>
      <c r="AY63" s="268"/>
      <c r="AZ63" s="264">
        <f t="shared" si="17"/>
        <v>0</v>
      </c>
      <c r="BA63" s="258"/>
      <c r="BB63" s="259"/>
      <c r="BC63" s="264"/>
      <c r="BD63" s="258"/>
      <c r="BE63" s="79"/>
      <c r="BF63" s="465">
        <f>AJ63+AM63+AP63+AS63+AV63+AY63+BB63+BE63</f>
        <v>3</v>
      </c>
      <c r="BG63" s="450"/>
      <c r="BH63" s="425" t="s">
        <v>67</v>
      </c>
      <c r="BI63" s="426"/>
    </row>
    <row r="64" spans="1:61" s="11" customFormat="1" ht="48" customHeight="1" x14ac:dyDescent="0.25">
      <c r="A64" s="432" t="s">
        <v>223</v>
      </c>
      <c r="B64" s="433"/>
      <c r="C64" s="470" t="s">
        <v>249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2"/>
      <c r="R64" s="465">
        <v>4</v>
      </c>
      <c r="S64" s="466"/>
      <c r="T64" s="467">
        <v>3</v>
      </c>
      <c r="U64" s="295"/>
      <c r="V64" s="468">
        <f t="shared" si="24"/>
        <v>216</v>
      </c>
      <c r="W64" s="469"/>
      <c r="X64" s="451">
        <f t="shared" si="25"/>
        <v>136</v>
      </c>
      <c r="Y64" s="452"/>
      <c r="Z64" s="451">
        <f>36+32</f>
        <v>68</v>
      </c>
      <c r="AA64" s="439"/>
      <c r="AB64" s="441">
        <f>36+16</f>
        <v>52</v>
      </c>
      <c r="AC64" s="439"/>
      <c r="AD64" s="441">
        <v>16</v>
      </c>
      <c r="AE64" s="439"/>
      <c r="AF64" s="441"/>
      <c r="AG64" s="452"/>
      <c r="AH64" s="79">
        <f t="shared" si="20"/>
        <v>0</v>
      </c>
      <c r="AI64" s="258"/>
      <c r="AJ64" s="262"/>
      <c r="AK64" s="267">
        <f t="shared" si="21"/>
        <v>0</v>
      </c>
      <c r="AL64" s="258"/>
      <c r="AM64" s="262"/>
      <c r="AN64" s="257">
        <f t="shared" si="13"/>
        <v>108</v>
      </c>
      <c r="AO64" s="258">
        <f>36+36</f>
        <v>72</v>
      </c>
      <c r="AP64" s="259">
        <v>3</v>
      </c>
      <c r="AQ64" s="264">
        <f t="shared" si="22"/>
        <v>108</v>
      </c>
      <c r="AR64" s="258">
        <f>32+16+16</f>
        <v>64</v>
      </c>
      <c r="AS64" s="268">
        <v>3</v>
      </c>
      <c r="AT64" s="257">
        <f t="shared" si="15"/>
        <v>0</v>
      </c>
      <c r="AU64" s="258"/>
      <c r="AV64" s="262"/>
      <c r="AW64" s="267">
        <f t="shared" si="16"/>
        <v>0</v>
      </c>
      <c r="AX64" s="258"/>
      <c r="AY64" s="268"/>
      <c r="AZ64" s="264">
        <f t="shared" si="17"/>
        <v>0</v>
      </c>
      <c r="BA64" s="258"/>
      <c r="BB64" s="259"/>
      <c r="BC64" s="264"/>
      <c r="BD64" s="258"/>
      <c r="BE64" s="79"/>
      <c r="BF64" s="465">
        <f t="shared" si="3"/>
        <v>6</v>
      </c>
      <c r="BG64" s="450"/>
      <c r="BH64" s="425" t="s">
        <v>68</v>
      </c>
      <c r="BI64" s="426"/>
    </row>
    <row r="65" spans="1:61" s="11" customFormat="1" ht="48" customHeight="1" x14ac:dyDescent="0.25">
      <c r="A65" s="432" t="s">
        <v>250</v>
      </c>
      <c r="B65" s="433"/>
      <c r="C65" s="470" t="s">
        <v>255</v>
      </c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2"/>
      <c r="R65" s="465"/>
      <c r="S65" s="466"/>
      <c r="T65" s="467">
        <v>3</v>
      </c>
      <c r="U65" s="295"/>
      <c r="V65" s="468">
        <f>AH65+AK65+AN65+AQ65+AT65+AW65+AZ65+BC65</f>
        <v>108</v>
      </c>
      <c r="W65" s="469"/>
      <c r="X65" s="451">
        <f>SUM(Z65:AG65)</f>
        <v>36</v>
      </c>
      <c r="Y65" s="452"/>
      <c r="Z65" s="451">
        <v>18</v>
      </c>
      <c r="AA65" s="439"/>
      <c r="AB65" s="441">
        <v>18</v>
      </c>
      <c r="AC65" s="439"/>
      <c r="AD65" s="441"/>
      <c r="AE65" s="439"/>
      <c r="AF65" s="441"/>
      <c r="AG65" s="452"/>
      <c r="AH65" s="79">
        <f t="shared" si="20"/>
        <v>0</v>
      </c>
      <c r="AI65" s="258"/>
      <c r="AJ65" s="262"/>
      <c r="AK65" s="267">
        <f t="shared" si="21"/>
        <v>0</v>
      </c>
      <c r="AL65" s="258"/>
      <c r="AM65" s="262"/>
      <c r="AN65" s="257">
        <f t="shared" si="13"/>
        <v>108</v>
      </c>
      <c r="AO65" s="258">
        <f>X65</f>
        <v>36</v>
      </c>
      <c r="AP65" s="259">
        <v>3</v>
      </c>
      <c r="AQ65" s="264">
        <f t="shared" si="22"/>
        <v>0</v>
      </c>
      <c r="AR65" s="258"/>
      <c r="AS65" s="268"/>
      <c r="AT65" s="257">
        <f t="shared" si="15"/>
        <v>0</v>
      </c>
      <c r="AU65" s="258"/>
      <c r="AV65" s="262"/>
      <c r="AW65" s="267">
        <f t="shared" si="16"/>
        <v>0</v>
      </c>
      <c r="AX65" s="258"/>
      <c r="AY65" s="268"/>
      <c r="AZ65" s="264">
        <f t="shared" si="17"/>
        <v>0</v>
      </c>
      <c r="BA65" s="258"/>
      <c r="BB65" s="259"/>
      <c r="BC65" s="264"/>
      <c r="BD65" s="258"/>
      <c r="BE65" s="79"/>
      <c r="BF65" s="465">
        <f>AJ65+AM65+AP65+AS65+AV65+AY65+BB65+BE65</f>
        <v>3</v>
      </c>
      <c r="BG65" s="450"/>
      <c r="BH65" s="425" t="s">
        <v>69</v>
      </c>
      <c r="BI65" s="426"/>
    </row>
    <row r="66" spans="1:61" s="11" customFormat="1" ht="26.1" customHeight="1" x14ac:dyDescent="0.25">
      <c r="A66" s="432" t="s">
        <v>252</v>
      </c>
      <c r="B66" s="433"/>
      <c r="C66" s="470" t="s">
        <v>219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2"/>
      <c r="R66" s="465">
        <v>4</v>
      </c>
      <c r="S66" s="466"/>
      <c r="T66" s="467"/>
      <c r="U66" s="295"/>
      <c r="V66" s="468">
        <f t="shared" si="24"/>
        <v>108</v>
      </c>
      <c r="W66" s="469"/>
      <c r="X66" s="451">
        <f t="shared" si="25"/>
        <v>64</v>
      </c>
      <c r="Y66" s="452"/>
      <c r="Z66" s="451">
        <v>32</v>
      </c>
      <c r="AA66" s="439"/>
      <c r="AB66" s="441">
        <v>32</v>
      </c>
      <c r="AC66" s="439"/>
      <c r="AD66" s="441"/>
      <c r="AE66" s="439"/>
      <c r="AF66" s="441"/>
      <c r="AG66" s="452"/>
      <c r="AH66" s="79">
        <f t="shared" si="20"/>
        <v>0</v>
      </c>
      <c r="AI66" s="258"/>
      <c r="AJ66" s="262"/>
      <c r="AK66" s="267">
        <f t="shared" si="21"/>
        <v>0</v>
      </c>
      <c r="AL66" s="258"/>
      <c r="AM66" s="262"/>
      <c r="AN66" s="257">
        <f t="shared" si="13"/>
        <v>0</v>
      </c>
      <c r="AO66" s="258"/>
      <c r="AP66" s="259"/>
      <c r="AQ66" s="264">
        <f t="shared" si="22"/>
        <v>108</v>
      </c>
      <c r="AR66" s="258">
        <f>X66</f>
        <v>64</v>
      </c>
      <c r="AS66" s="268">
        <v>3</v>
      </c>
      <c r="AT66" s="257">
        <f t="shared" si="15"/>
        <v>0</v>
      </c>
      <c r="AU66" s="258"/>
      <c r="AV66" s="262"/>
      <c r="AW66" s="267">
        <f t="shared" si="16"/>
        <v>0</v>
      </c>
      <c r="AX66" s="258"/>
      <c r="AY66" s="268"/>
      <c r="AZ66" s="264">
        <f t="shared" si="17"/>
        <v>0</v>
      </c>
      <c r="BA66" s="258"/>
      <c r="BB66" s="259"/>
      <c r="BC66" s="264"/>
      <c r="BD66" s="258"/>
      <c r="BE66" s="79"/>
      <c r="BF66" s="465">
        <f t="shared" si="3"/>
        <v>3</v>
      </c>
      <c r="BG66" s="450"/>
      <c r="BH66" s="425" t="s">
        <v>70</v>
      </c>
      <c r="BI66" s="426"/>
    </row>
    <row r="67" spans="1:61" s="11" customFormat="1" ht="26.1" customHeight="1" x14ac:dyDescent="0.25">
      <c r="A67" s="432" t="s">
        <v>253</v>
      </c>
      <c r="B67" s="433"/>
      <c r="C67" s="470" t="s">
        <v>224</v>
      </c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2"/>
      <c r="R67" s="465"/>
      <c r="S67" s="466"/>
      <c r="T67" s="467">
        <v>4</v>
      </c>
      <c r="U67" s="295"/>
      <c r="V67" s="468">
        <f t="shared" si="24"/>
        <v>108</v>
      </c>
      <c r="W67" s="469"/>
      <c r="X67" s="451">
        <f t="shared" si="25"/>
        <v>64</v>
      </c>
      <c r="Y67" s="452"/>
      <c r="Z67" s="451">
        <v>32</v>
      </c>
      <c r="AA67" s="439"/>
      <c r="AB67" s="441">
        <v>16</v>
      </c>
      <c r="AC67" s="439"/>
      <c r="AD67" s="441">
        <v>16</v>
      </c>
      <c r="AE67" s="439"/>
      <c r="AF67" s="441"/>
      <c r="AG67" s="452"/>
      <c r="AH67" s="79">
        <f t="shared" si="20"/>
        <v>0</v>
      </c>
      <c r="AI67" s="258"/>
      <c r="AJ67" s="262"/>
      <c r="AK67" s="267">
        <f t="shared" si="21"/>
        <v>0</v>
      </c>
      <c r="AL67" s="258"/>
      <c r="AM67" s="262"/>
      <c r="AN67" s="257">
        <f t="shared" si="13"/>
        <v>0</v>
      </c>
      <c r="AO67" s="258"/>
      <c r="AP67" s="259"/>
      <c r="AQ67" s="264">
        <f t="shared" si="22"/>
        <v>108</v>
      </c>
      <c r="AR67" s="258">
        <f t="shared" ref="AR67:AR68" si="26">X67</f>
        <v>64</v>
      </c>
      <c r="AS67" s="268">
        <v>3</v>
      </c>
      <c r="AT67" s="257">
        <f t="shared" si="15"/>
        <v>0</v>
      </c>
      <c r="AU67" s="258"/>
      <c r="AV67" s="262"/>
      <c r="AW67" s="267">
        <f t="shared" si="16"/>
        <v>0</v>
      </c>
      <c r="AX67" s="258"/>
      <c r="AY67" s="268"/>
      <c r="AZ67" s="264">
        <f t="shared" si="17"/>
        <v>0</v>
      </c>
      <c r="BA67" s="258"/>
      <c r="BB67" s="259"/>
      <c r="BC67" s="264"/>
      <c r="BD67" s="258"/>
      <c r="BE67" s="79"/>
      <c r="BF67" s="465">
        <f t="shared" si="3"/>
        <v>3</v>
      </c>
      <c r="BG67" s="450"/>
      <c r="BH67" s="425" t="s">
        <v>71</v>
      </c>
      <c r="BI67" s="426"/>
    </row>
    <row r="68" spans="1:61" s="11" customFormat="1" ht="26.1" customHeight="1" x14ac:dyDescent="0.3">
      <c r="A68" s="432" t="s">
        <v>254</v>
      </c>
      <c r="B68" s="433"/>
      <c r="C68" s="470" t="s">
        <v>256</v>
      </c>
      <c r="D68" s="471"/>
      <c r="E68" s="471"/>
      <c r="F68" s="471"/>
      <c r="G68" s="471"/>
      <c r="H68" s="471"/>
      <c r="I68" s="471"/>
      <c r="J68" s="471"/>
      <c r="K68" s="471"/>
      <c r="L68" s="471"/>
      <c r="M68" s="471"/>
      <c r="N68" s="471"/>
      <c r="O68" s="471"/>
      <c r="P68" s="471"/>
      <c r="Q68" s="472"/>
      <c r="R68" s="136"/>
      <c r="S68" s="137"/>
      <c r="T68" s="467">
        <v>4</v>
      </c>
      <c r="U68" s="295"/>
      <c r="V68" s="468">
        <f t="shared" si="24"/>
        <v>108</v>
      </c>
      <c r="W68" s="469"/>
      <c r="X68" s="451">
        <f t="shared" si="25"/>
        <v>64</v>
      </c>
      <c r="Y68" s="452"/>
      <c r="Z68" s="451">
        <v>32</v>
      </c>
      <c r="AA68" s="439"/>
      <c r="AB68" s="441">
        <v>16</v>
      </c>
      <c r="AC68" s="439"/>
      <c r="AD68" s="441">
        <v>16</v>
      </c>
      <c r="AE68" s="439"/>
      <c r="AF68" s="441"/>
      <c r="AG68" s="452"/>
      <c r="AH68" s="79">
        <f t="shared" si="20"/>
        <v>0</v>
      </c>
      <c r="AI68" s="258"/>
      <c r="AJ68" s="262"/>
      <c r="AK68" s="267">
        <f t="shared" si="21"/>
        <v>0</v>
      </c>
      <c r="AL68" s="258"/>
      <c r="AM68" s="262"/>
      <c r="AN68" s="257">
        <f t="shared" si="13"/>
        <v>0</v>
      </c>
      <c r="AO68" s="258"/>
      <c r="AP68" s="259"/>
      <c r="AQ68" s="264">
        <f t="shared" si="22"/>
        <v>108</v>
      </c>
      <c r="AR68" s="258">
        <f t="shared" si="26"/>
        <v>64</v>
      </c>
      <c r="AS68" s="268">
        <v>3</v>
      </c>
      <c r="AT68" s="257">
        <f t="shared" si="15"/>
        <v>0</v>
      </c>
      <c r="AU68" s="258"/>
      <c r="AV68" s="262"/>
      <c r="AW68" s="267">
        <f t="shared" si="16"/>
        <v>0</v>
      </c>
      <c r="AX68" s="258"/>
      <c r="AY68" s="268"/>
      <c r="AZ68" s="264">
        <f t="shared" si="17"/>
        <v>0</v>
      </c>
      <c r="BA68" s="258"/>
      <c r="BB68" s="259"/>
      <c r="BC68" s="264"/>
      <c r="BD68" s="258"/>
      <c r="BE68" s="79"/>
      <c r="BF68" s="465">
        <f t="shared" si="3"/>
        <v>3</v>
      </c>
      <c r="BG68" s="450"/>
      <c r="BH68" s="425" t="s">
        <v>260</v>
      </c>
      <c r="BI68" s="426"/>
    </row>
    <row r="69" spans="1:61" s="11" customFormat="1" ht="48" customHeight="1" x14ac:dyDescent="0.25">
      <c r="A69" s="486" t="s">
        <v>177</v>
      </c>
      <c r="B69" s="487"/>
      <c r="C69" s="496" t="s">
        <v>257</v>
      </c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7"/>
      <c r="P69" s="497"/>
      <c r="Q69" s="498"/>
      <c r="R69" s="124"/>
      <c r="S69" s="125"/>
      <c r="T69" s="126"/>
      <c r="U69" s="127"/>
      <c r="V69" s="468">
        <f>AH69+AK69+AN69+AQ69+AT69+AW69+AZ69+BC69</f>
        <v>0</v>
      </c>
      <c r="W69" s="469"/>
      <c r="X69" s="451">
        <f>SUM(Z69:AG69)</f>
        <v>0</v>
      </c>
      <c r="Y69" s="452"/>
      <c r="Z69" s="249"/>
      <c r="AA69" s="247"/>
      <c r="AB69" s="248"/>
      <c r="AC69" s="247"/>
      <c r="AD69" s="248"/>
      <c r="AE69" s="247"/>
      <c r="AF69" s="248"/>
      <c r="AG69" s="250"/>
      <c r="AH69" s="79">
        <f>AJ69*36</f>
        <v>0</v>
      </c>
      <c r="AI69" s="258"/>
      <c r="AJ69" s="262"/>
      <c r="AK69" s="267">
        <f>AM69*36</f>
        <v>0</v>
      </c>
      <c r="AL69" s="258"/>
      <c r="AM69" s="262"/>
      <c r="AN69" s="257">
        <f>AP69*36</f>
        <v>0</v>
      </c>
      <c r="AO69" s="258"/>
      <c r="AP69" s="259"/>
      <c r="AQ69" s="264">
        <f>AS69*36</f>
        <v>0</v>
      </c>
      <c r="AR69" s="258"/>
      <c r="AS69" s="268"/>
      <c r="AT69" s="257">
        <f>AV69*36</f>
        <v>0</v>
      </c>
      <c r="AU69" s="258"/>
      <c r="AV69" s="262"/>
      <c r="AW69" s="267">
        <f>AY69*36</f>
        <v>0</v>
      </c>
      <c r="AX69" s="258"/>
      <c r="AY69" s="268"/>
      <c r="AZ69" s="264">
        <f>BB69*36</f>
        <v>0</v>
      </c>
      <c r="BA69" s="258"/>
      <c r="BB69" s="259"/>
      <c r="BC69" s="264"/>
      <c r="BD69" s="258"/>
      <c r="BE69" s="79"/>
      <c r="BF69" s="465">
        <f>AJ69+AM69+AP69+AS69+AV69+AY69+BB69+BE69</f>
        <v>0</v>
      </c>
      <c r="BG69" s="450"/>
      <c r="BH69" s="425"/>
      <c r="BI69" s="426"/>
    </row>
    <row r="70" spans="1:61" s="11" customFormat="1" ht="48" customHeight="1" x14ac:dyDescent="0.25">
      <c r="A70" s="492" t="s">
        <v>178</v>
      </c>
      <c r="B70" s="493"/>
      <c r="C70" s="470" t="s">
        <v>258</v>
      </c>
      <c r="D70" s="471"/>
      <c r="E70" s="471"/>
      <c r="F70" s="471"/>
      <c r="G70" s="471"/>
      <c r="H70" s="471"/>
      <c r="I70" s="471"/>
      <c r="J70" s="471"/>
      <c r="K70" s="471"/>
      <c r="L70" s="471"/>
      <c r="M70" s="471"/>
      <c r="N70" s="471"/>
      <c r="O70" s="471"/>
      <c r="P70" s="471"/>
      <c r="Q70" s="472"/>
      <c r="R70" s="465">
        <v>6</v>
      </c>
      <c r="S70" s="466"/>
      <c r="T70" s="467"/>
      <c r="U70" s="295"/>
      <c r="V70" s="468">
        <f>AH70+AK70+AN70+AQ70+AT70+AW70+AZ70+BC70</f>
        <v>180</v>
      </c>
      <c r="W70" s="469"/>
      <c r="X70" s="451">
        <f>SUM(Z70:AG70)</f>
        <v>96</v>
      </c>
      <c r="Y70" s="452"/>
      <c r="Z70" s="451">
        <v>48</v>
      </c>
      <c r="AA70" s="439"/>
      <c r="AB70" s="441"/>
      <c r="AC70" s="439"/>
      <c r="AD70" s="441">
        <v>48</v>
      </c>
      <c r="AE70" s="439"/>
      <c r="AF70" s="441"/>
      <c r="AG70" s="452"/>
      <c r="AH70" s="79">
        <f>AJ70*36</f>
        <v>0</v>
      </c>
      <c r="AI70" s="258"/>
      <c r="AJ70" s="262"/>
      <c r="AK70" s="267">
        <f>AM70*36</f>
        <v>0</v>
      </c>
      <c r="AL70" s="258"/>
      <c r="AM70" s="262"/>
      <c r="AN70" s="257">
        <f>AP70*36</f>
        <v>0</v>
      </c>
      <c r="AO70" s="258"/>
      <c r="AP70" s="259"/>
      <c r="AQ70" s="264">
        <f>AS70*36</f>
        <v>0</v>
      </c>
      <c r="AR70" s="258"/>
      <c r="AS70" s="268"/>
      <c r="AT70" s="257">
        <f>AV70*36</f>
        <v>0</v>
      </c>
      <c r="AU70" s="258"/>
      <c r="AV70" s="262"/>
      <c r="AW70" s="267">
        <f>AY70*36</f>
        <v>180</v>
      </c>
      <c r="AX70" s="258">
        <f>X70</f>
        <v>96</v>
      </c>
      <c r="AY70" s="268">
        <v>5</v>
      </c>
      <c r="AZ70" s="264">
        <f>BB70*36</f>
        <v>0</v>
      </c>
      <c r="BA70" s="109"/>
      <c r="BB70" s="110"/>
      <c r="BC70" s="264"/>
      <c r="BD70" s="258"/>
      <c r="BE70" s="79"/>
      <c r="BF70" s="465">
        <f>AJ70+AM70+AP70+AS70+AV70+AY70+BB70+BE70</f>
        <v>5</v>
      </c>
      <c r="BG70" s="450"/>
      <c r="BH70" s="482" t="s">
        <v>262</v>
      </c>
      <c r="BI70" s="483"/>
    </row>
    <row r="71" spans="1:61" s="11" customFormat="1" ht="69.95" customHeight="1" x14ac:dyDescent="0.25">
      <c r="A71" s="494"/>
      <c r="B71" s="495"/>
      <c r="C71" s="544" t="s">
        <v>301</v>
      </c>
      <c r="D71" s="545"/>
      <c r="E71" s="545"/>
      <c r="F71" s="545"/>
      <c r="G71" s="545"/>
      <c r="H71" s="545"/>
      <c r="I71" s="545"/>
      <c r="J71" s="545"/>
      <c r="K71" s="545"/>
      <c r="L71" s="545"/>
      <c r="M71" s="545"/>
      <c r="N71" s="545"/>
      <c r="O71" s="545"/>
      <c r="P71" s="545"/>
      <c r="Q71" s="546"/>
      <c r="R71" s="465"/>
      <c r="S71" s="466"/>
      <c r="T71" s="467"/>
      <c r="U71" s="295"/>
      <c r="V71" s="468">
        <f>AH71+AK71+AN71+AQ71+AT71+AW71+AZ71+BC71</f>
        <v>30</v>
      </c>
      <c r="W71" s="469"/>
      <c r="X71" s="451">
        <f>SUM(Z71:AG71)</f>
        <v>0</v>
      </c>
      <c r="Y71" s="452"/>
      <c r="Z71" s="451"/>
      <c r="AA71" s="439"/>
      <c r="AB71" s="441"/>
      <c r="AC71" s="439"/>
      <c r="AD71" s="441"/>
      <c r="AE71" s="439"/>
      <c r="AF71" s="441"/>
      <c r="AG71" s="452"/>
      <c r="AH71" s="79">
        <f>AJ71*36</f>
        <v>0</v>
      </c>
      <c r="AI71" s="258"/>
      <c r="AJ71" s="262"/>
      <c r="AK71" s="267">
        <f>AM71*36</f>
        <v>0</v>
      </c>
      <c r="AL71" s="258"/>
      <c r="AM71" s="262"/>
      <c r="AN71" s="257">
        <f>AP71*36</f>
        <v>0</v>
      </c>
      <c r="AO71" s="258"/>
      <c r="AP71" s="259"/>
      <c r="AQ71" s="264">
        <f>AS71*36</f>
        <v>0</v>
      </c>
      <c r="AR71" s="258"/>
      <c r="AS71" s="268"/>
      <c r="AT71" s="257">
        <f>AV71*36</f>
        <v>0</v>
      </c>
      <c r="AU71" s="258"/>
      <c r="AV71" s="262"/>
      <c r="AW71" s="267">
        <f>AY71*36</f>
        <v>0</v>
      </c>
      <c r="AX71" s="258"/>
      <c r="AY71" s="268"/>
      <c r="AZ71" s="264">
        <v>30</v>
      </c>
      <c r="BA71" s="258"/>
      <c r="BB71" s="259">
        <v>1</v>
      </c>
      <c r="BC71" s="264"/>
      <c r="BD71" s="258"/>
      <c r="BE71" s="79"/>
      <c r="BF71" s="465">
        <f>AJ71+AM71+AP71+AS71+AV71+AY71+BB71+BE71</f>
        <v>1</v>
      </c>
      <c r="BG71" s="450"/>
      <c r="BH71" s="484"/>
      <c r="BI71" s="485"/>
    </row>
    <row r="72" spans="1:61" s="11" customFormat="1" ht="69.95" customHeight="1" thickBot="1" x14ac:dyDescent="0.3">
      <c r="A72" s="526" t="s">
        <v>179</v>
      </c>
      <c r="B72" s="527"/>
      <c r="C72" s="528" t="s">
        <v>259</v>
      </c>
      <c r="D72" s="529"/>
      <c r="E72" s="529"/>
      <c r="F72" s="529"/>
      <c r="G72" s="529"/>
      <c r="H72" s="529"/>
      <c r="I72" s="529"/>
      <c r="J72" s="529"/>
      <c r="K72" s="529"/>
      <c r="L72" s="529"/>
      <c r="M72" s="529"/>
      <c r="N72" s="529"/>
      <c r="O72" s="529"/>
      <c r="P72" s="529"/>
      <c r="Q72" s="530"/>
      <c r="R72" s="522">
        <v>7</v>
      </c>
      <c r="S72" s="547"/>
      <c r="T72" s="548"/>
      <c r="U72" s="549"/>
      <c r="V72" s="550">
        <f>AH72+AK72+AN72+AQ72+AT72+AW72+AZ72+BC72</f>
        <v>198</v>
      </c>
      <c r="W72" s="551"/>
      <c r="X72" s="518">
        <f>SUM(Z72:AG72)</f>
        <v>96</v>
      </c>
      <c r="Y72" s="521"/>
      <c r="Z72" s="518">
        <v>48</v>
      </c>
      <c r="AA72" s="519"/>
      <c r="AB72" s="520">
        <v>48</v>
      </c>
      <c r="AC72" s="519"/>
      <c r="AD72" s="520"/>
      <c r="AE72" s="519"/>
      <c r="AF72" s="520"/>
      <c r="AG72" s="521"/>
      <c r="AH72" s="79">
        <f>AJ72*36</f>
        <v>0</v>
      </c>
      <c r="AI72" s="162"/>
      <c r="AJ72" s="163"/>
      <c r="AK72" s="267">
        <f>AM72*36</f>
        <v>0</v>
      </c>
      <c r="AL72" s="162"/>
      <c r="AM72" s="163"/>
      <c r="AN72" s="257">
        <f>AP72*36</f>
        <v>0</v>
      </c>
      <c r="AO72" s="162"/>
      <c r="AP72" s="164"/>
      <c r="AQ72" s="264">
        <f>AS72*36</f>
        <v>0</v>
      </c>
      <c r="AR72" s="162"/>
      <c r="AS72" s="166"/>
      <c r="AT72" s="257">
        <f>AV72*36</f>
        <v>0</v>
      </c>
      <c r="AU72" s="162"/>
      <c r="AV72" s="163"/>
      <c r="AW72" s="267">
        <f>AY72*36</f>
        <v>0</v>
      </c>
      <c r="AX72" s="162"/>
      <c r="AY72" s="166"/>
      <c r="AZ72" s="264">
        <v>198</v>
      </c>
      <c r="BA72" s="162">
        <f>X72</f>
        <v>96</v>
      </c>
      <c r="BB72" s="164">
        <v>6</v>
      </c>
      <c r="BC72" s="165"/>
      <c r="BD72" s="162"/>
      <c r="BE72" s="167"/>
      <c r="BF72" s="522">
        <f>AJ72+AM72+AP72+AS72+AV72+AY72+BB72+BE72</f>
        <v>6</v>
      </c>
      <c r="BG72" s="523"/>
      <c r="BH72" s="524" t="s">
        <v>264</v>
      </c>
      <c r="BI72" s="525"/>
    </row>
    <row r="73" spans="1:61" s="1" customFormat="1" ht="24" thickTop="1" x14ac:dyDescent="0.25">
      <c r="A73" s="563" t="s">
        <v>25</v>
      </c>
      <c r="B73" s="564"/>
      <c r="C73" s="567" t="s">
        <v>26</v>
      </c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8"/>
      <c r="R73" s="573" t="s">
        <v>27</v>
      </c>
      <c r="S73" s="574"/>
      <c r="T73" s="579" t="s">
        <v>28</v>
      </c>
      <c r="U73" s="580"/>
      <c r="V73" s="585" t="s">
        <v>29</v>
      </c>
      <c r="W73" s="564"/>
      <c r="X73" s="564"/>
      <c r="Y73" s="564"/>
      <c r="Z73" s="564"/>
      <c r="AA73" s="564"/>
      <c r="AB73" s="564"/>
      <c r="AC73" s="564"/>
      <c r="AD73" s="564"/>
      <c r="AE73" s="564"/>
      <c r="AF73" s="564"/>
      <c r="AG73" s="586"/>
      <c r="AH73" s="585" t="s">
        <v>30</v>
      </c>
      <c r="AI73" s="564"/>
      <c r="AJ73" s="564"/>
      <c r="AK73" s="564"/>
      <c r="AL73" s="564"/>
      <c r="AM73" s="564"/>
      <c r="AN73" s="564"/>
      <c r="AO73" s="564"/>
      <c r="AP73" s="564"/>
      <c r="AQ73" s="564"/>
      <c r="AR73" s="564"/>
      <c r="AS73" s="564"/>
      <c r="AT73" s="564"/>
      <c r="AU73" s="564"/>
      <c r="AV73" s="564"/>
      <c r="AW73" s="564"/>
      <c r="AX73" s="564"/>
      <c r="AY73" s="564"/>
      <c r="AZ73" s="564"/>
      <c r="BA73" s="564"/>
      <c r="BB73" s="564"/>
      <c r="BC73" s="564"/>
      <c r="BD73" s="564"/>
      <c r="BE73" s="586"/>
      <c r="BF73" s="591" t="s">
        <v>31</v>
      </c>
      <c r="BG73" s="592"/>
      <c r="BH73" s="595" t="s">
        <v>32</v>
      </c>
      <c r="BI73" s="580"/>
    </row>
    <row r="74" spans="1:61" s="1" customFormat="1" ht="23.25" x14ac:dyDescent="0.25">
      <c r="A74" s="538"/>
      <c r="B74" s="536"/>
      <c r="C74" s="569"/>
      <c r="D74" s="569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70"/>
      <c r="R74" s="575"/>
      <c r="S74" s="576"/>
      <c r="T74" s="581"/>
      <c r="U74" s="582"/>
      <c r="V74" s="575" t="s">
        <v>33</v>
      </c>
      <c r="W74" s="598"/>
      <c r="X74" s="531" t="s">
        <v>34</v>
      </c>
      <c r="Y74" s="532"/>
      <c r="Z74" s="535" t="s">
        <v>35</v>
      </c>
      <c r="AA74" s="536"/>
      <c r="AB74" s="536"/>
      <c r="AC74" s="536"/>
      <c r="AD74" s="536"/>
      <c r="AE74" s="536"/>
      <c r="AF74" s="536"/>
      <c r="AG74" s="537"/>
      <c r="AH74" s="538" t="s">
        <v>36</v>
      </c>
      <c r="AI74" s="536"/>
      <c r="AJ74" s="536"/>
      <c r="AK74" s="536"/>
      <c r="AL74" s="536"/>
      <c r="AM74" s="539"/>
      <c r="AN74" s="538" t="s">
        <v>37</v>
      </c>
      <c r="AO74" s="536"/>
      <c r="AP74" s="536"/>
      <c r="AQ74" s="536"/>
      <c r="AR74" s="536"/>
      <c r="AS74" s="537"/>
      <c r="AT74" s="538" t="s">
        <v>38</v>
      </c>
      <c r="AU74" s="536"/>
      <c r="AV74" s="536"/>
      <c r="AW74" s="536"/>
      <c r="AX74" s="536"/>
      <c r="AY74" s="537"/>
      <c r="AZ74" s="535" t="s">
        <v>39</v>
      </c>
      <c r="BA74" s="536"/>
      <c r="BB74" s="536"/>
      <c r="BC74" s="536"/>
      <c r="BD74" s="536"/>
      <c r="BE74" s="537"/>
      <c r="BF74" s="531"/>
      <c r="BG74" s="593"/>
      <c r="BH74" s="596"/>
      <c r="BI74" s="582"/>
    </row>
    <row r="75" spans="1:61" s="1" customFormat="1" ht="20.25" x14ac:dyDescent="0.25">
      <c r="A75" s="538"/>
      <c r="B75" s="536"/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/>
      <c r="Q75" s="570"/>
      <c r="R75" s="575"/>
      <c r="S75" s="576"/>
      <c r="T75" s="581"/>
      <c r="U75" s="582"/>
      <c r="V75" s="575"/>
      <c r="W75" s="598"/>
      <c r="X75" s="531"/>
      <c r="Y75" s="532"/>
      <c r="Z75" s="540" t="s">
        <v>40</v>
      </c>
      <c r="AA75" s="541"/>
      <c r="AB75" s="587" t="s">
        <v>41</v>
      </c>
      <c r="AC75" s="587"/>
      <c r="AD75" s="587" t="s">
        <v>42</v>
      </c>
      <c r="AE75" s="587"/>
      <c r="AF75" s="587" t="s">
        <v>43</v>
      </c>
      <c r="AG75" s="589"/>
      <c r="AH75" s="558" t="s">
        <v>44</v>
      </c>
      <c r="AI75" s="556"/>
      <c r="AJ75" s="559"/>
      <c r="AK75" s="560" t="s">
        <v>45</v>
      </c>
      <c r="AL75" s="556"/>
      <c r="AM75" s="559"/>
      <c r="AN75" s="558" t="s">
        <v>46</v>
      </c>
      <c r="AO75" s="556"/>
      <c r="AP75" s="561"/>
      <c r="AQ75" s="555" t="s">
        <v>47</v>
      </c>
      <c r="AR75" s="556"/>
      <c r="AS75" s="557"/>
      <c r="AT75" s="558" t="s">
        <v>48</v>
      </c>
      <c r="AU75" s="556"/>
      <c r="AV75" s="559"/>
      <c r="AW75" s="560" t="s">
        <v>49</v>
      </c>
      <c r="AX75" s="556"/>
      <c r="AY75" s="557"/>
      <c r="AZ75" s="555" t="s">
        <v>50</v>
      </c>
      <c r="BA75" s="556"/>
      <c r="BB75" s="561"/>
      <c r="BC75" s="555" t="s">
        <v>51</v>
      </c>
      <c r="BD75" s="556"/>
      <c r="BE75" s="557"/>
      <c r="BF75" s="531"/>
      <c r="BG75" s="593"/>
      <c r="BH75" s="596"/>
      <c r="BI75" s="582"/>
    </row>
    <row r="76" spans="1:61" s="1" customFormat="1" ht="23.25" x14ac:dyDescent="0.25">
      <c r="A76" s="538"/>
      <c r="B76" s="536"/>
      <c r="C76" s="569"/>
      <c r="D76" s="569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70"/>
      <c r="R76" s="575"/>
      <c r="S76" s="576"/>
      <c r="T76" s="581"/>
      <c r="U76" s="582"/>
      <c r="V76" s="575"/>
      <c r="W76" s="598"/>
      <c r="X76" s="531"/>
      <c r="Y76" s="532"/>
      <c r="Z76" s="540"/>
      <c r="AA76" s="541"/>
      <c r="AB76" s="587"/>
      <c r="AC76" s="587"/>
      <c r="AD76" s="587"/>
      <c r="AE76" s="587"/>
      <c r="AF76" s="587"/>
      <c r="AG76" s="589"/>
      <c r="AH76" s="235" t="s">
        <v>339</v>
      </c>
      <c r="AI76" s="552" t="s">
        <v>52</v>
      </c>
      <c r="AJ76" s="562"/>
      <c r="AK76" s="236" t="s">
        <v>340</v>
      </c>
      <c r="AL76" s="552" t="s">
        <v>52</v>
      </c>
      <c r="AM76" s="562"/>
      <c r="AN76" s="235" t="s">
        <v>339</v>
      </c>
      <c r="AO76" s="552" t="s">
        <v>52</v>
      </c>
      <c r="AP76" s="554"/>
      <c r="AQ76" s="237" t="s">
        <v>340</v>
      </c>
      <c r="AR76" s="552" t="s">
        <v>52</v>
      </c>
      <c r="AS76" s="553"/>
      <c r="AT76" s="235" t="s">
        <v>339</v>
      </c>
      <c r="AU76" s="552" t="s">
        <v>52</v>
      </c>
      <c r="AV76" s="562"/>
      <c r="AW76" s="236" t="s">
        <v>340</v>
      </c>
      <c r="AX76" s="552" t="s">
        <v>52</v>
      </c>
      <c r="AY76" s="553"/>
      <c r="AZ76" s="237" t="s">
        <v>341</v>
      </c>
      <c r="BA76" s="552" t="s">
        <v>52</v>
      </c>
      <c r="BB76" s="554"/>
      <c r="BC76" s="231"/>
      <c r="BD76" s="535"/>
      <c r="BE76" s="537"/>
      <c r="BF76" s="531"/>
      <c r="BG76" s="593"/>
      <c r="BH76" s="596"/>
      <c r="BI76" s="582"/>
    </row>
    <row r="77" spans="1:61" s="1" customFormat="1" ht="95.25" customHeight="1" thickBot="1" x14ac:dyDescent="0.3">
      <c r="A77" s="565"/>
      <c r="B77" s="566"/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2"/>
      <c r="R77" s="577"/>
      <c r="S77" s="578"/>
      <c r="T77" s="583"/>
      <c r="U77" s="584"/>
      <c r="V77" s="577"/>
      <c r="W77" s="599"/>
      <c r="X77" s="533"/>
      <c r="Y77" s="534"/>
      <c r="Z77" s="542"/>
      <c r="AA77" s="543"/>
      <c r="AB77" s="588"/>
      <c r="AC77" s="588"/>
      <c r="AD77" s="588"/>
      <c r="AE77" s="588"/>
      <c r="AF77" s="588"/>
      <c r="AG77" s="590"/>
      <c r="AH77" s="117" t="s">
        <v>53</v>
      </c>
      <c r="AI77" s="118" t="s">
        <v>310</v>
      </c>
      <c r="AJ77" s="119" t="s">
        <v>309</v>
      </c>
      <c r="AK77" s="120" t="s">
        <v>53</v>
      </c>
      <c r="AL77" s="118" t="s">
        <v>310</v>
      </c>
      <c r="AM77" s="119" t="s">
        <v>309</v>
      </c>
      <c r="AN77" s="117" t="s">
        <v>53</v>
      </c>
      <c r="AO77" s="118" t="s">
        <v>310</v>
      </c>
      <c r="AP77" s="121" t="s">
        <v>309</v>
      </c>
      <c r="AQ77" s="122" t="s">
        <v>53</v>
      </c>
      <c r="AR77" s="118" t="s">
        <v>310</v>
      </c>
      <c r="AS77" s="123" t="s">
        <v>309</v>
      </c>
      <c r="AT77" s="117" t="s">
        <v>53</v>
      </c>
      <c r="AU77" s="118" t="s">
        <v>310</v>
      </c>
      <c r="AV77" s="119" t="s">
        <v>309</v>
      </c>
      <c r="AW77" s="120" t="s">
        <v>53</v>
      </c>
      <c r="AX77" s="118" t="s">
        <v>310</v>
      </c>
      <c r="AY77" s="123" t="s">
        <v>309</v>
      </c>
      <c r="AZ77" s="122" t="s">
        <v>53</v>
      </c>
      <c r="BA77" s="118" t="s">
        <v>310</v>
      </c>
      <c r="BB77" s="121" t="s">
        <v>309</v>
      </c>
      <c r="BC77" s="122" t="s">
        <v>53</v>
      </c>
      <c r="BD77" s="118" t="s">
        <v>310</v>
      </c>
      <c r="BE77" s="123" t="s">
        <v>309</v>
      </c>
      <c r="BF77" s="533"/>
      <c r="BG77" s="594"/>
      <c r="BH77" s="597"/>
      <c r="BI77" s="584"/>
    </row>
    <row r="78" spans="1:61" s="11" customFormat="1" ht="48" customHeight="1" thickTop="1" x14ac:dyDescent="0.25">
      <c r="A78" s="505" t="s">
        <v>180</v>
      </c>
      <c r="B78" s="506"/>
      <c r="C78" s="507" t="s">
        <v>302</v>
      </c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9"/>
      <c r="R78" s="132"/>
      <c r="S78" s="133"/>
      <c r="T78" s="134"/>
      <c r="U78" s="135"/>
      <c r="V78" s="510">
        <f t="shared" si="24"/>
        <v>0</v>
      </c>
      <c r="W78" s="511"/>
      <c r="X78" s="512">
        <f t="shared" si="25"/>
        <v>0</v>
      </c>
      <c r="Y78" s="513"/>
      <c r="Z78" s="253"/>
      <c r="AA78" s="261"/>
      <c r="AB78" s="260"/>
      <c r="AC78" s="261"/>
      <c r="AD78" s="260"/>
      <c r="AE78" s="261"/>
      <c r="AF78" s="260"/>
      <c r="AG78" s="254"/>
      <c r="AH78" s="79">
        <f t="shared" si="20"/>
        <v>0</v>
      </c>
      <c r="AI78" s="151"/>
      <c r="AJ78" s="152"/>
      <c r="AK78" s="267">
        <f t="shared" si="21"/>
        <v>0</v>
      </c>
      <c r="AL78" s="151"/>
      <c r="AM78" s="152"/>
      <c r="AN78" s="257">
        <f t="shared" si="13"/>
        <v>0</v>
      </c>
      <c r="AO78" s="151"/>
      <c r="AP78" s="153"/>
      <c r="AQ78" s="264">
        <f t="shared" si="22"/>
        <v>0</v>
      </c>
      <c r="AR78" s="151"/>
      <c r="AS78" s="155"/>
      <c r="AT78" s="257">
        <f t="shared" si="15"/>
        <v>0</v>
      </c>
      <c r="AU78" s="151"/>
      <c r="AV78" s="152"/>
      <c r="AW78" s="267">
        <f t="shared" si="16"/>
        <v>0</v>
      </c>
      <c r="AX78" s="151"/>
      <c r="AY78" s="155"/>
      <c r="AZ78" s="264">
        <f t="shared" si="17"/>
        <v>0</v>
      </c>
      <c r="BA78" s="151"/>
      <c r="BB78" s="153"/>
      <c r="BC78" s="154"/>
      <c r="BD78" s="151"/>
      <c r="BE78" s="266"/>
      <c r="BF78" s="514">
        <f t="shared" si="3"/>
        <v>0</v>
      </c>
      <c r="BG78" s="515"/>
      <c r="BH78" s="516"/>
      <c r="BI78" s="517"/>
    </row>
    <row r="79" spans="1:61" s="11" customFormat="1" ht="48" customHeight="1" x14ac:dyDescent="0.25">
      <c r="A79" s="432" t="s">
        <v>181</v>
      </c>
      <c r="B79" s="433"/>
      <c r="C79" s="470" t="s">
        <v>227</v>
      </c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2"/>
      <c r="R79" s="465">
        <v>3</v>
      </c>
      <c r="S79" s="466"/>
      <c r="T79" s="467"/>
      <c r="U79" s="295"/>
      <c r="V79" s="468">
        <f t="shared" si="24"/>
        <v>108</v>
      </c>
      <c r="W79" s="469"/>
      <c r="X79" s="451">
        <f t="shared" si="25"/>
        <v>72</v>
      </c>
      <c r="Y79" s="452"/>
      <c r="Z79" s="451">
        <v>36</v>
      </c>
      <c r="AA79" s="439"/>
      <c r="AB79" s="441">
        <v>36</v>
      </c>
      <c r="AC79" s="439"/>
      <c r="AD79" s="441"/>
      <c r="AE79" s="439"/>
      <c r="AF79" s="441"/>
      <c r="AG79" s="452"/>
      <c r="AH79" s="79">
        <f t="shared" si="20"/>
        <v>0</v>
      </c>
      <c r="AI79" s="258"/>
      <c r="AJ79" s="262"/>
      <c r="AK79" s="267">
        <f t="shared" si="21"/>
        <v>0</v>
      </c>
      <c r="AL79" s="258"/>
      <c r="AM79" s="262"/>
      <c r="AN79" s="257">
        <f t="shared" si="13"/>
        <v>108</v>
      </c>
      <c r="AO79" s="258">
        <f>X79</f>
        <v>72</v>
      </c>
      <c r="AP79" s="259">
        <v>3</v>
      </c>
      <c r="AQ79" s="264">
        <f t="shared" si="22"/>
        <v>0</v>
      </c>
      <c r="AR79" s="258"/>
      <c r="AS79" s="268"/>
      <c r="AT79" s="257">
        <f t="shared" si="15"/>
        <v>0</v>
      </c>
      <c r="AU79" s="258"/>
      <c r="AV79" s="262"/>
      <c r="AW79" s="267">
        <f t="shared" si="16"/>
        <v>0</v>
      </c>
      <c r="AX79" s="258"/>
      <c r="AY79" s="268"/>
      <c r="AZ79" s="264">
        <f t="shared" si="17"/>
        <v>0</v>
      </c>
      <c r="BA79" s="258"/>
      <c r="BB79" s="259"/>
      <c r="BC79" s="264"/>
      <c r="BD79" s="258"/>
      <c r="BE79" s="79"/>
      <c r="BF79" s="423">
        <f t="shared" si="3"/>
        <v>3</v>
      </c>
      <c r="BG79" s="424"/>
      <c r="BH79" s="463" t="s">
        <v>265</v>
      </c>
      <c r="BI79" s="464"/>
    </row>
    <row r="80" spans="1:61" s="11" customFormat="1" ht="48" customHeight="1" x14ac:dyDescent="0.25">
      <c r="A80" s="432" t="s">
        <v>199</v>
      </c>
      <c r="B80" s="433"/>
      <c r="C80" s="470" t="s">
        <v>263</v>
      </c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2"/>
      <c r="R80" s="465">
        <v>5</v>
      </c>
      <c r="S80" s="466"/>
      <c r="T80" s="467"/>
      <c r="U80" s="295"/>
      <c r="V80" s="468">
        <f>AH80+AK80+AN80+AQ80+AT80+AW80+AZ80+BC80</f>
        <v>108</v>
      </c>
      <c r="W80" s="469"/>
      <c r="X80" s="451">
        <f>SUM(Z80:AG80)</f>
        <v>72</v>
      </c>
      <c r="Y80" s="452"/>
      <c r="Z80" s="451">
        <v>36</v>
      </c>
      <c r="AA80" s="439"/>
      <c r="AB80" s="441">
        <v>36</v>
      </c>
      <c r="AC80" s="439"/>
      <c r="AD80" s="441"/>
      <c r="AE80" s="439"/>
      <c r="AF80" s="441"/>
      <c r="AG80" s="452"/>
      <c r="AH80" s="79">
        <f t="shared" si="20"/>
        <v>0</v>
      </c>
      <c r="AI80" s="258"/>
      <c r="AJ80" s="262"/>
      <c r="AK80" s="267">
        <f t="shared" si="21"/>
        <v>0</v>
      </c>
      <c r="AL80" s="258"/>
      <c r="AM80" s="262"/>
      <c r="AN80" s="257">
        <f t="shared" si="13"/>
        <v>0</v>
      </c>
      <c r="AO80" s="258"/>
      <c r="AP80" s="259"/>
      <c r="AQ80" s="264">
        <f t="shared" si="22"/>
        <v>0</v>
      </c>
      <c r="AR80" s="258"/>
      <c r="AS80" s="268"/>
      <c r="AT80" s="257">
        <f t="shared" si="15"/>
        <v>108</v>
      </c>
      <c r="AU80" s="258">
        <f>X80</f>
        <v>72</v>
      </c>
      <c r="AV80" s="262">
        <v>3</v>
      </c>
      <c r="AW80" s="267">
        <f t="shared" si="16"/>
        <v>0</v>
      </c>
      <c r="AX80" s="258"/>
      <c r="AY80" s="268"/>
      <c r="AZ80" s="264">
        <f t="shared" si="17"/>
        <v>0</v>
      </c>
      <c r="BA80" s="109"/>
      <c r="BB80" s="110"/>
      <c r="BC80" s="108"/>
      <c r="BD80" s="109"/>
      <c r="BE80" s="157"/>
      <c r="BF80" s="423">
        <f>AJ80+AM80+AP80+AS80+AV80+AY80+BB80+BE80</f>
        <v>3</v>
      </c>
      <c r="BG80" s="424"/>
      <c r="BH80" s="425" t="s">
        <v>269</v>
      </c>
      <c r="BI80" s="426"/>
    </row>
    <row r="81" spans="1:61" s="11" customFormat="1" ht="69.95" customHeight="1" x14ac:dyDescent="0.25">
      <c r="A81" s="492" t="s">
        <v>200</v>
      </c>
      <c r="B81" s="493"/>
      <c r="C81" s="470" t="s">
        <v>221</v>
      </c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471"/>
      <c r="O81" s="471"/>
      <c r="P81" s="471"/>
      <c r="Q81" s="472"/>
      <c r="R81" s="465"/>
      <c r="S81" s="466"/>
      <c r="T81" s="467">
        <v>6</v>
      </c>
      <c r="U81" s="295"/>
      <c r="V81" s="468">
        <f t="shared" si="24"/>
        <v>108</v>
      </c>
      <c r="W81" s="469"/>
      <c r="X81" s="451">
        <f t="shared" si="25"/>
        <v>64</v>
      </c>
      <c r="Y81" s="452"/>
      <c r="Z81" s="451">
        <v>32</v>
      </c>
      <c r="AA81" s="439"/>
      <c r="AB81" s="441">
        <v>32</v>
      </c>
      <c r="AC81" s="439"/>
      <c r="AD81" s="441"/>
      <c r="AE81" s="439"/>
      <c r="AF81" s="441"/>
      <c r="AG81" s="452"/>
      <c r="AH81" s="79">
        <f t="shared" si="20"/>
        <v>0</v>
      </c>
      <c r="AI81" s="258"/>
      <c r="AJ81" s="262"/>
      <c r="AK81" s="267">
        <f t="shared" si="21"/>
        <v>0</v>
      </c>
      <c r="AL81" s="258"/>
      <c r="AM81" s="262"/>
      <c r="AN81" s="257">
        <f t="shared" si="13"/>
        <v>0</v>
      </c>
      <c r="AO81" s="258"/>
      <c r="AP81" s="259"/>
      <c r="AQ81" s="264">
        <f t="shared" si="22"/>
        <v>0</v>
      </c>
      <c r="AR81" s="258"/>
      <c r="AS81" s="268"/>
      <c r="AT81" s="257">
        <f t="shared" si="15"/>
        <v>0</v>
      </c>
      <c r="AU81" s="258"/>
      <c r="AV81" s="262"/>
      <c r="AW81" s="267">
        <f t="shared" si="16"/>
        <v>108</v>
      </c>
      <c r="AX81" s="258">
        <f>X81</f>
        <v>64</v>
      </c>
      <c r="AY81" s="268">
        <v>3</v>
      </c>
      <c r="AZ81" s="264">
        <f t="shared" si="17"/>
        <v>0</v>
      </c>
      <c r="BA81" s="258"/>
      <c r="BB81" s="259"/>
      <c r="BC81" s="264"/>
      <c r="BD81" s="258"/>
      <c r="BE81" s="79"/>
      <c r="BF81" s="423">
        <f t="shared" si="3"/>
        <v>3</v>
      </c>
      <c r="BG81" s="424"/>
      <c r="BH81" s="482" t="s">
        <v>272</v>
      </c>
      <c r="BI81" s="483"/>
    </row>
    <row r="82" spans="1:61" s="11" customFormat="1" ht="90" customHeight="1" x14ac:dyDescent="0.25">
      <c r="A82" s="494"/>
      <c r="B82" s="495"/>
      <c r="C82" s="470" t="s">
        <v>222</v>
      </c>
      <c r="D82" s="471"/>
      <c r="E82" s="471"/>
      <c r="F82" s="471"/>
      <c r="G82" s="471"/>
      <c r="H82" s="471"/>
      <c r="I82" s="471"/>
      <c r="J82" s="471"/>
      <c r="K82" s="471"/>
      <c r="L82" s="471"/>
      <c r="M82" s="471"/>
      <c r="N82" s="471"/>
      <c r="O82" s="471"/>
      <c r="P82" s="471"/>
      <c r="Q82" s="472"/>
      <c r="R82" s="501"/>
      <c r="S82" s="502"/>
      <c r="T82" s="503"/>
      <c r="U82" s="504"/>
      <c r="V82" s="468">
        <f t="shared" si="24"/>
        <v>30</v>
      </c>
      <c r="W82" s="469"/>
      <c r="X82" s="451">
        <f t="shared" si="25"/>
        <v>0</v>
      </c>
      <c r="Y82" s="452"/>
      <c r="Z82" s="437"/>
      <c r="AA82" s="420"/>
      <c r="AB82" s="419"/>
      <c r="AC82" s="420"/>
      <c r="AD82" s="419"/>
      <c r="AE82" s="420"/>
      <c r="AF82" s="419"/>
      <c r="AG82" s="438"/>
      <c r="AH82" s="79">
        <f t="shared" si="20"/>
        <v>0</v>
      </c>
      <c r="AI82" s="258"/>
      <c r="AJ82" s="262"/>
      <c r="AK82" s="267">
        <f t="shared" si="21"/>
        <v>0</v>
      </c>
      <c r="AL82" s="258"/>
      <c r="AM82" s="262"/>
      <c r="AN82" s="257">
        <f t="shared" si="13"/>
        <v>0</v>
      </c>
      <c r="AO82" s="258"/>
      <c r="AP82" s="259"/>
      <c r="AQ82" s="264">
        <f t="shared" si="22"/>
        <v>0</v>
      </c>
      <c r="AR82" s="258"/>
      <c r="AS82" s="268"/>
      <c r="AT82" s="257">
        <f t="shared" si="15"/>
        <v>0</v>
      </c>
      <c r="AU82" s="258"/>
      <c r="AV82" s="262"/>
      <c r="AW82" s="267">
        <f t="shared" si="16"/>
        <v>0</v>
      </c>
      <c r="AX82" s="258"/>
      <c r="AY82" s="268"/>
      <c r="AZ82" s="264">
        <v>30</v>
      </c>
      <c r="BA82" s="258"/>
      <c r="BB82" s="259">
        <v>1</v>
      </c>
      <c r="BC82" s="264"/>
      <c r="BD82" s="258"/>
      <c r="BE82" s="265"/>
      <c r="BF82" s="423">
        <f t="shared" si="3"/>
        <v>1</v>
      </c>
      <c r="BG82" s="424"/>
      <c r="BH82" s="484"/>
      <c r="BI82" s="485"/>
    </row>
    <row r="83" spans="1:61" s="11" customFormat="1" ht="69.95" customHeight="1" x14ac:dyDescent="0.25">
      <c r="A83" s="432" t="s">
        <v>201</v>
      </c>
      <c r="B83" s="433"/>
      <c r="C83" s="470" t="s">
        <v>261</v>
      </c>
      <c r="D83" s="471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2"/>
      <c r="R83" s="465">
        <v>7</v>
      </c>
      <c r="S83" s="466"/>
      <c r="T83" s="467"/>
      <c r="U83" s="295"/>
      <c r="V83" s="468">
        <f t="shared" si="24"/>
        <v>198</v>
      </c>
      <c r="W83" s="469"/>
      <c r="X83" s="451">
        <f t="shared" si="25"/>
        <v>96</v>
      </c>
      <c r="Y83" s="452"/>
      <c r="Z83" s="451">
        <v>48</v>
      </c>
      <c r="AA83" s="439"/>
      <c r="AB83" s="441">
        <v>24</v>
      </c>
      <c r="AC83" s="439"/>
      <c r="AD83" s="441">
        <v>24</v>
      </c>
      <c r="AE83" s="439"/>
      <c r="AF83" s="441"/>
      <c r="AG83" s="452"/>
      <c r="AH83" s="79">
        <f t="shared" si="20"/>
        <v>0</v>
      </c>
      <c r="AI83" s="258"/>
      <c r="AJ83" s="262"/>
      <c r="AK83" s="267">
        <f t="shared" si="21"/>
        <v>0</v>
      </c>
      <c r="AL83" s="258"/>
      <c r="AM83" s="262"/>
      <c r="AN83" s="257">
        <f t="shared" si="13"/>
        <v>0</v>
      </c>
      <c r="AO83" s="258"/>
      <c r="AP83" s="259"/>
      <c r="AQ83" s="264">
        <f t="shared" si="22"/>
        <v>0</v>
      </c>
      <c r="AR83" s="258"/>
      <c r="AS83" s="268"/>
      <c r="AT83" s="257">
        <f t="shared" si="15"/>
        <v>0</v>
      </c>
      <c r="AU83" s="258"/>
      <c r="AV83" s="262"/>
      <c r="AW83" s="267">
        <f t="shared" si="16"/>
        <v>0</v>
      </c>
      <c r="AX83" s="109"/>
      <c r="AY83" s="156"/>
      <c r="AZ83" s="264">
        <v>198</v>
      </c>
      <c r="BA83" s="258">
        <f>X83</f>
        <v>96</v>
      </c>
      <c r="BB83" s="259">
        <v>6</v>
      </c>
      <c r="BC83" s="264"/>
      <c r="BD83" s="258"/>
      <c r="BE83" s="79"/>
      <c r="BF83" s="423">
        <f t="shared" si="3"/>
        <v>6</v>
      </c>
      <c r="BG83" s="424"/>
      <c r="BH83" s="425" t="s">
        <v>276</v>
      </c>
      <c r="BI83" s="426"/>
    </row>
    <row r="84" spans="1:61" s="11" customFormat="1" ht="48" customHeight="1" x14ac:dyDescent="0.25">
      <c r="A84" s="486" t="s">
        <v>202</v>
      </c>
      <c r="B84" s="487"/>
      <c r="C84" s="488" t="s">
        <v>266</v>
      </c>
      <c r="D84" s="489"/>
      <c r="E84" s="489"/>
      <c r="F84" s="489"/>
      <c r="G84" s="489"/>
      <c r="H84" s="489"/>
      <c r="I84" s="489"/>
      <c r="J84" s="489"/>
      <c r="K84" s="489"/>
      <c r="L84" s="489"/>
      <c r="M84" s="489"/>
      <c r="N84" s="489"/>
      <c r="O84" s="489"/>
      <c r="P84" s="489"/>
      <c r="Q84" s="490"/>
      <c r="R84" s="251"/>
      <c r="S84" s="252"/>
      <c r="T84" s="467">
        <v>7</v>
      </c>
      <c r="U84" s="295"/>
      <c r="V84" s="468">
        <f t="shared" si="24"/>
        <v>90</v>
      </c>
      <c r="W84" s="469"/>
      <c r="X84" s="451">
        <f t="shared" si="25"/>
        <v>40</v>
      </c>
      <c r="Y84" s="452"/>
      <c r="Z84" s="451">
        <v>20</v>
      </c>
      <c r="AA84" s="439"/>
      <c r="AB84" s="441"/>
      <c r="AC84" s="439"/>
      <c r="AD84" s="441">
        <v>20</v>
      </c>
      <c r="AE84" s="439"/>
      <c r="AF84" s="441"/>
      <c r="AG84" s="452"/>
      <c r="AH84" s="79">
        <f t="shared" si="20"/>
        <v>0</v>
      </c>
      <c r="AI84" s="258"/>
      <c r="AJ84" s="262"/>
      <c r="AK84" s="267">
        <f t="shared" si="21"/>
        <v>0</v>
      </c>
      <c r="AL84" s="258"/>
      <c r="AM84" s="262"/>
      <c r="AN84" s="257">
        <f t="shared" si="13"/>
        <v>0</v>
      </c>
      <c r="AO84" s="258"/>
      <c r="AP84" s="259"/>
      <c r="AQ84" s="264">
        <f t="shared" si="22"/>
        <v>0</v>
      </c>
      <c r="AR84" s="258"/>
      <c r="AS84" s="268"/>
      <c r="AT84" s="257">
        <f t="shared" si="15"/>
        <v>0</v>
      </c>
      <c r="AU84" s="258"/>
      <c r="AV84" s="262"/>
      <c r="AW84" s="267">
        <f t="shared" si="16"/>
        <v>0</v>
      </c>
      <c r="AX84" s="258"/>
      <c r="AY84" s="268"/>
      <c r="AZ84" s="264">
        <v>90</v>
      </c>
      <c r="BA84" s="258">
        <f>X84</f>
        <v>40</v>
      </c>
      <c r="BB84" s="259">
        <v>3</v>
      </c>
      <c r="BC84" s="264"/>
      <c r="BD84" s="258"/>
      <c r="BE84" s="79"/>
      <c r="BF84" s="423">
        <f t="shared" si="3"/>
        <v>3</v>
      </c>
      <c r="BG84" s="424"/>
      <c r="BH84" s="463" t="s">
        <v>279</v>
      </c>
      <c r="BI84" s="464"/>
    </row>
    <row r="85" spans="1:61" s="11" customFormat="1" ht="48" customHeight="1" x14ac:dyDescent="0.25">
      <c r="A85" s="486" t="s">
        <v>267</v>
      </c>
      <c r="B85" s="487"/>
      <c r="C85" s="496" t="s">
        <v>311</v>
      </c>
      <c r="D85" s="497"/>
      <c r="E85" s="497"/>
      <c r="F85" s="497"/>
      <c r="G85" s="497"/>
      <c r="H85" s="497"/>
      <c r="I85" s="497"/>
      <c r="J85" s="497"/>
      <c r="K85" s="497"/>
      <c r="L85" s="497"/>
      <c r="M85" s="497"/>
      <c r="N85" s="497"/>
      <c r="O85" s="497"/>
      <c r="P85" s="497"/>
      <c r="Q85" s="498"/>
      <c r="R85" s="124"/>
      <c r="S85" s="125"/>
      <c r="T85" s="126"/>
      <c r="U85" s="127"/>
      <c r="V85" s="468">
        <f t="shared" si="24"/>
        <v>0</v>
      </c>
      <c r="W85" s="469"/>
      <c r="X85" s="451">
        <f t="shared" si="25"/>
        <v>0</v>
      </c>
      <c r="Y85" s="452"/>
      <c r="Z85" s="249"/>
      <c r="AA85" s="247"/>
      <c r="AB85" s="248"/>
      <c r="AC85" s="247"/>
      <c r="AD85" s="248"/>
      <c r="AE85" s="247"/>
      <c r="AF85" s="248"/>
      <c r="AG85" s="250"/>
      <c r="AH85" s="79">
        <f t="shared" si="20"/>
        <v>0</v>
      </c>
      <c r="AI85" s="258"/>
      <c r="AJ85" s="262"/>
      <c r="AK85" s="267">
        <f t="shared" si="21"/>
        <v>0</v>
      </c>
      <c r="AL85" s="258"/>
      <c r="AM85" s="262"/>
      <c r="AN85" s="257">
        <f t="shared" si="13"/>
        <v>0</v>
      </c>
      <c r="AO85" s="258"/>
      <c r="AP85" s="259"/>
      <c r="AQ85" s="264">
        <f t="shared" si="22"/>
        <v>0</v>
      </c>
      <c r="AR85" s="258"/>
      <c r="AS85" s="268"/>
      <c r="AT85" s="257">
        <f t="shared" si="15"/>
        <v>0</v>
      </c>
      <c r="AU85" s="258"/>
      <c r="AV85" s="262"/>
      <c r="AW85" s="267">
        <f t="shared" si="16"/>
        <v>0</v>
      </c>
      <c r="AX85" s="258"/>
      <c r="AY85" s="268"/>
      <c r="AZ85" s="264">
        <f t="shared" si="17"/>
        <v>0</v>
      </c>
      <c r="BA85" s="258"/>
      <c r="BB85" s="259"/>
      <c r="BC85" s="264"/>
      <c r="BD85" s="258"/>
      <c r="BE85" s="79"/>
      <c r="BF85" s="423">
        <f t="shared" si="3"/>
        <v>0</v>
      </c>
      <c r="BG85" s="424"/>
      <c r="BH85" s="463"/>
      <c r="BI85" s="464"/>
    </row>
    <row r="86" spans="1:61" s="11" customFormat="1" ht="48" customHeight="1" x14ac:dyDescent="0.25">
      <c r="A86" s="492" t="s">
        <v>268</v>
      </c>
      <c r="B86" s="493"/>
      <c r="C86" s="470" t="s">
        <v>278</v>
      </c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2"/>
      <c r="R86" s="465">
        <v>4</v>
      </c>
      <c r="S86" s="466"/>
      <c r="T86" s="467"/>
      <c r="U86" s="295"/>
      <c r="V86" s="468">
        <f>AH86+AK86+AN86+AQ86+AT86+AW86+AZ86+BC86</f>
        <v>216</v>
      </c>
      <c r="W86" s="469"/>
      <c r="X86" s="451">
        <f>SUM(Z86:AG86)</f>
        <v>96</v>
      </c>
      <c r="Y86" s="452"/>
      <c r="Z86" s="451">
        <v>48</v>
      </c>
      <c r="AA86" s="439"/>
      <c r="AB86" s="441">
        <v>48</v>
      </c>
      <c r="AC86" s="439"/>
      <c r="AD86" s="441"/>
      <c r="AE86" s="439"/>
      <c r="AF86" s="441"/>
      <c r="AG86" s="452"/>
      <c r="AH86" s="79">
        <f t="shared" si="20"/>
        <v>0</v>
      </c>
      <c r="AI86" s="258"/>
      <c r="AJ86" s="262"/>
      <c r="AK86" s="267">
        <f t="shared" si="21"/>
        <v>0</v>
      </c>
      <c r="AL86" s="258"/>
      <c r="AM86" s="262"/>
      <c r="AN86" s="257">
        <f t="shared" si="13"/>
        <v>0</v>
      </c>
      <c r="AO86" s="258"/>
      <c r="AP86" s="259"/>
      <c r="AQ86" s="264">
        <f t="shared" si="22"/>
        <v>216</v>
      </c>
      <c r="AR86" s="258">
        <f>X86</f>
        <v>96</v>
      </c>
      <c r="AS86" s="268">
        <v>6</v>
      </c>
      <c r="AT86" s="257">
        <f t="shared" si="15"/>
        <v>0</v>
      </c>
      <c r="AU86" s="258"/>
      <c r="AV86" s="262"/>
      <c r="AW86" s="267">
        <f t="shared" si="16"/>
        <v>0</v>
      </c>
      <c r="AX86" s="258"/>
      <c r="AY86" s="268"/>
      <c r="AZ86" s="264">
        <f t="shared" si="17"/>
        <v>0</v>
      </c>
      <c r="BA86" s="258"/>
      <c r="BB86" s="259"/>
      <c r="BC86" s="264"/>
      <c r="BD86" s="258"/>
      <c r="BE86" s="79"/>
      <c r="BF86" s="423">
        <f>AJ86+AM86+AP86+AS86+AV86+AY86+BB86+BE86</f>
        <v>6</v>
      </c>
      <c r="BG86" s="424"/>
      <c r="BH86" s="482" t="s">
        <v>282</v>
      </c>
      <c r="BI86" s="483"/>
    </row>
    <row r="87" spans="1:61" s="11" customFormat="1" ht="69.95" customHeight="1" x14ac:dyDescent="0.25">
      <c r="A87" s="494"/>
      <c r="B87" s="495"/>
      <c r="C87" s="470" t="s">
        <v>280</v>
      </c>
      <c r="D87" s="471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2"/>
      <c r="R87" s="465"/>
      <c r="S87" s="466"/>
      <c r="T87" s="467"/>
      <c r="U87" s="295"/>
      <c r="V87" s="468">
        <f>AH87+AK87+AN87+AQ87+AT87+AW87+AZ87+BC87</f>
        <v>40</v>
      </c>
      <c r="W87" s="469"/>
      <c r="X87" s="451">
        <f>SUM(Z87:AG87)</f>
        <v>0</v>
      </c>
      <c r="Y87" s="452"/>
      <c r="Z87" s="451"/>
      <c r="AA87" s="439"/>
      <c r="AB87" s="441"/>
      <c r="AC87" s="439"/>
      <c r="AD87" s="441"/>
      <c r="AE87" s="439"/>
      <c r="AF87" s="441"/>
      <c r="AG87" s="452"/>
      <c r="AH87" s="79">
        <f t="shared" si="20"/>
        <v>0</v>
      </c>
      <c r="AI87" s="258"/>
      <c r="AJ87" s="262"/>
      <c r="AK87" s="267">
        <f t="shared" si="21"/>
        <v>0</v>
      </c>
      <c r="AL87" s="258"/>
      <c r="AM87" s="262"/>
      <c r="AN87" s="257">
        <f t="shared" si="13"/>
        <v>0</v>
      </c>
      <c r="AO87" s="258"/>
      <c r="AP87" s="259"/>
      <c r="AQ87" s="264">
        <f t="shared" si="22"/>
        <v>0</v>
      </c>
      <c r="AR87" s="258"/>
      <c r="AS87" s="268"/>
      <c r="AT87" s="257">
        <v>40</v>
      </c>
      <c r="AU87" s="258"/>
      <c r="AV87" s="262">
        <v>1</v>
      </c>
      <c r="AW87" s="267">
        <f t="shared" si="16"/>
        <v>0</v>
      </c>
      <c r="AX87" s="258"/>
      <c r="AY87" s="268"/>
      <c r="AZ87" s="264">
        <f t="shared" si="17"/>
        <v>0</v>
      </c>
      <c r="BA87" s="258"/>
      <c r="BB87" s="259"/>
      <c r="BC87" s="264"/>
      <c r="BD87" s="258"/>
      <c r="BE87" s="79"/>
      <c r="BF87" s="423">
        <f>AJ87+AM87+AP87+AS87+AV87+AY87+BB87+BE87</f>
        <v>1</v>
      </c>
      <c r="BG87" s="424"/>
      <c r="BH87" s="484"/>
      <c r="BI87" s="485"/>
    </row>
    <row r="88" spans="1:61" s="11" customFormat="1" ht="27" customHeight="1" x14ac:dyDescent="0.25">
      <c r="A88" s="432" t="s">
        <v>270</v>
      </c>
      <c r="B88" s="433"/>
      <c r="C88" s="470" t="s">
        <v>275</v>
      </c>
      <c r="D88" s="471"/>
      <c r="E88" s="471"/>
      <c r="F88" s="471"/>
      <c r="G88" s="471"/>
      <c r="H88" s="471"/>
      <c r="I88" s="471"/>
      <c r="J88" s="471"/>
      <c r="K88" s="471"/>
      <c r="L88" s="471"/>
      <c r="M88" s="471"/>
      <c r="N88" s="471"/>
      <c r="O88" s="471"/>
      <c r="P88" s="471"/>
      <c r="Q88" s="472"/>
      <c r="R88" s="465"/>
      <c r="S88" s="466"/>
      <c r="T88" s="294">
        <v>5</v>
      </c>
      <c r="U88" s="295"/>
      <c r="V88" s="499">
        <f t="shared" si="24"/>
        <v>108</v>
      </c>
      <c r="W88" s="500"/>
      <c r="X88" s="451">
        <f t="shared" si="25"/>
        <v>36</v>
      </c>
      <c r="Y88" s="452"/>
      <c r="Z88" s="451">
        <v>18</v>
      </c>
      <c r="AA88" s="439"/>
      <c r="AB88" s="441">
        <v>18</v>
      </c>
      <c r="AC88" s="439"/>
      <c r="AD88" s="441"/>
      <c r="AE88" s="439"/>
      <c r="AF88" s="441"/>
      <c r="AG88" s="452"/>
      <c r="AH88" s="79">
        <f t="shared" si="20"/>
        <v>0</v>
      </c>
      <c r="AI88" s="258"/>
      <c r="AJ88" s="262"/>
      <c r="AK88" s="267">
        <f t="shared" si="21"/>
        <v>0</v>
      </c>
      <c r="AL88" s="258"/>
      <c r="AM88" s="262"/>
      <c r="AN88" s="257">
        <f t="shared" si="13"/>
        <v>0</v>
      </c>
      <c r="AO88" s="258"/>
      <c r="AP88" s="259"/>
      <c r="AQ88" s="264">
        <f t="shared" si="22"/>
        <v>0</v>
      </c>
      <c r="AR88" s="258"/>
      <c r="AS88" s="268"/>
      <c r="AT88" s="257">
        <f t="shared" si="15"/>
        <v>108</v>
      </c>
      <c r="AU88" s="258">
        <f>X88</f>
        <v>36</v>
      </c>
      <c r="AV88" s="262">
        <v>3</v>
      </c>
      <c r="AW88" s="267">
        <f t="shared" si="16"/>
        <v>0</v>
      </c>
      <c r="AX88" s="258"/>
      <c r="AY88" s="268"/>
      <c r="AZ88" s="264">
        <f t="shared" si="17"/>
        <v>0</v>
      </c>
      <c r="BA88" s="258"/>
      <c r="BB88" s="259"/>
      <c r="BC88" s="264"/>
      <c r="BD88" s="258"/>
      <c r="BE88" s="79"/>
      <c r="BF88" s="423">
        <f t="shared" si="3"/>
        <v>3</v>
      </c>
      <c r="BG88" s="424"/>
      <c r="BH88" s="463" t="s">
        <v>284</v>
      </c>
      <c r="BI88" s="464"/>
    </row>
    <row r="89" spans="1:61" s="11" customFormat="1" ht="48" customHeight="1" x14ac:dyDescent="0.25">
      <c r="A89" s="432" t="s">
        <v>350</v>
      </c>
      <c r="B89" s="433"/>
      <c r="C89" s="470" t="s">
        <v>286</v>
      </c>
      <c r="D89" s="471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O89" s="471"/>
      <c r="P89" s="471"/>
      <c r="Q89" s="472"/>
      <c r="R89" s="465"/>
      <c r="S89" s="466"/>
      <c r="T89" s="467">
        <v>6</v>
      </c>
      <c r="U89" s="295"/>
      <c r="V89" s="468">
        <f t="shared" si="24"/>
        <v>108</v>
      </c>
      <c r="W89" s="469"/>
      <c r="X89" s="451">
        <f t="shared" si="25"/>
        <v>64</v>
      </c>
      <c r="Y89" s="452"/>
      <c r="Z89" s="451">
        <v>32</v>
      </c>
      <c r="AA89" s="439"/>
      <c r="AB89" s="441">
        <v>32</v>
      </c>
      <c r="AC89" s="439"/>
      <c r="AD89" s="441"/>
      <c r="AE89" s="439"/>
      <c r="AF89" s="441"/>
      <c r="AG89" s="452"/>
      <c r="AH89" s="79">
        <f t="shared" si="20"/>
        <v>0</v>
      </c>
      <c r="AI89" s="258"/>
      <c r="AJ89" s="262"/>
      <c r="AK89" s="267">
        <f t="shared" si="21"/>
        <v>0</v>
      </c>
      <c r="AL89" s="258"/>
      <c r="AM89" s="262"/>
      <c r="AN89" s="257">
        <f t="shared" si="13"/>
        <v>0</v>
      </c>
      <c r="AO89" s="258"/>
      <c r="AP89" s="259"/>
      <c r="AQ89" s="264">
        <f t="shared" si="22"/>
        <v>0</v>
      </c>
      <c r="AR89" s="258"/>
      <c r="AS89" s="268"/>
      <c r="AT89" s="257">
        <f t="shared" si="15"/>
        <v>0</v>
      </c>
      <c r="AU89" s="258"/>
      <c r="AV89" s="262"/>
      <c r="AW89" s="267">
        <f t="shared" si="16"/>
        <v>108</v>
      </c>
      <c r="AX89" s="258">
        <f t="shared" ref="AX89:AX90" si="27">X89</f>
        <v>64</v>
      </c>
      <c r="AY89" s="268">
        <v>3</v>
      </c>
      <c r="AZ89" s="264">
        <f t="shared" si="17"/>
        <v>0</v>
      </c>
      <c r="BA89" s="258"/>
      <c r="BB89" s="259"/>
      <c r="BC89" s="264"/>
      <c r="BD89" s="258"/>
      <c r="BE89" s="79"/>
      <c r="BF89" s="423">
        <f t="shared" si="3"/>
        <v>3</v>
      </c>
      <c r="BG89" s="424"/>
      <c r="BH89" s="463" t="s">
        <v>287</v>
      </c>
      <c r="BI89" s="464"/>
    </row>
    <row r="90" spans="1:61" s="11" customFormat="1" ht="27" customHeight="1" x14ac:dyDescent="0.25">
      <c r="A90" s="492" t="s">
        <v>351</v>
      </c>
      <c r="B90" s="493"/>
      <c r="C90" s="470" t="s">
        <v>231</v>
      </c>
      <c r="D90" s="471"/>
      <c r="E90" s="471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P90" s="471"/>
      <c r="Q90" s="472"/>
      <c r="R90" s="465">
        <v>6</v>
      </c>
      <c r="S90" s="466"/>
      <c r="T90" s="467"/>
      <c r="U90" s="295"/>
      <c r="V90" s="468">
        <f>AH90+AK90+AN90+AQ90+AT90+AW90+AZ90+BC90</f>
        <v>180</v>
      </c>
      <c r="W90" s="469"/>
      <c r="X90" s="451">
        <f>SUM(Z90:AG90)</f>
        <v>96</v>
      </c>
      <c r="Y90" s="452"/>
      <c r="Z90" s="451">
        <v>48</v>
      </c>
      <c r="AA90" s="439"/>
      <c r="AB90" s="441">
        <v>48</v>
      </c>
      <c r="AC90" s="439"/>
      <c r="AD90" s="441"/>
      <c r="AE90" s="439"/>
      <c r="AF90" s="441"/>
      <c r="AG90" s="452"/>
      <c r="AH90" s="79">
        <f t="shared" si="20"/>
        <v>0</v>
      </c>
      <c r="AI90" s="258"/>
      <c r="AJ90" s="262"/>
      <c r="AK90" s="267">
        <f t="shared" si="21"/>
        <v>0</v>
      </c>
      <c r="AL90" s="258"/>
      <c r="AM90" s="262"/>
      <c r="AN90" s="257">
        <f t="shared" si="13"/>
        <v>0</v>
      </c>
      <c r="AO90" s="258"/>
      <c r="AP90" s="259"/>
      <c r="AQ90" s="264">
        <f t="shared" si="22"/>
        <v>0</v>
      </c>
      <c r="AR90" s="258"/>
      <c r="AS90" s="268"/>
      <c r="AT90" s="257">
        <f t="shared" si="15"/>
        <v>0</v>
      </c>
      <c r="AU90" s="258"/>
      <c r="AV90" s="262"/>
      <c r="AW90" s="267">
        <f t="shared" si="16"/>
        <v>180</v>
      </c>
      <c r="AX90" s="258">
        <f t="shared" si="27"/>
        <v>96</v>
      </c>
      <c r="AY90" s="268">
        <v>5</v>
      </c>
      <c r="AZ90" s="264">
        <f t="shared" si="17"/>
        <v>0</v>
      </c>
      <c r="BA90" s="258"/>
      <c r="BB90" s="259"/>
      <c r="BC90" s="264"/>
      <c r="BD90" s="258"/>
      <c r="BE90" s="79"/>
      <c r="BF90" s="423">
        <f>AJ90+AM90+AP90+AS90+AV90+AY90+BB90+BE90</f>
        <v>5</v>
      </c>
      <c r="BG90" s="424"/>
      <c r="BH90" s="482" t="s">
        <v>288</v>
      </c>
      <c r="BI90" s="483"/>
    </row>
    <row r="91" spans="1:61" s="11" customFormat="1" ht="48" customHeight="1" x14ac:dyDescent="0.25">
      <c r="A91" s="494"/>
      <c r="B91" s="495"/>
      <c r="C91" s="470" t="s">
        <v>292</v>
      </c>
      <c r="D91" s="471"/>
      <c r="E91" s="471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P91" s="471"/>
      <c r="Q91" s="472"/>
      <c r="R91" s="251"/>
      <c r="S91" s="252"/>
      <c r="T91" s="239"/>
      <c r="U91" s="240"/>
      <c r="V91" s="468">
        <f>AH91+AK91+AN91+AQ91+AT91+AW91+AZ91+BC91</f>
        <v>40</v>
      </c>
      <c r="W91" s="469"/>
      <c r="X91" s="451">
        <f>SUM(Z91:AG91)</f>
        <v>0</v>
      </c>
      <c r="Y91" s="452"/>
      <c r="Z91" s="249"/>
      <c r="AA91" s="247"/>
      <c r="AB91" s="248"/>
      <c r="AC91" s="247"/>
      <c r="AD91" s="248"/>
      <c r="AE91" s="247"/>
      <c r="AF91" s="248"/>
      <c r="AG91" s="250"/>
      <c r="AH91" s="79">
        <f t="shared" si="20"/>
        <v>0</v>
      </c>
      <c r="AI91" s="258"/>
      <c r="AJ91" s="262"/>
      <c r="AK91" s="267">
        <f t="shared" si="21"/>
        <v>0</v>
      </c>
      <c r="AL91" s="258"/>
      <c r="AM91" s="262"/>
      <c r="AN91" s="257">
        <f t="shared" si="13"/>
        <v>0</v>
      </c>
      <c r="AO91" s="258"/>
      <c r="AP91" s="259"/>
      <c r="AQ91" s="264">
        <f t="shared" si="22"/>
        <v>0</v>
      </c>
      <c r="AR91" s="258"/>
      <c r="AS91" s="268"/>
      <c r="AT91" s="257">
        <f t="shared" si="15"/>
        <v>0</v>
      </c>
      <c r="AU91" s="258"/>
      <c r="AV91" s="262"/>
      <c r="AW91" s="267">
        <v>40</v>
      </c>
      <c r="AX91" s="258"/>
      <c r="AY91" s="268">
        <v>1</v>
      </c>
      <c r="AZ91" s="264">
        <f t="shared" si="17"/>
        <v>0</v>
      </c>
      <c r="BA91" s="258"/>
      <c r="BB91" s="259"/>
      <c r="BC91" s="264"/>
      <c r="BD91" s="258"/>
      <c r="BE91" s="79"/>
      <c r="BF91" s="423">
        <f>AJ91+AM91+AP91+AS91+AV91+AY91+BB91+BE91</f>
        <v>1</v>
      </c>
      <c r="BG91" s="424"/>
      <c r="BH91" s="484"/>
      <c r="BI91" s="485"/>
    </row>
    <row r="92" spans="1:61" s="11" customFormat="1" ht="27" customHeight="1" x14ac:dyDescent="0.25">
      <c r="A92" s="432" t="s">
        <v>352</v>
      </c>
      <c r="B92" s="433"/>
      <c r="C92" s="470" t="s">
        <v>289</v>
      </c>
      <c r="D92" s="471"/>
      <c r="E92" s="471"/>
      <c r="F92" s="471"/>
      <c r="G92" s="471"/>
      <c r="H92" s="471"/>
      <c r="I92" s="471"/>
      <c r="J92" s="471"/>
      <c r="K92" s="471"/>
      <c r="L92" s="471"/>
      <c r="M92" s="471"/>
      <c r="N92" s="471"/>
      <c r="O92" s="471"/>
      <c r="P92" s="471"/>
      <c r="Q92" s="472"/>
      <c r="R92" s="251"/>
      <c r="S92" s="252"/>
      <c r="T92" s="467">
        <v>7</v>
      </c>
      <c r="U92" s="295"/>
      <c r="V92" s="468">
        <f>AH92+AK92+AN92+AQ92+AT92+AW92+AZ92+BC92</f>
        <v>198</v>
      </c>
      <c r="W92" s="469"/>
      <c r="X92" s="451">
        <f>SUM(Z92:AG92)</f>
        <v>96</v>
      </c>
      <c r="Y92" s="452"/>
      <c r="Z92" s="491">
        <v>48</v>
      </c>
      <c r="AA92" s="480"/>
      <c r="AB92" s="479"/>
      <c r="AC92" s="480"/>
      <c r="AD92" s="479">
        <v>48</v>
      </c>
      <c r="AE92" s="480"/>
      <c r="AF92" s="248"/>
      <c r="AG92" s="250"/>
      <c r="AH92" s="79">
        <f>AJ92*36</f>
        <v>0</v>
      </c>
      <c r="AI92" s="258"/>
      <c r="AJ92" s="262"/>
      <c r="AK92" s="267">
        <f>AM92*36</f>
        <v>0</v>
      </c>
      <c r="AL92" s="258"/>
      <c r="AM92" s="262"/>
      <c r="AN92" s="257">
        <f>AP92*36</f>
        <v>0</v>
      </c>
      <c r="AO92" s="258"/>
      <c r="AP92" s="259"/>
      <c r="AQ92" s="264">
        <f>AS92*36</f>
        <v>0</v>
      </c>
      <c r="AR92" s="258"/>
      <c r="AS92" s="268"/>
      <c r="AT92" s="257">
        <f>AV92*36</f>
        <v>0</v>
      </c>
      <c r="AU92" s="258"/>
      <c r="AV92" s="262"/>
      <c r="AW92" s="267">
        <f>AY92*36</f>
        <v>0</v>
      </c>
      <c r="AX92" s="258"/>
      <c r="AY92" s="268"/>
      <c r="AZ92" s="264">
        <v>198</v>
      </c>
      <c r="BA92" s="258">
        <f>X92</f>
        <v>96</v>
      </c>
      <c r="BB92" s="259">
        <v>6</v>
      </c>
      <c r="BC92" s="108"/>
      <c r="BD92" s="109"/>
      <c r="BE92" s="157"/>
      <c r="BF92" s="423">
        <f>AJ92+AM92+AP92+AS92+AV92+AY92+BB92+BE92</f>
        <v>6</v>
      </c>
      <c r="BG92" s="424"/>
      <c r="BH92" s="463" t="s">
        <v>290</v>
      </c>
      <c r="BI92" s="464"/>
    </row>
    <row r="93" spans="1:61" s="11" customFormat="1" ht="48" customHeight="1" x14ac:dyDescent="0.25">
      <c r="A93" s="486" t="s">
        <v>273</v>
      </c>
      <c r="B93" s="487"/>
      <c r="C93" s="496" t="s">
        <v>353</v>
      </c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8"/>
      <c r="R93" s="251"/>
      <c r="S93" s="252"/>
      <c r="T93" s="239"/>
      <c r="U93" s="240"/>
      <c r="V93" s="499"/>
      <c r="W93" s="500"/>
      <c r="X93" s="249"/>
      <c r="Y93" s="250"/>
      <c r="Z93" s="249"/>
      <c r="AA93" s="247"/>
      <c r="AB93" s="248"/>
      <c r="AC93" s="247"/>
      <c r="AD93" s="248"/>
      <c r="AE93" s="247"/>
      <c r="AF93" s="248"/>
      <c r="AG93" s="250"/>
      <c r="AH93" s="79"/>
      <c r="AI93" s="258"/>
      <c r="AJ93" s="262"/>
      <c r="AK93" s="267"/>
      <c r="AL93" s="258"/>
      <c r="AM93" s="262"/>
      <c r="AN93" s="257"/>
      <c r="AO93" s="258"/>
      <c r="AP93" s="259"/>
      <c r="AQ93" s="264"/>
      <c r="AR93" s="258"/>
      <c r="AS93" s="268"/>
      <c r="AT93" s="257"/>
      <c r="AU93" s="258"/>
      <c r="AV93" s="262"/>
      <c r="AW93" s="267"/>
      <c r="AX93" s="258"/>
      <c r="AY93" s="268"/>
      <c r="AZ93" s="264"/>
      <c r="BA93" s="258"/>
      <c r="BB93" s="259"/>
      <c r="BC93" s="264"/>
      <c r="BD93" s="258"/>
      <c r="BE93" s="79"/>
      <c r="BF93" s="243"/>
      <c r="BG93" s="244"/>
      <c r="BH93" s="274"/>
      <c r="BI93" s="275"/>
    </row>
    <row r="94" spans="1:61" s="11" customFormat="1" ht="27" customHeight="1" x14ac:dyDescent="0.25">
      <c r="A94" s="492" t="s">
        <v>274</v>
      </c>
      <c r="B94" s="493"/>
      <c r="C94" s="470" t="s">
        <v>229</v>
      </c>
      <c r="D94" s="471"/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2"/>
      <c r="R94" s="465">
        <v>5</v>
      </c>
      <c r="S94" s="466"/>
      <c r="T94" s="467"/>
      <c r="U94" s="295"/>
      <c r="V94" s="468">
        <f>AH94+AK94+AN94+AQ94+AT94+AW94+AZ94+BC94</f>
        <v>216</v>
      </c>
      <c r="W94" s="469"/>
      <c r="X94" s="491">
        <f>SUM(Z94:AG94)</f>
        <v>144</v>
      </c>
      <c r="Y94" s="481"/>
      <c r="Z94" s="491">
        <v>72</v>
      </c>
      <c r="AA94" s="480"/>
      <c r="AB94" s="479">
        <v>72</v>
      </c>
      <c r="AC94" s="480"/>
      <c r="AD94" s="441"/>
      <c r="AE94" s="439"/>
      <c r="AF94" s="441"/>
      <c r="AG94" s="452"/>
      <c r="AH94" s="79">
        <f>AJ94*36</f>
        <v>0</v>
      </c>
      <c r="AI94" s="258"/>
      <c r="AJ94" s="262"/>
      <c r="AK94" s="267">
        <f>AM94*36</f>
        <v>0</v>
      </c>
      <c r="AL94" s="258"/>
      <c r="AM94" s="262"/>
      <c r="AN94" s="257">
        <f>AP94*36</f>
        <v>0</v>
      </c>
      <c r="AO94" s="258"/>
      <c r="AP94" s="259"/>
      <c r="AQ94" s="264">
        <f>AS94*36</f>
        <v>0</v>
      </c>
      <c r="AR94" s="258"/>
      <c r="AS94" s="268"/>
      <c r="AT94" s="257">
        <f>AV94*36</f>
        <v>216</v>
      </c>
      <c r="AU94" s="258">
        <f>X94</f>
        <v>144</v>
      </c>
      <c r="AV94" s="262">
        <v>6</v>
      </c>
      <c r="AW94" s="267">
        <f>AY94*36</f>
        <v>0</v>
      </c>
      <c r="AX94" s="258"/>
      <c r="AY94" s="268"/>
      <c r="AZ94" s="264">
        <f>BB94*36</f>
        <v>0</v>
      </c>
      <c r="BA94" s="258"/>
      <c r="BB94" s="259"/>
      <c r="BC94" s="264"/>
      <c r="BD94" s="258"/>
      <c r="BE94" s="79"/>
      <c r="BF94" s="423">
        <f>AJ94+AM94+AP94+AS94+AV94+AY94+BB94+BE94</f>
        <v>6</v>
      </c>
      <c r="BG94" s="424"/>
      <c r="BH94" s="482" t="s">
        <v>291</v>
      </c>
      <c r="BI94" s="483"/>
    </row>
    <row r="95" spans="1:61" s="11" customFormat="1" ht="48" customHeight="1" x14ac:dyDescent="0.25">
      <c r="A95" s="494"/>
      <c r="B95" s="495"/>
      <c r="C95" s="470" t="s">
        <v>230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2"/>
      <c r="R95" s="465"/>
      <c r="S95" s="466"/>
      <c r="T95" s="467"/>
      <c r="U95" s="295"/>
      <c r="V95" s="468">
        <f>AH95+AK95+AN95+AQ95+AT95+AW95+AZ95+BC95</f>
        <v>40</v>
      </c>
      <c r="W95" s="469"/>
      <c r="X95" s="451">
        <f>SUM(Z95:AG95)</f>
        <v>0</v>
      </c>
      <c r="Y95" s="452"/>
      <c r="Z95" s="451"/>
      <c r="AA95" s="439"/>
      <c r="AB95" s="441"/>
      <c r="AC95" s="439"/>
      <c r="AD95" s="441"/>
      <c r="AE95" s="439"/>
      <c r="AF95" s="441"/>
      <c r="AG95" s="452"/>
      <c r="AH95" s="79">
        <f>AJ95*36</f>
        <v>0</v>
      </c>
      <c r="AI95" s="258"/>
      <c r="AJ95" s="262"/>
      <c r="AK95" s="267">
        <f>AM95*36</f>
        <v>0</v>
      </c>
      <c r="AL95" s="258"/>
      <c r="AM95" s="262"/>
      <c r="AN95" s="257">
        <f>AP95*36</f>
        <v>0</v>
      </c>
      <c r="AO95" s="258"/>
      <c r="AP95" s="259"/>
      <c r="AQ95" s="264">
        <f>AS95*36</f>
        <v>0</v>
      </c>
      <c r="AR95" s="258"/>
      <c r="AS95" s="268"/>
      <c r="AT95" s="257">
        <f>AV95*36</f>
        <v>0</v>
      </c>
      <c r="AU95" s="258"/>
      <c r="AV95" s="262"/>
      <c r="AW95" s="267">
        <v>40</v>
      </c>
      <c r="AX95" s="258"/>
      <c r="AY95" s="268">
        <v>1</v>
      </c>
      <c r="AZ95" s="264">
        <f>BB95*36</f>
        <v>0</v>
      </c>
      <c r="BA95" s="258"/>
      <c r="BB95" s="259"/>
      <c r="BC95" s="264"/>
      <c r="BD95" s="258"/>
      <c r="BE95" s="79"/>
      <c r="BF95" s="423">
        <f>AJ95+AM95+AP95+AS95+AV95+AY95+BB95+BE95</f>
        <v>1</v>
      </c>
      <c r="BG95" s="424"/>
      <c r="BH95" s="484"/>
      <c r="BI95" s="485"/>
    </row>
    <row r="96" spans="1:61" s="11" customFormat="1" ht="27" customHeight="1" x14ac:dyDescent="0.25">
      <c r="A96" s="432" t="s">
        <v>277</v>
      </c>
      <c r="B96" s="433"/>
      <c r="C96" s="470" t="s">
        <v>228</v>
      </c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2"/>
      <c r="R96" s="465">
        <v>6</v>
      </c>
      <c r="S96" s="466"/>
      <c r="T96" s="467"/>
      <c r="U96" s="295"/>
      <c r="V96" s="468">
        <f>AH96+AK96+AN96+AQ96+AT96+AW96+AZ96+BC96</f>
        <v>216</v>
      </c>
      <c r="W96" s="469"/>
      <c r="X96" s="451">
        <f>SUM(Z96:AG96)</f>
        <v>96</v>
      </c>
      <c r="Y96" s="452"/>
      <c r="Z96" s="451">
        <v>48</v>
      </c>
      <c r="AA96" s="439"/>
      <c r="AB96" s="441">
        <v>48</v>
      </c>
      <c r="AC96" s="439"/>
      <c r="AD96" s="248"/>
      <c r="AE96" s="247"/>
      <c r="AF96" s="248"/>
      <c r="AG96" s="250"/>
      <c r="AH96" s="79">
        <f>AJ96*36</f>
        <v>0</v>
      </c>
      <c r="AI96" s="258"/>
      <c r="AJ96" s="262"/>
      <c r="AK96" s="267">
        <f>AM96*36</f>
        <v>0</v>
      </c>
      <c r="AL96" s="258"/>
      <c r="AM96" s="262"/>
      <c r="AN96" s="257">
        <f>AP96*36</f>
        <v>0</v>
      </c>
      <c r="AO96" s="258"/>
      <c r="AP96" s="259"/>
      <c r="AQ96" s="264">
        <f>AS96*36</f>
        <v>0</v>
      </c>
      <c r="AR96" s="258"/>
      <c r="AS96" s="268"/>
      <c r="AT96" s="257">
        <f>AV96*36</f>
        <v>0</v>
      </c>
      <c r="AU96" s="258"/>
      <c r="AV96" s="262"/>
      <c r="AW96" s="267">
        <f>AY96*36</f>
        <v>216</v>
      </c>
      <c r="AX96" s="258">
        <f>X96</f>
        <v>96</v>
      </c>
      <c r="AY96" s="268">
        <v>6</v>
      </c>
      <c r="AZ96" s="264">
        <f>BB96*36</f>
        <v>0</v>
      </c>
      <c r="BA96" s="258"/>
      <c r="BB96" s="259"/>
      <c r="BC96" s="264"/>
      <c r="BD96" s="258"/>
      <c r="BE96" s="79"/>
      <c r="BF96" s="423">
        <f>AJ96+AM96+AP96+AS96+AV96+AY96+BB96+BE96</f>
        <v>6</v>
      </c>
      <c r="BG96" s="424"/>
      <c r="BH96" s="463" t="s">
        <v>293</v>
      </c>
      <c r="BI96" s="464"/>
    </row>
    <row r="97" spans="1:61" s="11" customFormat="1" ht="48" customHeight="1" x14ac:dyDescent="0.25">
      <c r="A97" s="492" t="s">
        <v>281</v>
      </c>
      <c r="B97" s="493"/>
      <c r="C97" s="470" t="s">
        <v>232</v>
      </c>
      <c r="D97" s="471"/>
      <c r="E97" s="471"/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P97" s="471"/>
      <c r="Q97" s="472"/>
      <c r="R97" s="465">
        <v>6.7</v>
      </c>
      <c r="S97" s="466"/>
      <c r="T97" s="467"/>
      <c r="U97" s="295"/>
      <c r="V97" s="468">
        <f>AH97+AK97+AN97+AQ97+AT97+AW97+AZ97+BC97</f>
        <v>198</v>
      </c>
      <c r="W97" s="469"/>
      <c r="X97" s="451">
        <f>SUM(Z97:AG97)</f>
        <v>136</v>
      </c>
      <c r="Y97" s="452"/>
      <c r="Z97" s="491">
        <v>52</v>
      </c>
      <c r="AA97" s="480"/>
      <c r="AB97" s="479">
        <v>36</v>
      </c>
      <c r="AC97" s="480"/>
      <c r="AD97" s="479">
        <v>48</v>
      </c>
      <c r="AE97" s="480"/>
      <c r="AF97" s="479"/>
      <c r="AG97" s="481"/>
      <c r="AH97" s="79">
        <f t="shared" si="20"/>
        <v>0</v>
      </c>
      <c r="AI97" s="158"/>
      <c r="AJ97" s="159"/>
      <c r="AK97" s="267">
        <f t="shared" si="21"/>
        <v>0</v>
      </c>
      <c r="AL97" s="158"/>
      <c r="AM97" s="159"/>
      <c r="AN97" s="257">
        <f t="shared" si="13"/>
        <v>0</v>
      </c>
      <c r="AO97" s="158"/>
      <c r="AP97" s="160"/>
      <c r="AQ97" s="264">
        <f t="shared" si="22"/>
        <v>0</v>
      </c>
      <c r="AR97" s="158"/>
      <c r="AS97" s="161"/>
      <c r="AT97" s="257">
        <f t="shared" si="15"/>
        <v>0</v>
      </c>
      <c r="AU97" s="158"/>
      <c r="AV97" s="159"/>
      <c r="AW97" s="267">
        <f t="shared" si="16"/>
        <v>108</v>
      </c>
      <c r="AX97" s="158">
        <v>64</v>
      </c>
      <c r="AY97" s="161">
        <v>3</v>
      </c>
      <c r="AZ97" s="264">
        <v>90</v>
      </c>
      <c r="BA97" s="158">
        <v>72</v>
      </c>
      <c r="BB97" s="259">
        <v>3</v>
      </c>
      <c r="BC97" s="264"/>
      <c r="BD97" s="258"/>
      <c r="BE97" s="79"/>
      <c r="BF97" s="423">
        <f>AJ97+AM97+AP97+AS97+AV97+AY97+BB97+BE97</f>
        <v>6</v>
      </c>
      <c r="BG97" s="424"/>
      <c r="BH97" s="482" t="s">
        <v>297</v>
      </c>
      <c r="BI97" s="483"/>
    </row>
    <row r="98" spans="1:61" s="11" customFormat="1" ht="69.95" customHeight="1" x14ac:dyDescent="0.25">
      <c r="A98" s="494"/>
      <c r="B98" s="495"/>
      <c r="C98" s="470" t="s">
        <v>233</v>
      </c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2"/>
      <c r="R98" s="465"/>
      <c r="S98" s="466"/>
      <c r="T98" s="467"/>
      <c r="U98" s="295"/>
      <c r="V98" s="468">
        <f>AH98+AK98+AN98+AQ98+AT98+AW98+AZ98+BC98</f>
        <v>40</v>
      </c>
      <c r="W98" s="469"/>
      <c r="X98" s="451">
        <f>SUM(Z98:AG98)</f>
        <v>0</v>
      </c>
      <c r="Y98" s="452"/>
      <c r="Z98" s="451"/>
      <c r="AA98" s="439"/>
      <c r="AB98" s="441"/>
      <c r="AC98" s="439"/>
      <c r="AD98" s="441"/>
      <c r="AE98" s="439"/>
      <c r="AF98" s="441"/>
      <c r="AG98" s="452"/>
      <c r="AH98" s="79">
        <f t="shared" si="20"/>
        <v>0</v>
      </c>
      <c r="AI98" s="258"/>
      <c r="AJ98" s="262"/>
      <c r="AK98" s="267">
        <f t="shared" si="21"/>
        <v>0</v>
      </c>
      <c r="AL98" s="258"/>
      <c r="AM98" s="262"/>
      <c r="AN98" s="257">
        <f t="shared" si="13"/>
        <v>0</v>
      </c>
      <c r="AO98" s="258"/>
      <c r="AP98" s="259"/>
      <c r="AQ98" s="264">
        <f t="shared" si="22"/>
        <v>0</v>
      </c>
      <c r="AR98" s="258"/>
      <c r="AS98" s="268"/>
      <c r="AT98" s="257">
        <f t="shared" si="15"/>
        <v>0</v>
      </c>
      <c r="AU98" s="258"/>
      <c r="AV98" s="262"/>
      <c r="AW98" s="267">
        <f t="shared" si="16"/>
        <v>0</v>
      </c>
      <c r="AX98" s="258"/>
      <c r="AY98" s="268"/>
      <c r="AZ98" s="264">
        <v>40</v>
      </c>
      <c r="BA98" s="258"/>
      <c r="BB98" s="259">
        <v>1</v>
      </c>
      <c r="BC98" s="264"/>
      <c r="BD98" s="258"/>
      <c r="BE98" s="79"/>
      <c r="BF98" s="423">
        <f>AJ98+AM98+AP98+AS98+AV98+AY98+BB98+BE98</f>
        <v>1</v>
      </c>
      <c r="BG98" s="424"/>
      <c r="BH98" s="484"/>
      <c r="BI98" s="485"/>
    </row>
    <row r="99" spans="1:61" s="11" customFormat="1" ht="48" customHeight="1" x14ac:dyDescent="0.25">
      <c r="A99" s="432" t="s">
        <v>283</v>
      </c>
      <c r="B99" s="433"/>
      <c r="C99" s="470" t="s">
        <v>225</v>
      </c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2"/>
      <c r="R99" s="465">
        <v>7</v>
      </c>
      <c r="S99" s="466"/>
      <c r="T99" s="239"/>
      <c r="U99" s="240"/>
      <c r="V99" s="468">
        <f t="shared" si="24"/>
        <v>198</v>
      </c>
      <c r="W99" s="469"/>
      <c r="X99" s="451">
        <f t="shared" si="25"/>
        <v>96</v>
      </c>
      <c r="Y99" s="452"/>
      <c r="Z99" s="491">
        <v>40</v>
      </c>
      <c r="AA99" s="480"/>
      <c r="AB99" s="479">
        <v>40</v>
      </c>
      <c r="AC99" s="480"/>
      <c r="AD99" s="479">
        <v>16</v>
      </c>
      <c r="AE99" s="480"/>
      <c r="AF99" s="248"/>
      <c r="AG99" s="250"/>
      <c r="AH99" s="79">
        <f t="shared" si="20"/>
        <v>0</v>
      </c>
      <c r="AI99" s="258"/>
      <c r="AJ99" s="262"/>
      <c r="AK99" s="267">
        <f t="shared" si="21"/>
        <v>0</v>
      </c>
      <c r="AL99" s="258"/>
      <c r="AM99" s="262"/>
      <c r="AN99" s="257">
        <f t="shared" si="13"/>
        <v>0</v>
      </c>
      <c r="AO99" s="258"/>
      <c r="AP99" s="259"/>
      <c r="AQ99" s="264">
        <f t="shared" si="22"/>
        <v>0</v>
      </c>
      <c r="AR99" s="258"/>
      <c r="AS99" s="268"/>
      <c r="AT99" s="257">
        <f t="shared" si="15"/>
        <v>0</v>
      </c>
      <c r="AU99" s="258"/>
      <c r="AV99" s="262"/>
      <c r="AW99" s="267">
        <f t="shared" si="16"/>
        <v>0</v>
      </c>
      <c r="AX99" s="258"/>
      <c r="AY99" s="268"/>
      <c r="AZ99" s="264">
        <v>198</v>
      </c>
      <c r="BA99" s="258">
        <f>X99</f>
        <v>96</v>
      </c>
      <c r="BB99" s="259">
        <v>6</v>
      </c>
      <c r="BC99" s="264"/>
      <c r="BD99" s="258"/>
      <c r="BE99" s="79"/>
      <c r="BF99" s="423">
        <f t="shared" ref="BF99:BF114" si="28">AJ99+AM99+AP99+AS99+AV99+AY99+BB99+BE99</f>
        <v>6</v>
      </c>
      <c r="BG99" s="424"/>
      <c r="BH99" s="463" t="s">
        <v>305</v>
      </c>
      <c r="BI99" s="464"/>
    </row>
    <row r="100" spans="1:61" s="11" customFormat="1" ht="48" customHeight="1" x14ac:dyDescent="0.25">
      <c r="A100" s="432" t="s">
        <v>285</v>
      </c>
      <c r="B100" s="433"/>
      <c r="C100" s="470" t="s">
        <v>234</v>
      </c>
      <c r="D100" s="471"/>
      <c r="E100" s="471"/>
      <c r="F100" s="471"/>
      <c r="G100" s="471"/>
      <c r="H100" s="471"/>
      <c r="I100" s="471"/>
      <c r="J100" s="471"/>
      <c r="K100" s="471"/>
      <c r="L100" s="471"/>
      <c r="M100" s="471"/>
      <c r="N100" s="471"/>
      <c r="O100" s="471"/>
      <c r="P100" s="471"/>
      <c r="Q100" s="472"/>
      <c r="R100" s="465"/>
      <c r="S100" s="466"/>
      <c r="T100" s="467">
        <v>7</v>
      </c>
      <c r="U100" s="295"/>
      <c r="V100" s="468">
        <f t="shared" si="24"/>
        <v>90</v>
      </c>
      <c r="W100" s="469"/>
      <c r="X100" s="451">
        <f t="shared" si="25"/>
        <v>60</v>
      </c>
      <c r="Y100" s="452"/>
      <c r="Z100" s="451">
        <v>20</v>
      </c>
      <c r="AA100" s="439"/>
      <c r="AB100" s="441"/>
      <c r="AC100" s="439"/>
      <c r="AD100" s="441">
        <v>40</v>
      </c>
      <c r="AE100" s="439"/>
      <c r="AF100" s="441"/>
      <c r="AG100" s="452"/>
      <c r="AH100" s="79">
        <f t="shared" si="20"/>
        <v>0</v>
      </c>
      <c r="AI100" s="258"/>
      <c r="AJ100" s="262"/>
      <c r="AK100" s="267">
        <f t="shared" si="21"/>
        <v>0</v>
      </c>
      <c r="AL100" s="258"/>
      <c r="AM100" s="262"/>
      <c r="AN100" s="257">
        <f t="shared" si="13"/>
        <v>0</v>
      </c>
      <c r="AO100" s="258"/>
      <c r="AP100" s="259"/>
      <c r="AQ100" s="264">
        <f t="shared" si="22"/>
        <v>0</v>
      </c>
      <c r="AR100" s="258"/>
      <c r="AS100" s="268"/>
      <c r="AT100" s="257">
        <f t="shared" si="15"/>
        <v>0</v>
      </c>
      <c r="AU100" s="258"/>
      <c r="AV100" s="262"/>
      <c r="AW100" s="267">
        <f t="shared" si="16"/>
        <v>0</v>
      </c>
      <c r="AX100" s="258"/>
      <c r="AY100" s="268"/>
      <c r="AZ100" s="264">
        <v>90</v>
      </c>
      <c r="BA100" s="258">
        <f t="shared" ref="BA100" si="29">X100</f>
        <v>60</v>
      </c>
      <c r="BB100" s="259">
        <v>3</v>
      </c>
      <c r="BC100" s="264"/>
      <c r="BD100" s="258"/>
      <c r="BE100" s="79"/>
      <c r="BF100" s="423">
        <f t="shared" si="28"/>
        <v>3</v>
      </c>
      <c r="BG100" s="424"/>
      <c r="BH100" s="463" t="s">
        <v>306</v>
      </c>
      <c r="BI100" s="464"/>
    </row>
    <row r="101" spans="1:61" s="11" customFormat="1" ht="27" customHeight="1" x14ac:dyDescent="0.25">
      <c r="A101" s="486" t="s">
        <v>354</v>
      </c>
      <c r="B101" s="487"/>
      <c r="C101" s="488" t="s">
        <v>226</v>
      </c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  <c r="Q101" s="490"/>
      <c r="R101" s="251"/>
      <c r="S101" s="252"/>
      <c r="T101" s="239"/>
      <c r="U101" s="240"/>
      <c r="V101" s="468">
        <f>AH101+AK101+AN101+AQ101+AT101+AW101+AZ101+BC101</f>
        <v>0</v>
      </c>
      <c r="W101" s="469"/>
      <c r="X101" s="451">
        <f>SUM(Z101:AG101)</f>
        <v>0</v>
      </c>
      <c r="Y101" s="452"/>
      <c r="Z101" s="249"/>
      <c r="AA101" s="247"/>
      <c r="AB101" s="248"/>
      <c r="AC101" s="247"/>
      <c r="AD101" s="248"/>
      <c r="AE101" s="247"/>
      <c r="AF101" s="248"/>
      <c r="AG101" s="250"/>
      <c r="AH101" s="79">
        <f>AJ101*36</f>
        <v>0</v>
      </c>
      <c r="AI101" s="258"/>
      <c r="AJ101" s="262"/>
      <c r="AK101" s="267">
        <f>AM101*36</f>
        <v>0</v>
      </c>
      <c r="AL101" s="258"/>
      <c r="AM101" s="262"/>
      <c r="AN101" s="257">
        <f>AP101*36</f>
        <v>0</v>
      </c>
      <c r="AO101" s="258"/>
      <c r="AP101" s="259"/>
      <c r="AQ101" s="264">
        <f>AS101*36</f>
        <v>0</v>
      </c>
      <c r="AR101" s="258"/>
      <c r="AS101" s="268"/>
      <c r="AT101" s="257">
        <f>AV101*36</f>
        <v>0</v>
      </c>
      <c r="AU101" s="258"/>
      <c r="AV101" s="262"/>
      <c r="AW101" s="267">
        <f>AY101*36</f>
        <v>0</v>
      </c>
      <c r="AX101" s="258"/>
      <c r="AY101" s="268"/>
      <c r="AZ101" s="264">
        <f>BB101*36</f>
        <v>0</v>
      </c>
      <c r="BA101" s="258"/>
      <c r="BB101" s="259"/>
      <c r="BC101" s="264"/>
      <c r="BD101" s="258"/>
      <c r="BE101" s="79"/>
      <c r="BF101" s="423">
        <f>AJ101+AM101+AP101+AS101+AV101+AY101+BB101+BE101</f>
        <v>0</v>
      </c>
      <c r="BG101" s="424"/>
      <c r="BH101" s="270"/>
      <c r="BI101" s="271"/>
    </row>
    <row r="102" spans="1:61" s="11" customFormat="1" ht="90" customHeight="1" x14ac:dyDescent="0.25">
      <c r="A102" s="432" t="s">
        <v>355</v>
      </c>
      <c r="B102" s="433"/>
      <c r="C102" s="470" t="s">
        <v>303</v>
      </c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2"/>
      <c r="R102" s="251"/>
      <c r="S102" s="252"/>
      <c r="T102" s="467">
        <v>5</v>
      </c>
      <c r="U102" s="295"/>
      <c r="V102" s="468">
        <f>AH102+AK102+AN102+AQ102+AT102+AW102+AZ102+BC102</f>
        <v>108</v>
      </c>
      <c r="W102" s="469"/>
      <c r="X102" s="451">
        <f>SUM(Z102:AG102)</f>
        <v>72</v>
      </c>
      <c r="Y102" s="452"/>
      <c r="Z102" s="451">
        <v>36</v>
      </c>
      <c r="AA102" s="439"/>
      <c r="AB102" s="441">
        <v>36</v>
      </c>
      <c r="AC102" s="439"/>
      <c r="AD102" s="441"/>
      <c r="AE102" s="439"/>
      <c r="AF102" s="441"/>
      <c r="AG102" s="452"/>
      <c r="AH102" s="79">
        <f>AJ102*36</f>
        <v>0</v>
      </c>
      <c r="AI102" s="258"/>
      <c r="AJ102" s="262"/>
      <c r="AK102" s="267">
        <f>AM102*36</f>
        <v>0</v>
      </c>
      <c r="AL102" s="258"/>
      <c r="AM102" s="262"/>
      <c r="AN102" s="257">
        <f>AP102*36</f>
        <v>0</v>
      </c>
      <c r="AO102" s="258"/>
      <c r="AP102" s="259"/>
      <c r="AQ102" s="264">
        <f>AS102*36</f>
        <v>0</v>
      </c>
      <c r="AR102" s="258"/>
      <c r="AS102" s="268"/>
      <c r="AT102" s="257">
        <f>AV102*36</f>
        <v>108</v>
      </c>
      <c r="AU102" s="258">
        <f>X102</f>
        <v>72</v>
      </c>
      <c r="AV102" s="262">
        <v>3</v>
      </c>
      <c r="AW102" s="267">
        <f>AY102*36</f>
        <v>0</v>
      </c>
      <c r="AX102" s="258"/>
      <c r="AY102" s="268"/>
      <c r="AZ102" s="264">
        <f>BB102*36</f>
        <v>0</v>
      </c>
      <c r="BA102" s="258"/>
      <c r="BB102" s="259"/>
      <c r="BC102" s="264"/>
      <c r="BD102" s="258"/>
      <c r="BE102" s="79"/>
      <c r="BF102" s="423">
        <f>AJ102+AM102+AP102+AS102+AV102+AY102+BB102+BE102</f>
        <v>3</v>
      </c>
      <c r="BG102" s="424"/>
      <c r="BH102" s="473" t="s">
        <v>403</v>
      </c>
      <c r="BI102" s="474"/>
    </row>
    <row r="103" spans="1:61" s="11" customFormat="1" ht="69.95" customHeight="1" x14ac:dyDescent="0.25">
      <c r="A103" s="432" t="s">
        <v>356</v>
      </c>
      <c r="B103" s="433"/>
      <c r="C103" s="470" t="s">
        <v>271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2"/>
      <c r="R103" s="251"/>
      <c r="S103" s="252"/>
      <c r="T103" s="477">
        <v>5</v>
      </c>
      <c r="U103" s="478"/>
      <c r="V103" s="468">
        <f>AH103+AK103+AN103+AQ103+AT103+AW103+AZ103+BC103</f>
        <v>108</v>
      </c>
      <c r="W103" s="469"/>
      <c r="X103" s="451">
        <f>SUM(Z103:AG103)</f>
        <v>36</v>
      </c>
      <c r="Y103" s="452"/>
      <c r="Z103" s="451">
        <v>18</v>
      </c>
      <c r="AA103" s="439"/>
      <c r="AB103" s="441">
        <v>18</v>
      </c>
      <c r="AC103" s="439"/>
      <c r="AD103" s="248"/>
      <c r="AE103" s="247"/>
      <c r="AF103" s="248"/>
      <c r="AG103" s="250"/>
      <c r="AH103" s="79">
        <f>AJ103*36</f>
        <v>0</v>
      </c>
      <c r="AI103" s="258"/>
      <c r="AJ103" s="262"/>
      <c r="AK103" s="267">
        <f>AM103*36</f>
        <v>0</v>
      </c>
      <c r="AL103" s="258"/>
      <c r="AM103" s="262"/>
      <c r="AN103" s="257">
        <f>AP103*36</f>
        <v>0</v>
      </c>
      <c r="AO103" s="258"/>
      <c r="AP103" s="259"/>
      <c r="AQ103" s="264">
        <f>AS103*36</f>
        <v>0</v>
      </c>
      <c r="AR103" s="258"/>
      <c r="AS103" s="268"/>
      <c r="AT103" s="257">
        <f>AV103*36</f>
        <v>108</v>
      </c>
      <c r="AU103" s="258">
        <f>X103</f>
        <v>36</v>
      </c>
      <c r="AV103" s="262">
        <v>3</v>
      </c>
      <c r="AW103" s="267">
        <f>AY103*36</f>
        <v>0</v>
      </c>
      <c r="AX103" s="258"/>
      <c r="AY103" s="268"/>
      <c r="AZ103" s="264">
        <f>BB103*36</f>
        <v>0</v>
      </c>
      <c r="BA103" s="258"/>
      <c r="BB103" s="259"/>
      <c r="BC103" s="264"/>
      <c r="BD103" s="258"/>
      <c r="BE103" s="79"/>
      <c r="BF103" s="423">
        <f>AJ103+AM103+AP103+AS103+AV103+AY103+BB103+BE103</f>
        <v>3</v>
      </c>
      <c r="BG103" s="424"/>
      <c r="BH103" s="473" t="s">
        <v>404</v>
      </c>
      <c r="BI103" s="474"/>
    </row>
    <row r="104" spans="1:61" s="11" customFormat="1" ht="27" customHeight="1" x14ac:dyDescent="0.25">
      <c r="A104" s="453" t="s">
        <v>182</v>
      </c>
      <c r="B104" s="454"/>
      <c r="C104" s="455" t="s">
        <v>11</v>
      </c>
      <c r="D104" s="456"/>
      <c r="E104" s="456"/>
      <c r="F104" s="456"/>
      <c r="G104" s="456"/>
      <c r="H104" s="456"/>
      <c r="I104" s="456"/>
      <c r="J104" s="456"/>
      <c r="K104" s="456"/>
      <c r="L104" s="456"/>
      <c r="M104" s="456"/>
      <c r="N104" s="456"/>
      <c r="O104" s="456"/>
      <c r="P104" s="456"/>
      <c r="Q104" s="457"/>
      <c r="R104" s="138"/>
      <c r="S104" s="139"/>
      <c r="T104" s="140"/>
      <c r="U104" s="141"/>
      <c r="V104" s="142"/>
      <c r="W104" s="143"/>
      <c r="X104" s="144"/>
      <c r="Y104" s="143"/>
      <c r="Z104" s="144"/>
      <c r="AA104" s="145"/>
      <c r="AB104" s="146"/>
      <c r="AC104" s="145"/>
      <c r="AD104" s="146"/>
      <c r="AE104" s="145"/>
      <c r="AF104" s="146"/>
      <c r="AG104" s="143"/>
      <c r="AH104" s="101"/>
      <c r="AI104" s="94"/>
      <c r="AJ104" s="95"/>
      <c r="AK104" s="96"/>
      <c r="AL104" s="94"/>
      <c r="AM104" s="95"/>
      <c r="AN104" s="97"/>
      <c r="AO104" s="94"/>
      <c r="AP104" s="98"/>
      <c r="AQ104" s="99"/>
      <c r="AR104" s="94"/>
      <c r="AS104" s="100"/>
      <c r="AT104" s="97"/>
      <c r="AU104" s="94"/>
      <c r="AV104" s="95"/>
      <c r="AW104" s="96"/>
      <c r="AX104" s="94"/>
      <c r="AY104" s="100"/>
      <c r="AZ104" s="99"/>
      <c r="BA104" s="94"/>
      <c r="BB104" s="98"/>
      <c r="BC104" s="99"/>
      <c r="BD104" s="94"/>
      <c r="BE104" s="101"/>
      <c r="BF104" s="458">
        <f t="shared" si="28"/>
        <v>0</v>
      </c>
      <c r="BG104" s="459"/>
      <c r="BH104" s="475"/>
      <c r="BI104" s="476"/>
    </row>
    <row r="105" spans="1:61" s="11" customFormat="1" ht="69.95" customHeight="1" x14ac:dyDescent="0.25">
      <c r="A105" s="432" t="s">
        <v>183</v>
      </c>
      <c r="B105" s="433"/>
      <c r="C105" s="445" t="s">
        <v>190</v>
      </c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7"/>
      <c r="R105" s="465"/>
      <c r="S105" s="466"/>
      <c r="T105" s="467"/>
      <c r="U105" s="295"/>
      <c r="V105" s="462" t="s">
        <v>15</v>
      </c>
      <c r="W105" s="452"/>
      <c r="X105" s="451" t="s">
        <v>15</v>
      </c>
      <c r="Y105" s="452"/>
      <c r="Z105" s="451" t="s">
        <v>15</v>
      </c>
      <c r="AA105" s="439"/>
      <c r="AB105" s="441"/>
      <c r="AC105" s="439"/>
      <c r="AD105" s="441"/>
      <c r="AE105" s="439"/>
      <c r="AF105" s="441"/>
      <c r="AG105" s="452"/>
      <c r="AH105" s="79" t="str">
        <f>V105</f>
        <v>/10</v>
      </c>
      <c r="AI105" s="258" t="str">
        <f>X105</f>
        <v>/10</v>
      </c>
      <c r="AJ105" s="262"/>
      <c r="AK105" s="267"/>
      <c r="AL105" s="258"/>
      <c r="AM105" s="262"/>
      <c r="AN105" s="257"/>
      <c r="AO105" s="258"/>
      <c r="AP105" s="259"/>
      <c r="AQ105" s="264"/>
      <c r="AR105" s="258"/>
      <c r="AS105" s="268"/>
      <c r="AT105" s="257"/>
      <c r="AU105" s="258"/>
      <c r="AV105" s="262"/>
      <c r="AW105" s="267"/>
      <c r="AX105" s="258"/>
      <c r="AY105" s="268"/>
      <c r="AZ105" s="264"/>
      <c r="BA105" s="258"/>
      <c r="BB105" s="259"/>
      <c r="BC105" s="264"/>
      <c r="BD105" s="258"/>
      <c r="BE105" s="79"/>
      <c r="BF105" s="423">
        <f t="shared" si="28"/>
        <v>0</v>
      </c>
      <c r="BG105" s="424"/>
      <c r="BH105" s="463"/>
      <c r="BI105" s="464"/>
    </row>
    <row r="106" spans="1:61" s="11" customFormat="1" ht="27" customHeight="1" x14ac:dyDescent="0.25">
      <c r="A106" s="432" t="s">
        <v>184</v>
      </c>
      <c r="B106" s="433"/>
      <c r="C106" s="445" t="s">
        <v>218</v>
      </c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Q106" s="447"/>
      <c r="R106" s="251"/>
      <c r="S106" s="252"/>
      <c r="T106" s="450"/>
      <c r="U106" s="375"/>
      <c r="V106" s="468" t="s">
        <v>23</v>
      </c>
      <c r="W106" s="469"/>
      <c r="X106" s="451" t="s">
        <v>23</v>
      </c>
      <c r="Y106" s="452"/>
      <c r="Z106" s="451" t="s">
        <v>332</v>
      </c>
      <c r="AA106" s="439"/>
      <c r="AB106" s="441"/>
      <c r="AC106" s="439"/>
      <c r="AD106" s="441"/>
      <c r="AE106" s="439"/>
      <c r="AF106" s="441" t="s">
        <v>194</v>
      </c>
      <c r="AG106" s="452"/>
      <c r="AH106" s="234" t="str">
        <f>V106</f>
        <v>/36</v>
      </c>
      <c r="AI106" s="258" t="str">
        <f>X106</f>
        <v>/36</v>
      </c>
      <c r="AJ106" s="262"/>
      <c r="AK106" s="267"/>
      <c r="AL106" s="258"/>
      <c r="AM106" s="262"/>
      <c r="AN106" s="257"/>
      <c r="AO106" s="258"/>
      <c r="AP106" s="259"/>
      <c r="AQ106" s="264"/>
      <c r="AR106" s="258"/>
      <c r="AS106" s="268"/>
      <c r="AT106" s="257"/>
      <c r="AU106" s="258"/>
      <c r="AV106" s="262"/>
      <c r="AW106" s="267"/>
      <c r="AX106" s="258"/>
      <c r="AY106" s="268"/>
      <c r="AZ106" s="264"/>
      <c r="BA106" s="258"/>
      <c r="BB106" s="259"/>
      <c r="BC106" s="264"/>
      <c r="BD106" s="258"/>
      <c r="BE106" s="79"/>
      <c r="BF106" s="465"/>
      <c r="BG106" s="450"/>
      <c r="BH106" s="425"/>
      <c r="BI106" s="426"/>
    </row>
    <row r="107" spans="1:61" s="11" customFormat="1" ht="27" customHeight="1" x14ac:dyDescent="0.25">
      <c r="A107" s="432" t="s">
        <v>316</v>
      </c>
      <c r="B107" s="433"/>
      <c r="C107" s="445" t="s">
        <v>14</v>
      </c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Q107" s="447"/>
      <c r="R107" s="465"/>
      <c r="S107" s="466"/>
      <c r="T107" s="467"/>
      <c r="U107" s="295"/>
      <c r="V107" s="462" t="s">
        <v>15</v>
      </c>
      <c r="W107" s="452"/>
      <c r="X107" s="451" t="s">
        <v>15</v>
      </c>
      <c r="Y107" s="452"/>
      <c r="Z107" s="451" t="s">
        <v>15</v>
      </c>
      <c r="AA107" s="439"/>
      <c r="AB107" s="441"/>
      <c r="AC107" s="439"/>
      <c r="AD107" s="441"/>
      <c r="AE107" s="439"/>
      <c r="AF107" s="441"/>
      <c r="AG107" s="452"/>
      <c r="AH107" s="79"/>
      <c r="AI107" s="258"/>
      <c r="AJ107" s="262"/>
      <c r="AK107" s="267" t="str">
        <f>V107</f>
        <v>/10</v>
      </c>
      <c r="AL107" s="258" t="str">
        <f>X107</f>
        <v>/10</v>
      </c>
      <c r="AM107" s="262"/>
      <c r="AN107" s="257"/>
      <c r="AO107" s="258"/>
      <c r="AP107" s="259"/>
      <c r="AQ107" s="264"/>
      <c r="AR107" s="258"/>
      <c r="AS107" s="268"/>
      <c r="AT107" s="257"/>
      <c r="AU107" s="258"/>
      <c r="AV107" s="262"/>
      <c r="AW107" s="267"/>
      <c r="AX107" s="258"/>
      <c r="AY107" s="268"/>
      <c r="AZ107" s="264"/>
      <c r="BA107" s="258"/>
      <c r="BB107" s="259"/>
      <c r="BC107" s="264"/>
      <c r="BD107" s="258"/>
      <c r="BE107" s="79"/>
      <c r="BF107" s="423">
        <f t="shared" si="28"/>
        <v>0</v>
      </c>
      <c r="BG107" s="424"/>
      <c r="BH107" s="425"/>
      <c r="BI107" s="426"/>
    </row>
    <row r="108" spans="1:61" s="11" customFormat="1" ht="27" customHeight="1" x14ac:dyDescent="0.25">
      <c r="A108" s="432" t="s">
        <v>185</v>
      </c>
      <c r="B108" s="433"/>
      <c r="C108" s="445" t="s">
        <v>13</v>
      </c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7"/>
      <c r="R108" s="465"/>
      <c r="S108" s="466"/>
      <c r="T108" s="467"/>
      <c r="U108" s="295"/>
      <c r="V108" s="462" t="s">
        <v>194</v>
      </c>
      <c r="W108" s="452"/>
      <c r="X108" s="451" t="s">
        <v>194</v>
      </c>
      <c r="Y108" s="452"/>
      <c r="Z108" s="451" t="s">
        <v>194</v>
      </c>
      <c r="AA108" s="439"/>
      <c r="AB108" s="441"/>
      <c r="AC108" s="439"/>
      <c r="AD108" s="441"/>
      <c r="AE108" s="439"/>
      <c r="AF108" s="441"/>
      <c r="AG108" s="452"/>
      <c r="AH108" s="79"/>
      <c r="AI108" s="258"/>
      <c r="AJ108" s="262"/>
      <c r="AK108" s="267"/>
      <c r="AL108" s="258"/>
      <c r="AM108" s="262"/>
      <c r="AN108" s="257" t="str">
        <f>V108</f>
        <v>/16</v>
      </c>
      <c r="AO108" s="258" t="str">
        <f>X108</f>
        <v>/16</v>
      </c>
      <c r="AP108" s="259"/>
      <c r="AQ108" s="264"/>
      <c r="AR108" s="258"/>
      <c r="AS108" s="268"/>
      <c r="AT108" s="257"/>
      <c r="AU108" s="258"/>
      <c r="AV108" s="262"/>
      <c r="AW108" s="267"/>
      <c r="AX108" s="258"/>
      <c r="AY108" s="268"/>
      <c r="AZ108" s="264"/>
      <c r="BA108" s="258"/>
      <c r="BB108" s="259"/>
      <c r="BC108" s="264"/>
      <c r="BD108" s="258"/>
      <c r="BE108" s="79"/>
      <c r="BF108" s="423">
        <f t="shared" si="28"/>
        <v>0</v>
      </c>
      <c r="BG108" s="424"/>
      <c r="BH108" s="463"/>
      <c r="BI108" s="464"/>
    </row>
    <row r="109" spans="1:61" s="11" customFormat="1" ht="27" customHeight="1" x14ac:dyDescent="0.25">
      <c r="A109" s="432" t="s">
        <v>186</v>
      </c>
      <c r="B109" s="433"/>
      <c r="C109" s="445" t="s">
        <v>19</v>
      </c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7"/>
      <c r="R109" s="465"/>
      <c r="S109" s="466"/>
      <c r="T109" s="467"/>
      <c r="U109" s="295"/>
      <c r="V109" s="462" t="s">
        <v>20</v>
      </c>
      <c r="W109" s="452"/>
      <c r="X109" s="451" t="s">
        <v>20</v>
      </c>
      <c r="Y109" s="452"/>
      <c r="Z109" s="451"/>
      <c r="AA109" s="439"/>
      <c r="AB109" s="441"/>
      <c r="AC109" s="439"/>
      <c r="AD109" s="441" t="s">
        <v>20</v>
      </c>
      <c r="AE109" s="439"/>
      <c r="AF109" s="441"/>
      <c r="AG109" s="452"/>
      <c r="AH109" s="79"/>
      <c r="AI109" s="258"/>
      <c r="AJ109" s="262"/>
      <c r="AK109" s="267"/>
      <c r="AL109" s="258"/>
      <c r="AM109" s="262"/>
      <c r="AN109" s="257"/>
      <c r="AO109" s="258"/>
      <c r="AP109" s="259"/>
      <c r="AQ109" s="264"/>
      <c r="AR109" s="258"/>
      <c r="AS109" s="268"/>
      <c r="AT109" s="257" t="s">
        <v>23</v>
      </c>
      <c r="AU109" s="258" t="s">
        <v>23</v>
      </c>
      <c r="AV109" s="262"/>
      <c r="AW109" s="267" t="s">
        <v>294</v>
      </c>
      <c r="AX109" s="258" t="s">
        <v>294</v>
      </c>
      <c r="AY109" s="268"/>
      <c r="AZ109" s="264"/>
      <c r="BA109" s="258"/>
      <c r="BB109" s="259"/>
      <c r="BC109" s="264"/>
      <c r="BD109" s="258"/>
      <c r="BE109" s="79"/>
      <c r="BF109" s="423">
        <f t="shared" si="28"/>
        <v>0</v>
      </c>
      <c r="BG109" s="424"/>
      <c r="BH109" s="463"/>
      <c r="BI109" s="464"/>
    </row>
    <row r="110" spans="1:61" s="11" customFormat="1" ht="48" customHeight="1" x14ac:dyDescent="0.25">
      <c r="A110" s="432" t="s">
        <v>314</v>
      </c>
      <c r="B110" s="433"/>
      <c r="C110" s="445" t="s">
        <v>321</v>
      </c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Q110" s="447"/>
      <c r="R110" s="448"/>
      <c r="S110" s="449"/>
      <c r="T110" s="450" t="s">
        <v>405</v>
      </c>
      <c r="U110" s="375"/>
      <c r="V110" s="439" t="s">
        <v>192</v>
      </c>
      <c r="W110" s="441"/>
      <c r="X110" s="451" t="s">
        <v>12</v>
      </c>
      <c r="Y110" s="452"/>
      <c r="Z110" s="439" t="s">
        <v>317</v>
      </c>
      <c r="AA110" s="440"/>
      <c r="AB110" s="441"/>
      <c r="AC110" s="439"/>
      <c r="AD110" s="441" t="s">
        <v>318</v>
      </c>
      <c r="AE110" s="439"/>
      <c r="AF110" s="440"/>
      <c r="AG110" s="442"/>
      <c r="AH110" s="79"/>
      <c r="AI110" s="258"/>
      <c r="AJ110" s="262"/>
      <c r="AK110" s="267"/>
      <c r="AL110" s="258"/>
      <c r="AM110" s="262"/>
      <c r="AN110" s="257"/>
      <c r="AO110" s="258"/>
      <c r="AP110" s="259"/>
      <c r="AQ110" s="264"/>
      <c r="AR110" s="258"/>
      <c r="AS110" s="268"/>
      <c r="AT110" s="257"/>
      <c r="AU110" s="258"/>
      <c r="AV110" s="262"/>
      <c r="AW110" s="267"/>
      <c r="AX110" s="258"/>
      <c r="AY110" s="268"/>
      <c r="AZ110" s="264" t="str">
        <f>V110</f>
        <v>/60</v>
      </c>
      <c r="BA110" s="258" t="str">
        <f>X110</f>
        <v>/34</v>
      </c>
      <c r="BB110" s="259"/>
      <c r="BC110" s="264"/>
      <c r="BD110" s="258"/>
      <c r="BE110" s="79"/>
      <c r="BF110" s="423">
        <f t="shared" si="28"/>
        <v>0</v>
      </c>
      <c r="BG110" s="424"/>
      <c r="BH110" s="425" t="s">
        <v>383</v>
      </c>
      <c r="BI110" s="426"/>
    </row>
    <row r="111" spans="1:61" s="11" customFormat="1" ht="27" customHeight="1" x14ac:dyDescent="0.25">
      <c r="A111" s="432" t="s">
        <v>333</v>
      </c>
      <c r="B111" s="433"/>
      <c r="C111" s="445" t="s">
        <v>16</v>
      </c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7"/>
      <c r="R111" s="448"/>
      <c r="S111" s="449"/>
      <c r="T111" s="450"/>
      <c r="U111" s="375"/>
      <c r="V111" s="462" t="s">
        <v>20</v>
      </c>
      <c r="W111" s="452"/>
      <c r="X111" s="451" t="s">
        <v>20</v>
      </c>
      <c r="Y111" s="452"/>
      <c r="Z111" s="439"/>
      <c r="AA111" s="440"/>
      <c r="AB111" s="441"/>
      <c r="AC111" s="439"/>
      <c r="AD111" s="441" t="s">
        <v>20</v>
      </c>
      <c r="AE111" s="439"/>
      <c r="AF111" s="440"/>
      <c r="AG111" s="442"/>
      <c r="AH111" s="79"/>
      <c r="AI111" s="258"/>
      <c r="AJ111" s="262"/>
      <c r="AK111" s="267"/>
      <c r="AL111" s="258"/>
      <c r="AM111" s="262"/>
      <c r="AN111" s="257"/>
      <c r="AO111" s="258"/>
      <c r="AP111" s="259"/>
      <c r="AQ111" s="264"/>
      <c r="AR111" s="258"/>
      <c r="AS111" s="268"/>
      <c r="AT111" s="257" t="s">
        <v>23</v>
      </c>
      <c r="AU111" s="258" t="s">
        <v>23</v>
      </c>
      <c r="AV111" s="262"/>
      <c r="AW111" s="267" t="s">
        <v>294</v>
      </c>
      <c r="AX111" s="258" t="s">
        <v>294</v>
      </c>
      <c r="AY111" s="268"/>
      <c r="AZ111" s="264"/>
      <c r="BA111" s="258"/>
      <c r="BB111" s="259"/>
      <c r="BC111" s="264"/>
      <c r="BD111" s="258"/>
      <c r="BE111" s="79"/>
      <c r="BF111" s="423">
        <f t="shared" si="28"/>
        <v>0</v>
      </c>
      <c r="BG111" s="424"/>
      <c r="BH111" s="425"/>
      <c r="BI111" s="426"/>
    </row>
    <row r="112" spans="1:61" s="11" customFormat="1" ht="27" customHeight="1" x14ac:dyDescent="0.25">
      <c r="A112" s="453" t="s">
        <v>187</v>
      </c>
      <c r="B112" s="454"/>
      <c r="C112" s="455" t="s">
        <v>21</v>
      </c>
      <c r="D112" s="456"/>
      <c r="E112" s="456"/>
      <c r="F112" s="456"/>
      <c r="G112" s="456"/>
      <c r="H112" s="456"/>
      <c r="I112" s="456"/>
      <c r="J112" s="456"/>
      <c r="K112" s="456"/>
      <c r="L112" s="456"/>
      <c r="M112" s="456"/>
      <c r="N112" s="456"/>
      <c r="O112" s="456"/>
      <c r="P112" s="456"/>
      <c r="Q112" s="457"/>
      <c r="R112" s="138"/>
      <c r="S112" s="139"/>
      <c r="T112" s="140"/>
      <c r="U112" s="141"/>
      <c r="V112" s="142"/>
      <c r="W112" s="143"/>
      <c r="X112" s="144"/>
      <c r="Y112" s="143"/>
      <c r="Z112" s="144"/>
      <c r="AA112" s="145"/>
      <c r="AB112" s="146"/>
      <c r="AC112" s="145"/>
      <c r="AD112" s="146"/>
      <c r="AE112" s="145"/>
      <c r="AF112" s="146"/>
      <c r="AG112" s="143"/>
      <c r="AH112" s="101"/>
      <c r="AI112" s="94"/>
      <c r="AJ112" s="95"/>
      <c r="AK112" s="96"/>
      <c r="AL112" s="94"/>
      <c r="AM112" s="95"/>
      <c r="AN112" s="97"/>
      <c r="AO112" s="94"/>
      <c r="AP112" s="98"/>
      <c r="AQ112" s="99"/>
      <c r="AR112" s="94"/>
      <c r="AS112" s="100"/>
      <c r="AT112" s="97"/>
      <c r="AU112" s="94"/>
      <c r="AV112" s="95"/>
      <c r="AW112" s="96"/>
      <c r="AX112" s="94"/>
      <c r="AY112" s="100"/>
      <c r="AZ112" s="99"/>
      <c r="BA112" s="94"/>
      <c r="BB112" s="98"/>
      <c r="BC112" s="99"/>
      <c r="BD112" s="94"/>
      <c r="BE112" s="101"/>
      <c r="BF112" s="458">
        <f t="shared" si="28"/>
        <v>0</v>
      </c>
      <c r="BG112" s="459"/>
      <c r="BH112" s="460"/>
      <c r="BI112" s="461"/>
    </row>
    <row r="113" spans="1:61" s="11" customFormat="1" ht="27" customHeight="1" x14ac:dyDescent="0.25">
      <c r="A113" s="432" t="s">
        <v>188</v>
      </c>
      <c r="B113" s="433"/>
      <c r="C113" s="445" t="s">
        <v>16</v>
      </c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Q113" s="447"/>
      <c r="R113" s="448"/>
      <c r="S113" s="449"/>
      <c r="T113" s="450" t="s">
        <v>193</v>
      </c>
      <c r="U113" s="375"/>
      <c r="V113" s="439" t="s">
        <v>304</v>
      </c>
      <c r="W113" s="441"/>
      <c r="X113" s="451" t="s">
        <v>304</v>
      </c>
      <c r="Y113" s="452"/>
      <c r="Z113" s="439"/>
      <c r="AA113" s="440"/>
      <c r="AB113" s="441"/>
      <c r="AC113" s="439"/>
      <c r="AD113" s="441" t="s">
        <v>304</v>
      </c>
      <c r="AE113" s="439"/>
      <c r="AF113" s="440"/>
      <c r="AG113" s="442"/>
      <c r="AH113" s="79" t="s">
        <v>77</v>
      </c>
      <c r="AI113" s="258" t="s">
        <v>77</v>
      </c>
      <c r="AJ113" s="262"/>
      <c r="AK113" s="267" t="s">
        <v>295</v>
      </c>
      <c r="AL113" s="258" t="s">
        <v>295</v>
      </c>
      <c r="AM113" s="262"/>
      <c r="AN113" s="257" t="s">
        <v>77</v>
      </c>
      <c r="AO113" s="258" t="s">
        <v>77</v>
      </c>
      <c r="AP113" s="259"/>
      <c r="AQ113" s="264" t="s">
        <v>295</v>
      </c>
      <c r="AR113" s="258" t="s">
        <v>295</v>
      </c>
      <c r="AS113" s="268"/>
      <c r="AT113" s="257" t="s">
        <v>23</v>
      </c>
      <c r="AU113" s="258" t="s">
        <v>23</v>
      </c>
      <c r="AV113" s="262"/>
      <c r="AW113" s="267" t="s">
        <v>294</v>
      </c>
      <c r="AX113" s="258" t="s">
        <v>294</v>
      </c>
      <c r="AY113" s="268"/>
      <c r="AZ113" s="264"/>
      <c r="BA113" s="258"/>
      <c r="BB113" s="259"/>
      <c r="BC113" s="264"/>
      <c r="BD113" s="258"/>
      <c r="BE113" s="79"/>
      <c r="BF113" s="423">
        <f t="shared" si="28"/>
        <v>0</v>
      </c>
      <c r="BG113" s="424"/>
      <c r="BH113" s="443" t="s">
        <v>357</v>
      </c>
      <c r="BI113" s="444"/>
    </row>
    <row r="114" spans="1:61" s="11" customFormat="1" ht="43.5" customHeight="1" thickBot="1" x14ac:dyDescent="0.3">
      <c r="A114" s="432" t="s">
        <v>189</v>
      </c>
      <c r="B114" s="433"/>
      <c r="C114" s="434" t="s">
        <v>24</v>
      </c>
      <c r="D114" s="435"/>
      <c r="E114" s="435"/>
      <c r="F114" s="435"/>
      <c r="G114" s="435"/>
      <c r="H114" s="435"/>
      <c r="I114" s="435"/>
      <c r="J114" s="435"/>
      <c r="K114" s="435"/>
      <c r="L114" s="435"/>
      <c r="M114" s="435"/>
      <c r="N114" s="435"/>
      <c r="O114" s="435"/>
      <c r="P114" s="435"/>
      <c r="Q114" s="436"/>
      <c r="R114" s="147"/>
      <c r="S114" s="148"/>
      <c r="T114" s="149"/>
      <c r="U114" s="150"/>
      <c r="V114" s="420" t="s">
        <v>194</v>
      </c>
      <c r="W114" s="419"/>
      <c r="X114" s="437" t="s">
        <v>194</v>
      </c>
      <c r="Y114" s="438"/>
      <c r="Z114" s="420" t="s">
        <v>194</v>
      </c>
      <c r="AA114" s="421"/>
      <c r="AB114" s="419"/>
      <c r="AC114" s="420"/>
      <c r="AD114" s="419"/>
      <c r="AE114" s="420"/>
      <c r="AF114" s="421"/>
      <c r="AG114" s="422"/>
      <c r="AH114" s="265"/>
      <c r="AI114" s="86"/>
      <c r="AJ114" s="87"/>
      <c r="AK114" s="88"/>
      <c r="AL114" s="86"/>
      <c r="AM114" s="87"/>
      <c r="AN114" s="89"/>
      <c r="AO114" s="86"/>
      <c r="AP114" s="90"/>
      <c r="AQ114" s="91"/>
      <c r="AR114" s="86"/>
      <c r="AS114" s="92"/>
      <c r="AT114" s="89"/>
      <c r="AU114" s="86"/>
      <c r="AV114" s="87"/>
      <c r="AW114" s="88"/>
      <c r="AX114" s="86"/>
      <c r="AY114" s="92"/>
      <c r="AZ114" s="267"/>
      <c r="BA114" s="258"/>
      <c r="BB114" s="90"/>
      <c r="BC114" s="267" t="s">
        <v>194</v>
      </c>
      <c r="BD114" s="258" t="s">
        <v>194</v>
      </c>
      <c r="BE114" s="265"/>
      <c r="BF114" s="423">
        <f t="shared" si="28"/>
        <v>0</v>
      </c>
      <c r="BG114" s="424"/>
      <c r="BH114" s="425"/>
      <c r="BI114" s="426"/>
    </row>
    <row r="115" spans="1:61" s="11" customFormat="1" ht="27" customHeight="1" thickTop="1" x14ac:dyDescent="0.25">
      <c r="A115" s="427" t="s">
        <v>195</v>
      </c>
      <c r="B115" s="428"/>
      <c r="C115" s="428"/>
      <c r="D115" s="428"/>
      <c r="E115" s="428"/>
      <c r="F115" s="428"/>
      <c r="G115" s="428"/>
      <c r="H115" s="428"/>
      <c r="I115" s="428"/>
      <c r="J115" s="428"/>
      <c r="K115" s="428"/>
      <c r="L115" s="428"/>
      <c r="M115" s="428"/>
      <c r="N115" s="428"/>
      <c r="O115" s="428"/>
      <c r="P115" s="428"/>
      <c r="Q115" s="428"/>
      <c r="R115" s="428"/>
      <c r="S115" s="428"/>
      <c r="T115" s="428"/>
      <c r="U115" s="429"/>
      <c r="V115" s="413">
        <f>V32+V58</f>
        <v>7276</v>
      </c>
      <c r="W115" s="430"/>
      <c r="X115" s="413">
        <f>X32+X58</f>
        <v>3710</v>
      </c>
      <c r="Y115" s="412"/>
      <c r="Z115" s="431">
        <f>Z32+Z58</f>
        <v>1710</v>
      </c>
      <c r="AA115" s="411"/>
      <c r="AB115" s="411">
        <f>AB32+AB58</f>
        <v>1052</v>
      </c>
      <c r="AC115" s="411"/>
      <c r="AD115" s="411">
        <f>AD32+AD58</f>
        <v>832</v>
      </c>
      <c r="AE115" s="411"/>
      <c r="AF115" s="411">
        <f>AF32+AF58</f>
        <v>116</v>
      </c>
      <c r="AG115" s="412"/>
      <c r="AH115" s="210">
        <f t="shared" ref="AH115:BF115" si="30">AH32+AH58</f>
        <v>1044</v>
      </c>
      <c r="AI115" s="211">
        <f t="shared" si="30"/>
        <v>554</v>
      </c>
      <c r="AJ115" s="212">
        <f t="shared" si="30"/>
        <v>29</v>
      </c>
      <c r="AK115" s="213">
        <f t="shared" si="30"/>
        <v>1008</v>
      </c>
      <c r="AL115" s="211">
        <f t="shared" si="30"/>
        <v>516</v>
      </c>
      <c r="AM115" s="212">
        <f t="shared" si="30"/>
        <v>28</v>
      </c>
      <c r="AN115" s="214">
        <f t="shared" si="30"/>
        <v>1038</v>
      </c>
      <c r="AO115" s="211">
        <f t="shared" si="30"/>
        <v>536</v>
      </c>
      <c r="AP115" s="215">
        <f t="shared" si="30"/>
        <v>29</v>
      </c>
      <c r="AQ115" s="210">
        <f t="shared" si="30"/>
        <v>942</v>
      </c>
      <c r="AR115" s="211">
        <f t="shared" si="30"/>
        <v>476</v>
      </c>
      <c r="AS115" s="216">
        <f t="shared" si="30"/>
        <v>26</v>
      </c>
      <c r="AT115" s="214">
        <f t="shared" si="30"/>
        <v>1012</v>
      </c>
      <c r="AU115" s="211">
        <f t="shared" si="30"/>
        <v>542</v>
      </c>
      <c r="AV115" s="212">
        <f t="shared" si="30"/>
        <v>28</v>
      </c>
      <c r="AW115" s="213">
        <f t="shared" si="30"/>
        <v>980</v>
      </c>
      <c r="AX115" s="211">
        <f t="shared" si="30"/>
        <v>480</v>
      </c>
      <c r="AY115" s="216">
        <f t="shared" si="30"/>
        <v>27</v>
      </c>
      <c r="AZ115" s="210">
        <f t="shared" si="30"/>
        <v>1252</v>
      </c>
      <c r="BA115" s="211">
        <f t="shared" si="30"/>
        <v>606</v>
      </c>
      <c r="BB115" s="215">
        <f t="shared" si="30"/>
        <v>39</v>
      </c>
      <c r="BC115" s="246">
        <f t="shared" si="30"/>
        <v>0</v>
      </c>
      <c r="BD115" s="242">
        <f t="shared" si="30"/>
        <v>0</v>
      </c>
      <c r="BE115" s="245">
        <f t="shared" si="30"/>
        <v>0</v>
      </c>
      <c r="BF115" s="413">
        <f t="shared" si="30"/>
        <v>206</v>
      </c>
      <c r="BG115" s="411"/>
      <c r="BH115" s="414"/>
      <c r="BI115" s="415"/>
    </row>
    <row r="116" spans="1:61" s="11" customFormat="1" ht="24" customHeight="1" x14ac:dyDescent="0.25">
      <c r="A116" s="400" t="s">
        <v>72</v>
      </c>
      <c r="B116" s="401"/>
      <c r="C116" s="401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P116" s="401"/>
      <c r="Q116" s="401"/>
      <c r="R116" s="401"/>
      <c r="S116" s="401"/>
      <c r="T116" s="401"/>
      <c r="U116" s="402"/>
      <c r="V116" s="407">
        <f>AH115+AK115+AN115+AQ115+AT115+AW115+AZ115</f>
        <v>7276</v>
      </c>
      <c r="W116" s="416"/>
      <c r="X116" s="407">
        <f>AI115+AL115+AO115+AR115+AU115+AX115+BA115</f>
        <v>3710</v>
      </c>
      <c r="Y116" s="417"/>
      <c r="Z116" s="418"/>
      <c r="AA116" s="408"/>
      <c r="AB116" s="408"/>
      <c r="AC116" s="408"/>
      <c r="AD116" s="408"/>
      <c r="AE116" s="408"/>
      <c r="AF116" s="408"/>
      <c r="AG116" s="417"/>
      <c r="AH116" s="130">
        <f>AH115/21</f>
        <v>49.714285714285715</v>
      </c>
      <c r="AI116" s="277">
        <f>AI115/AH30</f>
        <v>30.777777777777779</v>
      </c>
      <c r="AJ116" s="277"/>
      <c r="AK116" s="288">
        <f>AK115/19</f>
        <v>53.05263157894737</v>
      </c>
      <c r="AL116" s="277">
        <f>AL115/AK30</f>
        <v>32.25</v>
      </c>
      <c r="AM116" s="130">
        <f>AJ115+AM115+O124</f>
        <v>60</v>
      </c>
      <c r="AN116" s="289">
        <f>AN115/21</f>
        <v>49.428571428571431</v>
      </c>
      <c r="AO116" s="277">
        <f>AO115/AN30</f>
        <v>29.777777777777779</v>
      </c>
      <c r="AP116" s="278"/>
      <c r="AQ116" s="130">
        <f>AQ115/19</f>
        <v>49.578947368421055</v>
      </c>
      <c r="AR116" s="277">
        <f>AR115/AQ30</f>
        <v>29.75</v>
      </c>
      <c r="AS116" s="131">
        <f>AP115+AS115+AH124</f>
        <v>60</v>
      </c>
      <c r="AT116" s="289">
        <f>AT115/21</f>
        <v>48.19047619047619</v>
      </c>
      <c r="AU116" s="277">
        <f>AU115/AT30</f>
        <v>30.111111111111111</v>
      </c>
      <c r="AV116" s="277"/>
      <c r="AW116" s="288">
        <f>AW115/19</f>
        <v>51.578947368421055</v>
      </c>
      <c r="AX116" s="277">
        <f>AX115/AW30</f>
        <v>30</v>
      </c>
      <c r="AY116" s="131">
        <f>AV115+AY115+AH125</f>
        <v>60</v>
      </c>
      <c r="AZ116" s="130">
        <f>AZ115/23</f>
        <v>54.434782608695649</v>
      </c>
      <c r="BA116" s="277">
        <f>BA115/AZ30</f>
        <v>30.3</v>
      </c>
      <c r="BB116" s="278"/>
      <c r="BC116" s="277"/>
      <c r="BD116" s="277"/>
      <c r="BE116" s="130">
        <f>BB115+AH126+AS124</f>
        <v>60</v>
      </c>
      <c r="BF116" s="407">
        <f>BF115+O124+AH124+AH125+AH126+AS124</f>
        <v>240</v>
      </c>
      <c r="BG116" s="408"/>
      <c r="BH116" s="409">
        <f>V115/(BB20+BC20)</f>
        <v>50.88111888111888</v>
      </c>
      <c r="BI116" s="410"/>
    </row>
    <row r="117" spans="1:61" s="11" customFormat="1" ht="23.25" customHeight="1" x14ac:dyDescent="0.25">
      <c r="A117" s="400" t="s">
        <v>73</v>
      </c>
      <c r="B117" s="401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  <c r="N117" s="401"/>
      <c r="O117" s="401"/>
      <c r="P117" s="401"/>
      <c r="Q117" s="401"/>
      <c r="R117" s="401"/>
      <c r="S117" s="401"/>
      <c r="T117" s="401"/>
      <c r="U117" s="402"/>
      <c r="V117" s="373">
        <f>SUM(AH117:BE117)</f>
        <v>4</v>
      </c>
      <c r="W117" s="372"/>
      <c r="X117" s="373"/>
      <c r="Y117" s="369"/>
      <c r="Z117" s="370"/>
      <c r="AA117" s="368"/>
      <c r="AB117" s="368"/>
      <c r="AC117" s="368"/>
      <c r="AD117" s="368"/>
      <c r="AE117" s="368"/>
      <c r="AF117" s="368"/>
      <c r="AG117" s="369"/>
      <c r="AH117" s="395"/>
      <c r="AI117" s="396"/>
      <c r="AJ117" s="397"/>
      <c r="AK117" s="398"/>
      <c r="AL117" s="396"/>
      <c r="AM117" s="399"/>
      <c r="AN117" s="395"/>
      <c r="AO117" s="396"/>
      <c r="AP117" s="397"/>
      <c r="AQ117" s="398"/>
      <c r="AR117" s="396"/>
      <c r="AS117" s="399"/>
      <c r="AT117" s="395">
        <v>1</v>
      </c>
      <c r="AU117" s="396"/>
      <c r="AV117" s="397"/>
      <c r="AW117" s="398">
        <v>2</v>
      </c>
      <c r="AX117" s="396"/>
      <c r="AY117" s="399"/>
      <c r="AZ117" s="395">
        <v>1</v>
      </c>
      <c r="BA117" s="396"/>
      <c r="BB117" s="397"/>
      <c r="BC117" s="398"/>
      <c r="BD117" s="396"/>
      <c r="BE117" s="399"/>
      <c r="BF117" s="373"/>
      <c r="BG117" s="368"/>
      <c r="BH117" s="374"/>
      <c r="BI117" s="375"/>
    </row>
    <row r="118" spans="1:61" s="11" customFormat="1" ht="24" customHeight="1" x14ac:dyDescent="0.25">
      <c r="A118" s="400" t="s">
        <v>74</v>
      </c>
      <c r="B118" s="401"/>
      <c r="C118" s="401"/>
      <c r="D118" s="401"/>
      <c r="E118" s="401"/>
      <c r="F118" s="401"/>
      <c r="G118" s="401"/>
      <c r="H118" s="401"/>
      <c r="I118" s="401"/>
      <c r="J118" s="401"/>
      <c r="K118" s="401"/>
      <c r="L118" s="401"/>
      <c r="M118" s="401"/>
      <c r="N118" s="401"/>
      <c r="O118" s="401"/>
      <c r="P118" s="401"/>
      <c r="Q118" s="401"/>
      <c r="R118" s="401"/>
      <c r="S118" s="401"/>
      <c r="T118" s="401"/>
      <c r="U118" s="402"/>
      <c r="V118" s="373">
        <f>SUM(AH118:BE118)</f>
        <v>4</v>
      </c>
      <c r="W118" s="372"/>
      <c r="X118" s="373"/>
      <c r="Y118" s="369"/>
      <c r="Z118" s="370"/>
      <c r="AA118" s="368"/>
      <c r="AB118" s="368"/>
      <c r="AC118" s="368"/>
      <c r="AD118" s="368"/>
      <c r="AE118" s="368"/>
      <c r="AF118" s="368"/>
      <c r="AG118" s="369"/>
      <c r="AH118" s="395"/>
      <c r="AI118" s="396"/>
      <c r="AJ118" s="397"/>
      <c r="AK118" s="398"/>
      <c r="AL118" s="396"/>
      <c r="AM118" s="399"/>
      <c r="AN118" s="395">
        <v>1</v>
      </c>
      <c r="AO118" s="396"/>
      <c r="AP118" s="397"/>
      <c r="AQ118" s="398">
        <v>1</v>
      </c>
      <c r="AR118" s="396"/>
      <c r="AS118" s="399"/>
      <c r="AT118" s="395"/>
      <c r="AU118" s="396"/>
      <c r="AV118" s="397"/>
      <c r="AW118" s="398"/>
      <c r="AX118" s="396"/>
      <c r="AY118" s="399"/>
      <c r="AZ118" s="395">
        <v>2</v>
      </c>
      <c r="BA118" s="396"/>
      <c r="BB118" s="397"/>
      <c r="BC118" s="398"/>
      <c r="BD118" s="396"/>
      <c r="BE118" s="399"/>
      <c r="BF118" s="373"/>
      <c r="BG118" s="368"/>
      <c r="BH118" s="374"/>
      <c r="BI118" s="375"/>
    </row>
    <row r="119" spans="1:61" s="11" customFormat="1" ht="23.25" customHeight="1" x14ac:dyDescent="0.25">
      <c r="A119" s="400" t="s">
        <v>75</v>
      </c>
      <c r="B119" s="401"/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  <c r="N119" s="401"/>
      <c r="O119" s="401"/>
      <c r="P119" s="401"/>
      <c r="Q119" s="401"/>
      <c r="R119" s="401"/>
      <c r="S119" s="401"/>
      <c r="T119" s="401"/>
      <c r="U119" s="402"/>
      <c r="V119" s="373">
        <f>SUM(AH119:BE119)</f>
        <v>32</v>
      </c>
      <c r="W119" s="372"/>
      <c r="X119" s="373"/>
      <c r="Y119" s="369"/>
      <c r="Z119" s="370"/>
      <c r="AA119" s="368"/>
      <c r="AB119" s="368"/>
      <c r="AC119" s="368"/>
      <c r="AD119" s="368"/>
      <c r="AE119" s="368"/>
      <c r="AF119" s="368"/>
      <c r="AG119" s="369"/>
      <c r="AH119" s="370">
        <v>5</v>
      </c>
      <c r="AI119" s="368"/>
      <c r="AJ119" s="372"/>
      <c r="AK119" s="367">
        <v>4</v>
      </c>
      <c r="AL119" s="368"/>
      <c r="AM119" s="372"/>
      <c r="AN119" s="373">
        <v>5</v>
      </c>
      <c r="AO119" s="368"/>
      <c r="AP119" s="371"/>
      <c r="AQ119" s="370">
        <v>5</v>
      </c>
      <c r="AR119" s="368"/>
      <c r="AS119" s="369"/>
      <c r="AT119" s="373">
        <v>4</v>
      </c>
      <c r="AU119" s="368"/>
      <c r="AV119" s="372"/>
      <c r="AW119" s="367">
        <v>4</v>
      </c>
      <c r="AX119" s="368"/>
      <c r="AY119" s="369"/>
      <c r="AZ119" s="370">
        <v>5</v>
      </c>
      <c r="BA119" s="368"/>
      <c r="BB119" s="371"/>
      <c r="BC119" s="370">
        <f>COUNTIF(R32:S100,8)</f>
        <v>0</v>
      </c>
      <c r="BD119" s="368"/>
      <c r="BE119" s="372"/>
      <c r="BF119" s="373"/>
      <c r="BG119" s="368"/>
      <c r="BH119" s="374"/>
      <c r="BI119" s="375"/>
    </row>
    <row r="120" spans="1:61" s="13" customFormat="1" ht="24.75" customHeight="1" thickBot="1" x14ac:dyDescent="0.35">
      <c r="A120" s="389" t="s">
        <v>76</v>
      </c>
      <c r="B120" s="390"/>
      <c r="C120" s="390"/>
      <c r="D120" s="390"/>
      <c r="E120" s="390"/>
      <c r="F120" s="390"/>
      <c r="G120" s="390"/>
      <c r="H120" s="390"/>
      <c r="I120" s="390"/>
      <c r="J120" s="390"/>
      <c r="K120" s="390"/>
      <c r="L120" s="390"/>
      <c r="M120" s="390"/>
      <c r="N120" s="390"/>
      <c r="O120" s="390"/>
      <c r="P120" s="390"/>
      <c r="Q120" s="390"/>
      <c r="R120" s="390"/>
      <c r="S120" s="390"/>
      <c r="T120" s="390"/>
      <c r="U120" s="391"/>
      <c r="V120" s="392">
        <f>SUM(AH120:BE120)</f>
        <v>21</v>
      </c>
      <c r="W120" s="393"/>
      <c r="X120" s="392"/>
      <c r="Y120" s="361"/>
      <c r="Z120" s="394"/>
      <c r="AA120" s="360"/>
      <c r="AB120" s="360"/>
      <c r="AC120" s="360"/>
      <c r="AD120" s="360"/>
      <c r="AE120" s="360"/>
      <c r="AF120" s="360"/>
      <c r="AG120" s="361"/>
      <c r="AH120" s="362">
        <v>3</v>
      </c>
      <c r="AI120" s="363"/>
      <c r="AJ120" s="363"/>
      <c r="AK120" s="364">
        <v>3</v>
      </c>
      <c r="AL120" s="363"/>
      <c r="AM120" s="363"/>
      <c r="AN120" s="362">
        <v>4</v>
      </c>
      <c r="AO120" s="363"/>
      <c r="AP120" s="365"/>
      <c r="AQ120" s="363">
        <v>2</v>
      </c>
      <c r="AR120" s="363"/>
      <c r="AS120" s="366"/>
      <c r="AT120" s="362">
        <v>4</v>
      </c>
      <c r="AU120" s="363"/>
      <c r="AV120" s="363"/>
      <c r="AW120" s="403">
        <v>2</v>
      </c>
      <c r="AX120" s="404"/>
      <c r="AY120" s="405"/>
      <c r="AZ120" s="394">
        <v>3</v>
      </c>
      <c r="BA120" s="360"/>
      <c r="BB120" s="406"/>
      <c r="BC120" s="394">
        <f>COUNTIF(T32:U100,8)</f>
        <v>0</v>
      </c>
      <c r="BD120" s="360"/>
      <c r="BE120" s="393"/>
      <c r="BF120" s="392"/>
      <c r="BG120" s="360"/>
      <c r="BH120" s="358"/>
      <c r="BI120" s="359"/>
    </row>
    <row r="121" spans="1:61" s="14" customFormat="1" ht="22.5" customHeight="1" thickTop="1" thickBot="1" x14ac:dyDescent="0.35">
      <c r="A121" s="48"/>
      <c r="B121" s="48"/>
      <c r="C121" s="48"/>
      <c r="D121" s="48"/>
      <c r="E121" s="48"/>
      <c r="F121" s="48"/>
      <c r="G121" s="48"/>
      <c r="H121" s="49"/>
      <c r="I121" s="49"/>
      <c r="J121" s="49"/>
      <c r="K121" s="49"/>
      <c r="L121" s="49"/>
      <c r="M121" s="49"/>
      <c r="N121" s="49"/>
      <c r="O121" s="50"/>
      <c r="P121" s="50"/>
      <c r="Q121" s="50"/>
      <c r="R121" s="50"/>
      <c r="S121" s="48"/>
      <c r="T121" s="48"/>
      <c r="U121" s="48"/>
      <c r="V121" s="48"/>
      <c r="W121" s="48"/>
      <c r="X121" s="48"/>
      <c r="Y121" s="48"/>
      <c r="Z121" s="49"/>
      <c r="AA121" s="49"/>
      <c r="AB121" s="49"/>
      <c r="AC121" s="49"/>
      <c r="AD121" s="49"/>
      <c r="AE121" s="49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</row>
    <row r="122" spans="1:61" s="13" customFormat="1" ht="30" customHeight="1" thickTop="1" thickBot="1" x14ac:dyDescent="0.35">
      <c r="A122" s="308" t="s">
        <v>144</v>
      </c>
      <c r="B122" s="308"/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9"/>
      <c r="R122" s="308" t="s">
        <v>145</v>
      </c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10" t="s">
        <v>146</v>
      </c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11" t="s">
        <v>147</v>
      </c>
      <c r="AX122" s="311"/>
      <c r="AY122" s="311"/>
      <c r="AZ122" s="311"/>
      <c r="BA122" s="311"/>
      <c r="BB122" s="311"/>
      <c r="BC122" s="311"/>
      <c r="BD122" s="311"/>
      <c r="BE122" s="311"/>
      <c r="BF122" s="311"/>
      <c r="BG122" s="311"/>
      <c r="BH122" s="311"/>
      <c r="BI122" s="311"/>
    </row>
    <row r="123" spans="1:61" s="13" customFormat="1" ht="36" customHeight="1" thickTop="1" thickBot="1" x14ac:dyDescent="0.35">
      <c r="A123" s="312" t="s">
        <v>148</v>
      </c>
      <c r="B123" s="313"/>
      <c r="C123" s="313"/>
      <c r="D123" s="313"/>
      <c r="E123" s="313"/>
      <c r="F123" s="313"/>
      <c r="G123" s="313"/>
      <c r="H123" s="313"/>
      <c r="I123" s="314" t="s">
        <v>149</v>
      </c>
      <c r="J123" s="314"/>
      <c r="K123" s="314"/>
      <c r="L123" s="315" t="s">
        <v>150</v>
      </c>
      <c r="M123" s="315"/>
      <c r="N123" s="315"/>
      <c r="O123" s="316" t="s">
        <v>151</v>
      </c>
      <c r="P123" s="316"/>
      <c r="Q123" s="317"/>
      <c r="R123" s="318" t="s">
        <v>148</v>
      </c>
      <c r="S123" s="319"/>
      <c r="T123" s="319"/>
      <c r="U123" s="319"/>
      <c r="V123" s="319"/>
      <c r="W123" s="319"/>
      <c r="X123" s="319"/>
      <c r="Y123" s="319"/>
      <c r="Z123" s="319"/>
      <c r="AA123" s="319"/>
      <c r="AB123" s="320" t="s">
        <v>149</v>
      </c>
      <c r="AC123" s="320"/>
      <c r="AD123" s="320"/>
      <c r="AE123" s="315" t="s">
        <v>150</v>
      </c>
      <c r="AF123" s="315"/>
      <c r="AG123" s="315"/>
      <c r="AH123" s="316" t="s">
        <v>151</v>
      </c>
      <c r="AI123" s="316"/>
      <c r="AJ123" s="376"/>
      <c r="AK123" s="377" t="s">
        <v>149</v>
      </c>
      <c r="AL123" s="313"/>
      <c r="AM123" s="313"/>
      <c r="AN123" s="313"/>
      <c r="AO123" s="313" t="s">
        <v>150</v>
      </c>
      <c r="AP123" s="313"/>
      <c r="AQ123" s="313"/>
      <c r="AR123" s="313"/>
      <c r="AS123" s="378" t="s">
        <v>151</v>
      </c>
      <c r="AT123" s="378"/>
      <c r="AU123" s="378"/>
      <c r="AV123" s="379"/>
      <c r="AW123" s="380" t="s">
        <v>153</v>
      </c>
      <c r="AX123" s="381"/>
      <c r="AY123" s="381"/>
      <c r="AZ123" s="381"/>
      <c r="BA123" s="381"/>
      <c r="BB123" s="381"/>
      <c r="BC123" s="381"/>
      <c r="BD123" s="381"/>
      <c r="BE123" s="381"/>
      <c r="BF123" s="381"/>
      <c r="BG123" s="381"/>
      <c r="BH123" s="381"/>
      <c r="BI123" s="382"/>
    </row>
    <row r="124" spans="1:61" s="13" customFormat="1" ht="27" customHeight="1" thickTop="1" x14ac:dyDescent="0.3">
      <c r="A124" s="346" t="s">
        <v>315</v>
      </c>
      <c r="B124" s="347"/>
      <c r="C124" s="347"/>
      <c r="D124" s="347"/>
      <c r="E124" s="347"/>
      <c r="F124" s="347"/>
      <c r="G124" s="347"/>
      <c r="H124" s="347"/>
      <c r="I124" s="348">
        <v>2</v>
      </c>
      <c r="J124" s="348"/>
      <c r="K124" s="348"/>
      <c r="L124" s="349">
        <v>2</v>
      </c>
      <c r="M124" s="349"/>
      <c r="N124" s="349"/>
      <c r="O124" s="352">
        <v>3</v>
      </c>
      <c r="P124" s="352"/>
      <c r="Q124" s="353"/>
      <c r="R124" s="346" t="s">
        <v>209</v>
      </c>
      <c r="S124" s="347"/>
      <c r="T124" s="347"/>
      <c r="U124" s="347"/>
      <c r="V124" s="347"/>
      <c r="W124" s="347"/>
      <c r="X124" s="347"/>
      <c r="Y124" s="347"/>
      <c r="Z124" s="347"/>
      <c r="AA124" s="347"/>
      <c r="AB124" s="348">
        <v>4</v>
      </c>
      <c r="AC124" s="348"/>
      <c r="AD124" s="348"/>
      <c r="AE124" s="348">
        <v>4</v>
      </c>
      <c r="AF124" s="348"/>
      <c r="AG124" s="348"/>
      <c r="AH124" s="328">
        <v>5</v>
      </c>
      <c r="AI124" s="328"/>
      <c r="AJ124" s="329"/>
      <c r="AK124" s="383" t="s">
        <v>196</v>
      </c>
      <c r="AL124" s="384"/>
      <c r="AM124" s="384"/>
      <c r="AN124" s="384"/>
      <c r="AO124" s="384" t="s">
        <v>296</v>
      </c>
      <c r="AP124" s="384"/>
      <c r="AQ124" s="384"/>
      <c r="AR124" s="384"/>
      <c r="AS124" s="328">
        <f>AO124*1.5</f>
        <v>15</v>
      </c>
      <c r="AT124" s="328"/>
      <c r="AU124" s="328"/>
      <c r="AV124" s="329"/>
      <c r="AW124" s="337"/>
      <c r="AX124" s="338"/>
      <c r="AY124" s="338"/>
      <c r="AZ124" s="338"/>
      <c r="BA124" s="338"/>
      <c r="BB124" s="338"/>
      <c r="BC124" s="338"/>
      <c r="BD124" s="338"/>
      <c r="BE124" s="338"/>
      <c r="BF124" s="338"/>
      <c r="BG124" s="338"/>
      <c r="BH124" s="338"/>
      <c r="BI124" s="339"/>
    </row>
    <row r="125" spans="1:61" s="13" customFormat="1" ht="27" customHeight="1" x14ac:dyDescent="0.3">
      <c r="A125" s="334"/>
      <c r="B125" s="335"/>
      <c r="C125" s="335"/>
      <c r="D125" s="335"/>
      <c r="E125" s="335"/>
      <c r="F125" s="335"/>
      <c r="G125" s="335"/>
      <c r="H125" s="335"/>
      <c r="I125" s="336"/>
      <c r="J125" s="336"/>
      <c r="K125" s="336"/>
      <c r="L125" s="350"/>
      <c r="M125" s="350"/>
      <c r="N125" s="350"/>
      <c r="O125" s="354"/>
      <c r="P125" s="354"/>
      <c r="Q125" s="355"/>
      <c r="R125" s="334" t="s">
        <v>210</v>
      </c>
      <c r="S125" s="335"/>
      <c r="T125" s="335"/>
      <c r="U125" s="335"/>
      <c r="V125" s="335"/>
      <c r="W125" s="335"/>
      <c r="X125" s="335"/>
      <c r="Y125" s="335"/>
      <c r="Z125" s="335"/>
      <c r="AA125" s="335"/>
      <c r="AB125" s="336">
        <v>6</v>
      </c>
      <c r="AC125" s="336"/>
      <c r="AD125" s="336"/>
      <c r="AE125" s="336">
        <v>4</v>
      </c>
      <c r="AF125" s="336"/>
      <c r="AG125" s="336"/>
      <c r="AH125" s="330">
        <v>5</v>
      </c>
      <c r="AI125" s="330"/>
      <c r="AJ125" s="331"/>
      <c r="AK125" s="385"/>
      <c r="AL125" s="386"/>
      <c r="AM125" s="386"/>
      <c r="AN125" s="386"/>
      <c r="AO125" s="386"/>
      <c r="AP125" s="386"/>
      <c r="AQ125" s="386"/>
      <c r="AR125" s="386"/>
      <c r="AS125" s="330"/>
      <c r="AT125" s="330"/>
      <c r="AU125" s="330"/>
      <c r="AV125" s="331"/>
      <c r="AW125" s="337" t="s">
        <v>154</v>
      </c>
      <c r="AX125" s="338"/>
      <c r="AY125" s="338"/>
      <c r="AZ125" s="338"/>
      <c r="BA125" s="338"/>
      <c r="BB125" s="338"/>
      <c r="BC125" s="338"/>
      <c r="BD125" s="338"/>
      <c r="BE125" s="338"/>
      <c r="BF125" s="338"/>
      <c r="BG125" s="338"/>
      <c r="BH125" s="338"/>
      <c r="BI125" s="339"/>
    </row>
    <row r="126" spans="1:61" s="13" customFormat="1" ht="27" customHeight="1" thickBot="1" x14ac:dyDescent="0.35">
      <c r="A126" s="343"/>
      <c r="B126" s="344"/>
      <c r="C126" s="344"/>
      <c r="D126" s="344"/>
      <c r="E126" s="344"/>
      <c r="F126" s="344"/>
      <c r="G126" s="344"/>
      <c r="H126" s="344"/>
      <c r="I126" s="345"/>
      <c r="J126" s="345"/>
      <c r="K126" s="345"/>
      <c r="L126" s="351"/>
      <c r="M126" s="351"/>
      <c r="N126" s="351"/>
      <c r="O126" s="356"/>
      <c r="P126" s="356"/>
      <c r="Q126" s="357"/>
      <c r="R126" s="343" t="s">
        <v>152</v>
      </c>
      <c r="S126" s="344"/>
      <c r="T126" s="344"/>
      <c r="U126" s="344"/>
      <c r="V126" s="344"/>
      <c r="W126" s="344"/>
      <c r="X126" s="344"/>
      <c r="Y126" s="344"/>
      <c r="Z126" s="344"/>
      <c r="AA126" s="344"/>
      <c r="AB126" s="345">
        <v>8</v>
      </c>
      <c r="AC126" s="345"/>
      <c r="AD126" s="345"/>
      <c r="AE126" s="345">
        <v>4</v>
      </c>
      <c r="AF126" s="345"/>
      <c r="AG126" s="345"/>
      <c r="AH126" s="332">
        <f>AE126*1.5</f>
        <v>6</v>
      </c>
      <c r="AI126" s="332"/>
      <c r="AJ126" s="333"/>
      <c r="AK126" s="387"/>
      <c r="AL126" s="388"/>
      <c r="AM126" s="388"/>
      <c r="AN126" s="388"/>
      <c r="AO126" s="388"/>
      <c r="AP126" s="388"/>
      <c r="AQ126" s="388"/>
      <c r="AR126" s="388"/>
      <c r="AS126" s="332"/>
      <c r="AT126" s="332"/>
      <c r="AU126" s="332"/>
      <c r="AV126" s="333"/>
      <c r="AW126" s="340"/>
      <c r="AX126" s="341"/>
      <c r="AY126" s="341"/>
      <c r="AZ126" s="341"/>
      <c r="BA126" s="341"/>
      <c r="BB126" s="341"/>
      <c r="BC126" s="341"/>
      <c r="BD126" s="341"/>
      <c r="BE126" s="341"/>
      <c r="BF126" s="341"/>
      <c r="BG126" s="341"/>
      <c r="BH126" s="341"/>
      <c r="BI126" s="342"/>
    </row>
    <row r="127" spans="1:61" s="219" customFormat="1" ht="24" thickTop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</row>
    <row r="128" spans="1:61" s="219" customFormat="1" ht="23.25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</row>
    <row r="129" spans="1:61" s="219" customFormat="1" ht="23.25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</row>
    <row r="130" spans="1:61" s="219" customFormat="1" ht="23.25" x14ac:dyDescent="0.35">
      <c r="A130" s="217" t="s">
        <v>136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18" t="s">
        <v>136</v>
      </c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8"/>
      <c r="BC130" s="18"/>
      <c r="BD130" s="18"/>
      <c r="BE130" s="18"/>
      <c r="BF130" s="18"/>
      <c r="BG130" s="18"/>
      <c r="BH130" s="18"/>
      <c r="BI130" s="18"/>
    </row>
    <row r="131" spans="1:61" s="219" customFormat="1" ht="23.25" x14ac:dyDescent="0.35">
      <c r="A131" s="19" t="s">
        <v>137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9" t="s">
        <v>140</v>
      </c>
      <c r="AJ131" s="220"/>
      <c r="AK131" s="220"/>
      <c r="AL131" s="220"/>
      <c r="AM131" s="220"/>
      <c r="AN131" s="220"/>
      <c r="AO131" s="220"/>
      <c r="AP131" s="220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8"/>
      <c r="BC131" s="18"/>
      <c r="BD131" s="18"/>
      <c r="BE131" s="18"/>
      <c r="BF131" s="18"/>
      <c r="BG131" s="18"/>
      <c r="BH131" s="18"/>
      <c r="BI131" s="18"/>
    </row>
    <row r="132" spans="1:61" s="219" customFormat="1" ht="23.25" x14ac:dyDescent="0.35">
      <c r="A132" s="19" t="s">
        <v>138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9" t="s">
        <v>347</v>
      </c>
      <c r="AJ132" s="220"/>
      <c r="AK132" s="220"/>
      <c r="AL132" s="220"/>
      <c r="AM132" s="220"/>
      <c r="AN132" s="220"/>
      <c r="AO132" s="220"/>
      <c r="AP132" s="220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8"/>
      <c r="BC132" s="18"/>
      <c r="BD132" s="18"/>
      <c r="BE132" s="18"/>
      <c r="BF132" s="18"/>
      <c r="BG132" s="18"/>
      <c r="BH132" s="18"/>
      <c r="BI132" s="18"/>
    </row>
    <row r="133" spans="1:61" s="219" customFormat="1" ht="39.950000000000003" customHeight="1" x14ac:dyDescent="0.35">
      <c r="A133" s="221"/>
      <c r="B133" s="221"/>
      <c r="C133" s="221"/>
      <c r="D133" s="221"/>
      <c r="E133" s="221"/>
      <c r="F133" s="221"/>
      <c r="G133" s="222"/>
      <c r="H133" s="222"/>
      <c r="I133" s="21"/>
      <c r="J133" s="223" t="s">
        <v>139</v>
      </c>
      <c r="K133" s="221"/>
      <c r="L133" s="224"/>
      <c r="M133" s="224"/>
      <c r="N133" s="224"/>
      <c r="O133" s="224"/>
      <c r="P133" s="19"/>
      <c r="Q133" s="19"/>
      <c r="R133" s="19"/>
      <c r="S133" s="19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21"/>
      <c r="AJ133" s="221"/>
      <c r="AK133" s="221"/>
      <c r="AL133" s="221"/>
      <c r="AM133" s="221"/>
      <c r="AN133" s="221"/>
      <c r="AO133" s="222"/>
      <c r="AP133" s="222"/>
      <c r="AQ133" s="21"/>
      <c r="AR133" s="223" t="s">
        <v>141</v>
      </c>
      <c r="AS133" s="221"/>
      <c r="AT133" s="224"/>
      <c r="AU133" s="224"/>
      <c r="AV133" s="224"/>
      <c r="AW133" s="224"/>
      <c r="AX133" s="19"/>
      <c r="AY133" s="19"/>
      <c r="AZ133" s="19"/>
      <c r="BA133" s="19"/>
      <c r="BB133" s="18"/>
      <c r="BC133" s="18"/>
      <c r="BD133" s="18"/>
      <c r="BE133" s="18"/>
      <c r="BF133" s="18"/>
      <c r="BG133" s="18"/>
      <c r="BH133" s="18"/>
      <c r="BI133" s="18"/>
    </row>
    <row r="134" spans="1:61" s="219" customFormat="1" ht="27.75" x14ac:dyDescent="0.35">
      <c r="A134" s="221"/>
      <c r="B134" s="221"/>
      <c r="C134" s="221"/>
      <c r="D134" s="221"/>
      <c r="E134" s="225" t="s">
        <v>299</v>
      </c>
      <c r="F134" s="226"/>
      <c r="G134" s="227"/>
      <c r="H134" s="227"/>
      <c r="I134" s="228"/>
      <c r="J134" s="229"/>
      <c r="K134" s="229"/>
      <c r="L134" s="229"/>
      <c r="M134" s="229"/>
      <c r="N134" s="229"/>
      <c r="O134" s="229"/>
      <c r="P134" s="19"/>
      <c r="Q134" s="229"/>
      <c r="R134" s="19"/>
      <c r="S134" s="19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21"/>
      <c r="AJ134" s="221"/>
      <c r="AK134" s="221"/>
      <c r="AL134" s="221"/>
      <c r="AM134" s="225" t="s">
        <v>299</v>
      </c>
      <c r="AN134" s="226"/>
      <c r="AO134" s="227"/>
      <c r="AP134" s="227"/>
      <c r="AQ134" s="228"/>
      <c r="AR134" s="229"/>
      <c r="AS134" s="229"/>
      <c r="AT134" s="229"/>
      <c r="AU134" s="229"/>
      <c r="AV134" s="229"/>
      <c r="AW134" s="229"/>
      <c r="AX134" s="19"/>
      <c r="AY134" s="230"/>
      <c r="AZ134" s="19"/>
      <c r="BA134" s="19"/>
      <c r="BB134" s="18"/>
      <c r="BC134" s="18"/>
      <c r="BD134" s="18"/>
      <c r="BE134" s="18"/>
      <c r="BF134" s="18"/>
      <c r="BG134" s="18"/>
      <c r="BH134" s="18"/>
      <c r="BI134" s="18"/>
    </row>
    <row r="135" spans="1:61" s="219" customFormat="1" ht="23.25" x14ac:dyDescent="0.35">
      <c r="A135" s="18" t="s">
        <v>313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</row>
    <row r="136" spans="1:61" s="219" customFormat="1" ht="23.25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</row>
    <row r="137" spans="1:61" s="219" customFormat="1" ht="23.25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</row>
    <row r="138" spans="1:61" s="219" customFormat="1" ht="24" thickBot="1" x14ac:dyDescent="0.4">
      <c r="A138" s="321" t="s">
        <v>128</v>
      </c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  <c r="AA138" s="321"/>
      <c r="AB138" s="321"/>
      <c r="AC138" s="321"/>
      <c r="AD138" s="321"/>
      <c r="AE138" s="321"/>
      <c r="AF138" s="321"/>
      <c r="AG138" s="321"/>
      <c r="AH138" s="321"/>
      <c r="AI138" s="321"/>
      <c r="AJ138" s="321"/>
      <c r="AK138" s="32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  <c r="BD138" s="321"/>
      <c r="BE138" s="321"/>
      <c r="BF138" s="321"/>
      <c r="BG138" s="321"/>
      <c r="BH138" s="321"/>
      <c r="BI138" s="321"/>
    </row>
    <row r="139" spans="1:61" s="2" customFormat="1" ht="54.75" customHeight="1" thickTop="1" thickBot="1" x14ac:dyDescent="0.35">
      <c r="A139" s="322" t="s">
        <v>32</v>
      </c>
      <c r="B139" s="322"/>
      <c r="C139" s="322"/>
      <c r="D139" s="322"/>
      <c r="E139" s="323" t="s">
        <v>129</v>
      </c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3"/>
      <c r="AE139" s="323"/>
      <c r="AF139" s="323"/>
      <c r="AG139" s="323"/>
      <c r="AH139" s="323"/>
      <c r="AI139" s="323"/>
      <c r="AJ139" s="323"/>
      <c r="AK139" s="323"/>
      <c r="AL139" s="323"/>
      <c r="AM139" s="323"/>
      <c r="AN139" s="323"/>
      <c r="AO139" s="323"/>
      <c r="AP139" s="323"/>
      <c r="AQ139" s="323"/>
      <c r="AR139" s="323"/>
      <c r="AS139" s="323"/>
      <c r="AT139" s="323"/>
      <c r="AU139" s="323"/>
      <c r="AV139" s="323"/>
      <c r="AW139" s="323"/>
      <c r="AX139" s="323"/>
      <c r="AY139" s="323"/>
      <c r="AZ139" s="323"/>
      <c r="BA139" s="323"/>
      <c r="BB139" s="323"/>
      <c r="BC139" s="323"/>
      <c r="BD139" s="323"/>
      <c r="BE139" s="323"/>
      <c r="BF139" s="324" t="s">
        <v>130</v>
      </c>
      <c r="BG139" s="324"/>
      <c r="BH139" s="324"/>
      <c r="BI139" s="324"/>
    </row>
    <row r="140" spans="1:61" s="2" customFormat="1" ht="30" customHeight="1" thickTop="1" x14ac:dyDescent="0.3">
      <c r="A140" s="325" t="s">
        <v>54</v>
      </c>
      <c r="B140" s="325"/>
      <c r="C140" s="325"/>
      <c r="D140" s="325"/>
      <c r="E140" s="326" t="s">
        <v>324</v>
      </c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  <c r="AJ140" s="326"/>
      <c r="AK140" s="326"/>
      <c r="AL140" s="326"/>
      <c r="AM140" s="326"/>
      <c r="AN140" s="326"/>
      <c r="AO140" s="326"/>
      <c r="AP140" s="326"/>
      <c r="AQ140" s="326"/>
      <c r="AR140" s="326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7" t="s">
        <v>159</v>
      </c>
      <c r="BG140" s="327"/>
      <c r="BH140" s="327"/>
      <c r="BI140" s="327"/>
    </row>
    <row r="141" spans="1:61" s="2" customFormat="1" ht="30" customHeight="1" x14ac:dyDescent="0.3">
      <c r="A141" s="296" t="s">
        <v>55</v>
      </c>
      <c r="B141" s="296"/>
      <c r="C141" s="296"/>
      <c r="D141" s="296"/>
      <c r="E141" s="306" t="s">
        <v>325</v>
      </c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  <c r="BE141" s="306"/>
      <c r="BF141" s="307" t="s">
        <v>161</v>
      </c>
      <c r="BG141" s="307"/>
      <c r="BH141" s="307"/>
      <c r="BI141" s="307"/>
    </row>
    <row r="142" spans="1:61" s="2" customFormat="1" ht="30" customHeight="1" x14ac:dyDescent="0.3">
      <c r="A142" s="296" t="s">
        <v>56</v>
      </c>
      <c r="B142" s="296"/>
      <c r="C142" s="296"/>
      <c r="D142" s="296"/>
      <c r="E142" s="306" t="s">
        <v>358</v>
      </c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  <c r="BE142" s="306"/>
      <c r="BF142" s="298" t="s">
        <v>164</v>
      </c>
      <c r="BG142" s="298"/>
      <c r="BH142" s="298"/>
      <c r="BI142" s="298"/>
    </row>
    <row r="143" spans="1:61" s="2" customFormat="1" ht="30" customHeight="1" x14ac:dyDescent="0.3">
      <c r="A143" s="296" t="s">
        <v>57</v>
      </c>
      <c r="B143" s="296"/>
      <c r="C143" s="296"/>
      <c r="D143" s="296"/>
      <c r="E143" s="306" t="s">
        <v>326</v>
      </c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  <c r="BE143" s="306"/>
      <c r="BF143" s="298" t="s">
        <v>345</v>
      </c>
      <c r="BG143" s="298"/>
      <c r="BH143" s="298"/>
      <c r="BI143" s="298"/>
    </row>
    <row r="144" spans="1:61" s="2" customFormat="1" ht="30" customHeight="1" x14ac:dyDescent="0.3">
      <c r="A144" s="296" t="s">
        <v>64</v>
      </c>
      <c r="B144" s="296"/>
      <c r="C144" s="296"/>
      <c r="D144" s="296"/>
      <c r="E144" s="306" t="s">
        <v>327</v>
      </c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  <c r="BE144" s="306"/>
      <c r="BF144" s="298" t="s">
        <v>342</v>
      </c>
      <c r="BG144" s="298"/>
      <c r="BH144" s="298"/>
      <c r="BI144" s="298"/>
    </row>
    <row r="145" spans="1:61" s="2" customFormat="1" ht="30" customHeight="1" x14ac:dyDescent="0.3">
      <c r="A145" s="296" t="s">
        <v>131</v>
      </c>
      <c r="B145" s="296"/>
      <c r="C145" s="296"/>
      <c r="D145" s="296"/>
      <c r="E145" s="297" t="s">
        <v>328</v>
      </c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8" t="s">
        <v>345</v>
      </c>
      <c r="BG145" s="298"/>
      <c r="BH145" s="298"/>
      <c r="BI145" s="298"/>
    </row>
    <row r="146" spans="1:61" s="2" customFormat="1" ht="30" customHeight="1" x14ac:dyDescent="0.3">
      <c r="A146" s="296" t="s">
        <v>132</v>
      </c>
      <c r="B146" s="296"/>
      <c r="C146" s="296"/>
      <c r="D146" s="296"/>
      <c r="E146" s="297" t="s">
        <v>329</v>
      </c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8" t="s">
        <v>344</v>
      </c>
      <c r="BG146" s="298"/>
      <c r="BH146" s="298"/>
      <c r="BI146" s="298"/>
    </row>
    <row r="147" spans="1:61" s="2" customFormat="1" ht="30" customHeight="1" x14ac:dyDescent="0.3">
      <c r="A147" s="296" t="s">
        <v>133</v>
      </c>
      <c r="B147" s="296"/>
      <c r="C147" s="296"/>
      <c r="D147" s="296"/>
      <c r="E147" s="297" t="s">
        <v>330</v>
      </c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8" t="s">
        <v>342</v>
      </c>
      <c r="BG147" s="298"/>
      <c r="BH147" s="298"/>
      <c r="BI147" s="298"/>
    </row>
    <row r="148" spans="1:61" s="2" customFormat="1" ht="30" customHeight="1" x14ac:dyDescent="0.3">
      <c r="A148" s="296" t="s">
        <v>134</v>
      </c>
      <c r="B148" s="296"/>
      <c r="C148" s="296"/>
      <c r="D148" s="296"/>
      <c r="E148" s="297" t="s">
        <v>331</v>
      </c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8" t="s">
        <v>343</v>
      </c>
      <c r="BG148" s="298"/>
      <c r="BH148" s="298"/>
      <c r="BI148" s="298"/>
    </row>
    <row r="149" spans="1:61" s="2" customFormat="1" ht="30" customHeight="1" x14ac:dyDescent="0.3">
      <c r="A149" s="296" t="s">
        <v>211</v>
      </c>
      <c r="B149" s="296"/>
      <c r="C149" s="296"/>
      <c r="D149" s="296"/>
      <c r="E149" s="306" t="s">
        <v>359</v>
      </c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  <c r="BE149" s="306"/>
      <c r="BF149" s="298" t="s">
        <v>165</v>
      </c>
      <c r="BG149" s="298"/>
      <c r="BH149" s="298"/>
      <c r="BI149" s="298"/>
    </row>
    <row r="150" spans="1:61" s="2" customFormat="1" ht="30" customHeight="1" x14ac:dyDescent="0.3">
      <c r="A150" s="296" t="s">
        <v>357</v>
      </c>
      <c r="B150" s="296"/>
      <c r="C150" s="296"/>
      <c r="D150" s="296"/>
      <c r="E150" s="297" t="s">
        <v>135</v>
      </c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8" t="s">
        <v>188</v>
      </c>
      <c r="BG150" s="298"/>
      <c r="BH150" s="298"/>
      <c r="BI150" s="298"/>
    </row>
    <row r="151" spans="1:61" s="2" customFormat="1" ht="30" customHeight="1" x14ac:dyDescent="0.3">
      <c r="A151" s="296" t="s">
        <v>58</v>
      </c>
      <c r="B151" s="296"/>
      <c r="C151" s="296"/>
      <c r="D151" s="296"/>
      <c r="E151" s="297" t="s">
        <v>360</v>
      </c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8" t="s">
        <v>160</v>
      </c>
      <c r="BG151" s="298"/>
      <c r="BH151" s="298"/>
      <c r="BI151" s="298"/>
    </row>
    <row r="152" spans="1:61" s="2" customFormat="1" ht="48" customHeight="1" x14ac:dyDescent="0.3">
      <c r="A152" s="296" t="s">
        <v>59</v>
      </c>
      <c r="B152" s="296"/>
      <c r="C152" s="296"/>
      <c r="D152" s="296"/>
      <c r="E152" s="297" t="s">
        <v>386</v>
      </c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8" t="s">
        <v>167</v>
      </c>
      <c r="BG152" s="298"/>
      <c r="BH152" s="298"/>
      <c r="BI152" s="298"/>
    </row>
    <row r="153" spans="1:61" s="2" customFormat="1" ht="48" customHeight="1" x14ac:dyDescent="0.3">
      <c r="A153" s="296" t="s">
        <v>60</v>
      </c>
      <c r="B153" s="296"/>
      <c r="C153" s="296"/>
      <c r="D153" s="296"/>
      <c r="E153" s="297" t="s">
        <v>387</v>
      </c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8" t="s">
        <v>239</v>
      </c>
      <c r="BG153" s="298"/>
      <c r="BH153" s="298"/>
      <c r="BI153" s="298"/>
    </row>
    <row r="154" spans="1:61" s="2" customFormat="1" ht="30" customHeight="1" x14ac:dyDescent="0.3">
      <c r="A154" s="296" t="s">
        <v>61</v>
      </c>
      <c r="B154" s="296"/>
      <c r="C154" s="296"/>
      <c r="D154" s="296"/>
      <c r="E154" s="297" t="s">
        <v>388</v>
      </c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8" t="s">
        <v>169</v>
      </c>
      <c r="BG154" s="298"/>
      <c r="BH154" s="298"/>
      <c r="BI154" s="298"/>
    </row>
    <row r="155" spans="1:61" s="2" customFormat="1" ht="48" customHeight="1" x14ac:dyDescent="0.3">
      <c r="A155" s="296" t="s">
        <v>62</v>
      </c>
      <c r="B155" s="296"/>
      <c r="C155" s="296"/>
      <c r="D155" s="296"/>
      <c r="E155" s="297" t="s">
        <v>361</v>
      </c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8" t="s">
        <v>170</v>
      </c>
      <c r="BG155" s="298"/>
      <c r="BH155" s="298"/>
      <c r="BI155" s="298"/>
    </row>
    <row r="156" spans="1:61" s="13" customFormat="1" ht="48" customHeight="1" x14ac:dyDescent="0.3">
      <c r="A156" s="299" t="s">
        <v>63</v>
      </c>
      <c r="B156" s="299"/>
      <c r="C156" s="299"/>
      <c r="D156" s="299"/>
      <c r="E156" s="300" t="s">
        <v>362</v>
      </c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  <c r="AJ156" s="300"/>
      <c r="AK156" s="300"/>
      <c r="AL156" s="300"/>
      <c r="AM156" s="300"/>
      <c r="AN156" s="300"/>
      <c r="AO156" s="300"/>
      <c r="AP156" s="300"/>
      <c r="AQ156" s="300"/>
      <c r="AR156" s="300"/>
      <c r="AS156" s="300"/>
      <c r="AT156" s="300"/>
      <c r="AU156" s="300"/>
      <c r="AV156" s="300"/>
      <c r="AW156" s="300"/>
      <c r="AX156" s="300"/>
      <c r="AY156" s="300"/>
      <c r="AZ156" s="300"/>
      <c r="BA156" s="300"/>
      <c r="BB156" s="300"/>
      <c r="BC156" s="300"/>
      <c r="BD156" s="300"/>
      <c r="BE156" s="300"/>
      <c r="BF156" s="301" t="s">
        <v>208</v>
      </c>
      <c r="BG156" s="301"/>
      <c r="BH156" s="301"/>
      <c r="BI156" s="301"/>
    </row>
    <row r="157" spans="1:61" s="2" customFormat="1" ht="30" customHeight="1" x14ac:dyDescent="0.3">
      <c r="A157" s="296" t="s">
        <v>65</v>
      </c>
      <c r="B157" s="296"/>
      <c r="C157" s="296"/>
      <c r="D157" s="296"/>
      <c r="E157" s="297" t="s">
        <v>363</v>
      </c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8" t="s">
        <v>246</v>
      </c>
      <c r="BG157" s="298"/>
      <c r="BH157" s="298"/>
      <c r="BI157" s="298"/>
    </row>
    <row r="158" spans="1:61" s="2" customFormat="1" ht="30" customHeight="1" x14ac:dyDescent="0.3">
      <c r="A158" s="296" t="s">
        <v>66</v>
      </c>
      <c r="B158" s="296"/>
      <c r="C158" s="296"/>
      <c r="D158" s="296"/>
      <c r="E158" s="297" t="s">
        <v>364</v>
      </c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8" t="s">
        <v>248</v>
      </c>
      <c r="BG158" s="298"/>
      <c r="BH158" s="298"/>
      <c r="BI158" s="298"/>
    </row>
    <row r="159" spans="1:61" s="2" customFormat="1" ht="30" customHeight="1" x14ac:dyDescent="0.3">
      <c r="A159" s="296" t="s">
        <v>67</v>
      </c>
      <c r="B159" s="296"/>
      <c r="C159" s="296"/>
      <c r="D159" s="296"/>
      <c r="E159" s="297" t="s">
        <v>365</v>
      </c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8" t="s">
        <v>176</v>
      </c>
      <c r="BG159" s="298"/>
      <c r="BH159" s="298"/>
      <c r="BI159" s="298"/>
    </row>
    <row r="160" spans="1:61" s="2" customFormat="1" ht="30" customHeight="1" x14ac:dyDescent="0.3">
      <c r="A160" s="296" t="s">
        <v>68</v>
      </c>
      <c r="B160" s="296"/>
      <c r="C160" s="296"/>
      <c r="D160" s="296"/>
      <c r="E160" s="297" t="s">
        <v>366</v>
      </c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8" t="s">
        <v>223</v>
      </c>
      <c r="BG160" s="298"/>
      <c r="BH160" s="298"/>
      <c r="BI160" s="298"/>
    </row>
    <row r="161" spans="1:61" s="2" customFormat="1" ht="30" customHeight="1" x14ac:dyDescent="0.3">
      <c r="A161" s="296" t="s">
        <v>69</v>
      </c>
      <c r="B161" s="296"/>
      <c r="C161" s="296"/>
      <c r="D161" s="296"/>
      <c r="E161" s="297" t="s">
        <v>389</v>
      </c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8" t="s">
        <v>250</v>
      </c>
      <c r="BG161" s="298"/>
      <c r="BH161" s="298"/>
      <c r="BI161" s="298"/>
    </row>
    <row r="162" spans="1:61" s="2" customFormat="1" ht="30" customHeight="1" x14ac:dyDescent="0.3">
      <c r="A162" s="296" t="s">
        <v>70</v>
      </c>
      <c r="B162" s="296"/>
      <c r="C162" s="296"/>
      <c r="D162" s="296"/>
      <c r="E162" s="297" t="s">
        <v>367</v>
      </c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8" t="s">
        <v>252</v>
      </c>
      <c r="BG162" s="298"/>
      <c r="BH162" s="298"/>
      <c r="BI162" s="298"/>
    </row>
    <row r="163" spans="1:61" s="2" customFormat="1" ht="48" customHeight="1" x14ac:dyDescent="0.3">
      <c r="A163" s="296" t="s">
        <v>71</v>
      </c>
      <c r="B163" s="296"/>
      <c r="C163" s="296"/>
      <c r="D163" s="296"/>
      <c r="E163" s="297" t="s">
        <v>390</v>
      </c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8" t="s">
        <v>253</v>
      </c>
      <c r="BG163" s="298"/>
      <c r="BH163" s="298"/>
      <c r="BI163" s="298"/>
    </row>
    <row r="164" spans="1:61" s="2" customFormat="1" ht="30" customHeight="1" x14ac:dyDescent="0.3">
      <c r="A164" s="296" t="s">
        <v>260</v>
      </c>
      <c r="B164" s="296"/>
      <c r="C164" s="296"/>
      <c r="D164" s="296"/>
      <c r="E164" s="297" t="s">
        <v>368</v>
      </c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8" t="s">
        <v>254</v>
      </c>
      <c r="BG164" s="298"/>
      <c r="BH164" s="298"/>
      <c r="BI164" s="298"/>
    </row>
    <row r="165" spans="1:61" s="2" customFormat="1" ht="48" customHeight="1" x14ac:dyDescent="0.3">
      <c r="A165" s="296" t="s">
        <v>262</v>
      </c>
      <c r="B165" s="296"/>
      <c r="C165" s="296"/>
      <c r="D165" s="296"/>
      <c r="E165" s="297" t="s">
        <v>400</v>
      </c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8" t="s">
        <v>178</v>
      </c>
      <c r="BG165" s="298"/>
      <c r="BH165" s="298"/>
      <c r="BI165" s="298"/>
    </row>
    <row r="166" spans="1:61" s="2" customFormat="1" ht="30" customHeight="1" x14ac:dyDescent="0.3">
      <c r="A166" s="296" t="s">
        <v>264</v>
      </c>
      <c r="B166" s="296"/>
      <c r="C166" s="296"/>
      <c r="D166" s="296"/>
      <c r="E166" s="297" t="s">
        <v>391</v>
      </c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8" t="s">
        <v>179</v>
      </c>
      <c r="BG166" s="298"/>
      <c r="BH166" s="298"/>
      <c r="BI166" s="298"/>
    </row>
    <row r="167" spans="1:61" s="2" customFormat="1" ht="30" customHeight="1" x14ac:dyDescent="0.3">
      <c r="A167" s="296" t="s">
        <v>265</v>
      </c>
      <c r="B167" s="296"/>
      <c r="C167" s="296"/>
      <c r="D167" s="296"/>
      <c r="E167" s="297" t="s">
        <v>369</v>
      </c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8" t="s">
        <v>181</v>
      </c>
      <c r="BG167" s="298"/>
      <c r="BH167" s="298"/>
      <c r="BI167" s="298"/>
    </row>
    <row r="168" spans="1:61" s="13" customFormat="1" ht="30" customHeight="1" x14ac:dyDescent="0.3">
      <c r="A168" s="299" t="s">
        <v>269</v>
      </c>
      <c r="B168" s="299"/>
      <c r="C168" s="299"/>
      <c r="D168" s="299"/>
      <c r="E168" s="300" t="s">
        <v>370</v>
      </c>
      <c r="F168" s="300"/>
      <c r="G168" s="300"/>
      <c r="H168" s="300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  <c r="AJ168" s="300"/>
      <c r="AK168" s="300"/>
      <c r="AL168" s="300"/>
      <c r="AM168" s="300"/>
      <c r="AN168" s="300"/>
      <c r="AO168" s="300"/>
      <c r="AP168" s="300"/>
      <c r="AQ168" s="300"/>
      <c r="AR168" s="300"/>
      <c r="AS168" s="300"/>
      <c r="AT168" s="300"/>
      <c r="AU168" s="300"/>
      <c r="AV168" s="300"/>
      <c r="AW168" s="300"/>
      <c r="AX168" s="300"/>
      <c r="AY168" s="300"/>
      <c r="AZ168" s="300"/>
      <c r="BA168" s="300"/>
      <c r="BB168" s="300"/>
      <c r="BC168" s="300"/>
      <c r="BD168" s="300"/>
      <c r="BE168" s="300"/>
      <c r="BF168" s="301" t="s">
        <v>199</v>
      </c>
      <c r="BG168" s="301"/>
      <c r="BH168" s="301"/>
      <c r="BI168" s="301"/>
    </row>
    <row r="169" spans="1:61" s="13" customFormat="1" ht="48" customHeight="1" x14ac:dyDescent="0.3">
      <c r="A169" s="299" t="s">
        <v>272</v>
      </c>
      <c r="B169" s="299"/>
      <c r="C169" s="299"/>
      <c r="D169" s="299"/>
      <c r="E169" s="300" t="s">
        <v>401</v>
      </c>
      <c r="F169" s="300"/>
      <c r="G169" s="300"/>
      <c r="H169" s="300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  <c r="AJ169" s="300"/>
      <c r="AK169" s="300"/>
      <c r="AL169" s="300"/>
      <c r="AM169" s="300"/>
      <c r="AN169" s="300"/>
      <c r="AO169" s="300"/>
      <c r="AP169" s="300"/>
      <c r="AQ169" s="300"/>
      <c r="AR169" s="300"/>
      <c r="AS169" s="300"/>
      <c r="AT169" s="300"/>
      <c r="AU169" s="300"/>
      <c r="AV169" s="300"/>
      <c r="AW169" s="300"/>
      <c r="AX169" s="300"/>
      <c r="AY169" s="300"/>
      <c r="AZ169" s="300"/>
      <c r="BA169" s="300"/>
      <c r="BB169" s="300"/>
      <c r="BC169" s="300"/>
      <c r="BD169" s="300"/>
      <c r="BE169" s="300"/>
      <c r="BF169" s="301" t="s">
        <v>200</v>
      </c>
      <c r="BG169" s="301"/>
      <c r="BH169" s="301"/>
      <c r="BI169" s="301"/>
    </row>
    <row r="170" spans="1:61" s="13" customFormat="1" ht="48" customHeight="1" x14ac:dyDescent="0.3">
      <c r="A170" s="299" t="s">
        <v>276</v>
      </c>
      <c r="B170" s="299"/>
      <c r="C170" s="299"/>
      <c r="D170" s="299"/>
      <c r="E170" s="300" t="s">
        <v>371</v>
      </c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  <c r="AJ170" s="300"/>
      <c r="AK170" s="300"/>
      <c r="AL170" s="300"/>
      <c r="AM170" s="300"/>
      <c r="AN170" s="300"/>
      <c r="AO170" s="300"/>
      <c r="AP170" s="300"/>
      <c r="AQ170" s="300"/>
      <c r="AR170" s="300"/>
      <c r="AS170" s="300"/>
      <c r="AT170" s="300"/>
      <c r="AU170" s="300"/>
      <c r="AV170" s="300"/>
      <c r="AW170" s="300"/>
      <c r="AX170" s="300"/>
      <c r="AY170" s="300"/>
      <c r="AZ170" s="300"/>
      <c r="BA170" s="300"/>
      <c r="BB170" s="300"/>
      <c r="BC170" s="300"/>
      <c r="BD170" s="300"/>
      <c r="BE170" s="300"/>
      <c r="BF170" s="301" t="s">
        <v>201</v>
      </c>
      <c r="BG170" s="301"/>
      <c r="BH170" s="301"/>
      <c r="BI170" s="301"/>
    </row>
    <row r="171" spans="1:61" s="2" customFormat="1" ht="48" customHeight="1" x14ac:dyDescent="0.3">
      <c r="A171" s="296" t="s">
        <v>279</v>
      </c>
      <c r="B171" s="296"/>
      <c r="C171" s="296"/>
      <c r="D171" s="296"/>
      <c r="E171" s="297" t="s">
        <v>372</v>
      </c>
      <c r="F171" s="297"/>
      <c r="G171" s="297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  <c r="AC171" s="297"/>
      <c r="AD171" s="297"/>
      <c r="AE171" s="297"/>
      <c r="AF171" s="297"/>
      <c r="AG171" s="297"/>
      <c r="AH171" s="297"/>
      <c r="AI171" s="297"/>
      <c r="AJ171" s="297"/>
      <c r="AK171" s="297"/>
      <c r="AL171" s="297"/>
      <c r="AM171" s="297"/>
      <c r="AN171" s="297"/>
      <c r="AO171" s="297"/>
      <c r="AP171" s="297"/>
      <c r="AQ171" s="297"/>
      <c r="AR171" s="297"/>
      <c r="AS171" s="297"/>
      <c r="AT171" s="297"/>
      <c r="AU171" s="297"/>
      <c r="AV171" s="297"/>
      <c r="AW171" s="297"/>
      <c r="AX171" s="297"/>
      <c r="AY171" s="297"/>
      <c r="AZ171" s="297"/>
      <c r="BA171" s="297"/>
      <c r="BB171" s="297"/>
      <c r="BC171" s="297"/>
      <c r="BD171" s="297"/>
      <c r="BE171" s="297"/>
      <c r="BF171" s="298" t="s">
        <v>202</v>
      </c>
      <c r="BG171" s="298"/>
      <c r="BH171" s="298"/>
      <c r="BI171" s="298"/>
    </row>
    <row r="172" spans="1:61" s="2" customFormat="1" ht="30" customHeight="1" x14ac:dyDescent="0.3">
      <c r="A172" s="296" t="s">
        <v>282</v>
      </c>
      <c r="B172" s="296"/>
      <c r="C172" s="296"/>
      <c r="D172" s="296"/>
      <c r="E172" s="297" t="s">
        <v>373</v>
      </c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7"/>
      <c r="AD172" s="297"/>
      <c r="AE172" s="297"/>
      <c r="AF172" s="297"/>
      <c r="AG172" s="297"/>
      <c r="AH172" s="297"/>
      <c r="AI172" s="297"/>
      <c r="AJ172" s="297"/>
      <c r="AK172" s="297"/>
      <c r="AL172" s="297"/>
      <c r="AM172" s="297"/>
      <c r="AN172" s="297"/>
      <c r="AO172" s="297"/>
      <c r="AP172" s="297"/>
      <c r="AQ172" s="297"/>
      <c r="AR172" s="297"/>
      <c r="AS172" s="297"/>
      <c r="AT172" s="297"/>
      <c r="AU172" s="297"/>
      <c r="AV172" s="297"/>
      <c r="AW172" s="297"/>
      <c r="AX172" s="297"/>
      <c r="AY172" s="297"/>
      <c r="AZ172" s="297"/>
      <c r="BA172" s="297"/>
      <c r="BB172" s="297"/>
      <c r="BC172" s="297"/>
      <c r="BD172" s="297"/>
      <c r="BE172" s="297"/>
      <c r="BF172" s="298" t="s">
        <v>268</v>
      </c>
      <c r="BG172" s="298"/>
      <c r="BH172" s="298"/>
      <c r="BI172" s="298"/>
    </row>
    <row r="173" spans="1:61" s="2" customFormat="1" ht="30" customHeight="1" x14ac:dyDescent="0.3">
      <c r="A173" s="296" t="s">
        <v>284</v>
      </c>
      <c r="B173" s="296"/>
      <c r="C173" s="296"/>
      <c r="D173" s="296"/>
      <c r="E173" s="297" t="s">
        <v>392</v>
      </c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  <c r="AC173" s="297"/>
      <c r="AD173" s="297"/>
      <c r="AE173" s="297"/>
      <c r="AF173" s="297"/>
      <c r="AG173" s="297"/>
      <c r="AH173" s="297"/>
      <c r="AI173" s="297"/>
      <c r="AJ173" s="297"/>
      <c r="AK173" s="297"/>
      <c r="AL173" s="297"/>
      <c r="AM173" s="297"/>
      <c r="AN173" s="297"/>
      <c r="AO173" s="297"/>
      <c r="AP173" s="297"/>
      <c r="AQ173" s="297"/>
      <c r="AR173" s="297"/>
      <c r="AS173" s="297"/>
      <c r="AT173" s="297"/>
      <c r="AU173" s="297"/>
      <c r="AV173" s="297"/>
      <c r="AW173" s="297"/>
      <c r="AX173" s="297"/>
      <c r="AY173" s="297"/>
      <c r="AZ173" s="297"/>
      <c r="BA173" s="297"/>
      <c r="BB173" s="297"/>
      <c r="BC173" s="297"/>
      <c r="BD173" s="297"/>
      <c r="BE173" s="297"/>
      <c r="BF173" s="298" t="s">
        <v>270</v>
      </c>
      <c r="BG173" s="298"/>
      <c r="BH173" s="298"/>
      <c r="BI173" s="298"/>
    </row>
    <row r="174" spans="1:61" s="2" customFormat="1" ht="30" customHeight="1" x14ac:dyDescent="0.3">
      <c r="A174" s="296" t="s">
        <v>287</v>
      </c>
      <c r="B174" s="296"/>
      <c r="C174" s="296"/>
      <c r="D174" s="296"/>
      <c r="E174" s="297" t="s">
        <v>393</v>
      </c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7"/>
      <c r="AE174" s="297"/>
      <c r="AF174" s="297"/>
      <c r="AG174" s="297"/>
      <c r="AH174" s="297"/>
      <c r="AI174" s="297"/>
      <c r="AJ174" s="297"/>
      <c r="AK174" s="297"/>
      <c r="AL174" s="297"/>
      <c r="AM174" s="297"/>
      <c r="AN174" s="297"/>
      <c r="AO174" s="297"/>
      <c r="AP174" s="297"/>
      <c r="AQ174" s="297"/>
      <c r="AR174" s="297"/>
      <c r="AS174" s="297"/>
      <c r="AT174" s="297"/>
      <c r="AU174" s="297"/>
      <c r="AV174" s="297"/>
      <c r="AW174" s="297"/>
      <c r="AX174" s="297"/>
      <c r="AY174" s="297"/>
      <c r="AZ174" s="297"/>
      <c r="BA174" s="297"/>
      <c r="BB174" s="297"/>
      <c r="BC174" s="297"/>
      <c r="BD174" s="297"/>
      <c r="BE174" s="297"/>
      <c r="BF174" s="298" t="s">
        <v>350</v>
      </c>
      <c r="BG174" s="298"/>
      <c r="BH174" s="298"/>
      <c r="BI174" s="298"/>
    </row>
    <row r="175" spans="1:61" s="2" customFormat="1" ht="48" customHeight="1" x14ac:dyDescent="0.3">
      <c r="A175" s="296" t="s">
        <v>288</v>
      </c>
      <c r="B175" s="296"/>
      <c r="C175" s="296"/>
      <c r="D175" s="296"/>
      <c r="E175" s="297" t="s">
        <v>374</v>
      </c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7"/>
      <c r="AE175" s="297"/>
      <c r="AF175" s="297"/>
      <c r="AG175" s="297"/>
      <c r="AH175" s="297"/>
      <c r="AI175" s="297"/>
      <c r="AJ175" s="297"/>
      <c r="AK175" s="297"/>
      <c r="AL175" s="297"/>
      <c r="AM175" s="297"/>
      <c r="AN175" s="297"/>
      <c r="AO175" s="297"/>
      <c r="AP175" s="297"/>
      <c r="AQ175" s="297"/>
      <c r="AR175" s="297"/>
      <c r="AS175" s="297"/>
      <c r="AT175" s="297"/>
      <c r="AU175" s="297"/>
      <c r="AV175" s="297"/>
      <c r="AW175" s="297"/>
      <c r="AX175" s="297"/>
      <c r="AY175" s="297"/>
      <c r="AZ175" s="297"/>
      <c r="BA175" s="297"/>
      <c r="BB175" s="297"/>
      <c r="BC175" s="297"/>
      <c r="BD175" s="297"/>
      <c r="BE175" s="297"/>
      <c r="BF175" s="298" t="s">
        <v>351</v>
      </c>
      <c r="BG175" s="298"/>
      <c r="BH175" s="298"/>
      <c r="BI175" s="298"/>
    </row>
    <row r="176" spans="1:61" s="2" customFormat="1" ht="48" customHeight="1" x14ac:dyDescent="0.3">
      <c r="A176" s="296" t="s">
        <v>290</v>
      </c>
      <c r="B176" s="296"/>
      <c r="C176" s="296"/>
      <c r="D176" s="296"/>
      <c r="E176" s="297" t="s">
        <v>395</v>
      </c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297"/>
      <c r="AG176" s="297"/>
      <c r="AH176" s="297"/>
      <c r="AI176" s="297"/>
      <c r="AJ176" s="297"/>
      <c r="AK176" s="297"/>
      <c r="AL176" s="297"/>
      <c r="AM176" s="297"/>
      <c r="AN176" s="297"/>
      <c r="AO176" s="297"/>
      <c r="AP176" s="297"/>
      <c r="AQ176" s="297"/>
      <c r="AR176" s="297"/>
      <c r="AS176" s="297"/>
      <c r="AT176" s="297"/>
      <c r="AU176" s="297"/>
      <c r="AV176" s="297"/>
      <c r="AW176" s="297"/>
      <c r="AX176" s="297"/>
      <c r="AY176" s="297"/>
      <c r="AZ176" s="297"/>
      <c r="BA176" s="297"/>
      <c r="BB176" s="297"/>
      <c r="BC176" s="297"/>
      <c r="BD176" s="297"/>
      <c r="BE176" s="297"/>
      <c r="BF176" s="298" t="s">
        <v>352</v>
      </c>
      <c r="BG176" s="298"/>
      <c r="BH176" s="298"/>
      <c r="BI176" s="298"/>
    </row>
    <row r="177" spans="1:61" s="13" customFormat="1" ht="30" customHeight="1" x14ac:dyDescent="0.3">
      <c r="A177" s="299" t="s">
        <v>291</v>
      </c>
      <c r="B177" s="299"/>
      <c r="C177" s="299"/>
      <c r="D177" s="299"/>
      <c r="E177" s="300" t="s">
        <v>375</v>
      </c>
      <c r="F177" s="300"/>
      <c r="G177" s="300"/>
      <c r="H177" s="300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  <c r="AJ177" s="300"/>
      <c r="AK177" s="300"/>
      <c r="AL177" s="300"/>
      <c r="AM177" s="300"/>
      <c r="AN177" s="300"/>
      <c r="AO177" s="300"/>
      <c r="AP177" s="300"/>
      <c r="AQ177" s="300"/>
      <c r="AR177" s="300"/>
      <c r="AS177" s="300"/>
      <c r="AT177" s="300"/>
      <c r="AU177" s="300"/>
      <c r="AV177" s="300"/>
      <c r="AW177" s="300"/>
      <c r="AX177" s="300"/>
      <c r="AY177" s="300"/>
      <c r="AZ177" s="300"/>
      <c r="BA177" s="300"/>
      <c r="BB177" s="300"/>
      <c r="BC177" s="300"/>
      <c r="BD177" s="300"/>
      <c r="BE177" s="300"/>
      <c r="BF177" s="301" t="s">
        <v>274</v>
      </c>
      <c r="BG177" s="301"/>
      <c r="BH177" s="301"/>
      <c r="BI177" s="301"/>
    </row>
    <row r="178" spans="1:61" s="13" customFormat="1" ht="30" customHeight="1" x14ac:dyDescent="0.3">
      <c r="A178" s="299" t="s">
        <v>293</v>
      </c>
      <c r="B178" s="299"/>
      <c r="C178" s="299"/>
      <c r="D178" s="299"/>
      <c r="E178" s="300" t="s">
        <v>376</v>
      </c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  <c r="AJ178" s="300"/>
      <c r="AK178" s="300"/>
      <c r="AL178" s="300"/>
      <c r="AM178" s="300"/>
      <c r="AN178" s="300"/>
      <c r="AO178" s="300"/>
      <c r="AP178" s="300"/>
      <c r="AQ178" s="300"/>
      <c r="AR178" s="300"/>
      <c r="AS178" s="300"/>
      <c r="AT178" s="300"/>
      <c r="AU178" s="300"/>
      <c r="AV178" s="300"/>
      <c r="AW178" s="300"/>
      <c r="AX178" s="300"/>
      <c r="AY178" s="300"/>
      <c r="AZ178" s="300"/>
      <c r="BA178" s="300"/>
      <c r="BB178" s="300"/>
      <c r="BC178" s="300"/>
      <c r="BD178" s="300"/>
      <c r="BE178" s="300"/>
      <c r="BF178" s="301" t="s">
        <v>277</v>
      </c>
      <c r="BG178" s="301"/>
      <c r="BH178" s="301"/>
      <c r="BI178" s="301"/>
    </row>
    <row r="179" spans="1:61" s="2" customFormat="1" ht="48" customHeight="1" x14ac:dyDescent="0.3">
      <c r="A179" s="296" t="s">
        <v>297</v>
      </c>
      <c r="B179" s="296"/>
      <c r="C179" s="296"/>
      <c r="D179" s="296"/>
      <c r="E179" s="297" t="s">
        <v>394</v>
      </c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  <c r="AA179" s="297"/>
      <c r="AB179" s="297"/>
      <c r="AC179" s="297"/>
      <c r="AD179" s="297"/>
      <c r="AE179" s="297"/>
      <c r="AF179" s="297"/>
      <c r="AG179" s="297"/>
      <c r="AH179" s="297"/>
      <c r="AI179" s="297"/>
      <c r="AJ179" s="297"/>
      <c r="AK179" s="297"/>
      <c r="AL179" s="297"/>
      <c r="AM179" s="297"/>
      <c r="AN179" s="297"/>
      <c r="AO179" s="297"/>
      <c r="AP179" s="297"/>
      <c r="AQ179" s="297"/>
      <c r="AR179" s="297"/>
      <c r="AS179" s="297"/>
      <c r="AT179" s="297"/>
      <c r="AU179" s="297"/>
      <c r="AV179" s="297"/>
      <c r="AW179" s="297"/>
      <c r="AX179" s="297"/>
      <c r="AY179" s="297"/>
      <c r="AZ179" s="297"/>
      <c r="BA179" s="297"/>
      <c r="BB179" s="297"/>
      <c r="BC179" s="297"/>
      <c r="BD179" s="297"/>
      <c r="BE179" s="297"/>
      <c r="BF179" s="298" t="s">
        <v>281</v>
      </c>
      <c r="BG179" s="298"/>
      <c r="BH179" s="298"/>
      <c r="BI179" s="298"/>
    </row>
    <row r="180" spans="1:61" s="2" customFormat="1" ht="48" customHeight="1" x14ac:dyDescent="0.3">
      <c r="A180" s="296" t="s">
        <v>305</v>
      </c>
      <c r="B180" s="296"/>
      <c r="C180" s="296"/>
      <c r="D180" s="296"/>
      <c r="E180" s="297" t="s">
        <v>402</v>
      </c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  <c r="AA180" s="297"/>
      <c r="AB180" s="297"/>
      <c r="AC180" s="297"/>
      <c r="AD180" s="297"/>
      <c r="AE180" s="297"/>
      <c r="AF180" s="297"/>
      <c r="AG180" s="297"/>
      <c r="AH180" s="297"/>
      <c r="AI180" s="297"/>
      <c r="AJ180" s="297"/>
      <c r="AK180" s="297"/>
      <c r="AL180" s="297"/>
      <c r="AM180" s="297"/>
      <c r="AN180" s="297"/>
      <c r="AO180" s="297"/>
      <c r="AP180" s="297"/>
      <c r="AQ180" s="297"/>
      <c r="AR180" s="297"/>
      <c r="AS180" s="297"/>
      <c r="AT180" s="297"/>
      <c r="AU180" s="297"/>
      <c r="AV180" s="297"/>
      <c r="AW180" s="297"/>
      <c r="AX180" s="297"/>
      <c r="AY180" s="297"/>
      <c r="AZ180" s="297"/>
      <c r="BA180" s="297"/>
      <c r="BB180" s="297"/>
      <c r="BC180" s="297"/>
      <c r="BD180" s="297"/>
      <c r="BE180" s="297"/>
      <c r="BF180" s="298" t="s">
        <v>283</v>
      </c>
      <c r="BG180" s="298"/>
      <c r="BH180" s="298"/>
      <c r="BI180" s="298"/>
    </row>
    <row r="181" spans="1:61" s="2" customFormat="1" ht="48" customHeight="1" x14ac:dyDescent="0.3">
      <c r="A181" s="296" t="s">
        <v>306</v>
      </c>
      <c r="B181" s="296"/>
      <c r="C181" s="296"/>
      <c r="D181" s="296"/>
      <c r="E181" s="297" t="s">
        <v>396</v>
      </c>
      <c r="F181" s="297"/>
      <c r="G181" s="297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297"/>
      <c r="AG181" s="297"/>
      <c r="AH181" s="297"/>
      <c r="AI181" s="297"/>
      <c r="AJ181" s="297"/>
      <c r="AK181" s="297"/>
      <c r="AL181" s="297"/>
      <c r="AM181" s="297"/>
      <c r="AN181" s="297"/>
      <c r="AO181" s="297"/>
      <c r="AP181" s="297"/>
      <c r="AQ181" s="297"/>
      <c r="AR181" s="297"/>
      <c r="AS181" s="297"/>
      <c r="AT181" s="297"/>
      <c r="AU181" s="297"/>
      <c r="AV181" s="297"/>
      <c r="AW181" s="297"/>
      <c r="AX181" s="297"/>
      <c r="AY181" s="297"/>
      <c r="AZ181" s="297"/>
      <c r="BA181" s="297"/>
      <c r="BB181" s="297"/>
      <c r="BC181" s="297"/>
      <c r="BD181" s="297"/>
      <c r="BE181" s="297"/>
      <c r="BF181" s="298" t="s">
        <v>285</v>
      </c>
      <c r="BG181" s="298"/>
      <c r="BH181" s="298"/>
      <c r="BI181" s="298"/>
    </row>
    <row r="182" spans="1:61" s="2" customFormat="1" ht="48" customHeight="1" x14ac:dyDescent="0.3">
      <c r="A182" s="296" t="s">
        <v>307</v>
      </c>
      <c r="B182" s="296"/>
      <c r="C182" s="296"/>
      <c r="D182" s="296"/>
      <c r="E182" s="297" t="s">
        <v>377</v>
      </c>
      <c r="F182" s="297"/>
      <c r="G182" s="297"/>
      <c r="H182" s="297"/>
      <c r="I182" s="297"/>
      <c r="J182" s="297"/>
      <c r="K182" s="297"/>
      <c r="L182" s="297"/>
      <c r="M182" s="297"/>
      <c r="N182" s="297"/>
      <c r="O182" s="297"/>
      <c r="P182" s="29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  <c r="AA182" s="297"/>
      <c r="AB182" s="297"/>
      <c r="AC182" s="297"/>
      <c r="AD182" s="297"/>
      <c r="AE182" s="297"/>
      <c r="AF182" s="297"/>
      <c r="AG182" s="297"/>
      <c r="AH182" s="297"/>
      <c r="AI182" s="297"/>
      <c r="AJ182" s="297"/>
      <c r="AK182" s="297"/>
      <c r="AL182" s="297"/>
      <c r="AM182" s="297"/>
      <c r="AN182" s="297"/>
      <c r="AO182" s="297"/>
      <c r="AP182" s="297"/>
      <c r="AQ182" s="297"/>
      <c r="AR182" s="297"/>
      <c r="AS182" s="297"/>
      <c r="AT182" s="297"/>
      <c r="AU182" s="297"/>
      <c r="AV182" s="297"/>
      <c r="AW182" s="297"/>
      <c r="AX182" s="297"/>
      <c r="AY182" s="297"/>
      <c r="AZ182" s="297"/>
      <c r="BA182" s="297"/>
      <c r="BB182" s="297"/>
      <c r="BC182" s="297"/>
      <c r="BD182" s="297"/>
      <c r="BE182" s="297"/>
      <c r="BF182" s="298" t="s">
        <v>355</v>
      </c>
      <c r="BG182" s="298"/>
      <c r="BH182" s="298"/>
      <c r="BI182" s="298"/>
    </row>
    <row r="183" spans="1:61" s="2" customFormat="1" ht="30" customHeight="1" x14ac:dyDescent="0.3">
      <c r="A183" s="296" t="s">
        <v>378</v>
      </c>
      <c r="B183" s="296"/>
      <c r="C183" s="296"/>
      <c r="D183" s="296"/>
      <c r="E183" s="297" t="s">
        <v>379</v>
      </c>
      <c r="F183" s="297"/>
      <c r="G183" s="297"/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297"/>
      <c r="AG183" s="297"/>
      <c r="AH183" s="297"/>
      <c r="AI183" s="297"/>
      <c r="AJ183" s="297"/>
      <c r="AK183" s="297"/>
      <c r="AL183" s="297"/>
      <c r="AM183" s="297"/>
      <c r="AN183" s="297"/>
      <c r="AO183" s="297"/>
      <c r="AP183" s="297"/>
      <c r="AQ183" s="297"/>
      <c r="AR183" s="297"/>
      <c r="AS183" s="297"/>
      <c r="AT183" s="297"/>
      <c r="AU183" s="297"/>
      <c r="AV183" s="297"/>
      <c r="AW183" s="297"/>
      <c r="AX183" s="297"/>
      <c r="AY183" s="297"/>
      <c r="AZ183" s="297"/>
      <c r="BA183" s="297"/>
      <c r="BB183" s="297"/>
      <c r="BC183" s="297"/>
      <c r="BD183" s="297"/>
      <c r="BE183" s="297"/>
      <c r="BF183" s="298" t="s">
        <v>355</v>
      </c>
      <c r="BG183" s="298"/>
      <c r="BH183" s="298"/>
      <c r="BI183" s="298"/>
    </row>
    <row r="184" spans="1:61" s="2" customFormat="1" ht="30" customHeight="1" x14ac:dyDescent="0.3">
      <c r="A184" s="296" t="s">
        <v>380</v>
      </c>
      <c r="B184" s="296"/>
      <c r="C184" s="296"/>
      <c r="D184" s="296"/>
      <c r="E184" s="297" t="s">
        <v>382</v>
      </c>
      <c r="F184" s="297"/>
      <c r="G184" s="297"/>
      <c r="H184" s="297"/>
      <c r="I184" s="297"/>
      <c r="J184" s="297"/>
      <c r="K184" s="297"/>
      <c r="L184" s="297"/>
      <c r="M184" s="297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97"/>
      <c r="AG184" s="297"/>
      <c r="AH184" s="297"/>
      <c r="AI184" s="297"/>
      <c r="AJ184" s="297"/>
      <c r="AK184" s="297"/>
      <c r="AL184" s="297"/>
      <c r="AM184" s="297"/>
      <c r="AN184" s="297"/>
      <c r="AO184" s="297"/>
      <c r="AP184" s="297"/>
      <c r="AQ184" s="297"/>
      <c r="AR184" s="297"/>
      <c r="AS184" s="297"/>
      <c r="AT184" s="297"/>
      <c r="AU184" s="297"/>
      <c r="AV184" s="297"/>
      <c r="AW184" s="297"/>
      <c r="AX184" s="297"/>
      <c r="AY184" s="297"/>
      <c r="AZ184" s="297"/>
      <c r="BA184" s="297"/>
      <c r="BB184" s="297"/>
      <c r="BC184" s="297"/>
      <c r="BD184" s="297"/>
      <c r="BE184" s="297"/>
      <c r="BF184" s="298" t="s">
        <v>356</v>
      </c>
      <c r="BG184" s="298"/>
      <c r="BH184" s="298"/>
      <c r="BI184" s="298"/>
    </row>
    <row r="185" spans="1:61" s="2" customFormat="1" ht="30" customHeight="1" x14ac:dyDescent="0.3">
      <c r="A185" s="302" t="s">
        <v>381</v>
      </c>
      <c r="B185" s="292"/>
      <c r="C185" s="292"/>
      <c r="D185" s="293"/>
      <c r="E185" s="303" t="s">
        <v>397</v>
      </c>
      <c r="F185" s="304"/>
      <c r="G185" s="304"/>
      <c r="H185" s="304"/>
      <c r="I185" s="304"/>
      <c r="J185" s="304"/>
      <c r="K185" s="304"/>
      <c r="L185" s="304"/>
      <c r="M185" s="304"/>
      <c r="N185" s="304"/>
      <c r="O185" s="304"/>
      <c r="P185" s="304"/>
      <c r="Q185" s="304"/>
      <c r="R185" s="304"/>
      <c r="S185" s="304"/>
      <c r="T185" s="304"/>
      <c r="U185" s="304"/>
      <c r="V185" s="304"/>
      <c r="W185" s="304"/>
      <c r="X185" s="304"/>
      <c r="Y185" s="304"/>
      <c r="Z185" s="304"/>
      <c r="AA185" s="304"/>
      <c r="AB185" s="304"/>
      <c r="AC185" s="304"/>
      <c r="AD185" s="304"/>
      <c r="AE185" s="304"/>
      <c r="AF185" s="304"/>
      <c r="AG185" s="304"/>
      <c r="AH185" s="304"/>
      <c r="AI185" s="304"/>
      <c r="AJ185" s="304"/>
      <c r="AK185" s="304"/>
      <c r="AL185" s="304"/>
      <c r="AM185" s="304"/>
      <c r="AN185" s="304"/>
      <c r="AO185" s="304"/>
      <c r="AP185" s="304"/>
      <c r="AQ185" s="304"/>
      <c r="AR185" s="304"/>
      <c r="AS185" s="304"/>
      <c r="AT185" s="304"/>
      <c r="AU185" s="304"/>
      <c r="AV185" s="304"/>
      <c r="AW185" s="304"/>
      <c r="AX185" s="304"/>
      <c r="AY185" s="304"/>
      <c r="AZ185" s="304"/>
      <c r="BA185" s="304"/>
      <c r="BB185" s="304"/>
      <c r="BC185" s="304"/>
      <c r="BD185" s="304"/>
      <c r="BE185" s="305"/>
      <c r="BF185" s="291" t="s">
        <v>356</v>
      </c>
      <c r="BG185" s="292"/>
      <c r="BH185" s="292"/>
      <c r="BI185" s="293"/>
    </row>
    <row r="186" spans="1:61" s="2" customFormat="1" ht="30" customHeight="1" thickBot="1" x14ac:dyDescent="0.35">
      <c r="A186" s="672" t="s">
        <v>383</v>
      </c>
      <c r="B186" s="672"/>
      <c r="C186" s="672"/>
      <c r="D186" s="672"/>
      <c r="E186" s="673" t="s">
        <v>406</v>
      </c>
      <c r="F186" s="673"/>
      <c r="G186" s="673"/>
      <c r="H186" s="673"/>
      <c r="I186" s="673"/>
      <c r="J186" s="673"/>
      <c r="K186" s="673"/>
      <c r="L186" s="673"/>
      <c r="M186" s="673"/>
      <c r="N186" s="673"/>
      <c r="O186" s="673"/>
      <c r="P186" s="673"/>
      <c r="Q186" s="673"/>
      <c r="R186" s="673"/>
      <c r="S186" s="673"/>
      <c r="T186" s="673"/>
      <c r="U186" s="673"/>
      <c r="V186" s="673"/>
      <c r="W186" s="673"/>
      <c r="X186" s="673"/>
      <c r="Y186" s="673"/>
      <c r="Z186" s="673"/>
      <c r="AA186" s="673"/>
      <c r="AB186" s="673"/>
      <c r="AC186" s="673"/>
      <c r="AD186" s="673"/>
      <c r="AE186" s="673"/>
      <c r="AF186" s="673"/>
      <c r="AG186" s="673"/>
      <c r="AH186" s="673"/>
      <c r="AI186" s="673"/>
      <c r="AJ186" s="673"/>
      <c r="AK186" s="673"/>
      <c r="AL186" s="673"/>
      <c r="AM186" s="673"/>
      <c r="AN186" s="673"/>
      <c r="AO186" s="673"/>
      <c r="AP186" s="673"/>
      <c r="AQ186" s="673"/>
      <c r="AR186" s="673"/>
      <c r="AS186" s="673"/>
      <c r="AT186" s="673"/>
      <c r="AU186" s="673"/>
      <c r="AV186" s="673"/>
      <c r="AW186" s="673"/>
      <c r="AX186" s="673"/>
      <c r="AY186" s="673"/>
      <c r="AZ186" s="673"/>
      <c r="BA186" s="673"/>
      <c r="BB186" s="673"/>
      <c r="BC186" s="673"/>
      <c r="BD186" s="673"/>
      <c r="BE186" s="673"/>
      <c r="BF186" s="674" t="s">
        <v>314</v>
      </c>
      <c r="BG186" s="674"/>
      <c r="BH186" s="674"/>
      <c r="BI186" s="674"/>
    </row>
    <row r="187" spans="1:61" s="8" customFormat="1" ht="21" thickTop="1" x14ac:dyDescent="0.3">
      <c r="A187" s="56"/>
      <c r="B187" s="56"/>
      <c r="C187" s="56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8"/>
      <c r="BG187" s="58"/>
      <c r="BH187" s="23"/>
      <c r="BI187" s="23"/>
    </row>
    <row r="188" spans="1:61" s="8" customFormat="1" ht="20.25" x14ac:dyDescent="0.3">
      <c r="A188" s="23"/>
      <c r="B188" s="59"/>
      <c r="C188" s="23" t="s">
        <v>346</v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</row>
    <row r="189" spans="1:61" s="8" customFormat="1" ht="24" customHeight="1" x14ac:dyDescent="0.3">
      <c r="A189" s="23"/>
      <c r="B189" s="52">
        <v>1</v>
      </c>
      <c r="C189" s="23" t="s">
        <v>322</v>
      </c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</row>
    <row r="190" spans="1:61" s="8" customFormat="1" ht="20.25" x14ac:dyDescent="0.3">
      <c r="A190" s="23"/>
      <c r="B190" s="23"/>
      <c r="C190" s="23" t="s">
        <v>323</v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</row>
    <row r="191" spans="1:61" s="8" customFormat="1" ht="24" customHeight="1" x14ac:dyDescent="0.3">
      <c r="A191" s="23"/>
      <c r="B191" s="52">
        <v>2</v>
      </c>
      <c r="C191" s="23" t="s">
        <v>384</v>
      </c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</row>
    <row r="192" spans="1:61" s="8" customFormat="1" ht="20.25" x14ac:dyDescent="0.3">
      <c r="A192" s="23"/>
      <c r="B192" s="23"/>
      <c r="C192" s="23" t="s">
        <v>385</v>
      </c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</row>
    <row r="193" spans="1:61" s="8" customFormat="1" ht="20.25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</row>
    <row r="194" spans="1:61" s="8" customFormat="1" ht="20.25" x14ac:dyDescent="0.3">
      <c r="A194" s="53" t="s">
        <v>136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54" t="s">
        <v>136</v>
      </c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3"/>
      <c r="BC194" s="23"/>
      <c r="BD194" s="23"/>
      <c r="BE194" s="23"/>
      <c r="BF194" s="23"/>
      <c r="BG194" s="23"/>
      <c r="BH194" s="23"/>
      <c r="BI194" s="23"/>
    </row>
    <row r="195" spans="1:61" s="8" customFormat="1" ht="20.25" x14ac:dyDescent="0.3">
      <c r="A195" s="23" t="s">
        <v>212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8" t="s">
        <v>137</v>
      </c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3"/>
      <c r="BC195" s="23"/>
      <c r="BD195" s="23"/>
      <c r="BE195" s="23"/>
      <c r="BF195" s="23"/>
      <c r="BG195" s="23"/>
      <c r="BH195" s="23"/>
      <c r="BI195" s="23"/>
    </row>
    <row r="196" spans="1:61" s="8" customFormat="1" ht="20.25" x14ac:dyDescent="0.3">
      <c r="I196" s="29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8" t="s">
        <v>138</v>
      </c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3"/>
      <c r="BC196" s="23"/>
      <c r="BD196" s="23"/>
      <c r="BE196" s="23"/>
      <c r="BF196" s="23"/>
      <c r="BG196" s="23"/>
      <c r="BH196" s="23"/>
      <c r="BI196" s="23"/>
    </row>
    <row r="197" spans="1:61" s="8" customFormat="1" ht="27" customHeight="1" x14ac:dyDescent="0.3">
      <c r="A197" s="60"/>
      <c r="B197" s="60"/>
      <c r="C197" s="60"/>
      <c r="D197" s="60"/>
      <c r="E197" s="60"/>
      <c r="F197" s="60"/>
      <c r="G197" s="61"/>
      <c r="H197" s="61"/>
      <c r="I197" s="29"/>
      <c r="J197" s="62" t="s">
        <v>213</v>
      </c>
      <c r="K197" s="60"/>
      <c r="L197" s="63"/>
      <c r="M197" s="63"/>
      <c r="N197" s="63"/>
      <c r="O197" s="6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60"/>
      <c r="AJ197" s="60"/>
      <c r="AK197" s="60"/>
      <c r="AL197" s="60"/>
      <c r="AM197" s="60"/>
      <c r="AN197" s="60"/>
      <c r="AO197" s="61"/>
      <c r="AP197" s="61"/>
      <c r="AQ197" s="29"/>
      <c r="AR197" s="62" t="s">
        <v>139</v>
      </c>
      <c r="AS197" s="60"/>
      <c r="AT197" s="63"/>
      <c r="AU197" s="63"/>
      <c r="AV197" s="63"/>
      <c r="AW197" s="63"/>
      <c r="AX197" s="28"/>
      <c r="AY197" s="28"/>
      <c r="AZ197" s="28"/>
      <c r="BA197" s="28"/>
      <c r="BB197" s="23"/>
      <c r="BC197" s="23"/>
      <c r="BD197" s="23"/>
      <c r="BE197" s="23"/>
      <c r="BF197" s="23"/>
      <c r="BG197" s="23"/>
      <c r="BH197" s="23"/>
      <c r="BI197" s="23"/>
    </row>
    <row r="198" spans="1:61" s="8" customFormat="1" ht="23.25" x14ac:dyDescent="0.3">
      <c r="A198" s="60"/>
      <c r="B198" s="60"/>
      <c r="C198" s="60"/>
      <c r="D198" s="60"/>
      <c r="E198" s="64" t="s">
        <v>299</v>
      </c>
      <c r="F198" s="65"/>
      <c r="G198" s="59"/>
      <c r="H198" s="59"/>
      <c r="I198" s="66" t="s">
        <v>197</v>
      </c>
      <c r="J198" s="67"/>
      <c r="K198" s="67"/>
      <c r="L198" s="67"/>
      <c r="M198" s="67"/>
      <c r="N198" s="67"/>
      <c r="O198" s="67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60"/>
      <c r="AJ198" s="60"/>
      <c r="AK198" s="60"/>
      <c r="AL198" s="60"/>
      <c r="AM198" s="64" t="s">
        <v>299</v>
      </c>
      <c r="AN198" s="65"/>
      <c r="AO198" s="59"/>
      <c r="AP198" s="59"/>
      <c r="AQ198" s="66"/>
      <c r="AR198" s="67"/>
      <c r="AS198" s="67"/>
      <c r="AT198" s="67"/>
      <c r="AU198" s="67"/>
      <c r="AV198" s="67"/>
      <c r="AW198" s="67"/>
      <c r="AX198" s="28"/>
      <c r="AY198" s="28"/>
      <c r="AZ198" s="28"/>
      <c r="BA198" s="28"/>
      <c r="BB198" s="23"/>
      <c r="BC198" s="23"/>
      <c r="BD198" s="23"/>
      <c r="BE198" s="23"/>
      <c r="BF198" s="23"/>
      <c r="BG198" s="23"/>
      <c r="BH198" s="23"/>
      <c r="BI198" s="23"/>
    </row>
    <row r="199" spans="1:61" s="8" customFormat="1" ht="23.25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X199" s="28"/>
      <c r="AY199" s="67"/>
      <c r="AZ199" s="28"/>
      <c r="BA199" s="28"/>
      <c r="BB199" s="23"/>
      <c r="BC199" s="23"/>
      <c r="BD199" s="23"/>
      <c r="BE199" s="23"/>
      <c r="BF199" s="23"/>
      <c r="BG199" s="23"/>
      <c r="BH199" s="23"/>
      <c r="BI199" s="23"/>
    </row>
    <row r="200" spans="1:61" s="8" customFormat="1" ht="20.25" x14ac:dyDescent="0.3">
      <c r="A200" s="23" t="s">
        <v>214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8" t="s">
        <v>140</v>
      </c>
      <c r="AJ200" s="68"/>
      <c r="AK200" s="68"/>
      <c r="AL200" s="68"/>
      <c r="AM200" s="68"/>
      <c r="AN200" s="68"/>
      <c r="AO200" s="68"/>
      <c r="AP200" s="6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3"/>
      <c r="BC200" s="23"/>
      <c r="BD200" s="23"/>
      <c r="BE200" s="23"/>
      <c r="BF200" s="23"/>
      <c r="BG200" s="23"/>
      <c r="BH200" s="23"/>
      <c r="BI200" s="23"/>
    </row>
    <row r="201" spans="1:61" s="8" customFormat="1" ht="17.25" customHeight="1" x14ac:dyDescent="0.3"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8" t="s">
        <v>347</v>
      </c>
      <c r="AJ201" s="68"/>
      <c r="AK201" s="68"/>
      <c r="AL201" s="68"/>
      <c r="AM201" s="68"/>
      <c r="AN201" s="68"/>
      <c r="AO201" s="68"/>
      <c r="AP201" s="6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3"/>
      <c r="BC201" s="23"/>
      <c r="BD201" s="23"/>
      <c r="BE201" s="23"/>
      <c r="BF201" s="23"/>
      <c r="BG201" s="23"/>
      <c r="BH201" s="23"/>
      <c r="BI201" s="23"/>
    </row>
    <row r="202" spans="1:61" s="8" customFormat="1" ht="30.75" customHeight="1" x14ac:dyDescent="0.3">
      <c r="A202" s="60"/>
      <c r="B202" s="60"/>
      <c r="C202" s="60"/>
      <c r="D202" s="60"/>
      <c r="E202" s="60"/>
      <c r="F202" s="60"/>
      <c r="G202" s="61"/>
      <c r="H202" s="61"/>
      <c r="I202" s="29"/>
      <c r="J202" s="62" t="s">
        <v>143</v>
      </c>
      <c r="K202" s="60"/>
      <c r="L202" s="63"/>
      <c r="M202" s="63"/>
      <c r="N202" s="63"/>
      <c r="O202" s="6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60"/>
      <c r="AJ202" s="60"/>
      <c r="AK202" s="60"/>
      <c r="AL202" s="60"/>
      <c r="AM202" s="60"/>
      <c r="AN202" s="60"/>
      <c r="AO202" s="61"/>
      <c r="AP202" s="61"/>
      <c r="AQ202" s="29"/>
      <c r="AR202" s="62" t="s">
        <v>141</v>
      </c>
      <c r="AS202" s="60"/>
      <c r="AT202" s="63"/>
      <c r="AU202" s="63"/>
      <c r="AV202" s="63"/>
      <c r="AW202" s="63"/>
      <c r="AX202" s="28"/>
      <c r="AY202" s="28"/>
      <c r="AZ202" s="28"/>
      <c r="BA202" s="28"/>
      <c r="BB202" s="23"/>
      <c r="BC202" s="23"/>
      <c r="BD202" s="23"/>
      <c r="BE202" s="23"/>
      <c r="BF202" s="23"/>
      <c r="BG202" s="23"/>
      <c r="BH202" s="23"/>
      <c r="BI202" s="23"/>
    </row>
    <row r="203" spans="1:61" s="8" customFormat="1" ht="22.5" customHeight="1" x14ac:dyDescent="0.3">
      <c r="A203" s="60"/>
      <c r="B203" s="60"/>
      <c r="C203" s="60"/>
      <c r="D203" s="60"/>
      <c r="E203" s="64" t="s">
        <v>299</v>
      </c>
      <c r="F203" s="65"/>
      <c r="G203" s="59"/>
      <c r="H203" s="59"/>
      <c r="I203" s="66" t="s">
        <v>197</v>
      </c>
      <c r="J203" s="67"/>
      <c r="K203" s="67"/>
      <c r="L203" s="67"/>
      <c r="M203" s="67"/>
      <c r="N203" s="67"/>
      <c r="O203" s="67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60"/>
      <c r="AJ203" s="60"/>
      <c r="AK203" s="60"/>
      <c r="AL203" s="60"/>
      <c r="AM203" s="64" t="s">
        <v>299</v>
      </c>
      <c r="AN203" s="65"/>
      <c r="AO203" s="59"/>
      <c r="AP203" s="59"/>
      <c r="AQ203" s="66" t="s">
        <v>197</v>
      </c>
      <c r="AR203" s="67"/>
      <c r="AS203" s="67"/>
      <c r="AT203" s="67"/>
      <c r="AU203" s="67"/>
      <c r="AV203" s="67"/>
      <c r="AW203" s="67"/>
      <c r="AX203" s="28"/>
      <c r="AY203" s="27"/>
      <c r="AZ203" s="28"/>
      <c r="BA203" s="28"/>
      <c r="BB203" s="23"/>
      <c r="BC203" s="23"/>
      <c r="BD203" s="23"/>
      <c r="BE203" s="23"/>
      <c r="BF203" s="23"/>
      <c r="BG203" s="23"/>
      <c r="BH203" s="23"/>
      <c r="BI203" s="23"/>
    </row>
    <row r="204" spans="1:61" s="8" customFormat="1" ht="23.25" x14ac:dyDescent="0.3">
      <c r="A204" s="59"/>
      <c r="B204" s="59"/>
      <c r="C204" s="59"/>
      <c r="D204" s="59"/>
      <c r="E204" s="59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9"/>
      <c r="AJ204" s="29"/>
      <c r="AK204" s="29"/>
      <c r="AL204" s="29"/>
      <c r="AM204" s="64"/>
      <c r="AN204" s="65"/>
      <c r="AO204" s="59"/>
      <c r="AP204" s="59"/>
      <c r="AQ204" s="66"/>
      <c r="AR204" s="67"/>
      <c r="AS204" s="67"/>
      <c r="AT204" s="67"/>
      <c r="AU204" s="67"/>
      <c r="AV204" s="67"/>
      <c r="AW204" s="67"/>
      <c r="AX204" s="28"/>
      <c r="AY204" s="27"/>
      <c r="AZ204" s="28"/>
      <c r="BA204" s="28"/>
      <c r="BB204" s="23"/>
      <c r="BC204" s="23"/>
      <c r="BD204" s="23"/>
      <c r="BE204" s="23"/>
      <c r="BF204" s="23"/>
      <c r="BG204" s="23"/>
      <c r="BH204" s="23"/>
      <c r="BI204" s="23"/>
    </row>
    <row r="205" spans="1:61" s="8" customFormat="1" ht="23.25" x14ac:dyDescent="0.3">
      <c r="A205" s="23" t="s">
        <v>215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9" t="s">
        <v>142</v>
      </c>
      <c r="AJ205" s="59"/>
      <c r="AK205" s="59"/>
      <c r="AL205" s="59"/>
      <c r="AM205" s="59"/>
      <c r="AN205" s="64"/>
      <c r="AO205" s="29"/>
      <c r="AP205" s="29"/>
      <c r="AQ205" s="29"/>
      <c r="AR205" s="67"/>
      <c r="AS205" s="67"/>
      <c r="AT205" s="67"/>
      <c r="AU205" s="67"/>
      <c r="AV205" s="67"/>
      <c r="AW205" s="67"/>
      <c r="AX205" s="28"/>
      <c r="AY205" s="67"/>
      <c r="BD205" s="23"/>
      <c r="BE205" s="23"/>
      <c r="BF205" s="23"/>
      <c r="BG205" s="23"/>
      <c r="BH205" s="23"/>
      <c r="BI205" s="23"/>
    </row>
    <row r="206" spans="1:61" s="8" customFormat="1" ht="30.75" customHeight="1" x14ac:dyDescent="0.3">
      <c r="A206" s="60"/>
      <c r="B206" s="60"/>
      <c r="C206" s="60"/>
      <c r="D206" s="60"/>
      <c r="E206" s="60"/>
      <c r="F206" s="60"/>
      <c r="G206" s="61"/>
      <c r="H206" s="61"/>
      <c r="I206" s="29"/>
      <c r="J206" s="62" t="s">
        <v>216</v>
      </c>
      <c r="K206" s="60"/>
      <c r="L206" s="63"/>
      <c r="M206" s="63"/>
      <c r="N206" s="63"/>
      <c r="O206" s="6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60"/>
      <c r="AJ206" s="60"/>
      <c r="AK206" s="60"/>
      <c r="AL206" s="60"/>
      <c r="AM206" s="60"/>
      <c r="AN206" s="60"/>
      <c r="AO206" s="61"/>
      <c r="AP206" s="61"/>
      <c r="AQ206" s="29"/>
      <c r="AR206" s="62" t="s">
        <v>398</v>
      </c>
      <c r="AS206" s="60"/>
      <c r="AT206" s="63"/>
      <c r="AU206" s="63"/>
      <c r="AV206" s="63"/>
      <c r="AW206" s="63"/>
      <c r="AX206" s="28"/>
      <c r="AY206" s="28"/>
      <c r="AZ206" s="28"/>
      <c r="BA206" s="28"/>
      <c r="BB206" s="23"/>
      <c r="BC206" s="23"/>
      <c r="BD206" s="23"/>
      <c r="BE206" s="23"/>
      <c r="BF206" s="23"/>
      <c r="BG206" s="23"/>
      <c r="BH206" s="23"/>
      <c r="BI206" s="23"/>
    </row>
    <row r="207" spans="1:61" s="8" customFormat="1" ht="21" customHeight="1" x14ac:dyDescent="0.3">
      <c r="A207" s="60"/>
      <c r="B207" s="60"/>
      <c r="C207" s="60"/>
      <c r="D207" s="60"/>
      <c r="E207" s="64" t="s">
        <v>299</v>
      </c>
      <c r="F207" s="65"/>
      <c r="G207" s="59"/>
      <c r="H207" s="59"/>
      <c r="I207" s="66"/>
      <c r="J207" s="67"/>
      <c r="K207" s="67"/>
      <c r="L207" s="67"/>
      <c r="M207" s="67"/>
      <c r="N207" s="67"/>
      <c r="O207" s="67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60"/>
      <c r="AJ207" s="60"/>
      <c r="AK207" s="60"/>
      <c r="AL207" s="60"/>
      <c r="AM207" s="64" t="s">
        <v>299</v>
      </c>
      <c r="AN207" s="65"/>
      <c r="AO207" s="59"/>
      <c r="AP207" s="59"/>
      <c r="AQ207" s="66"/>
      <c r="AR207" s="67"/>
      <c r="AS207" s="67"/>
      <c r="AT207" s="67"/>
      <c r="AU207" s="67"/>
      <c r="AV207" s="67"/>
      <c r="AW207" s="67"/>
      <c r="AX207" s="28"/>
      <c r="AY207" s="27"/>
      <c r="AZ207" s="28"/>
      <c r="BA207" s="28"/>
      <c r="BB207" s="23"/>
      <c r="BC207" s="23"/>
      <c r="BD207" s="23"/>
      <c r="BE207" s="23"/>
      <c r="BF207" s="23"/>
      <c r="BG207" s="23"/>
      <c r="BH207" s="23"/>
      <c r="BI207" s="23"/>
    </row>
    <row r="208" spans="1:61" s="8" customFormat="1" ht="21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9"/>
      <c r="AJ208" s="29"/>
      <c r="AK208" s="29"/>
      <c r="AL208" s="29"/>
      <c r="AM208" s="64"/>
      <c r="AN208" s="65"/>
      <c r="AO208" s="59"/>
      <c r="AP208" s="59"/>
      <c r="AQ208" s="66"/>
      <c r="AR208" s="67"/>
      <c r="AS208" s="67"/>
      <c r="AT208" s="67"/>
      <c r="AU208" s="67"/>
      <c r="AV208" s="67"/>
      <c r="AW208" s="67"/>
      <c r="AX208" s="28"/>
      <c r="AY208" s="27"/>
      <c r="AZ208" s="28"/>
      <c r="BA208" s="28"/>
      <c r="BB208" s="23"/>
      <c r="BC208" s="23"/>
      <c r="BD208" s="23"/>
      <c r="BE208" s="23"/>
      <c r="BF208" s="23"/>
      <c r="BG208" s="23"/>
      <c r="BH208" s="23"/>
      <c r="BI208" s="23"/>
    </row>
    <row r="209" spans="1:61" s="8" customFormat="1" ht="20.25" x14ac:dyDescent="0.3">
      <c r="A209" s="69" t="s">
        <v>203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Z209" s="28"/>
      <c r="BA209" s="28"/>
      <c r="BB209" s="23"/>
      <c r="BC209" s="23"/>
      <c r="BD209" s="23"/>
      <c r="BE209" s="23"/>
      <c r="BF209" s="23"/>
      <c r="BG209" s="23"/>
      <c r="BH209" s="23"/>
      <c r="BI209" s="23"/>
    </row>
    <row r="210" spans="1:61" s="8" customFormat="1" ht="20.25" x14ac:dyDescent="0.3">
      <c r="A210" s="69" t="s">
        <v>217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Z210" s="28"/>
      <c r="BA210" s="28"/>
      <c r="BB210" s="23"/>
      <c r="BC210" s="23"/>
      <c r="BD210" s="23"/>
      <c r="BE210" s="23"/>
      <c r="BF210" s="23"/>
      <c r="BG210" s="23"/>
      <c r="BH210" s="23"/>
      <c r="BI210" s="23"/>
    </row>
    <row r="211" spans="1:61" s="8" customFormat="1" ht="20.25" x14ac:dyDescent="0.3">
      <c r="A211" s="70" t="s">
        <v>312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59"/>
      <c r="AJ211" s="59"/>
      <c r="AK211" s="59"/>
      <c r="AL211" s="59"/>
      <c r="AM211" s="59"/>
      <c r="AN211" s="64"/>
      <c r="AO211" s="29"/>
      <c r="AP211" s="29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3"/>
      <c r="BC211" s="23"/>
      <c r="BD211" s="23"/>
      <c r="BE211" s="23"/>
      <c r="BF211" s="23"/>
      <c r="BG211" s="23"/>
      <c r="BH211" s="23"/>
      <c r="BI211" s="23"/>
    </row>
    <row r="212" spans="1:61" s="2" customFormat="1" ht="20.100000000000001" customHeight="1" x14ac:dyDescent="0.3"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4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</row>
    <row r="213" spans="1:61" s="2" customFormat="1" ht="19.5" x14ac:dyDescent="0.3"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</row>
    <row r="214" spans="1:61" s="1" customFormat="1" ht="19.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</row>
    <row r="215" spans="1:61" s="1" customFormat="1" x14ac:dyDescent="0.25">
      <c r="BH215" s="9"/>
      <c r="BI215" s="9"/>
    </row>
    <row r="216" spans="1:61" x14ac:dyDescent="0.25">
      <c r="BH216" s="9"/>
      <c r="BI216" s="9"/>
    </row>
  </sheetData>
  <mergeCells count="1153">
    <mergeCell ref="BH27:BI31"/>
    <mergeCell ref="Z28:AG28"/>
    <mergeCell ref="AH28:AM28"/>
    <mergeCell ref="AN28:AS28"/>
    <mergeCell ref="AT28:AY28"/>
    <mergeCell ref="AZ28:BE28"/>
    <mergeCell ref="Z29:AA31"/>
    <mergeCell ref="AB29:AC31"/>
    <mergeCell ref="P1:AV1"/>
    <mergeCell ref="P2:AV3"/>
    <mergeCell ref="Q5:AU6"/>
    <mergeCell ref="A12:A15"/>
    <mergeCell ref="B12:E12"/>
    <mergeCell ref="G12:I12"/>
    <mergeCell ref="K12:N12"/>
    <mergeCell ref="O12:R12"/>
    <mergeCell ref="T12:V12"/>
    <mergeCell ref="X12:Z12"/>
    <mergeCell ref="BH12:BH15"/>
    <mergeCell ref="BI12:BI15"/>
    <mergeCell ref="A26:BI26"/>
    <mergeCell ref="A27:B31"/>
    <mergeCell ref="C27:Q31"/>
    <mergeCell ref="R27:S31"/>
    <mergeCell ref="T27:U31"/>
    <mergeCell ref="V27:AG27"/>
    <mergeCell ref="AH27:BE27"/>
    <mergeCell ref="BF27:BG31"/>
    <mergeCell ref="BB12:BB15"/>
    <mergeCell ref="BC12:BC15"/>
    <mergeCell ref="BD12:BD15"/>
    <mergeCell ref="BE12:BE15"/>
    <mergeCell ref="BF12:BF15"/>
    <mergeCell ref="BG12:BG15"/>
    <mergeCell ref="AB12:AE12"/>
    <mergeCell ref="AG12:AI12"/>
    <mergeCell ref="AK12:AN12"/>
    <mergeCell ref="AO12:AR12"/>
    <mergeCell ref="AT12:AV12"/>
    <mergeCell ref="AX12:BA12"/>
    <mergeCell ref="BF32:BG32"/>
    <mergeCell ref="BH32:BI32"/>
    <mergeCell ref="A33:B33"/>
    <mergeCell ref="C33:Q33"/>
    <mergeCell ref="V33:W33"/>
    <mergeCell ref="X33:Y33"/>
    <mergeCell ref="BF33:BG33"/>
    <mergeCell ref="BH33:BI33"/>
    <mergeCell ref="BA30:BB30"/>
    <mergeCell ref="BD30:BE30"/>
    <mergeCell ref="A32:B32"/>
    <mergeCell ref="C32:Q32"/>
    <mergeCell ref="V32:W32"/>
    <mergeCell ref="X32:Y32"/>
    <mergeCell ref="Z32:AA32"/>
    <mergeCell ref="AB32:AC32"/>
    <mergeCell ref="AD32:AE32"/>
    <mergeCell ref="AF32:AG32"/>
    <mergeCell ref="V28:W31"/>
    <mergeCell ref="X28:Y31"/>
    <mergeCell ref="AT29:AV29"/>
    <mergeCell ref="AW29:AY29"/>
    <mergeCell ref="AZ29:BB29"/>
    <mergeCell ref="BC29:BE29"/>
    <mergeCell ref="AI30:AJ30"/>
    <mergeCell ref="AL30:AM30"/>
    <mergeCell ref="AO30:AP30"/>
    <mergeCell ref="AR30:AS30"/>
    <mergeCell ref="AU30:AV30"/>
    <mergeCell ref="AX30:AY30"/>
    <mergeCell ref="AD29:AE31"/>
    <mergeCell ref="AF29:AG31"/>
    <mergeCell ref="Z35:AA35"/>
    <mergeCell ref="AB35:AC35"/>
    <mergeCell ref="AD35:AE35"/>
    <mergeCell ref="AF35:AG35"/>
    <mergeCell ref="BF35:BG35"/>
    <mergeCell ref="AH29:AJ29"/>
    <mergeCell ref="AK29:AM29"/>
    <mergeCell ref="AN29:AP29"/>
    <mergeCell ref="AQ29:AS29"/>
    <mergeCell ref="BH35:BI35"/>
    <mergeCell ref="A35:B35"/>
    <mergeCell ref="C35:Q35"/>
    <mergeCell ref="R35:S35"/>
    <mergeCell ref="T35:U35"/>
    <mergeCell ref="V35:W35"/>
    <mergeCell ref="X35:Y35"/>
    <mergeCell ref="Z34:AA34"/>
    <mergeCell ref="AB34:AC34"/>
    <mergeCell ref="AD34:AE34"/>
    <mergeCell ref="AF34:AG34"/>
    <mergeCell ref="BF34:BG34"/>
    <mergeCell ref="BH34:BI34"/>
    <mergeCell ref="A34:B34"/>
    <mergeCell ref="C34:Q34"/>
    <mergeCell ref="R34:S34"/>
    <mergeCell ref="T34:U34"/>
    <mergeCell ref="V34:W34"/>
    <mergeCell ref="X34:Y34"/>
    <mergeCell ref="Z37:AA37"/>
    <mergeCell ref="AB37:AC37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V37:W37"/>
    <mergeCell ref="X37:Y37"/>
    <mergeCell ref="Z36:AA36"/>
    <mergeCell ref="AB36:AC36"/>
    <mergeCell ref="AD36:AE36"/>
    <mergeCell ref="AF36:AG36"/>
    <mergeCell ref="BF36:BG36"/>
    <mergeCell ref="BH36:BI36"/>
    <mergeCell ref="A36:B36"/>
    <mergeCell ref="C36:Q36"/>
    <mergeCell ref="R36:S36"/>
    <mergeCell ref="T36:U36"/>
    <mergeCell ref="V36:W36"/>
    <mergeCell ref="X36:Y36"/>
    <mergeCell ref="Z39:AA39"/>
    <mergeCell ref="AB39:AC39"/>
    <mergeCell ref="AD39:AE39"/>
    <mergeCell ref="BF39:BG39"/>
    <mergeCell ref="BH39:BI39"/>
    <mergeCell ref="A40:B40"/>
    <mergeCell ref="C40:Q40"/>
    <mergeCell ref="R40:S40"/>
    <mergeCell ref="T40:U40"/>
    <mergeCell ref="V40:W40"/>
    <mergeCell ref="A39:B39"/>
    <mergeCell ref="C39:Q39"/>
    <mergeCell ref="R39:S39"/>
    <mergeCell ref="T39:U39"/>
    <mergeCell ref="V39:W39"/>
    <mergeCell ref="X39:Y39"/>
    <mergeCell ref="A38:B38"/>
    <mergeCell ref="C38:Q38"/>
    <mergeCell ref="V38:W38"/>
    <mergeCell ref="X38:Y38"/>
    <mergeCell ref="BF38:BG38"/>
    <mergeCell ref="BH38:BI38"/>
    <mergeCell ref="BF41:BG41"/>
    <mergeCell ref="BH41:BI41"/>
    <mergeCell ref="A42:B42"/>
    <mergeCell ref="C42:Q42"/>
    <mergeCell ref="R42:S42"/>
    <mergeCell ref="T42:U42"/>
    <mergeCell ref="V42:W42"/>
    <mergeCell ref="X42:Y42"/>
    <mergeCell ref="Z42:AA42"/>
    <mergeCell ref="AB42:AC42"/>
    <mergeCell ref="BH40:BI40"/>
    <mergeCell ref="A41:B41"/>
    <mergeCell ref="C41:Q41"/>
    <mergeCell ref="T41:U41"/>
    <mergeCell ref="V41:W41"/>
    <mergeCell ref="X41:Y41"/>
    <mergeCell ref="Z41:AA41"/>
    <mergeCell ref="AB41:AC41"/>
    <mergeCell ref="AD41:AE41"/>
    <mergeCell ref="AF41:AG41"/>
    <mergeCell ref="X40:Y40"/>
    <mergeCell ref="Z40:AA40"/>
    <mergeCell ref="AB40:AC40"/>
    <mergeCell ref="AD40:AE40"/>
    <mergeCell ref="AF40:AG40"/>
    <mergeCell ref="BF40:BG40"/>
    <mergeCell ref="R41:S41"/>
    <mergeCell ref="V45:W45"/>
    <mergeCell ref="X45:Y45"/>
    <mergeCell ref="Z45:AA45"/>
    <mergeCell ref="AB43:AC43"/>
    <mergeCell ref="AD43:AE43"/>
    <mergeCell ref="AF43:AG43"/>
    <mergeCell ref="BF43:BG43"/>
    <mergeCell ref="BH43:BI43"/>
    <mergeCell ref="A44:B44"/>
    <mergeCell ref="C44:Q44"/>
    <mergeCell ref="V44:W44"/>
    <mergeCell ref="X44:Y44"/>
    <mergeCell ref="BF44:BG44"/>
    <mergeCell ref="AD42:AE42"/>
    <mergeCell ref="AF42:AG42"/>
    <mergeCell ref="BF42:BG42"/>
    <mergeCell ref="BH42:BI42"/>
    <mergeCell ref="A43:B43"/>
    <mergeCell ref="C43:Q43"/>
    <mergeCell ref="T43:U43"/>
    <mergeCell ref="V43:W43"/>
    <mergeCell ref="X43:Y43"/>
    <mergeCell ref="Z43:AA43"/>
    <mergeCell ref="BF45:BG45"/>
    <mergeCell ref="BH45:BI45"/>
    <mergeCell ref="AB45:AC45"/>
    <mergeCell ref="AD45:AE45"/>
    <mergeCell ref="AF45:AG45"/>
    <mergeCell ref="A45:B45"/>
    <mergeCell ref="C45:Q45"/>
    <mergeCell ref="R45:S45"/>
    <mergeCell ref="R43:S43"/>
    <mergeCell ref="BH47:BI47"/>
    <mergeCell ref="A48:B48"/>
    <mergeCell ref="C48:Q48"/>
    <mergeCell ref="R48:S48"/>
    <mergeCell ref="T48:U48"/>
    <mergeCell ref="V48:W48"/>
    <mergeCell ref="X48:Y48"/>
    <mergeCell ref="Z48:AA48"/>
    <mergeCell ref="AB48:AC48"/>
    <mergeCell ref="AD48:AE48"/>
    <mergeCell ref="AB46:AC46"/>
    <mergeCell ref="AD46:AE46"/>
    <mergeCell ref="AF46:AG46"/>
    <mergeCell ref="BF46:BG46"/>
    <mergeCell ref="BH46:BI46"/>
    <mergeCell ref="A47:B47"/>
    <mergeCell ref="C47:Q47"/>
    <mergeCell ref="V47:W47"/>
    <mergeCell ref="X47:Y47"/>
    <mergeCell ref="BF47:BG47"/>
    <mergeCell ref="A46:B46"/>
    <mergeCell ref="C46:Q46"/>
    <mergeCell ref="T46:U46"/>
    <mergeCell ref="V46:W46"/>
    <mergeCell ref="X46:Y46"/>
    <mergeCell ref="Z46:AA46"/>
    <mergeCell ref="AB49:AC49"/>
    <mergeCell ref="AD49:AE49"/>
    <mergeCell ref="AF49:AG49"/>
    <mergeCell ref="BF49:BG49"/>
    <mergeCell ref="BH49:BI49"/>
    <mergeCell ref="A50:B50"/>
    <mergeCell ref="C50:Q50"/>
    <mergeCell ref="V50:W50"/>
    <mergeCell ref="X50:Y50"/>
    <mergeCell ref="BF50:BG50"/>
    <mergeCell ref="AF48:AG48"/>
    <mergeCell ref="BF48:BG48"/>
    <mergeCell ref="BH48:BI48"/>
    <mergeCell ref="A49:B49"/>
    <mergeCell ref="C49:Q49"/>
    <mergeCell ref="R49:S49"/>
    <mergeCell ref="T49:U49"/>
    <mergeCell ref="V49:W49"/>
    <mergeCell ref="X49:Y49"/>
    <mergeCell ref="Z49:AA49"/>
    <mergeCell ref="AF51:AG51"/>
    <mergeCell ref="BF51:BG51"/>
    <mergeCell ref="BH51:BI51"/>
    <mergeCell ref="A52:B53"/>
    <mergeCell ref="C52:Q52"/>
    <mergeCell ref="T52:U52"/>
    <mergeCell ref="V52:W52"/>
    <mergeCell ref="X52:Y52"/>
    <mergeCell ref="Z52:AA52"/>
    <mergeCell ref="AB52:AC52"/>
    <mergeCell ref="BH50:BI50"/>
    <mergeCell ref="A51:B51"/>
    <mergeCell ref="C51:Q51"/>
    <mergeCell ref="R51:S51"/>
    <mergeCell ref="T51:U51"/>
    <mergeCell ref="V51:W51"/>
    <mergeCell ref="X51:Y51"/>
    <mergeCell ref="Z51:AA51"/>
    <mergeCell ref="AB51:AC51"/>
    <mergeCell ref="AD51:AE51"/>
    <mergeCell ref="AB53:AC53"/>
    <mergeCell ref="AD53:AE53"/>
    <mergeCell ref="AF53:AG53"/>
    <mergeCell ref="BF53:BG53"/>
    <mergeCell ref="R52:S52"/>
    <mergeCell ref="A54:B54"/>
    <mergeCell ref="C54:Q54"/>
    <mergeCell ref="R54:S54"/>
    <mergeCell ref="T54:U54"/>
    <mergeCell ref="V54:W54"/>
    <mergeCell ref="X54:Y54"/>
    <mergeCell ref="AD52:AE52"/>
    <mergeCell ref="AF52:AG52"/>
    <mergeCell ref="BF52:BG52"/>
    <mergeCell ref="BH52:BI53"/>
    <mergeCell ref="C53:Q53"/>
    <mergeCell ref="R53:S53"/>
    <mergeCell ref="T53:U53"/>
    <mergeCell ref="V53:W53"/>
    <mergeCell ref="X53:Y53"/>
    <mergeCell ref="Z53:AA53"/>
    <mergeCell ref="Z55:AA55"/>
    <mergeCell ref="AB55:AC55"/>
    <mergeCell ref="AD55:AE55"/>
    <mergeCell ref="AF55:AG55"/>
    <mergeCell ref="BF55:BG55"/>
    <mergeCell ref="BH55:BI56"/>
    <mergeCell ref="BF56:BG56"/>
    <mergeCell ref="A55:B56"/>
    <mergeCell ref="C55:Q55"/>
    <mergeCell ref="R55:S55"/>
    <mergeCell ref="T55:U55"/>
    <mergeCell ref="V55:W55"/>
    <mergeCell ref="X55:Y55"/>
    <mergeCell ref="C56:Q56"/>
    <mergeCell ref="V56:W56"/>
    <mergeCell ref="X56:Y56"/>
    <mergeCell ref="Z54:AA54"/>
    <mergeCell ref="AB54:AC54"/>
    <mergeCell ref="AD54:AE54"/>
    <mergeCell ref="AF54:AG54"/>
    <mergeCell ref="BF54:BG54"/>
    <mergeCell ref="BH54:BI54"/>
    <mergeCell ref="AD58:AE58"/>
    <mergeCell ref="AF58:AG58"/>
    <mergeCell ref="BF58:BG58"/>
    <mergeCell ref="BH58:BI58"/>
    <mergeCell ref="A59:B59"/>
    <mergeCell ref="C59:Q59"/>
    <mergeCell ref="V59:W59"/>
    <mergeCell ref="X59:Y59"/>
    <mergeCell ref="BF59:BG59"/>
    <mergeCell ref="BH59:BI59"/>
    <mergeCell ref="A58:B58"/>
    <mergeCell ref="C58:Q58"/>
    <mergeCell ref="V58:W58"/>
    <mergeCell ref="X58:Y58"/>
    <mergeCell ref="Z58:AA58"/>
    <mergeCell ref="AB58:AC58"/>
    <mergeCell ref="Z57:AA57"/>
    <mergeCell ref="AB57:AC57"/>
    <mergeCell ref="AD57:AE57"/>
    <mergeCell ref="AF57:AG57"/>
    <mergeCell ref="BF57:BG57"/>
    <mergeCell ref="BH57:BI57"/>
    <mergeCell ref="A57:B57"/>
    <mergeCell ref="C57:Q57"/>
    <mergeCell ref="R57:S57"/>
    <mergeCell ref="T57:U57"/>
    <mergeCell ref="V57:W57"/>
    <mergeCell ref="X57:Y57"/>
    <mergeCell ref="A62:B62"/>
    <mergeCell ref="C62:Q62"/>
    <mergeCell ref="V62:W62"/>
    <mergeCell ref="X62:Y62"/>
    <mergeCell ref="BF62:BG62"/>
    <mergeCell ref="A63:B63"/>
    <mergeCell ref="C63:Q63"/>
    <mergeCell ref="R63:S63"/>
    <mergeCell ref="T63:U63"/>
    <mergeCell ref="V63:W63"/>
    <mergeCell ref="Z61:AA61"/>
    <mergeCell ref="AB61:AC61"/>
    <mergeCell ref="AD61:AE61"/>
    <mergeCell ref="AF61:AG61"/>
    <mergeCell ref="BF61:BG61"/>
    <mergeCell ref="BH61:BI61"/>
    <mergeCell ref="AB60:AC60"/>
    <mergeCell ref="AD60:AE60"/>
    <mergeCell ref="AF60:AG60"/>
    <mergeCell ref="BF60:BG60"/>
    <mergeCell ref="BH60:BI60"/>
    <mergeCell ref="A61:B61"/>
    <mergeCell ref="C61:Q61"/>
    <mergeCell ref="T61:U61"/>
    <mergeCell ref="V61:W61"/>
    <mergeCell ref="X61:Y61"/>
    <mergeCell ref="A60:B60"/>
    <mergeCell ref="C60:Q60"/>
    <mergeCell ref="T60:U60"/>
    <mergeCell ref="V60:W60"/>
    <mergeCell ref="X60:Y60"/>
    <mergeCell ref="Z60:AA60"/>
    <mergeCell ref="AF64:AG64"/>
    <mergeCell ref="BF64:BG64"/>
    <mergeCell ref="BH64:BI64"/>
    <mergeCell ref="A65:B65"/>
    <mergeCell ref="C65:Q65"/>
    <mergeCell ref="R65:S65"/>
    <mergeCell ref="T65:U65"/>
    <mergeCell ref="V65:W65"/>
    <mergeCell ref="X65:Y65"/>
    <mergeCell ref="Z65:AA65"/>
    <mergeCell ref="BH63:BI63"/>
    <mergeCell ref="A64:B64"/>
    <mergeCell ref="C64:Q64"/>
    <mergeCell ref="R64:S64"/>
    <mergeCell ref="T64:U64"/>
    <mergeCell ref="V64:W64"/>
    <mergeCell ref="X64:Y64"/>
    <mergeCell ref="Z64:AA64"/>
    <mergeCell ref="AB64:AC64"/>
    <mergeCell ref="AD64:AE64"/>
    <mergeCell ref="X63:Y63"/>
    <mergeCell ref="Z63:AA63"/>
    <mergeCell ref="AB63:AC63"/>
    <mergeCell ref="AD63:AE63"/>
    <mergeCell ref="AF63:AG63"/>
    <mergeCell ref="BF63:BG63"/>
    <mergeCell ref="BH66:BI66"/>
    <mergeCell ref="A67:B67"/>
    <mergeCell ref="C67:Q67"/>
    <mergeCell ref="R67:S67"/>
    <mergeCell ref="T67:U67"/>
    <mergeCell ref="V67:W67"/>
    <mergeCell ref="X67:Y67"/>
    <mergeCell ref="Z67:AA67"/>
    <mergeCell ref="AB67:AC67"/>
    <mergeCell ref="AD67:AE67"/>
    <mergeCell ref="X66:Y66"/>
    <mergeCell ref="Z66:AA66"/>
    <mergeCell ref="AB66:AC66"/>
    <mergeCell ref="AD66:AE66"/>
    <mergeCell ref="AF66:AG66"/>
    <mergeCell ref="BF66:BG66"/>
    <mergeCell ref="AB65:AC65"/>
    <mergeCell ref="AD65:AE65"/>
    <mergeCell ref="AF65:AG65"/>
    <mergeCell ref="BF65:BG65"/>
    <mergeCell ref="BH65:BI65"/>
    <mergeCell ref="A66:B66"/>
    <mergeCell ref="C66:Q66"/>
    <mergeCell ref="R66:S66"/>
    <mergeCell ref="T66:U66"/>
    <mergeCell ref="V66:W66"/>
    <mergeCell ref="AD68:AE68"/>
    <mergeCell ref="AF68:AG68"/>
    <mergeCell ref="BF68:BG68"/>
    <mergeCell ref="BH68:BI68"/>
    <mergeCell ref="A73:B77"/>
    <mergeCell ref="C73:Q77"/>
    <mergeCell ref="R73:S77"/>
    <mergeCell ref="T73:U77"/>
    <mergeCell ref="V73:AG73"/>
    <mergeCell ref="AH73:BE73"/>
    <mergeCell ref="AF67:AG67"/>
    <mergeCell ref="BF67:BG67"/>
    <mergeCell ref="BH67:BI67"/>
    <mergeCell ref="A68:B68"/>
    <mergeCell ref="C68:Q68"/>
    <mergeCell ref="T68:U68"/>
    <mergeCell ref="V68:W68"/>
    <mergeCell ref="X68:Y68"/>
    <mergeCell ref="Z68:AA68"/>
    <mergeCell ref="AB68:AC68"/>
    <mergeCell ref="AO76:AP76"/>
    <mergeCell ref="AR76:AS76"/>
    <mergeCell ref="AU76:AV76"/>
    <mergeCell ref="AB75:AC77"/>
    <mergeCell ref="AD75:AE77"/>
    <mergeCell ref="AF75:AG77"/>
    <mergeCell ref="AH75:AJ75"/>
    <mergeCell ref="AK75:AM75"/>
    <mergeCell ref="AN75:AP75"/>
    <mergeCell ref="BF73:BG77"/>
    <mergeCell ref="BH73:BI77"/>
    <mergeCell ref="V74:W77"/>
    <mergeCell ref="X74:Y77"/>
    <mergeCell ref="Z74:AG74"/>
    <mergeCell ref="AH74:AM74"/>
    <mergeCell ref="AN74:AS74"/>
    <mergeCell ref="AT74:AY74"/>
    <mergeCell ref="AZ74:BE74"/>
    <mergeCell ref="Z75:AA77"/>
    <mergeCell ref="AD70:AE70"/>
    <mergeCell ref="AF70:AG70"/>
    <mergeCell ref="BF70:BG70"/>
    <mergeCell ref="BH70:BI71"/>
    <mergeCell ref="C71:Q71"/>
    <mergeCell ref="R71:S71"/>
    <mergeCell ref="T71:U71"/>
    <mergeCell ref="V71:W71"/>
    <mergeCell ref="X71:Y71"/>
    <mergeCell ref="Z71:AA71"/>
    <mergeCell ref="R72:S72"/>
    <mergeCell ref="T72:U72"/>
    <mergeCell ref="V72:W72"/>
    <mergeCell ref="X72:Y72"/>
    <mergeCell ref="AX76:AY76"/>
    <mergeCell ref="BA76:BB76"/>
    <mergeCell ref="BD76:BE76"/>
    <mergeCell ref="AQ75:AS75"/>
    <mergeCell ref="AT75:AV75"/>
    <mergeCell ref="AW75:AY75"/>
    <mergeCell ref="AZ75:BB75"/>
    <mergeCell ref="BC75:BE75"/>
    <mergeCell ref="AI76:AJ76"/>
    <mergeCell ref="AL76:AM76"/>
    <mergeCell ref="BF69:BG69"/>
    <mergeCell ref="BH69:BI69"/>
    <mergeCell ref="A70:B71"/>
    <mergeCell ref="C70:Q70"/>
    <mergeCell ref="R70:S70"/>
    <mergeCell ref="T70:U70"/>
    <mergeCell ref="V70:W70"/>
    <mergeCell ref="X70:Y70"/>
    <mergeCell ref="Z70:AA70"/>
    <mergeCell ref="AB70:AC70"/>
    <mergeCell ref="A69:B69"/>
    <mergeCell ref="C69:Q69"/>
    <mergeCell ref="V69:W69"/>
    <mergeCell ref="X69:Y69"/>
    <mergeCell ref="A78:B78"/>
    <mergeCell ref="C78:Q78"/>
    <mergeCell ref="V78:W78"/>
    <mergeCell ref="X78:Y78"/>
    <mergeCell ref="BF78:BG78"/>
    <mergeCell ref="BH78:BI78"/>
    <mergeCell ref="Z72:AA72"/>
    <mergeCell ref="AB72:AC72"/>
    <mergeCell ref="AD72:AE72"/>
    <mergeCell ref="AF72:AG72"/>
    <mergeCell ref="BF72:BG72"/>
    <mergeCell ref="BH72:BI72"/>
    <mergeCell ref="AB71:AC71"/>
    <mergeCell ref="AD71:AE71"/>
    <mergeCell ref="AF71:AG71"/>
    <mergeCell ref="BF71:BG71"/>
    <mergeCell ref="A72:B72"/>
    <mergeCell ref="C72:Q72"/>
    <mergeCell ref="Z80:AA80"/>
    <mergeCell ref="AB80:AC80"/>
    <mergeCell ref="AD80:AE80"/>
    <mergeCell ref="AF80:AG80"/>
    <mergeCell ref="BF80:BG80"/>
    <mergeCell ref="BH80:BI80"/>
    <mergeCell ref="A80:B80"/>
    <mergeCell ref="C80:Q80"/>
    <mergeCell ref="R80:S80"/>
    <mergeCell ref="T80:U80"/>
    <mergeCell ref="V80:W80"/>
    <mergeCell ref="X80:Y80"/>
    <mergeCell ref="Z79:AA79"/>
    <mergeCell ref="AB79:AC79"/>
    <mergeCell ref="AD79:AE79"/>
    <mergeCell ref="AF79:AG79"/>
    <mergeCell ref="BF79:BG79"/>
    <mergeCell ref="BH79:BI79"/>
    <mergeCell ref="A79:B79"/>
    <mergeCell ref="C79:Q79"/>
    <mergeCell ref="R79:S79"/>
    <mergeCell ref="T79:U79"/>
    <mergeCell ref="V79:W79"/>
    <mergeCell ref="X79:Y79"/>
    <mergeCell ref="X82:Y82"/>
    <mergeCell ref="Z82:AA82"/>
    <mergeCell ref="AB82:AC82"/>
    <mergeCell ref="AD82:AE82"/>
    <mergeCell ref="AF82:AG82"/>
    <mergeCell ref="BF82:BG82"/>
    <mergeCell ref="Z81:AA81"/>
    <mergeCell ref="AB81:AC81"/>
    <mergeCell ref="AD81:AE81"/>
    <mergeCell ref="AF81:AG81"/>
    <mergeCell ref="BF81:BG81"/>
    <mergeCell ref="BH81:BI82"/>
    <mergeCell ref="A81:B82"/>
    <mergeCell ref="C81:Q81"/>
    <mergeCell ref="R81:S81"/>
    <mergeCell ref="T81:U81"/>
    <mergeCell ref="V81:W81"/>
    <mergeCell ref="X81:Y81"/>
    <mergeCell ref="C82:Q82"/>
    <mergeCell ref="R82:S82"/>
    <mergeCell ref="T82:U82"/>
    <mergeCell ref="V82:W82"/>
    <mergeCell ref="AB84:AC84"/>
    <mergeCell ref="AD84:AE84"/>
    <mergeCell ref="AF84:AG84"/>
    <mergeCell ref="BF84:BG84"/>
    <mergeCell ref="BH84:BI84"/>
    <mergeCell ref="A85:B85"/>
    <mergeCell ref="C85:Q85"/>
    <mergeCell ref="V85:W85"/>
    <mergeCell ref="X85:Y85"/>
    <mergeCell ref="BF85:BG85"/>
    <mergeCell ref="A84:B84"/>
    <mergeCell ref="C84:Q84"/>
    <mergeCell ref="T84:U84"/>
    <mergeCell ref="V84:W84"/>
    <mergeCell ref="X84:Y84"/>
    <mergeCell ref="Z84:AA84"/>
    <mergeCell ref="Z83:AA83"/>
    <mergeCell ref="AB83:AC83"/>
    <mergeCell ref="AD83:AE83"/>
    <mergeCell ref="AF83:AG83"/>
    <mergeCell ref="BF83:BG83"/>
    <mergeCell ref="BH83:BI83"/>
    <mergeCell ref="A83:B83"/>
    <mergeCell ref="C83:Q83"/>
    <mergeCell ref="R83:S83"/>
    <mergeCell ref="T83:U83"/>
    <mergeCell ref="V83:W83"/>
    <mergeCell ref="X83:Y83"/>
    <mergeCell ref="AF86:AG86"/>
    <mergeCell ref="BF86:BG86"/>
    <mergeCell ref="BH86:BI87"/>
    <mergeCell ref="C87:Q87"/>
    <mergeCell ref="R87:S87"/>
    <mergeCell ref="T87:U87"/>
    <mergeCell ref="V87:W87"/>
    <mergeCell ref="X87:Y87"/>
    <mergeCell ref="Z87:AA87"/>
    <mergeCell ref="AB87:AC87"/>
    <mergeCell ref="BH85:BI85"/>
    <mergeCell ref="A86:B87"/>
    <mergeCell ref="C86:Q86"/>
    <mergeCell ref="R86:S86"/>
    <mergeCell ref="T86:U86"/>
    <mergeCell ref="V86:W86"/>
    <mergeCell ref="X86:Y86"/>
    <mergeCell ref="Z86:AA86"/>
    <mergeCell ref="AB86:AC86"/>
    <mergeCell ref="AD86:AE86"/>
    <mergeCell ref="AB88:AC88"/>
    <mergeCell ref="AD88:AE88"/>
    <mergeCell ref="AF88:AG88"/>
    <mergeCell ref="BF88:BG88"/>
    <mergeCell ref="BH88:BI88"/>
    <mergeCell ref="A89:B89"/>
    <mergeCell ref="C89:Q89"/>
    <mergeCell ref="R89:S89"/>
    <mergeCell ref="T89:U89"/>
    <mergeCell ref="V89:W89"/>
    <mergeCell ref="AD87:AE87"/>
    <mergeCell ref="AF87:AG87"/>
    <mergeCell ref="BF87:BG87"/>
    <mergeCell ref="A88:B88"/>
    <mergeCell ref="C88:Q88"/>
    <mergeCell ref="R88:S88"/>
    <mergeCell ref="T88:U88"/>
    <mergeCell ref="V88:W88"/>
    <mergeCell ref="X88:Y88"/>
    <mergeCell ref="Z88:AA88"/>
    <mergeCell ref="AF90:AG90"/>
    <mergeCell ref="BF90:BG90"/>
    <mergeCell ref="BH90:BI91"/>
    <mergeCell ref="C91:Q91"/>
    <mergeCell ref="V91:W91"/>
    <mergeCell ref="X91:Y91"/>
    <mergeCell ref="BF91:BG91"/>
    <mergeCell ref="BH89:BI89"/>
    <mergeCell ref="A90:B91"/>
    <mergeCell ref="C90:Q90"/>
    <mergeCell ref="R90:S90"/>
    <mergeCell ref="T90:U90"/>
    <mergeCell ref="V90:W90"/>
    <mergeCell ref="X90:Y90"/>
    <mergeCell ref="Z90:AA90"/>
    <mergeCell ref="AB90:AC90"/>
    <mergeCell ref="AD90:AE90"/>
    <mergeCell ref="X89:Y89"/>
    <mergeCell ref="Z89:AA89"/>
    <mergeCell ref="AB89:AC89"/>
    <mergeCell ref="AD89:AE89"/>
    <mergeCell ref="AF89:AG89"/>
    <mergeCell ref="BF89:BG89"/>
    <mergeCell ref="Z94:AA94"/>
    <mergeCell ref="AB94:AC94"/>
    <mergeCell ref="AD94:AE94"/>
    <mergeCell ref="AF94:AG94"/>
    <mergeCell ref="BF94:BG94"/>
    <mergeCell ref="BH94:BI95"/>
    <mergeCell ref="A94:B95"/>
    <mergeCell ref="C94:Q94"/>
    <mergeCell ref="R94:S94"/>
    <mergeCell ref="T94:U94"/>
    <mergeCell ref="V94:W94"/>
    <mergeCell ref="X94:Y94"/>
    <mergeCell ref="C95:Q95"/>
    <mergeCell ref="R95:S95"/>
    <mergeCell ref="T95:U95"/>
    <mergeCell ref="V95:W95"/>
    <mergeCell ref="AB92:AC92"/>
    <mergeCell ref="AD92:AE92"/>
    <mergeCell ref="BF92:BG92"/>
    <mergeCell ref="BH92:BI92"/>
    <mergeCell ref="A93:B93"/>
    <mergeCell ref="C93:Q93"/>
    <mergeCell ref="V93:W93"/>
    <mergeCell ref="A92:B92"/>
    <mergeCell ref="C92:Q92"/>
    <mergeCell ref="T92:U92"/>
    <mergeCell ref="V92:W92"/>
    <mergeCell ref="X92:Y92"/>
    <mergeCell ref="Z92:AA92"/>
    <mergeCell ref="Z96:AA96"/>
    <mergeCell ref="AB96:AC96"/>
    <mergeCell ref="BF96:BG96"/>
    <mergeCell ref="BH96:BI96"/>
    <mergeCell ref="A97:B98"/>
    <mergeCell ref="C97:Q97"/>
    <mergeCell ref="T97:U97"/>
    <mergeCell ref="V97:W97"/>
    <mergeCell ref="X97:Y97"/>
    <mergeCell ref="Z97:AA97"/>
    <mergeCell ref="A96:B96"/>
    <mergeCell ref="C96:Q96"/>
    <mergeCell ref="R96:S96"/>
    <mergeCell ref="T96:U96"/>
    <mergeCell ref="V96:W96"/>
    <mergeCell ref="X96:Y96"/>
    <mergeCell ref="X95:Y95"/>
    <mergeCell ref="Z95:AA95"/>
    <mergeCell ref="AB95:AC95"/>
    <mergeCell ref="AD95:AE95"/>
    <mergeCell ref="AF95:AG95"/>
    <mergeCell ref="BF95:BG95"/>
    <mergeCell ref="Z98:AA98"/>
    <mergeCell ref="AB98:AC98"/>
    <mergeCell ref="AD98:AE98"/>
    <mergeCell ref="AF98:AG98"/>
    <mergeCell ref="BF98:BG98"/>
    <mergeCell ref="R97:S97"/>
    <mergeCell ref="A99:B99"/>
    <mergeCell ref="C99:Q99"/>
    <mergeCell ref="R99:S99"/>
    <mergeCell ref="V99:W99"/>
    <mergeCell ref="X99:Y99"/>
    <mergeCell ref="AB97:AC97"/>
    <mergeCell ref="AD97:AE97"/>
    <mergeCell ref="AF97:AG97"/>
    <mergeCell ref="BF97:BG97"/>
    <mergeCell ref="BH97:BI98"/>
    <mergeCell ref="C98:Q98"/>
    <mergeCell ref="R98:S98"/>
    <mergeCell ref="T98:U98"/>
    <mergeCell ref="V98:W98"/>
    <mergeCell ref="X98:Y98"/>
    <mergeCell ref="BH100:BI100"/>
    <mergeCell ref="A101:B101"/>
    <mergeCell ref="C101:Q101"/>
    <mergeCell ref="V101:W101"/>
    <mergeCell ref="X101:Y101"/>
    <mergeCell ref="BF101:BG101"/>
    <mergeCell ref="X100:Y100"/>
    <mergeCell ref="Z100:AA100"/>
    <mergeCell ref="AB100:AC100"/>
    <mergeCell ref="AD100:AE100"/>
    <mergeCell ref="AF100:AG100"/>
    <mergeCell ref="BF100:BG100"/>
    <mergeCell ref="Z99:AA99"/>
    <mergeCell ref="AB99:AC99"/>
    <mergeCell ref="AD99:AE99"/>
    <mergeCell ref="BF99:BG99"/>
    <mergeCell ref="BH99:BI99"/>
    <mergeCell ref="A100:B100"/>
    <mergeCell ref="C100:Q100"/>
    <mergeCell ref="R100:S100"/>
    <mergeCell ref="T100:U100"/>
    <mergeCell ref="V100:W100"/>
    <mergeCell ref="Z103:AA103"/>
    <mergeCell ref="AB103:AC103"/>
    <mergeCell ref="BF103:BG103"/>
    <mergeCell ref="BH103:BI103"/>
    <mergeCell ref="A104:B104"/>
    <mergeCell ref="C104:Q104"/>
    <mergeCell ref="BF104:BG104"/>
    <mergeCell ref="BH104:BI104"/>
    <mergeCell ref="AB102:AC102"/>
    <mergeCell ref="AD102:AE102"/>
    <mergeCell ref="AF102:AG102"/>
    <mergeCell ref="BF102:BG102"/>
    <mergeCell ref="BH102:BI102"/>
    <mergeCell ref="A103:B103"/>
    <mergeCell ref="C103:Q103"/>
    <mergeCell ref="T103:U103"/>
    <mergeCell ref="V103:W103"/>
    <mergeCell ref="X103:Y103"/>
    <mergeCell ref="A102:B102"/>
    <mergeCell ref="C102:Q102"/>
    <mergeCell ref="T102:U102"/>
    <mergeCell ref="V102:W102"/>
    <mergeCell ref="X102:Y102"/>
    <mergeCell ref="Z102:AA102"/>
    <mergeCell ref="AB106:AC106"/>
    <mergeCell ref="AD106:AE106"/>
    <mergeCell ref="AF106:AG106"/>
    <mergeCell ref="BF106:BG106"/>
    <mergeCell ref="BH106:BI106"/>
    <mergeCell ref="A107:B107"/>
    <mergeCell ref="C107:Q107"/>
    <mergeCell ref="R107:S107"/>
    <mergeCell ref="T107:U107"/>
    <mergeCell ref="V107:W107"/>
    <mergeCell ref="A106:B106"/>
    <mergeCell ref="C106:Q106"/>
    <mergeCell ref="T106:U106"/>
    <mergeCell ref="V106:W106"/>
    <mergeCell ref="X106:Y106"/>
    <mergeCell ref="Z106:AA106"/>
    <mergeCell ref="Z105:AA105"/>
    <mergeCell ref="AB105:AC105"/>
    <mergeCell ref="AD105:AE105"/>
    <mergeCell ref="AF105:AG105"/>
    <mergeCell ref="BF105:BG105"/>
    <mergeCell ref="BH105:BI105"/>
    <mergeCell ref="A105:B105"/>
    <mergeCell ref="C105:Q105"/>
    <mergeCell ref="R105:S105"/>
    <mergeCell ref="T105:U105"/>
    <mergeCell ref="V105:W105"/>
    <mergeCell ref="X105:Y105"/>
    <mergeCell ref="AF108:AG108"/>
    <mergeCell ref="BF108:BG108"/>
    <mergeCell ref="BH108:BI108"/>
    <mergeCell ref="A109:B109"/>
    <mergeCell ref="C109:Q109"/>
    <mergeCell ref="R109:S109"/>
    <mergeCell ref="T109:U109"/>
    <mergeCell ref="V109:W109"/>
    <mergeCell ref="X109:Y109"/>
    <mergeCell ref="Z109:AA109"/>
    <mergeCell ref="BH107:BI107"/>
    <mergeCell ref="A108:B108"/>
    <mergeCell ref="C108:Q108"/>
    <mergeCell ref="R108:S108"/>
    <mergeCell ref="T108:U108"/>
    <mergeCell ref="V108:W108"/>
    <mergeCell ref="X108:Y108"/>
    <mergeCell ref="Z108:AA108"/>
    <mergeCell ref="AB108:AC108"/>
    <mergeCell ref="AD108:AE108"/>
    <mergeCell ref="X107:Y107"/>
    <mergeCell ref="Z107:AA107"/>
    <mergeCell ref="AB107:AC107"/>
    <mergeCell ref="AD107:AE107"/>
    <mergeCell ref="AF107:AG107"/>
    <mergeCell ref="BF107:BG107"/>
    <mergeCell ref="BH110:BI110"/>
    <mergeCell ref="A111:B111"/>
    <mergeCell ref="C111:Q111"/>
    <mergeCell ref="R111:S111"/>
    <mergeCell ref="T111:U111"/>
    <mergeCell ref="V111:W111"/>
    <mergeCell ref="X111:Y111"/>
    <mergeCell ref="Z111:AA111"/>
    <mergeCell ref="AB111:AC111"/>
    <mergeCell ref="AD111:AE111"/>
    <mergeCell ref="X110:Y110"/>
    <mergeCell ref="Z110:AA110"/>
    <mergeCell ref="AB110:AC110"/>
    <mergeCell ref="AD110:AE110"/>
    <mergeCell ref="AF110:AG110"/>
    <mergeCell ref="BF110:BG110"/>
    <mergeCell ref="AB109:AC109"/>
    <mergeCell ref="AD109:AE109"/>
    <mergeCell ref="AF109:AG109"/>
    <mergeCell ref="BF109:BG109"/>
    <mergeCell ref="BH109:BI109"/>
    <mergeCell ref="A110:B110"/>
    <mergeCell ref="C110:Q110"/>
    <mergeCell ref="R110:S110"/>
    <mergeCell ref="T110:U110"/>
    <mergeCell ref="V110:W110"/>
    <mergeCell ref="Z113:AA113"/>
    <mergeCell ref="AB113:AC113"/>
    <mergeCell ref="AD113:AE113"/>
    <mergeCell ref="AF113:AG113"/>
    <mergeCell ref="BF113:BG113"/>
    <mergeCell ref="BH113:BI113"/>
    <mergeCell ref="A113:B113"/>
    <mergeCell ref="C113:Q113"/>
    <mergeCell ref="R113:S113"/>
    <mergeCell ref="T113:U113"/>
    <mergeCell ref="V113:W113"/>
    <mergeCell ref="X113:Y113"/>
    <mergeCell ref="AF111:AG111"/>
    <mergeCell ref="BF111:BG111"/>
    <mergeCell ref="BH111:BI111"/>
    <mergeCell ref="A112:B112"/>
    <mergeCell ref="C112:Q112"/>
    <mergeCell ref="BF112:BG112"/>
    <mergeCell ref="BH112:BI112"/>
    <mergeCell ref="AF115:AG115"/>
    <mergeCell ref="BF115:BG115"/>
    <mergeCell ref="BH115:BI115"/>
    <mergeCell ref="A116:U116"/>
    <mergeCell ref="V116:W116"/>
    <mergeCell ref="X116:Y116"/>
    <mergeCell ref="Z116:AA116"/>
    <mergeCell ref="AB116:AC116"/>
    <mergeCell ref="AD116:AE116"/>
    <mergeCell ref="AF116:AG116"/>
    <mergeCell ref="AD114:AE114"/>
    <mergeCell ref="AF114:AG114"/>
    <mergeCell ref="BF114:BG114"/>
    <mergeCell ref="BH114:BI114"/>
    <mergeCell ref="A115:U115"/>
    <mergeCell ref="V115:W115"/>
    <mergeCell ref="X115:Y115"/>
    <mergeCell ref="Z115:AA115"/>
    <mergeCell ref="AB115:AC115"/>
    <mergeCell ref="AD115:AE115"/>
    <mergeCell ref="A114:B114"/>
    <mergeCell ref="C114:Q114"/>
    <mergeCell ref="V114:W114"/>
    <mergeCell ref="X114:Y114"/>
    <mergeCell ref="Z114:AA114"/>
    <mergeCell ref="AB114:AC114"/>
    <mergeCell ref="BC117:BE117"/>
    <mergeCell ref="BF117:BG117"/>
    <mergeCell ref="BH117:BI117"/>
    <mergeCell ref="A118:U118"/>
    <mergeCell ref="V118:W118"/>
    <mergeCell ref="X118:Y118"/>
    <mergeCell ref="Z118:AA118"/>
    <mergeCell ref="AB118:AC118"/>
    <mergeCell ref="AD118:AE118"/>
    <mergeCell ref="AF118:AG118"/>
    <mergeCell ref="AK117:AM117"/>
    <mergeCell ref="AN117:AP117"/>
    <mergeCell ref="AQ117:AS117"/>
    <mergeCell ref="AT117:AV117"/>
    <mergeCell ref="AW117:AY117"/>
    <mergeCell ref="AZ117:BB117"/>
    <mergeCell ref="BF116:BG116"/>
    <mergeCell ref="BH116:BI116"/>
    <mergeCell ref="A117:U117"/>
    <mergeCell ref="V117:W117"/>
    <mergeCell ref="X117:Y117"/>
    <mergeCell ref="Z117:AA117"/>
    <mergeCell ref="AB117:AC117"/>
    <mergeCell ref="AD117:AE117"/>
    <mergeCell ref="AF117:AG117"/>
    <mergeCell ref="AH117:AJ117"/>
    <mergeCell ref="A120:U120"/>
    <mergeCell ref="V120:W120"/>
    <mergeCell ref="X120:Y120"/>
    <mergeCell ref="Z120:AA120"/>
    <mergeCell ref="AB120:AC120"/>
    <mergeCell ref="AF119:AG119"/>
    <mergeCell ref="AH119:AJ119"/>
    <mergeCell ref="AK119:AM119"/>
    <mergeCell ref="AN119:AP119"/>
    <mergeCell ref="AQ119:AS119"/>
    <mergeCell ref="AT119:AV119"/>
    <mergeCell ref="AZ118:BB118"/>
    <mergeCell ref="BC118:BE118"/>
    <mergeCell ref="BF118:BG118"/>
    <mergeCell ref="BH118:BI118"/>
    <mergeCell ref="A119:U119"/>
    <mergeCell ref="V119:W119"/>
    <mergeCell ref="X119:Y119"/>
    <mergeCell ref="Z119:AA119"/>
    <mergeCell ref="AB119:AC119"/>
    <mergeCell ref="AD119:AE119"/>
    <mergeCell ref="AH118:AJ118"/>
    <mergeCell ref="AK118:AM118"/>
    <mergeCell ref="AN118:AP118"/>
    <mergeCell ref="AQ118:AS118"/>
    <mergeCell ref="AT118:AV118"/>
    <mergeCell ref="AW118:AY118"/>
    <mergeCell ref="AT120:AV120"/>
    <mergeCell ref="AW120:AY120"/>
    <mergeCell ref="AZ120:BB120"/>
    <mergeCell ref="BC120:BE120"/>
    <mergeCell ref="BF120:BG120"/>
    <mergeCell ref="BH120:BI120"/>
    <mergeCell ref="AD120:AE120"/>
    <mergeCell ref="AF120:AG120"/>
    <mergeCell ref="AH120:AJ120"/>
    <mergeCell ref="AK120:AM120"/>
    <mergeCell ref="AN120:AP120"/>
    <mergeCell ref="AQ120:AS120"/>
    <mergeCell ref="AW119:AY119"/>
    <mergeCell ref="AZ119:BB119"/>
    <mergeCell ref="BC119:BE119"/>
    <mergeCell ref="BF119:BG119"/>
    <mergeCell ref="BH119:BI119"/>
    <mergeCell ref="AE123:AG123"/>
    <mergeCell ref="AH123:AJ123"/>
    <mergeCell ref="AK123:AN123"/>
    <mergeCell ref="AO123:AR123"/>
    <mergeCell ref="AS123:AV123"/>
    <mergeCell ref="AW123:BI124"/>
    <mergeCell ref="AE124:AG124"/>
    <mergeCell ref="AH124:AJ124"/>
    <mergeCell ref="AK124:AN126"/>
    <mergeCell ref="AO124:AR126"/>
    <mergeCell ref="AB124:AD124"/>
    <mergeCell ref="A122:Q122"/>
    <mergeCell ref="R122:AJ122"/>
    <mergeCell ref="AK122:AV122"/>
    <mergeCell ref="AW122:BI122"/>
    <mergeCell ref="A123:H123"/>
    <mergeCell ref="I123:K123"/>
    <mergeCell ref="L123:N123"/>
    <mergeCell ref="O123:Q123"/>
    <mergeCell ref="R123:AA123"/>
    <mergeCell ref="AB123:AD123"/>
    <mergeCell ref="A138:BI138"/>
    <mergeCell ref="A139:D139"/>
    <mergeCell ref="E139:BE139"/>
    <mergeCell ref="BF139:BI139"/>
    <mergeCell ref="A140:D140"/>
    <mergeCell ref="E140:BE140"/>
    <mergeCell ref="BF140:BI140"/>
    <mergeCell ref="AS124:AV126"/>
    <mergeCell ref="R125:AA125"/>
    <mergeCell ref="AB125:AD125"/>
    <mergeCell ref="AE125:AG125"/>
    <mergeCell ref="AH125:AJ125"/>
    <mergeCell ref="AW125:BI126"/>
    <mergeCell ref="R126:AA126"/>
    <mergeCell ref="AB126:AD126"/>
    <mergeCell ref="AE126:AG126"/>
    <mergeCell ref="AH126:AJ126"/>
    <mergeCell ref="A124:H126"/>
    <mergeCell ref="I124:K126"/>
    <mergeCell ref="L124:N126"/>
    <mergeCell ref="O124:Q126"/>
    <mergeCell ref="R124:AA124"/>
    <mergeCell ref="A145:D145"/>
    <mergeCell ref="E145:BE145"/>
    <mergeCell ref="BF145:BI145"/>
    <mergeCell ref="A146:D146"/>
    <mergeCell ref="E146:BE146"/>
    <mergeCell ref="BF146:BI146"/>
    <mergeCell ref="A143:D143"/>
    <mergeCell ref="E143:BE143"/>
    <mergeCell ref="BF143:BI143"/>
    <mergeCell ref="A144:D144"/>
    <mergeCell ref="E144:BE144"/>
    <mergeCell ref="BF144:BI144"/>
    <mergeCell ref="A141:D141"/>
    <mergeCell ref="E141:BE141"/>
    <mergeCell ref="BF141:BI141"/>
    <mergeCell ref="A142:D142"/>
    <mergeCell ref="E142:BE142"/>
    <mergeCell ref="BF142:BI142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69:D169"/>
    <mergeCell ref="E169:BE169"/>
    <mergeCell ref="BF169:BI169"/>
    <mergeCell ref="A170:D170"/>
    <mergeCell ref="E170:BE170"/>
    <mergeCell ref="BF170:BI170"/>
    <mergeCell ref="A167:D167"/>
    <mergeCell ref="E167:BE167"/>
    <mergeCell ref="BF167:BI167"/>
    <mergeCell ref="A168:D168"/>
    <mergeCell ref="E168:BE168"/>
    <mergeCell ref="BF168:BI168"/>
    <mergeCell ref="A165:D165"/>
    <mergeCell ref="E165:BE165"/>
    <mergeCell ref="BF165:BI165"/>
    <mergeCell ref="A166:D166"/>
    <mergeCell ref="E166:BE166"/>
    <mergeCell ref="BF166:BI166"/>
    <mergeCell ref="E175:BE175"/>
    <mergeCell ref="BF175:BI175"/>
    <mergeCell ref="A176:D176"/>
    <mergeCell ref="E176:BE176"/>
    <mergeCell ref="BF176:BI176"/>
    <mergeCell ref="A173:D173"/>
    <mergeCell ref="E173:BE173"/>
    <mergeCell ref="BF173:BI173"/>
    <mergeCell ref="A174:D174"/>
    <mergeCell ref="E174:BE174"/>
    <mergeCell ref="BF174:BI174"/>
    <mergeCell ref="A171:D171"/>
    <mergeCell ref="E171:BE171"/>
    <mergeCell ref="BF171:BI171"/>
    <mergeCell ref="A172:D172"/>
    <mergeCell ref="E172:BE172"/>
    <mergeCell ref="BF172:BI172"/>
    <mergeCell ref="BF185:BI185"/>
    <mergeCell ref="T45:U45"/>
    <mergeCell ref="A184:D184"/>
    <mergeCell ref="E184:BE184"/>
    <mergeCell ref="BF184:BI184"/>
    <mergeCell ref="A186:D186"/>
    <mergeCell ref="E186:BE186"/>
    <mergeCell ref="BF186:BI186"/>
    <mergeCell ref="A183:D183"/>
    <mergeCell ref="E183:BE183"/>
    <mergeCell ref="BF183:BI183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77:D177"/>
    <mergeCell ref="E177:BE177"/>
    <mergeCell ref="BF177:BI177"/>
    <mergeCell ref="A178:D178"/>
    <mergeCell ref="E178:BE178"/>
    <mergeCell ref="A185:D185"/>
    <mergeCell ref="E185:BE185"/>
    <mergeCell ref="BF178:BI178"/>
    <mergeCell ref="A175:D175"/>
  </mergeCells>
  <printOptions horizontalCentered="1"/>
  <pageMargins left="0.19685039370078741" right="0.19685039370078741" top="0.59055118110236227" bottom="0.19685039370078741" header="0.39370078740157483" footer="0.31496062992125984"/>
  <pageSetup paperSize="9" scale="32" fitToHeight="0" orientation="portrait" r:id="rId1"/>
  <headerFooter alignWithMargins="0"/>
  <rowBreaks count="2" manualBreakCount="2">
    <brk id="72" max="60" man="1"/>
    <brk id="134" max="6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04.03.2021_last</vt:lpstr>
      <vt:lpstr>'04.03.2021_last'!Область_печати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Шимборецкая Ольга Викторовна</cp:lastModifiedBy>
  <cp:lastPrinted>2021-03-04T07:48:34Z</cp:lastPrinted>
  <dcterms:created xsi:type="dcterms:W3CDTF">2019-03-18T13:20:47Z</dcterms:created>
  <dcterms:modified xsi:type="dcterms:W3CDTF">2021-03-05T07:26:46Z</dcterms:modified>
</cp:coreProperties>
</file>