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Типовые учебные планы_1 ступень_на утверждение в МО (2020)\"/>
    </mc:Choice>
  </mc:AlternateContent>
  <bookViews>
    <workbookView xWindow="0" yWindow="0" windowWidth="17280" windowHeight="6660" tabRatio="584"/>
  </bookViews>
  <sheets>
    <sheet name="Примерный учебный план" sheetId="25" r:id="rId1"/>
    <sheet name="Госком" sheetId="26" r:id="rId2"/>
    <sheet name="Лист2" sheetId="27" r:id="rId3"/>
    <sheet name="Лист3" sheetId="28" r:id="rId4"/>
  </sheets>
  <definedNames>
    <definedName name="_xlnm.Print_Area" localSheetId="0">'Примерный учебный план'!$A$1:$BL$237</definedName>
  </definedNames>
  <calcPr calcId="152511"/>
</workbook>
</file>

<file path=xl/calcChain.xml><?xml version="1.0" encoding="utf-8"?>
<calcChain xmlns="http://schemas.openxmlformats.org/spreadsheetml/2006/main">
  <c r="T132" i="25" l="1"/>
  <c r="BE132" i="25"/>
  <c r="AJ158" i="25"/>
  <c r="T104" i="25" l="1"/>
  <c r="BE104" i="25"/>
  <c r="T84" i="25"/>
  <c r="BE84" i="25"/>
  <c r="BE82" i="25" s="1"/>
  <c r="BE83" i="25"/>
  <c r="W109" i="25" l="1"/>
  <c r="W114" i="25"/>
  <c r="B77" i="28"/>
  <c r="B76" i="28"/>
  <c r="B75" i="28"/>
  <c r="B74" i="28"/>
  <c r="B73" i="28" l="1"/>
  <c r="B72" i="28"/>
  <c r="AZ68" i="25"/>
  <c r="AW68" i="25"/>
  <c r="AT68" i="25"/>
  <c r="AQ68" i="25"/>
  <c r="AN68" i="25"/>
  <c r="AH68" i="25"/>
  <c r="AK68" i="25"/>
  <c r="BB37" i="25" l="1"/>
  <c r="AG37" i="25"/>
  <c r="W65" i="25"/>
  <c r="W63" i="25"/>
  <c r="W62" i="25"/>
  <c r="T62" i="25"/>
  <c r="AI37" i="25" l="1"/>
  <c r="AH37" i="25"/>
  <c r="B67" i="28"/>
  <c r="B66" i="28"/>
  <c r="AC73" i="25"/>
  <c r="AE69" i="25"/>
  <c r="AE68" i="25" s="1"/>
  <c r="W70" i="25"/>
  <c r="AG68" i="25"/>
  <c r="AG153" i="25" s="1"/>
  <c r="B65" i="28"/>
  <c r="T74" i="25"/>
  <c r="AA61" i="25"/>
  <c r="Y61" i="25"/>
  <c r="W61" i="25"/>
  <c r="BA37" i="25"/>
  <c r="AA133" i="25" l="1"/>
  <c r="Y133" i="25"/>
  <c r="AC117" i="25"/>
  <c r="AA117" i="25"/>
  <c r="Y117" i="25"/>
  <c r="AC111" i="25"/>
  <c r="AA111" i="25"/>
  <c r="Y111" i="25"/>
  <c r="AC107" i="25"/>
  <c r="AA107" i="25"/>
  <c r="Y107" i="25"/>
  <c r="AC103" i="25"/>
  <c r="Y103" i="25"/>
  <c r="AA99" i="25"/>
  <c r="Y99" i="25"/>
  <c r="AA50" i="25" l="1"/>
  <c r="Y50" i="25"/>
  <c r="D3" i="27" l="1"/>
  <c r="C3" i="27"/>
  <c r="B3" i="27"/>
  <c r="A3" i="27"/>
  <c r="D2" i="27"/>
  <c r="C2" i="27"/>
  <c r="B2" i="27"/>
  <c r="A2" i="27"/>
  <c r="J3" i="26"/>
  <c r="I3" i="26"/>
  <c r="H3" i="26"/>
  <c r="G3" i="26"/>
  <c r="F3" i="26"/>
  <c r="E3" i="26"/>
  <c r="AY158" i="25"/>
  <c r="AV158" i="25"/>
  <c r="AS158" i="25"/>
  <c r="AP158" i="25"/>
  <c r="AM158" i="25"/>
  <c r="AG158" i="25"/>
  <c r="AY157" i="25"/>
  <c r="AV157" i="25"/>
  <c r="AS157" i="25"/>
  <c r="AP157" i="25"/>
  <c r="AM157" i="25"/>
  <c r="AJ157" i="25"/>
  <c r="AG157" i="25"/>
  <c r="BE140" i="25"/>
  <c r="BE139" i="25"/>
  <c r="W139" i="25"/>
  <c r="T139" i="25"/>
  <c r="BE137" i="25"/>
  <c r="BE136" i="25"/>
  <c r="W136" i="25"/>
  <c r="T136" i="25"/>
  <c r="BE135" i="25"/>
  <c r="BE134" i="25"/>
  <c r="W134" i="25"/>
  <c r="T134" i="25"/>
  <c r="T133" i="25" s="1"/>
  <c r="W132" i="25"/>
  <c r="BE131" i="25"/>
  <c r="BE130" i="25"/>
  <c r="W130" i="25"/>
  <c r="T130" i="25"/>
  <c r="BE124" i="25"/>
  <c r="BE123" i="25"/>
  <c r="W123" i="25"/>
  <c r="T123" i="25"/>
  <c r="BE122" i="25"/>
  <c r="W122" i="25"/>
  <c r="T122" i="25"/>
  <c r="BE120" i="25"/>
  <c r="BE119" i="25"/>
  <c r="W119" i="25"/>
  <c r="T119" i="25"/>
  <c r="BE118" i="25"/>
  <c r="W118" i="25"/>
  <c r="T118" i="25"/>
  <c r="BE116" i="25"/>
  <c r="BE115" i="25"/>
  <c r="W115" i="25"/>
  <c r="T115" i="25"/>
  <c r="BE114" i="25"/>
  <c r="T114" i="25"/>
  <c r="BE113" i="25"/>
  <c r="W113" i="25"/>
  <c r="T113" i="25"/>
  <c r="BE112" i="25"/>
  <c r="W112" i="25"/>
  <c r="T112" i="25"/>
  <c r="BE110" i="25"/>
  <c r="W110" i="25"/>
  <c r="T110" i="25"/>
  <c r="BE109" i="25"/>
  <c r="T109" i="25"/>
  <c r="BE105" i="25"/>
  <c r="W105" i="25"/>
  <c r="T105" i="25"/>
  <c r="W104" i="25"/>
  <c r="BE100" i="25"/>
  <c r="BE99" i="25" s="1"/>
  <c r="W100" i="25"/>
  <c r="W99" i="25" s="1"/>
  <c r="T100" i="25"/>
  <c r="T99" i="25" s="1"/>
  <c r="BE97" i="25"/>
  <c r="BE96" i="25"/>
  <c r="W96" i="25"/>
  <c r="W95" i="25" s="1"/>
  <c r="T96" i="25"/>
  <c r="T95" i="25" s="1"/>
  <c r="AC95" i="25"/>
  <c r="AA95" i="25"/>
  <c r="Y95" i="25"/>
  <c r="W84" i="25"/>
  <c r="W82" i="25" s="1"/>
  <c r="W83" i="25"/>
  <c r="T83" i="25"/>
  <c r="AA82" i="25"/>
  <c r="Y82" i="25"/>
  <c r="BE81" i="25"/>
  <c r="BE80" i="25"/>
  <c r="W80" i="25"/>
  <c r="W79" i="25" s="1"/>
  <c r="T80" i="25"/>
  <c r="T79" i="25" s="1"/>
  <c r="AC79" i="25"/>
  <c r="AA79" i="25"/>
  <c r="Y79" i="25"/>
  <c r="BE78" i="25"/>
  <c r="W78" i="25"/>
  <c r="T78" i="25"/>
  <c r="BE77" i="25"/>
  <c r="W77" i="25"/>
  <c r="T77" i="25"/>
  <c r="BE76" i="25"/>
  <c r="W76" i="25"/>
  <c r="T76" i="25"/>
  <c r="BE75" i="25"/>
  <c r="BE74" i="25"/>
  <c r="W74" i="25"/>
  <c r="AA73" i="25"/>
  <c r="Y73" i="25"/>
  <c r="BE72" i="25"/>
  <c r="W72" i="25"/>
  <c r="T72" i="25"/>
  <c r="BE71" i="25"/>
  <c r="BE70" i="25"/>
  <c r="W69" i="25"/>
  <c r="T70" i="25"/>
  <c r="Y69" i="25"/>
  <c r="BD68" i="25"/>
  <c r="BC68" i="25"/>
  <c r="BB68" i="25"/>
  <c r="BA68" i="25"/>
  <c r="AY68" i="25"/>
  <c r="AY156" i="25" s="1"/>
  <c r="AX68" i="25"/>
  <c r="AV68" i="25"/>
  <c r="AV156" i="25" s="1"/>
  <c r="AU68" i="25"/>
  <c r="AS68" i="25"/>
  <c r="AR68" i="25"/>
  <c r="AP68" i="25"/>
  <c r="AP156" i="25" s="1"/>
  <c r="AO68" i="25"/>
  <c r="AM68" i="25"/>
  <c r="AM155" i="25" s="1"/>
  <c r="AL68" i="25"/>
  <c r="AJ68" i="25"/>
  <c r="AI68" i="25"/>
  <c r="BE67" i="25"/>
  <c r="BE66" i="25" s="1"/>
  <c r="W67" i="25"/>
  <c r="T67" i="25"/>
  <c r="AC66" i="25"/>
  <c r="Y66" i="25"/>
  <c r="W66" i="25"/>
  <c r="T66" i="25"/>
  <c r="BE65" i="25"/>
  <c r="T65" i="25"/>
  <c r="BE64" i="25"/>
  <c r="BE63" i="25"/>
  <c r="T63" i="25"/>
  <c r="BE62" i="25"/>
  <c r="BE60" i="25"/>
  <c r="W60" i="25"/>
  <c r="T60" i="25"/>
  <c r="BE59" i="25"/>
  <c r="W59" i="25"/>
  <c r="T59" i="25"/>
  <c r="AA58" i="25"/>
  <c r="Y58" i="25"/>
  <c r="BE53" i="25"/>
  <c r="W53" i="25"/>
  <c r="T53" i="25"/>
  <c r="BE52" i="25"/>
  <c r="W52" i="25"/>
  <c r="T52" i="25"/>
  <c r="BE51" i="25"/>
  <c r="W51" i="25"/>
  <c r="T51" i="25"/>
  <c r="BE49" i="25"/>
  <c r="W49" i="25"/>
  <c r="T49" i="25"/>
  <c r="BE48" i="25"/>
  <c r="W48" i="25"/>
  <c r="T48" i="25"/>
  <c r="AC47" i="25"/>
  <c r="BE46" i="25"/>
  <c r="W46" i="25"/>
  <c r="T46" i="25"/>
  <c r="BE45" i="25"/>
  <c r="W45" i="25"/>
  <c r="T45" i="25"/>
  <c r="BE44" i="25"/>
  <c r="W44" i="25"/>
  <c r="T44" i="25"/>
  <c r="AC43" i="25"/>
  <c r="AA43" i="25"/>
  <c r="Y43" i="25"/>
  <c r="BE42" i="25"/>
  <c r="W42" i="25"/>
  <c r="T42" i="25"/>
  <c r="BE41" i="25"/>
  <c r="W41" i="25"/>
  <c r="T41" i="25"/>
  <c r="BE40" i="25"/>
  <c r="W40" i="25"/>
  <c r="T40" i="25"/>
  <c r="BE39" i="25"/>
  <c r="W39" i="25"/>
  <c r="T39" i="25"/>
  <c r="AE38" i="25"/>
  <c r="AE37" i="25" s="1"/>
  <c r="Y38" i="25"/>
  <c r="BD37" i="25"/>
  <c r="BC37" i="25"/>
  <c r="AZ37" i="25"/>
  <c r="AY37" i="25"/>
  <c r="AX37" i="25"/>
  <c r="AW37" i="25"/>
  <c r="AV37" i="25"/>
  <c r="AU37" i="25"/>
  <c r="AT37" i="25"/>
  <c r="AS37" i="25"/>
  <c r="AR37" i="25"/>
  <c r="AQ37" i="25"/>
  <c r="AP37" i="25"/>
  <c r="AO37" i="25"/>
  <c r="AN37" i="25"/>
  <c r="AM37" i="25"/>
  <c r="AL37" i="25"/>
  <c r="AK37" i="25"/>
  <c r="AJ37" i="25"/>
  <c r="BI24" i="25"/>
  <c r="BG24" i="25"/>
  <c r="BF24" i="25"/>
  <c r="BE24" i="25"/>
  <c r="BD24" i="25"/>
  <c r="BC24" i="25"/>
  <c r="BJ23" i="25"/>
  <c r="BJ22" i="25"/>
  <c r="BJ21" i="25"/>
  <c r="BJ20" i="25"/>
  <c r="T58" i="25" l="1"/>
  <c r="T43" i="25"/>
  <c r="BE47" i="25"/>
  <c r="Y37" i="25"/>
  <c r="T47" i="25"/>
  <c r="AA37" i="25"/>
  <c r="B68" i="28"/>
  <c r="T38" i="25"/>
  <c r="BE61" i="25"/>
  <c r="AC37" i="25"/>
  <c r="T69" i="25"/>
  <c r="AA68" i="25"/>
  <c r="T50" i="25"/>
  <c r="T73" i="25"/>
  <c r="T61" i="25"/>
  <c r="B69" i="28"/>
  <c r="W133" i="25"/>
  <c r="W117" i="25"/>
  <c r="AC68" i="25"/>
  <c r="Y68" i="25"/>
  <c r="Y153" i="25" s="1"/>
  <c r="BE38" i="25"/>
  <c r="W103" i="25"/>
  <c r="W111" i="25"/>
  <c r="BE79" i="25"/>
  <c r="T82" i="25"/>
  <c r="BE95" i="25"/>
  <c r="W58" i="25"/>
  <c r="BE103" i="25"/>
  <c r="BE111" i="25"/>
  <c r="BE58" i="25"/>
  <c r="BE69" i="25"/>
  <c r="BE73" i="25"/>
  <c r="W107" i="25"/>
  <c r="BE117" i="25"/>
  <c r="BE43" i="25"/>
  <c r="BE50" i="25"/>
  <c r="AL153" i="25"/>
  <c r="BE107" i="25"/>
  <c r="T111" i="25"/>
  <c r="T108" i="25" s="1"/>
  <c r="BE133" i="25"/>
  <c r="T158" i="25"/>
  <c r="T157" i="25"/>
  <c r="T117" i="25"/>
  <c r="T107" i="25"/>
  <c r="AI153" i="25"/>
  <c r="AH153" i="25"/>
  <c r="W73" i="25"/>
  <c r="T103" i="25"/>
  <c r="W43" i="25"/>
  <c r="W50" i="25"/>
  <c r="AE153" i="25"/>
  <c r="AJ153" i="25"/>
  <c r="AZ153" i="25"/>
  <c r="AY154" i="25" s="1"/>
  <c r="W47" i="25"/>
  <c r="AK153" i="25"/>
  <c r="AW153" i="25"/>
  <c r="AV154" i="25" s="1"/>
  <c r="BA153" i="25"/>
  <c r="AT153" i="25"/>
  <c r="AS154" i="25" s="1"/>
  <c r="AX153" i="25"/>
  <c r="BB153" i="25"/>
  <c r="BJ24" i="25"/>
  <c r="W38" i="25"/>
  <c r="AQ153" i="25"/>
  <c r="AP154" i="25" s="1"/>
  <c r="AU153" i="25"/>
  <c r="AY153" i="25"/>
  <c r="AV155" i="25"/>
  <c r="AN153" i="25"/>
  <c r="AM154" i="25" s="1"/>
  <c r="AR153" i="25"/>
  <c r="AV153" i="25"/>
  <c r="AY155" i="25"/>
  <c r="AO153" i="25"/>
  <c r="AS153" i="25"/>
  <c r="AM156" i="25"/>
  <c r="AM153" i="25"/>
  <c r="AS155" i="25"/>
  <c r="AS156" i="25"/>
  <c r="AP155" i="25"/>
  <c r="AP153" i="25"/>
  <c r="AA153" i="25" l="1"/>
  <c r="W68" i="25"/>
  <c r="T153" i="25"/>
  <c r="AC153" i="25"/>
  <c r="T68" i="25"/>
  <c r="T37" i="25"/>
  <c r="BE37" i="25"/>
  <c r="AJ154" i="25"/>
  <c r="W153" i="25"/>
  <c r="W37" i="25"/>
  <c r="AG154" i="25"/>
  <c r="BE68" i="25"/>
  <c r="T155" i="25"/>
  <c r="T156" i="25"/>
  <c r="BE153" i="25" l="1"/>
</calcChain>
</file>

<file path=xl/sharedStrings.xml><?xml version="1.0" encoding="utf-8"?>
<sst xmlns="http://schemas.openxmlformats.org/spreadsheetml/2006/main" count="952" uniqueCount="472">
  <si>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</si>
  <si>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</si>
  <si>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</si>
  <si>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</si>
  <si>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</si>
  <si>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</si>
  <si>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</si>
  <si>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</si>
  <si>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</si>
  <si>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</si>
  <si>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</si>
  <si>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</si>
  <si>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</si>
  <si>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</si>
  <si>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</si>
  <si>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</si>
  <si>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</si>
  <si>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</si>
  <si>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</si>
  <si>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</si>
  <si>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</si>
  <si>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</si>
  <si>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</si>
  <si>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</si>
  <si>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</si>
  <si>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</si>
  <si>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</si>
  <si>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</si>
  <si>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</si>
  <si>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</si>
  <si>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</si>
  <si>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</si>
  <si>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</si>
  <si>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</si>
  <si>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</si>
  <si>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</si>
  <si>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</si>
  <si>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</si>
  <si>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</si>
  <si>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</si>
  <si>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</si>
  <si>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</si>
  <si>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</si>
  <si>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</si>
  <si>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</si>
  <si>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</si>
  <si>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</si>
  <si>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</si>
  <si>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</si>
  <si>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</si>
  <si>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</si>
  <si>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</si>
  <si>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</si>
  <si>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</si>
  <si>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</si>
  <si>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</si>
  <si>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</si>
  <si>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</si>
  <si>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</si>
  <si>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</si>
  <si>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</si>
  <si>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</si>
  <si>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</si>
  <si>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</si>
  <si>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</si>
  <si>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</si>
  <si>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</si>
  <si>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</si>
  <si>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</si>
  <si>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</si>
  <si>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</si>
  <si>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</si>
  <si>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</si>
  <si>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</si>
  <si>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</si>
  <si>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</si>
  <si>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</si>
  <si>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</si>
  <si>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</si>
  <si>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</si>
  <si>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</si>
  <si>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</si>
  <si>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</si>
  <si>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</si>
  <si>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</si>
  <si>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</si>
  <si>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</si>
  <si>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</si>
  <si>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</si>
  <si>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</si>
  <si>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</si>
  <si>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</si>
  <si>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</si>
  <si>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</si>
  <si>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</si>
  <si>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</si>
  <si>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</si>
  <si>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</si>
  <si>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</si>
  <si>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</si>
  <si>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Зачетных
единиц</t>
  </si>
  <si>
    <t>Код 
компетенции</t>
  </si>
  <si>
    <t>Наименование компетенции</t>
  </si>
  <si>
    <t>1.2</t>
  </si>
  <si>
    <t>1.2.1</t>
  </si>
  <si>
    <t>1.3</t>
  </si>
  <si>
    <t>1.3.1</t>
  </si>
  <si>
    <t>1.1.2</t>
  </si>
  <si>
    <t>4.2</t>
  </si>
  <si>
    <t>VIII. Матрица компетенций</t>
  </si>
  <si>
    <t>СОГЛАСОВАНО</t>
  </si>
  <si>
    <t>Эксперт-нормоконтролер</t>
  </si>
  <si>
    <t>1.4</t>
  </si>
  <si>
    <t>1.4.1</t>
  </si>
  <si>
    <t>1.6</t>
  </si>
  <si>
    <t>IV курс</t>
  </si>
  <si>
    <t>1.7</t>
  </si>
  <si>
    <t>IV</t>
  </si>
  <si>
    <t xml:space="preserve">   I. График образовательного процесса</t>
  </si>
  <si>
    <t xml:space="preserve">Количество часов учебных занятий                        </t>
  </si>
  <si>
    <t>3.2</t>
  </si>
  <si>
    <t>Начальник Главного управления профессионального образования
Министерства образования Республики Беларусь</t>
  </si>
  <si>
    <t>ТИПОВОЙ УЧЕБНЫЙ  ПЛАН</t>
  </si>
  <si>
    <t>Название цикла, интегрированного модуля,
учебной дисциплины, курсового проекта (курсовой работы)</t>
  </si>
  <si>
    <t>ГОСУДАРСТВЕННЫЙ КОМПОНЕНТ</t>
  </si>
  <si>
    <t>2</t>
  </si>
  <si>
    <t>ФАКУЛЬТАТИВНЫЕ ДИСЦИПЛИНЫ</t>
  </si>
  <si>
    <t>ДОПОЛНИТЕЛЬНЫЕ ВИДЫ ОБУЧЕНИЯ</t>
  </si>
  <si>
    <t>3</t>
  </si>
  <si>
    <t>1 семестр,
17 недель</t>
  </si>
  <si>
    <t>2 семестр,
17 недель</t>
  </si>
  <si>
    <t>3 семестр,
17 недель</t>
  </si>
  <si>
    <t>4 семестр,
17 недель</t>
  </si>
  <si>
    <t>5 семестр,
17 недель</t>
  </si>
  <si>
    <t>6 семестр,
17 недель</t>
  </si>
  <si>
    <t>Ознакомительная</t>
  </si>
  <si>
    <t>Технологическая</t>
  </si>
  <si>
    <t>Организационно-технологическая</t>
  </si>
  <si>
    <t>Преддипломная</t>
  </si>
  <si>
    <t>Математика</t>
  </si>
  <si>
    <t>Физика</t>
  </si>
  <si>
    <t>Информатика</t>
  </si>
  <si>
    <t>Иностранный язык</t>
  </si>
  <si>
    <t>Введение в промышленный дизайн</t>
  </si>
  <si>
    <t>Промышленная экология</t>
  </si>
  <si>
    <t>Охрана труда</t>
  </si>
  <si>
    <t>Материаловедение</t>
  </si>
  <si>
    <t>Инженерная графика</t>
  </si>
  <si>
    <t>Маркетинг дизайна</t>
  </si>
  <si>
    <t>Экономика предприятия</t>
  </si>
  <si>
    <t>Рисунок</t>
  </si>
  <si>
    <t>Композиция и формообразование</t>
  </si>
  <si>
    <t>Визуальные коммуникации</t>
  </si>
  <si>
    <t>Системы автоматизированного проектирования</t>
  </si>
  <si>
    <t>Теория и методология дизайна</t>
  </si>
  <si>
    <t>Нормирование точности и технические измерения</t>
  </si>
  <si>
    <t>Основы эколого-энергетической устойчивости производства</t>
  </si>
  <si>
    <t>Производственные технологии</t>
  </si>
  <si>
    <t>Проектирование и дизайн технологической оснастки и инструмента</t>
  </si>
  <si>
    <t>Пластическое моделирование</t>
  </si>
  <si>
    <t>Макетирование</t>
  </si>
  <si>
    <t>Компьютерное конструирование и проектирование инструмента и оснастки</t>
  </si>
  <si>
    <t>Компьютерное конструирование и проектирование оборудования</t>
  </si>
  <si>
    <t>Коррупция и ее общественная опасность</t>
  </si>
  <si>
    <t>Введение в инженерное образование</t>
  </si>
  <si>
    <t>3.3</t>
  </si>
  <si>
    <t>Физическая культура</t>
  </si>
  <si>
    <t>Обзорные лекции перед гос.экзаменом</t>
  </si>
  <si>
    <t>1.1.1</t>
  </si>
  <si>
    <t>1.1.3</t>
  </si>
  <si>
    <t>2.1.1</t>
  </si>
  <si>
    <t>2.1.2</t>
  </si>
  <si>
    <t>2.2.1</t>
  </si>
  <si>
    <t>1.6.1</t>
  </si>
  <si>
    <t>1.7.1</t>
  </si>
  <si>
    <t>Модуль "Эргономика"</t>
  </si>
  <si>
    <t>1.2.2</t>
  </si>
  <si>
    <t>2.2.3</t>
  </si>
  <si>
    <t>2.3.1</t>
  </si>
  <si>
    <t>2.4</t>
  </si>
  <si>
    <t>Модуль "Моделирование"</t>
  </si>
  <si>
    <t>2.4.1</t>
  </si>
  <si>
    <t>Курсовая работа по учебной  дисциплине "Компьютерное конструирование и проектирование инструмента и оснастки"</t>
  </si>
  <si>
    <t>Курсовой проект по учебной дисциплине "Компьютерное конструирование и проектирование оборудования"</t>
  </si>
  <si>
    <t>УК-1</t>
  </si>
  <si>
    <t>УК-2</t>
  </si>
  <si>
    <t>УК-3</t>
  </si>
  <si>
    <t>УК-4</t>
  </si>
  <si>
    <t>УК-5</t>
  </si>
  <si>
    <t>УК-6</t>
  </si>
  <si>
    <t>БПК-1</t>
  </si>
  <si>
    <t>БПК-2</t>
  </si>
  <si>
    <t>БПК-3</t>
  </si>
  <si>
    <t>БПК-4</t>
  </si>
  <si>
    <t>БПК-5</t>
  </si>
  <si>
    <t>БПК-6</t>
  </si>
  <si>
    <t>БПК-7</t>
  </si>
  <si>
    <t>БПК-8</t>
  </si>
  <si>
    <t>БПК-9</t>
  </si>
  <si>
    <t>СК-1</t>
  </si>
  <si>
    <t>СК-2</t>
  </si>
  <si>
    <t>СК-3</t>
  </si>
  <si>
    <t>СК-4</t>
  </si>
  <si>
    <t>СК-5</t>
  </si>
  <si>
    <t>СК-6</t>
  </si>
  <si>
    <t>СК-7</t>
  </si>
  <si>
    <t>СК-8</t>
  </si>
  <si>
    <t>СК-9</t>
  </si>
  <si>
    <t>СК-10</t>
  </si>
  <si>
    <t>Графические компьютерные технологии в дизайне</t>
  </si>
  <si>
    <t>СК-11</t>
  </si>
  <si>
    <t>СК-12</t>
  </si>
  <si>
    <t>СК-13</t>
  </si>
  <si>
    <t>СК-14</t>
  </si>
  <si>
    <t>СК-15</t>
  </si>
  <si>
    <t>СК-16</t>
  </si>
  <si>
    <t>СК-17</t>
  </si>
  <si>
    <t>СК-18</t>
  </si>
  <si>
    <t>2.5</t>
  </si>
  <si>
    <t>2.5.1</t>
  </si>
  <si>
    <t>2.6</t>
  </si>
  <si>
    <t>2.7.1</t>
  </si>
  <si>
    <t>2.8</t>
  </si>
  <si>
    <t>2.8.1</t>
  </si>
  <si>
    <t>2.9</t>
  </si>
  <si>
    <t>2.9.1</t>
  </si>
  <si>
    <t>2.9.2</t>
  </si>
  <si>
    <t>2.10</t>
  </si>
  <si>
    <t>2.10.1</t>
  </si>
  <si>
    <t>2.10.2</t>
  </si>
  <si>
    <t>2.10.3</t>
  </si>
  <si>
    <t>2.11.1</t>
  </si>
  <si>
    <t>2.11.2</t>
  </si>
  <si>
    <r>
      <rPr>
        <u/>
        <sz val="24"/>
        <color indexed="8"/>
        <rFont val="Times New Roman"/>
        <family val="1"/>
        <charset val="204"/>
      </rPr>
      <t xml:space="preserve">29 </t>
    </r>
    <r>
      <rPr>
        <sz val="24"/>
        <color indexed="8"/>
        <rFont val="Times New Roman"/>
        <family val="1"/>
        <charset val="204"/>
      </rPr>
      <t xml:space="preserve">
09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10</t>
    </r>
  </si>
  <si>
    <r>
      <rPr>
        <u/>
        <sz val="24"/>
        <color indexed="8"/>
        <rFont val="Times New Roman"/>
        <family val="1"/>
        <charset val="204"/>
      </rPr>
      <t xml:space="preserve">27 </t>
    </r>
    <r>
      <rPr>
        <sz val="24"/>
        <color indexed="8"/>
        <rFont val="Times New Roman"/>
        <family val="1"/>
        <charset val="204"/>
      </rPr>
      <t xml:space="preserve">
10
</t>
    </r>
    <r>
      <rPr>
        <u/>
        <sz val="24"/>
        <color indexed="8"/>
        <rFont val="Times New Roman"/>
        <family val="1"/>
        <charset val="204"/>
      </rPr>
      <t>02</t>
    </r>
    <r>
      <rPr>
        <sz val="24"/>
        <color indexed="8"/>
        <rFont val="Times New Roman"/>
        <family val="1"/>
        <charset val="204"/>
      </rPr>
      <t xml:space="preserve">
11</t>
    </r>
  </si>
  <si>
    <r>
      <rPr>
        <u/>
        <sz val="24"/>
        <color indexed="8"/>
        <rFont val="Times New Roman"/>
        <family val="1"/>
        <charset val="204"/>
      </rPr>
      <t xml:space="preserve">26 </t>
    </r>
    <r>
      <rPr>
        <sz val="24"/>
        <color indexed="8"/>
        <rFont val="Times New Roman"/>
        <family val="1"/>
        <charset val="204"/>
      </rPr>
      <t xml:space="preserve">
01
</t>
    </r>
    <r>
      <rPr>
        <u/>
        <sz val="24"/>
        <color indexed="8"/>
        <rFont val="Times New Roman"/>
        <family val="1"/>
        <charset val="204"/>
      </rPr>
      <t>01</t>
    </r>
    <r>
      <rPr>
        <sz val="24"/>
        <color indexed="8"/>
        <rFont val="Times New Roman"/>
        <family val="1"/>
        <charset val="204"/>
      </rPr>
      <t xml:space="preserve">
02</t>
    </r>
  </si>
  <si>
    <r>
      <rPr>
        <u/>
        <sz val="24"/>
        <color indexed="8"/>
        <rFont val="Times New Roman"/>
        <family val="1"/>
        <charset val="204"/>
      </rPr>
      <t xml:space="preserve">23 </t>
    </r>
    <r>
      <rPr>
        <sz val="24"/>
        <color indexed="8"/>
        <rFont val="Times New Roman"/>
        <family val="1"/>
        <charset val="204"/>
      </rPr>
      <t xml:space="preserve">
02
</t>
    </r>
    <r>
      <rPr>
        <u/>
        <sz val="24"/>
        <color indexed="8"/>
        <rFont val="Times New Roman"/>
        <family val="1"/>
        <charset val="204"/>
      </rPr>
      <t>01</t>
    </r>
    <r>
      <rPr>
        <sz val="24"/>
        <color indexed="8"/>
        <rFont val="Times New Roman"/>
        <family val="1"/>
        <charset val="204"/>
      </rPr>
      <t xml:space="preserve">
03</t>
    </r>
  </si>
  <si>
    <r>
      <rPr>
        <u/>
        <sz val="24"/>
        <color indexed="8"/>
        <rFont val="Times New Roman"/>
        <family val="1"/>
        <charset val="204"/>
      </rPr>
      <t xml:space="preserve">30 </t>
    </r>
    <r>
      <rPr>
        <sz val="24"/>
        <color indexed="8"/>
        <rFont val="Times New Roman"/>
        <family val="1"/>
        <charset val="204"/>
      </rPr>
      <t xml:space="preserve">
03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04</t>
    </r>
  </si>
  <si>
    <r>
      <rPr>
        <u/>
        <sz val="24"/>
        <color indexed="8"/>
        <rFont val="Times New Roman"/>
        <family val="1"/>
        <charset val="204"/>
      </rPr>
      <t xml:space="preserve">27 </t>
    </r>
    <r>
      <rPr>
        <sz val="24"/>
        <color indexed="8"/>
        <rFont val="Times New Roman"/>
        <family val="1"/>
        <charset val="204"/>
      </rPr>
      <t xml:space="preserve">
04
</t>
    </r>
    <r>
      <rPr>
        <u/>
        <sz val="24"/>
        <color indexed="8"/>
        <rFont val="Times New Roman"/>
        <family val="1"/>
        <charset val="204"/>
      </rPr>
      <t>03</t>
    </r>
    <r>
      <rPr>
        <sz val="24"/>
        <color indexed="8"/>
        <rFont val="Times New Roman"/>
        <family val="1"/>
        <charset val="204"/>
      </rPr>
      <t xml:space="preserve">
05</t>
    </r>
  </si>
  <si>
    <r>
      <rPr>
        <u/>
        <sz val="24"/>
        <color indexed="8"/>
        <rFont val="Times New Roman"/>
        <family val="1"/>
        <charset val="204"/>
      </rPr>
      <t xml:space="preserve">29 </t>
    </r>
    <r>
      <rPr>
        <sz val="24"/>
        <color indexed="8"/>
        <rFont val="Times New Roman"/>
        <family val="1"/>
        <charset val="204"/>
      </rPr>
      <t xml:space="preserve">
06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07</t>
    </r>
  </si>
  <si>
    <r>
      <rPr>
        <u/>
        <sz val="24"/>
        <color indexed="8"/>
        <rFont val="Times New Roman"/>
        <family val="1"/>
        <charset val="204"/>
      </rPr>
      <t xml:space="preserve">27 </t>
    </r>
    <r>
      <rPr>
        <sz val="24"/>
        <color indexed="8"/>
        <rFont val="Times New Roman"/>
        <family val="1"/>
        <charset val="204"/>
      </rPr>
      <t xml:space="preserve">
07
</t>
    </r>
    <r>
      <rPr>
        <u/>
        <sz val="24"/>
        <color indexed="8"/>
        <rFont val="Times New Roman"/>
        <family val="1"/>
        <charset val="204"/>
      </rPr>
      <t>02</t>
    </r>
    <r>
      <rPr>
        <sz val="24"/>
        <color indexed="8"/>
        <rFont val="Times New Roman"/>
        <family val="1"/>
        <charset val="204"/>
      </rPr>
      <t xml:space="preserve">
08</t>
    </r>
  </si>
  <si>
    <t xml:space="preserve"> Естественнонаучный модуль</t>
  </si>
  <si>
    <t>1.2.3</t>
  </si>
  <si>
    <t>1.4.2</t>
  </si>
  <si>
    <t>1.4.3</t>
  </si>
  <si>
    <t>1.5.</t>
  </si>
  <si>
    <t>1.5.1.</t>
  </si>
  <si>
    <t>Информационные технологии</t>
  </si>
  <si>
    <t>Живопись цветоведение и колористика</t>
  </si>
  <si>
    <t>Модуль "Информационные технологии дизайна"</t>
  </si>
  <si>
    <t>2.2</t>
  </si>
  <si>
    <t>2.2.2</t>
  </si>
  <si>
    <t>2.2.4</t>
  </si>
  <si>
    <t>2.3</t>
  </si>
  <si>
    <t>Модуль "Проектная графика"</t>
  </si>
  <si>
    <t>Проектная графика</t>
  </si>
  <si>
    <t>Философия</t>
  </si>
  <si>
    <t>Политология</t>
  </si>
  <si>
    <t>Модуль "Профессиональная лексика"</t>
  </si>
  <si>
    <t>2.10.4</t>
  </si>
  <si>
    <t>2.11</t>
  </si>
  <si>
    <t>Конструирование и дизайн оборудования и машин</t>
  </si>
  <si>
    <t>Курсовой проект по учебной дисциплине "Конструирование и дизайн оборудования и машин"</t>
  </si>
  <si>
    <t>Национальная безопасность</t>
  </si>
  <si>
    <t>Делопроизводство</t>
  </si>
  <si>
    <t>3.4</t>
  </si>
  <si>
    <t>/1-6</t>
  </si>
  <si>
    <t>/68</t>
  </si>
  <si>
    <t>/340</t>
  </si>
  <si>
    <t>/34</t>
  </si>
  <si>
    <t>1.5.2</t>
  </si>
  <si>
    <t>Курсовая работа по учебной дисциплине "Рисунок"</t>
  </si>
  <si>
    <t xml:space="preserve">УК-1 </t>
  </si>
  <si>
    <t>Курсовая работа по учебной. дисциплине "Проектная графика"</t>
  </si>
  <si>
    <t>Экономика</t>
  </si>
  <si>
    <t>1.1.4</t>
  </si>
  <si>
    <t>История</t>
  </si>
  <si>
    <t>/20</t>
  </si>
  <si>
    <t>3.5</t>
  </si>
  <si>
    <t>/10</t>
  </si>
  <si>
    <t>/16</t>
  </si>
  <si>
    <t>1¹</t>
  </si>
  <si>
    <t>Модуль "Безопасность жизнедеятельности"</t>
  </si>
  <si>
    <t>Защита населения и объектов от чрезвычайных ситуаций. Радиационная безопасность</t>
  </si>
  <si>
    <t>1.4.4</t>
  </si>
  <si>
    <t>1.6.2</t>
  </si>
  <si>
    <t>1.6.3</t>
  </si>
  <si>
    <t>Модуль "Основы творческой подготовки к дизайну"</t>
  </si>
  <si>
    <t>Модуль "Инженерная графика"</t>
  </si>
  <si>
    <t xml:space="preserve"> Модуль "Теоретические основы дизайна"</t>
  </si>
  <si>
    <t>Политические институты и политические процессы/Логика</t>
  </si>
  <si>
    <t>УК-7</t>
  </si>
  <si>
    <t>2. Защита дипломного проекта в ГЭК</t>
  </si>
  <si>
    <t>2.8.2</t>
  </si>
  <si>
    <t>Организация проектной деятельности</t>
  </si>
  <si>
    <t>2¹3¹</t>
  </si>
  <si>
    <r>
      <rPr>
        <u/>
        <sz val="24"/>
        <color indexed="8"/>
        <rFont val="Times New Roman"/>
        <family val="1"/>
        <charset val="204"/>
      </rPr>
      <t xml:space="preserve">29 </t>
    </r>
    <r>
      <rPr>
        <sz val="24"/>
        <color indexed="8"/>
        <rFont val="Times New Roman"/>
        <family val="1"/>
        <charset val="204"/>
      </rPr>
      <t xml:space="preserve">
12
</t>
    </r>
    <r>
      <rPr>
        <u/>
        <sz val="24"/>
        <color indexed="8"/>
        <rFont val="Times New Roman"/>
        <family val="1"/>
        <charset val="204"/>
      </rPr>
      <t>04</t>
    </r>
    <r>
      <rPr>
        <sz val="24"/>
        <color indexed="8"/>
        <rFont val="Times New Roman"/>
        <family val="1"/>
        <charset val="204"/>
      </rPr>
      <t xml:space="preserve">
01</t>
    </r>
  </si>
  <si>
    <t>2¹</t>
  </si>
  <si>
    <t>Начальник Главного управления профессионального образования Министерства образования Республики Беларусь</t>
  </si>
  <si>
    <t>2.6.1</t>
  </si>
  <si>
    <t>2.7</t>
  </si>
  <si>
    <t>3.6</t>
  </si>
  <si>
    <t>8 семестр</t>
  </si>
  <si>
    <t xml:space="preserve"> Социально-гуманитарный модуль 1</t>
  </si>
  <si>
    <t>Модуль "Информационные технологии и САПР"</t>
  </si>
  <si>
    <t>Социально-гуманитарный модуль 2</t>
  </si>
  <si>
    <t xml:space="preserve">Психология труда/История мировой культуры </t>
  </si>
  <si>
    <t>Курсовой проект по уч. дисциплине "Промышленная экология"</t>
  </si>
  <si>
    <t>1,2,3</t>
  </si>
  <si>
    <t>1.3.2</t>
  </si>
  <si>
    <t>Модуль "Промышленная экология"</t>
  </si>
  <si>
    <t>2.11.3</t>
  </si>
  <si>
    <t>Компьютерное моделирование</t>
  </si>
  <si>
    <t>Художественное проектирование</t>
  </si>
  <si>
    <t>История дизайна</t>
  </si>
  <si>
    <t>Концептуальные основы презентации проекта</t>
  </si>
  <si>
    <t>Дизайн среды</t>
  </si>
  <si>
    <t>МИНИСТЕРСТВО ОБРАЗОВАНИЯ РЕСПУБЛИКИ БЕЛАРУСЬ</t>
  </si>
  <si>
    <t>Курсовая работа по учебной  дисциплине "Дизайн среды"</t>
  </si>
  <si>
    <t xml:space="preserve">Уметь анализировать социально-значимые явления,  события и процессы, использовать социологическую и экономическую информацию, быть способным к проявлению предпринимательской инициативы  </t>
  </si>
  <si>
    <t xml:space="preserve">История </t>
  </si>
  <si>
    <t xml:space="preserve">Политология </t>
  </si>
  <si>
    <t>1.3.1, 1.3.2</t>
  </si>
  <si>
    <t>Модуль "Качество, стандартизация и метрология"</t>
  </si>
  <si>
    <t>Модуль "Материаловедение и производственные технологии"</t>
  </si>
  <si>
    <t>Модуль "Конструирование, проектирование и дизайн"</t>
  </si>
  <si>
    <t>Код модуля, учебной дисциплины</t>
  </si>
  <si>
    <t>Название модуля,
учебной дисциплины, курсового проекта (курсовой работы)</t>
  </si>
  <si>
    <t>"___" _________________2020 г.</t>
  </si>
  <si>
    <t>2.4.2</t>
  </si>
  <si>
    <t>2.7.2</t>
  </si>
  <si>
    <t>2.9.3</t>
  </si>
  <si>
    <t>2.9.4</t>
  </si>
  <si>
    <t>2.10.5</t>
  </si>
  <si>
    <t>2.10.6</t>
  </si>
  <si>
    <t>Композиция в промышленном дизайне</t>
  </si>
  <si>
    <t>КОМПОНЕНТ УЧРЕЖДЕНИЯ ВЫСШЕГО ОБРАЗОВАНИЯ</t>
  </si>
  <si>
    <t>В.К. Шелег</t>
  </si>
  <si>
    <t>Курсовая работа по учебной дисциплине "Композиция в промышленном дизайне"</t>
  </si>
  <si>
    <t>СК-19</t>
  </si>
  <si>
    <t xml:space="preserve">Стили и стилеобразование </t>
  </si>
  <si>
    <t>Курсовая работа по учебной дисциплине "Графические компьютерные технологии в дизайне"</t>
  </si>
  <si>
    <t>Модуль "Экономика и проектная деятельность"</t>
  </si>
  <si>
    <t>6¹</t>
  </si>
  <si>
    <t xml:space="preserve">Владеть культурой мышления, быть способным к восприятию, обобщению и анализу философских и мировоззренческих  проблем, уметь реализовывать психолого-педагогические знания и умения в социально-профессиональной деятельности  </t>
  </si>
  <si>
    <t xml:space="preserve">Владеть основными  категориями политологии и идеологии, понимать специфику формирования и функционирования политической системы и особенности  идеологии белорусского государства </t>
  </si>
  <si>
    <t>Владеть основами программы  SolidWorks и специализированными компьютерными программами для визуализации полученных трехмерных моделей</t>
  </si>
  <si>
    <t>7¹</t>
  </si>
  <si>
    <t xml:space="preserve">Обладать базовыми навыками коммуникации в устной и письменной формах на государственных и иностранных языках для решения задач межличностного и межкультурного взаимодействия в области промышленного дизайна, использовать иностранный язык в качестве инструмента профессиональной деятельности </t>
  </si>
  <si>
    <t xml:space="preserve">Владеть основными методами защиты производственного персонала и населения от возможных последствий аварий, катастроф, стихийных бедствий </t>
  </si>
  <si>
    <t>1.2.3, 1.5.1</t>
  </si>
  <si>
    <t>Основы Web-дизайна</t>
  </si>
  <si>
    <t xml:space="preserve">Информационные технологии </t>
  </si>
  <si>
    <t>БПК-10</t>
  </si>
  <si>
    <t>БПК-11</t>
  </si>
  <si>
    <t xml:space="preserve">Владеть основами языка HTML для разработки и оформления веб-страниц, способами создания HTML-документов, навыками использования профессионального редактора для создания сайтов </t>
  </si>
  <si>
    <t>Быть способным оценивать конкурентоспособность и экономическую эффективность разрабатываемого производственного оборудования</t>
  </si>
  <si>
    <t xml:space="preserve"> СК-10</t>
  </si>
  <si>
    <t>Быть способным использовать знание принципов проектирования средовых объектов, владеть навыками дизайн-проектирования интерьерного и экстерьерного пространства жизнедеятельности человека</t>
  </si>
  <si>
    <t>СК-20</t>
  </si>
  <si>
    <t>2.10.2, 2.10.3</t>
  </si>
  <si>
    <t>СК-21</t>
  </si>
  <si>
    <t>2.10.4, 2.10.5</t>
  </si>
  <si>
    <t>СК-22</t>
  </si>
  <si>
    <t xml:space="preserve"> 2.10.6</t>
  </si>
  <si>
    <t>СК-23</t>
  </si>
  <si>
    <t>2.11.1, 2.11.2</t>
  </si>
  <si>
    <t>2.1</t>
  </si>
  <si>
    <t>УК-8</t>
  </si>
  <si>
    <t xml:space="preserve">2.1.1  </t>
  </si>
  <si>
    <t>Владеть основными понятиями и законами физики, принципами экспериментального и теоретического изучения физических явлений и процессов, методами анализа и решения прикладных инженерных задач промышленного дизайна</t>
  </si>
  <si>
    <t>Владеть инструментальными средствами Adobe Photoshop, CorelDraw для создания и обработки графических изображений в сфере дизайна производственного оборудования</t>
  </si>
  <si>
    <t>Владеть методами автоматизации процесса проектирования, создания и визуализации объектов и оформления конструкторской документации в AutoCAD, необходимыми для практической деятельности в области промышленного дизайна</t>
  </si>
  <si>
    <t>Белорусский язык (профессиональная лексика)</t>
  </si>
  <si>
    <t xml:space="preserve">Обладать навыками здоровьесбережения </t>
  </si>
  <si>
    <t xml:space="preserve">4.2 </t>
  </si>
  <si>
    <t xml:space="preserve">И.Н. Михайлова </t>
  </si>
  <si>
    <t>___________________</t>
  </si>
  <si>
    <t xml:space="preserve">Председатель УМО по образованию в области машиностроительного оборудования и технологий </t>
  </si>
  <si>
    <t>Председатель секции по специальности 1-61 01 01 "Промышленный дизайн (по направлениям)"</t>
  </si>
  <si>
    <t>В.П. Бойков</t>
  </si>
  <si>
    <t>Протокол № ____ от ___________ 2020 г.</t>
  </si>
  <si>
    <t>Проректор по научно-методической работе Государственного учреждения образования "Республиканский институт высшей школы"</t>
  </si>
  <si>
    <t>"___"____________ 2020 г.</t>
  </si>
  <si>
    <t>"___"___________ 2020 г.</t>
  </si>
  <si>
    <t>V. Производственные практики</t>
  </si>
  <si>
    <r>
      <t xml:space="preserve">7 семестр,
</t>
    </r>
    <r>
      <rPr>
        <sz val="26"/>
        <color indexed="8"/>
        <rFont val="Times New Roman"/>
        <family val="1"/>
        <charset val="204"/>
      </rPr>
      <t>17 недель</t>
    </r>
  </si>
  <si>
    <t>1.5</t>
  </si>
  <si>
    <t>1.5.1</t>
  </si>
  <si>
    <t>Обладать базовыми навыками оценки объемов использования экологических и энергетических ресурсов и эффективности их потребления на производственных предприятиях</t>
  </si>
  <si>
    <t>Быть способным применять основные нормативные правовые акты для обеспечения организационных, технических и санитарно-гигиенических мероприятий по созданию здоровых и безопасных условий труда</t>
  </si>
  <si>
    <t xml:space="preserve">Владеть основными понятиями цветовых классификаций, принципами гармонизации колористики и современными стилистическими художественными образами,  быть способным применять методы и приемы профессионального использования художественных материалов, техник и технологий в дизайн-проектировании </t>
  </si>
  <si>
    <t>Владеть способами графического изображения предметов на плоскости и в пространстве, быть способным создавать чертежи деталей и узлов, оформлять и разрабатывать конструкторскую документацию согласно требованиям Единой системы конструкторской документации в сфере промышленного дизайна</t>
  </si>
  <si>
    <t>Владеть основными понятиями и методами линейной алгебры, аналитической геометрии, математического анализа, дифференциального и интегрального исчислений, анализа функций одной и нескольких переменных, быть способным применять полученные знания для решения задач теоретической и практической направленности в сфере промышленного дизайна</t>
  </si>
  <si>
    <t xml:space="preserve">Быть способным демонстрировать знания закономерностей исторического развития и формирования государственных и общественных институтов белорусского этноса во взаимосвязи с европейской цивилизацией </t>
  </si>
  <si>
    <t xml:space="preserve"> УК-2, СК-11</t>
  </si>
  <si>
    <t>1.1.2, 2.7.2</t>
  </si>
  <si>
    <t>УК-7/УК-8</t>
  </si>
  <si>
    <t>УК-9/УК-10</t>
  </si>
  <si>
    <t>УК-9</t>
  </si>
  <si>
    <t>УК-10</t>
  </si>
  <si>
    <t xml:space="preserve">Быть способным анализировать и использовать психологические особенности трудовой деятельности человека, закономерности развития трудовых навыков в профессиональной деятельности </t>
  </si>
  <si>
    <t>Быть способным анализировать процессы и явления национальной и мировой культуры, быть способным устанавливать продуктивные межкультурные связи</t>
  </si>
  <si>
    <t>Уметь логически верно и аргументировано мыслить, использовать логические методы и подходы в области профессиональной деятельности</t>
  </si>
  <si>
    <r>
      <t xml:space="preserve">Владеть  основами изобразительной грамоты, </t>
    </r>
    <r>
      <rPr>
        <sz val="28"/>
        <rFont val="Times New Roman"/>
        <family val="1"/>
        <charset val="204"/>
      </rPr>
      <t xml:space="preserve">быть способным </t>
    </r>
    <r>
      <rPr>
        <sz val="28"/>
        <color theme="1"/>
        <rFont val="Times New Roman"/>
        <family val="1"/>
        <charset val="204"/>
      </rPr>
      <t>анализировать форму предмета, передавать графическими средствами его объемно-пространственные характеристики и визуальное качество поверхности, создавать по представлению конструктивные и иллюзорные изображения технических объектов промышленного дизайна различной степени сложности</t>
    </r>
  </si>
  <si>
    <t>Быть способным демонстрировать знания принципов проектирования и основных носителей  визуальных коммуникаций, уметь реализовать полученные  знания при формировании знаково-информационных графических систем</t>
  </si>
  <si>
    <t>Владеть методами анализа и оценки состояния окружающей среды, навыками по эксплуатации приборов и оборудования экологического контроля, знать средства инженерной защиты окружающей среды, быть способным осуществлять производственный экологический контроль и разработку рекомендаций по защите от выбросов загрязняющих веществ</t>
  </si>
  <si>
    <t>Быть способным демонстрировать знания основных средств измерения и методов обеспечения точности изготовления продукции, быть способным применять соответствующие измерительные инструменты и приборы для контроля требуемой точности и качества выпускаемых изделий</t>
  </si>
  <si>
    <t>Быть способным проводить проверку и оценку качества и надежности деталей и узлов производственного оборудования, разрабатывать методику испытаний  продукции согласно требованиям нормативной документации</t>
  </si>
  <si>
    <t xml:space="preserve">Эргономика </t>
  </si>
  <si>
    <t>Курсовая работа по учебной дисциплине "Эргономика"</t>
  </si>
  <si>
    <r>
      <t xml:space="preserve">7 семестр,
</t>
    </r>
    <r>
      <rPr>
        <sz val="28"/>
        <color indexed="8"/>
        <rFont val="Times New Roman"/>
        <family val="1"/>
        <charset val="204"/>
      </rPr>
      <t>17 недель</t>
    </r>
  </si>
  <si>
    <r>
      <t>Живопись</t>
    </r>
    <r>
      <rPr>
        <sz val="28"/>
        <rFont val="Times New Roman"/>
        <family val="1"/>
        <charset val="204"/>
      </rPr>
      <t xml:space="preserve">, </t>
    </r>
    <r>
      <rPr>
        <sz val="28"/>
        <color theme="1"/>
        <rFont val="Times New Roman"/>
        <family val="1"/>
        <charset val="204"/>
      </rPr>
      <t>цветоведение и колористика</t>
    </r>
  </si>
  <si>
    <r>
      <t xml:space="preserve">Курсовой проект по </t>
    </r>
    <r>
      <rPr>
        <sz val="28"/>
        <rFont val="Times New Roman"/>
        <family val="1"/>
        <charset val="204"/>
      </rPr>
      <t xml:space="preserve">учебной </t>
    </r>
    <r>
      <rPr>
        <sz val="28"/>
        <color theme="1"/>
        <rFont val="Times New Roman"/>
        <family val="1"/>
        <charset val="204"/>
      </rPr>
      <t>дисциплине "Промышленная экология"</t>
    </r>
  </si>
  <si>
    <r>
      <t>Курсовая работа по</t>
    </r>
    <r>
      <rPr>
        <sz val="28"/>
        <color rgb="FFFF0000"/>
        <rFont val="Times New Roman"/>
        <family val="1"/>
        <charset val="204"/>
      </rPr>
      <t xml:space="preserve"> </t>
    </r>
    <r>
      <rPr>
        <sz val="28"/>
        <rFont val="Times New Roman"/>
        <family val="1"/>
        <charset val="204"/>
      </rPr>
      <t>учебной</t>
    </r>
    <r>
      <rPr>
        <sz val="28"/>
        <color theme="1"/>
        <rFont val="Times New Roman"/>
        <family val="1"/>
        <charset val="204"/>
      </rPr>
      <t xml:space="preserve"> дисциплине "Пластическое моделирование"</t>
    </r>
  </si>
  <si>
    <r>
      <t>Основы управления интеллектуальной собственностью</t>
    </r>
    <r>
      <rPr>
        <vertAlign val="superscript"/>
        <sz val="28"/>
        <rFont val="Times New Roman"/>
        <family val="1"/>
        <charset val="204"/>
      </rPr>
      <t>2</t>
    </r>
  </si>
  <si>
    <t>/18</t>
  </si>
  <si>
    <t>/1</t>
  </si>
  <si>
    <t>/2</t>
  </si>
  <si>
    <t>/4</t>
  </si>
  <si>
    <t>/5</t>
  </si>
  <si>
    <t>/5-6</t>
  </si>
  <si>
    <t>Зачетных единиц</t>
  </si>
  <si>
    <r>
      <rPr>
        <b/>
        <sz val="28"/>
        <color theme="1"/>
        <rFont val="Times New Roman"/>
        <family val="1"/>
        <charset val="204"/>
      </rPr>
      <t>№
п/п</t>
    </r>
    <r>
      <rPr>
        <b/>
        <sz val="26"/>
        <color theme="1"/>
        <rFont val="Times New Roman"/>
        <family val="1"/>
        <charset val="204"/>
      </rPr>
      <t xml:space="preserve">
</t>
    </r>
  </si>
  <si>
    <t xml:space="preserve">Уметь создавать плоскостные, объемные  и пространственные композиции (объекта промышленного дизайна) с заданными образными характеристиками </t>
  </si>
  <si>
    <t xml:space="preserve">Надежность и испытания промышленного оборудования </t>
  </si>
  <si>
    <t>Быть способным анализировать форму предмета, передавать графическими средствами его объемно-пространственные характеристики и визуальное качество поверхности изделия, владеть графическими навыками эскизной подачи дизайн-концептов</t>
  </si>
  <si>
    <t>Быть способным демонстрировать знания теоретических основ организации работы над проектами, владеть практическими навыками проектной деятельности в сфере промышленного дизайна</t>
  </si>
  <si>
    <r>
      <rPr>
        <sz val="28"/>
        <rFont val="Times New Roman"/>
        <family val="1"/>
        <charset val="204"/>
      </rPr>
      <t>Быть способным</t>
    </r>
    <r>
      <rPr>
        <sz val="28"/>
        <color rgb="FF92D050"/>
        <rFont val="Times New Roman"/>
        <family val="1"/>
        <charset val="204"/>
      </rPr>
      <t xml:space="preserve"> </t>
    </r>
    <r>
      <rPr>
        <sz val="28"/>
        <color theme="1"/>
        <rFont val="Times New Roman"/>
        <family val="1"/>
        <charset val="204"/>
      </rPr>
      <t>осуществить и обосновать выбор материалов для производственного оборудования на основе анализа их свойств с учетом требований заказчика</t>
    </r>
  </si>
  <si>
    <t>Демонстрировать знание закономерностей формирования, функционирования и развития технологических процессов и систем промышленного предприятия</t>
  </si>
  <si>
    <r>
      <rPr>
        <sz val="28"/>
        <rFont val="Times New Roman"/>
        <family val="1"/>
        <charset val="204"/>
      </rPr>
      <t>Знать основные факторы</t>
    </r>
    <r>
      <rPr>
        <sz val="28"/>
        <color theme="1"/>
        <rFont val="Times New Roman"/>
        <family val="1"/>
        <charset val="204"/>
      </rPr>
      <t>, влияющие на стилеобразование в культурно-историческом контексте, исторические, этно-стили и современные тенденции стилеобразования, быть способным проводить стилистический анализ аналогов, потребительских предпочтений, реакции потребителя на предлагаемое дизайнерское решение</t>
    </r>
  </si>
  <si>
    <t xml:space="preserve">Быть способным использовать современные концепции маркетинга и его методологические основы при разработке дизайна промышленного оборудования </t>
  </si>
  <si>
    <r>
      <t xml:space="preserve">Уметь применять </t>
    </r>
    <r>
      <rPr>
        <sz val="28"/>
        <rFont val="Times New Roman"/>
        <family val="1"/>
        <charset val="204"/>
      </rPr>
      <t>теоретические знания</t>
    </r>
    <r>
      <rPr>
        <sz val="28"/>
        <color theme="1"/>
        <rFont val="Times New Roman"/>
        <family val="1"/>
        <charset val="204"/>
      </rPr>
      <t xml:space="preserve"> основ проектирования, конструирования,  дизайна оборудования и оснастки для решения конкретных практических задач, проводить необходимые расчеты </t>
    </r>
  </si>
  <si>
    <t>Быть способным использовать современные принципы и технологии трехмерного объемного моделирования производственного оборудования, моделировать с помощью средств прикладных программ</t>
  </si>
  <si>
    <t>3.7</t>
  </si>
  <si>
    <t>/3</t>
  </si>
  <si>
    <t>Курсовая работа по учебной дисциплине "Макетирование"</t>
  </si>
  <si>
    <t xml:space="preserve">Владеть знаниями о политических институтах, динамике политических процессов, характеристиках и видах политических систем </t>
  </si>
  <si>
    <t>Владеть основными методами, способами и средствами получения, хранения, переработки информации, навыками работы с компьютером как средством управления информацией, быть способным  работать с информацией в компьютерных сетях и применять базовые технологии программирования на алгоритмическом языке высокого уровня для решения задач в сфере промышленного дизайна</t>
  </si>
  <si>
    <t xml:space="preserve">Быть способным демонстрировать знания теоретических основ презентации проектов, владеть навыками создания презентаций дизайн-проектов средствами компьютерных информационных технологий </t>
  </si>
  <si>
    <t>Быть способным применять знания о взаимосвязях антропометрии, физиологии, психологии, взаимодействии системы "человек-машина-среда", об организации труда на рабочем месте при проектировании производственного оборудования</t>
  </si>
  <si>
    <t xml:space="preserve">Быть способным демонстрировать знания профессиональной и терминологической лексики в области промышленного дизайна, основ формообразования, эстетики, антропометрии, уметь реализовывать полученные знания при художественно-дизайнерском проектировании </t>
  </si>
  <si>
    <r>
      <rPr>
        <sz val="28"/>
        <rFont val="Times New Roman"/>
        <family val="1"/>
        <charset val="204"/>
      </rPr>
      <t>Быть способным</t>
    </r>
    <r>
      <rPr>
        <sz val="28"/>
        <color theme="1"/>
        <rFont val="Times New Roman"/>
        <family val="1"/>
        <charset val="204"/>
      </rPr>
      <t xml:space="preserve"> вырабатывать проектные решения с учетом возможностей материалов и технологий изготовления в рамках заданного концепта и проектное предложение на основе предпроектного анализа промышленного оборудования</t>
    </r>
  </si>
  <si>
    <t>Демонстрировать знание тектонических свойств основных макетных материалов, последовательности технологических операций при работе с объемными моделями, владеть практическими навыками изготовления эскизных и натурных моделей, уметь решать проектно-исследовательские задачи методами макетирования, объемного моделирования и  визуализации</t>
  </si>
  <si>
    <r>
      <rPr>
        <vertAlign val="superscript"/>
        <sz val="26"/>
        <rFont val="Times New Roman"/>
        <family val="1"/>
        <charset val="204"/>
      </rPr>
      <t>1</t>
    </r>
    <r>
      <rPr>
        <sz val="26"/>
        <rFont val="Times New Roman"/>
        <family val="1"/>
        <charset val="204"/>
      </rPr>
      <t>Дифференцированный зачѐт.</t>
    </r>
  </si>
  <si>
    <t>С.А. Касперович</t>
  </si>
  <si>
    <t>И.В. Титович</t>
  </si>
  <si>
    <t>всего</t>
  </si>
  <si>
    <t>ауд</t>
  </si>
  <si>
    <t>Курсовая работа по учебной дисциплине "Компьютерное моделирование"</t>
  </si>
  <si>
    <t>1. Государственный  экзамен по специальности, направлению специальности</t>
  </si>
  <si>
    <r>
      <rPr>
        <vertAlign val="superscript"/>
        <sz val="26"/>
        <rFont val="Times New Roman"/>
        <family val="1"/>
        <charset val="204"/>
      </rPr>
      <t>2</t>
    </r>
    <r>
      <rPr>
        <sz val="26"/>
        <rFont val="Times New Roman"/>
        <family val="1"/>
        <charset val="204"/>
      </rPr>
      <t>При составлении учебного плана учреждения высшего образования по специальности (направлению специальности) учебная дисциплина "Основы управления интеллектуальной собственностью" планируется в качестве дисциплины компонента учреждения высшего образования, дисциплины по выбору или факультативной дисциплины.</t>
    </r>
  </si>
  <si>
    <t xml:space="preserve">Рекомендован к утверждению Президиумом Совета УМО по образованию в области машиностроительного оборудования и технологий </t>
  </si>
  <si>
    <t>"___"_______________ 2020 г.</t>
  </si>
  <si>
    <t>"___"_____________ 2020 г.</t>
  </si>
  <si>
    <t xml:space="preserve">Специальность 1-61 01 01  Промышленный дизайн (по направлениям) </t>
  </si>
  <si>
    <r>
      <t xml:space="preserve">Квалификация  </t>
    </r>
    <r>
      <rPr>
        <b/>
        <sz val="32"/>
        <color theme="1"/>
        <rFont val="Times New Roman"/>
        <family val="1"/>
        <charset val="204"/>
      </rPr>
      <t>инженер-дизайнер</t>
    </r>
  </si>
  <si>
    <t xml:space="preserve">Направление специальности 1-61 01 01-02 Промышленный дизайн (производственного оборудования)                                              </t>
  </si>
  <si>
    <t xml:space="preserve">     </t>
  </si>
  <si>
    <r>
      <t xml:space="preserve">Срок обучения  </t>
    </r>
    <r>
      <rPr>
        <b/>
        <sz val="32"/>
        <color theme="1"/>
        <rFont val="Times New Roman"/>
        <family val="1"/>
        <charset val="204"/>
      </rPr>
      <t>4 года</t>
    </r>
  </si>
  <si>
    <t xml:space="preserve">Проректор по научно-методической работе Государственного учреждения образования "Республиканский институт высшей школы"
</t>
  </si>
  <si>
    <t xml:space="preserve">Быть способным демонстрировать знания теоретических и методологических основ дизайн-проектирования, владеть методами дизайнерского анализа </t>
  </si>
  <si>
    <r>
      <t>Разработан в качестве примера реализации образовательного стандарта по специальности 1-61 01 01 "Промышленный дизайн</t>
    </r>
    <r>
      <rPr>
        <sz val="26"/>
        <color rgb="FFFF0000"/>
        <rFont val="Times New Roman"/>
        <family val="1"/>
        <charset val="204"/>
      </rPr>
      <t xml:space="preserve"> </t>
    </r>
    <r>
      <rPr>
        <sz val="26"/>
        <rFont val="Times New Roman"/>
        <family val="1"/>
        <charset val="204"/>
      </rPr>
      <t>(по направлениям)".</t>
    </r>
  </si>
  <si>
    <t>___________________С.М. Гунько</t>
  </si>
  <si>
    <t xml:space="preserve">Первый заместитель министра промышленности Республики Беларусь </t>
  </si>
  <si>
    <t>УТВЕРЖДЕНО</t>
  </si>
  <si>
    <t>Первым заместителем</t>
  </si>
  <si>
    <t>И.А. Старовойтовой</t>
  </si>
  <si>
    <t>15.05.2020 г.</t>
  </si>
  <si>
    <r>
      <t xml:space="preserve">Регистрационный № </t>
    </r>
    <r>
      <rPr>
        <b/>
        <sz val="32"/>
        <color theme="1"/>
        <rFont val="Times New Roman"/>
        <family val="1"/>
        <charset val="204"/>
      </rPr>
      <t>I 61-1-002/пр-тип.</t>
    </r>
  </si>
  <si>
    <r>
      <t xml:space="preserve">     Продолжение типового учебного плана по направлению специальности 1-61 01 01-02 "Промышленный дизайн (производственного оборудования)", регистрационный № </t>
    </r>
    <r>
      <rPr>
        <b/>
        <sz val="28"/>
        <color theme="1"/>
        <rFont val="Times New Roman"/>
        <family val="1"/>
        <charset val="204"/>
      </rPr>
      <t>I 61-1-002/пр-тип.</t>
    </r>
  </si>
  <si>
    <r>
      <t xml:space="preserve"> Продолжение типового учебного плана по направлению специальности 1-61 01 01-02 "Промышленный дизайн (производственного оборудования)", регистрационный № </t>
    </r>
    <r>
      <rPr>
        <b/>
        <sz val="28"/>
        <rFont val="Times New Roman"/>
        <family val="1"/>
        <charset val="204"/>
      </rPr>
      <t>I 61-1-002/пр-тип.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</si>
</sst>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0.0"/>
    <numFmt numFmtId="166" formatCode="#,##0.0_р_."/>
  </numFmts>
  <fonts count="56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u/>
      <sz val="24"/>
      <color indexed="8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36"/>
      <color indexed="8"/>
      <name val="Arial Narrow"/>
      <family val="2"/>
      <charset val="204"/>
    </font>
    <font>
      <sz val="42"/>
      <color indexed="8"/>
      <name val="Arial Narrow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color theme="1"/>
      <name val="Arial Cyr"/>
      <charset val="204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u/>
      <sz val="24"/>
      <color theme="1"/>
      <name val="Times New Roman"/>
      <family val="1"/>
      <charset val="204"/>
    </font>
    <font>
      <sz val="24"/>
      <color theme="1"/>
      <name val="Arial Cyr"/>
      <charset val="204"/>
    </font>
    <font>
      <sz val="24"/>
      <color rgb="FFFF0000"/>
      <name val="Times New Roman"/>
      <family val="1"/>
      <charset val="204"/>
    </font>
    <font>
      <b/>
      <sz val="24"/>
      <color rgb="FFFF0000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4"/>
      <color theme="0"/>
      <name val="Times New Roman"/>
      <family val="1"/>
      <charset val="204"/>
    </font>
    <font>
      <sz val="24"/>
      <color indexed="8"/>
      <name val="Arial Narrow"/>
      <family val="2"/>
      <charset val="204"/>
    </font>
    <font>
      <b/>
      <sz val="26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26"/>
      <name val="Times New Roman"/>
      <family val="1"/>
      <charset val="204"/>
    </font>
    <font>
      <vertAlign val="superscript"/>
      <sz val="26"/>
      <name val="Times New Roman"/>
      <family val="1"/>
      <charset val="204"/>
    </font>
    <font>
      <b/>
      <sz val="26"/>
      <name val="Times New Roman"/>
      <family val="1"/>
      <charset val="204"/>
    </font>
    <font>
      <sz val="26"/>
      <color indexed="8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8"/>
      <name val="Times New Roman"/>
      <family val="1"/>
      <charset val="204"/>
    </font>
    <font>
      <sz val="28"/>
      <name val="Arial Cyr"/>
      <charset val="204"/>
    </font>
    <font>
      <sz val="28"/>
      <color rgb="FFFF0000"/>
      <name val="Times New Roman"/>
      <family val="1"/>
      <charset val="204"/>
    </font>
    <font>
      <sz val="28"/>
      <color rgb="FF92D050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color indexed="8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b/>
      <sz val="27"/>
      <name val="Times New Roman"/>
      <family val="1"/>
      <charset val="204"/>
    </font>
    <font>
      <sz val="27"/>
      <name val="Times New Roman"/>
      <family val="1"/>
      <charset val="204"/>
    </font>
    <font>
      <sz val="24"/>
      <color theme="0"/>
      <name val="Times New Roman"/>
      <family val="1"/>
      <charset val="204"/>
    </font>
    <font>
      <sz val="26"/>
      <color rgb="FFFF0000"/>
      <name val="Times New Roman"/>
      <family val="1"/>
      <charset val="204"/>
    </font>
    <font>
      <sz val="30"/>
      <name val="Times New Roman"/>
      <family val="1"/>
      <charset val="204"/>
    </font>
    <font>
      <b/>
      <sz val="30"/>
      <color indexed="8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u/>
      <sz val="32"/>
      <color theme="1"/>
      <name val="Times New Roman"/>
      <family val="1"/>
      <charset val="204"/>
    </font>
    <font>
      <sz val="32"/>
      <name val="Times New Roman"/>
      <family val="1"/>
      <charset val="204"/>
    </font>
    <font>
      <sz val="29"/>
      <color indexed="8"/>
      <name val="Arial Narrow"/>
      <family val="2"/>
      <charset val="204"/>
    </font>
    <font>
      <sz val="29"/>
      <color indexed="8"/>
      <name val="Times New Roman"/>
      <family val="1"/>
      <charset val="204"/>
    </font>
    <font>
      <sz val="30"/>
      <color indexed="8"/>
      <name val="Arial Narrow"/>
      <family val="2"/>
      <charset val="204"/>
    </font>
    <font>
      <sz val="30"/>
      <color indexed="8"/>
      <name val="Times New Roman"/>
      <family val="1"/>
      <charset val="204"/>
    </font>
    <font>
      <b/>
      <sz val="30"/>
      <name val="Times New Roman"/>
      <family val="1"/>
      <charset val="204"/>
    </font>
    <font>
      <sz val="3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 applyNumberFormat="0" applyFill="0" applyBorder="0" applyProtection="0"/>
  </cellStyleXfs>
  <cellXfs count="920">
    <xf numFmtId="0" fontId="0" fillId="0" borderId="0" xfId="0"/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12" fillId="2" borderId="0" xfId="0" applyFont="1" applyFill="1"/>
    <xf numFmtId="166" fontId="12" fillId="2" borderId="0" xfId="0" applyNumberFormat="1" applyFont="1" applyFill="1"/>
    <xf numFmtId="165" fontId="12" fillId="2" borderId="0" xfId="0" applyNumberFormat="1" applyFont="1" applyFill="1"/>
    <xf numFmtId="0" fontId="12" fillId="2" borderId="0" xfId="0" applyFont="1" applyFill="1" applyAlignment="1">
      <alignment horizontal="center" vertical="center"/>
    </xf>
    <xf numFmtId="0" fontId="13" fillId="0" borderId="0" xfId="0" applyFont="1" applyFill="1"/>
    <xf numFmtId="0" fontId="13" fillId="2" borderId="0" xfId="0" applyFont="1" applyFill="1" applyAlignment="1">
      <alignment horizontal="center"/>
    </xf>
    <xf numFmtId="0" fontId="13" fillId="2" borderId="0" xfId="0" applyFont="1" applyFill="1"/>
    <xf numFmtId="166" fontId="13" fillId="2" borderId="0" xfId="0" applyNumberFormat="1" applyFont="1" applyFill="1"/>
    <xf numFmtId="165" fontId="13" fillId="2" borderId="0" xfId="0" applyNumberFormat="1" applyFont="1" applyFill="1"/>
    <xf numFmtId="0" fontId="13" fillId="2" borderId="0" xfId="0" applyFont="1" applyFill="1" applyAlignment="1">
      <alignment horizontal="center" vertical="center"/>
    </xf>
    <xf numFmtId="0" fontId="13" fillId="0" borderId="0" xfId="0" applyFont="1" applyFill="1" applyAlignment="1"/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0" borderId="0" xfId="0" applyFont="1" applyFill="1" applyAlignment="1">
      <alignment horizontal="left"/>
    </xf>
    <xf numFmtId="166" fontId="13" fillId="2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/>
    </xf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/>
    </xf>
    <xf numFmtId="166" fontId="14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/>
    </xf>
    <xf numFmtId="165" fontId="13" fillId="2" borderId="1" xfId="0" applyNumberFormat="1" applyFont="1" applyFill="1" applyBorder="1" applyAlignment="1">
      <alignment horizontal="center"/>
    </xf>
    <xf numFmtId="166" fontId="13" fillId="2" borderId="1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49" fontId="13" fillId="0" borderId="0" xfId="0" applyNumberFormat="1" applyFont="1" applyFill="1"/>
    <xf numFmtId="49" fontId="13" fillId="2" borderId="0" xfId="0" applyNumberFormat="1" applyFont="1" applyFill="1"/>
    <xf numFmtId="49" fontId="13" fillId="2" borderId="0" xfId="0" applyNumberFormat="1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166" fontId="13" fillId="2" borderId="0" xfId="0" applyNumberFormat="1" applyFont="1" applyFill="1" applyAlignment="1">
      <alignment horizontal="center" vertical="center"/>
    </xf>
    <xf numFmtId="165" fontId="13" fillId="2" borderId="0" xfId="0" applyNumberFormat="1" applyFont="1" applyFill="1" applyAlignment="1">
      <alignment horizontal="center" vertical="center"/>
    </xf>
    <xf numFmtId="49" fontId="13" fillId="0" borderId="1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6" fillId="0" borderId="0" xfId="0" applyFont="1" applyFill="1"/>
    <xf numFmtId="0" fontId="16" fillId="2" borderId="0" xfId="0" applyFont="1" applyFill="1"/>
    <xf numFmtId="166" fontId="16" fillId="2" borderId="0" xfId="0" applyNumberFormat="1" applyFont="1" applyFill="1"/>
    <xf numFmtId="165" fontId="16" fillId="2" borderId="0" xfId="0" applyNumberFormat="1" applyFont="1" applyFill="1"/>
    <xf numFmtId="0" fontId="16" fillId="2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13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4" fillId="0" borderId="0" xfId="0" applyFont="1" applyFill="1"/>
    <xf numFmtId="0" fontId="13" fillId="3" borderId="0" xfId="0" applyFont="1" applyFill="1"/>
    <xf numFmtId="0" fontId="13" fillId="2" borderId="0" xfId="0" applyFont="1" applyFill="1" applyAlignment="1">
      <alignment horizontal="left"/>
    </xf>
    <xf numFmtId="49" fontId="13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3" fillId="2" borderId="1" xfId="0" applyFont="1" applyFill="1" applyBorder="1" applyAlignment="1">
      <alignment vertical="center"/>
    </xf>
    <xf numFmtId="0" fontId="13" fillId="4" borderId="0" xfId="0" applyFont="1" applyFill="1"/>
    <xf numFmtId="0" fontId="13" fillId="0" borderId="0" xfId="0" applyFont="1" applyFill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3" fillId="0" borderId="18" xfId="0" applyFont="1" applyFill="1" applyBorder="1"/>
    <xf numFmtId="0" fontId="13" fillId="0" borderId="0" xfId="0" applyFont="1" applyFill="1" applyBorder="1"/>
    <xf numFmtId="0" fontId="13" fillId="2" borderId="0" xfId="0" applyFont="1" applyFill="1" applyAlignment="1">
      <alignment horizontal="left"/>
    </xf>
    <xf numFmtId="1" fontId="13" fillId="2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/>
    <xf numFmtId="1" fontId="14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left" vertical="center"/>
    </xf>
    <xf numFmtId="1" fontId="14" fillId="0" borderId="1" xfId="0" applyNumberFormat="1" applyFont="1" applyFill="1" applyBorder="1" applyAlignment="1">
      <alignment horizontal="left" vertical="center"/>
    </xf>
    <xf numFmtId="0" fontId="17" fillId="0" borderId="0" xfId="0" applyFont="1" applyFill="1"/>
    <xf numFmtId="0" fontId="13" fillId="0" borderId="17" xfId="0" applyFont="1" applyFill="1" applyBorder="1"/>
    <xf numFmtId="1" fontId="14" fillId="2" borderId="1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left" vertical="center"/>
    </xf>
    <xf numFmtId="1" fontId="14" fillId="2" borderId="1" xfId="0" applyNumberFormat="1" applyFont="1" applyFill="1" applyBorder="1" applyAlignment="1">
      <alignment horizontal="left" vertical="center"/>
    </xf>
    <xf numFmtId="0" fontId="13" fillId="2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49" fontId="20" fillId="2" borderId="1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2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 textRotation="90"/>
    </xf>
    <xf numFmtId="0" fontId="21" fillId="0" borderId="30" xfId="0" applyFont="1" applyFill="1" applyBorder="1" applyAlignment="1">
      <alignment horizontal="center" vertical="center" textRotation="90"/>
    </xf>
    <xf numFmtId="0" fontId="21" fillId="2" borderId="19" xfId="0" applyFont="1" applyFill="1" applyBorder="1" applyAlignment="1">
      <alignment horizontal="center" vertical="center" textRotation="90"/>
    </xf>
    <xf numFmtId="0" fontId="21" fillId="2" borderId="30" xfId="0" applyFont="1" applyFill="1" applyBorder="1" applyAlignment="1">
      <alignment horizontal="center" vertical="center" textRotation="90"/>
    </xf>
    <xf numFmtId="0" fontId="21" fillId="2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/>
    <xf numFmtId="0" fontId="20" fillId="0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textRotation="90"/>
    </xf>
    <xf numFmtId="1" fontId="13" fillId="0" borderId="1" xfId="0" applyNumberFormat="1" applyFont="1" applyFill="1" applyBorder="1" applyAlignment="1">
      <alignment horizontal="center" vertical="center"/>
    </xf>
    <xf numFmtId="1" fontId="17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2" xfId="0" applyBorder="1"/>
    <xf numFmtId="0" fontId="0" fillId="0" borderId="1" xfId="0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49" fontId="13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top"/>
    </xf>
    <xf numFmtId="0" fontId="23" fillId="0" borderId="0" xfId="0" applyFont="1" applyFill="1" applyBorder="1" applyAlignment="1">
      <alignment horizontal="center" vertical="top" wrapText="1"/>
    </xf>
    <xf numFmtId="49" fontId="23" fillId="0" borderId="0" xfId="0" applyNumberFormat="1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center" vertical="top" wrapText="1"/>
    </xf>
    <xf numFmtId="0" fontId="17" fillId="0" borderId="20" xfId="0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/>
    <xf numFmtId="0" fontId="23" fillId="0" borderId="0" xfId="0" applyFont="1" applyFill="1" applyBorder="1" applyAlignment="1">
      <alignment horizontal="left" vertical="center"/>
    </xf>
    <xf numFmtId="0" fontId="13" fillId="0" borderId="19" xfId="0" applyFont="1" applyFill="1" applyBorder="1" applyAlignment="1">
      <alignment horizontal="center" vertical="center" textRotation="90"/>
    </xf>
    <xf numFmtId="0" fontId="13" fillId="0" borderId="0" xfId="0" applyFont="1" applyFill="1" applyBorder="1" applyAlignment="1">
      <alignment horizontal="center" vertical="center" textRotation="90"/>
    </xf>
    <xf numFmtId="0" fontId="13" fillId="0" borderId="40" xfId="0" applyFont="1" applyFill="1" applyBorder="1" applyAlignment="1">
      <alignment horizontal="center" vertical="center" textRotation="90"/>
    </xf>
    <xf numFmtId="0" fontId="13" fillId="2" borderId="0" xfId="0" applyFont="1" applyFill="1" applyAlignment="1">
      <alignment horizontal="left"/>
    </xf>
    <xf numFmtId="0" fontId="14" fillId="2" borderId="1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 textRotation="90"/>
    </xf>
    <xf numFmtId="0" fontId="13" fillId="0" borderId="39" xfId="0" applyFont="1" applyFill="1" applyBorder="1" applyAlignment="1">
      <alignment horizontal="center" vertical="center" textRotation="90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 textRotation="90" wrapText="1"/>
    </xf>
    <xf numFmtId="0" fontId="14" fillId="0" borderId="39" xfId="0" applyFont="1" applyFill="1" applyBorder="1" applyAlignment="1">
      <alignment horizontal="center" vertical="center" textRotation="90" wrapText="1"/>
    </xf>
    <xf numFmtId="1" fontId="13" fillId="2" borderId="1" xfId="0" applyNumberFormat="1" applyFont="1" applyFill="1" applyBorder="1"/>
    <xf numFmtId="1" fontId="22" fillId="2" borderId="1" xfId="0" applyNumberFormat="1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>
      <alignment horizontal="center" vertical="center"/>
    </xf>
    <xf numFmtId="166" fontId="1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 textRotation="90"/>
    </xf>
    <xf numFmtId="0" fontId="13" fillId="0" borderId="27" xfId="0" applyFont="1" applyFill="1" applyBorder="1" applyAlignment="1">
      <alignment horizontal="center" vertical="center" textRotation="90" wrapText="1"/>
    </xf>
    <xf numFmtId="0" fontId="13" fillId="0" borderId="50" xfId="0" applyFont="1" applyFill="1" applyBorder="1" applyAlignment="1">
      <alignment horizontal="center" vertical="center" textRotation="90" wrapText="1"/>
    </xf>
    <xf numFmtId="166" fontId="13" fillId="0" borderId="50" xfId="0" applyNumberFormat="1" applyFont="1" applyFill="1" applyBorder="1" applyAlignment="1">
      <alignment horizontal="center" vertical="center" textRotation="90" wrapText="1"/>
    </xf>
    <xf numFmtId="0" fontId="13" fillId="2" borderId="49" xfId="0" applyFont="1" applyFill="1" applyBorder="1" applyAlignment="1">
      <alignment horizontal="center" vertical="center" textRotation="90"/>
    </xf>
    <xf numFmtId="0" fontId="13" fillId="2" borderId="27" xfId="0" applyFont="1" applyFill="1" applyBorder="1" applyAlignment="1">
      <alignment horizontal="center" vertical="center" textRotation="90" wrapText="1"/>
    </xf>
    <xf numFmtId="165" fontId="13" fillId="2" borderId="50" xfId="0" applyNumberFormat="1" applyFont="1" applyFill="1" applyBorder="1" applyAlignment="1">
      <alignment horizontal="center" vertical="center" textRotation="90" wrapText="1"/>
    </xf>
    <xf numFmtId="0" fontId="13" fillId="0" borderId="1" xfId="0" applyFont="1" applyFill="1" applyBorder="1" applyAlignment="1">
      <alignment horizontal="center" vertical="center" textRotation="90"/>
    </xf>
    <xf numFmtId="0" fontId="13" fillId="0" borderId="1" xfId="0" applyFont="1" applyFill="1" applyBorder="1" applyAlignment="1">
      <alignment horizontal="center" vertical="center" textRotation="90" wrapText="1"/>
    </xf>
    <xf numFmtId="166" fontId="13" fillId="0" borderId="1" xfId="0" applyNumberFormat="1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 textRotation="90"/>
    </xf>
    <xf numFmtId="0" fontId="13" fillId="2" borderId="1" xfId="0" applyFont="1" applyFill="1" applyBorder="1" applyAlignment="1">
      <alignment horizontal="center" vertical="center" textRotation="90" wrapText="1"/>
    </xf>
    <xf numFmtId="165" fontId="13" fillId="2" borderId="1" xfId="0" applyNumberFormat="1" applyFont="1" applyFill="1" applyBorder="1" applyAlignment="1">
      <alignment horizontal="center" vertical="center" textRotation="90" wrapText="1"/>
    </xf>
    <xf numFmtId="166" fontId="13" fillId="0" borderId="12" xfId="0" applyNumberFormat="1" applyFont="1" applyFill="1" applyBorder="1" applyAlignment="1">
      <alignment horizontal="center" vertical="center" textRotation="90" wrapText="1"/>
    </xf>
    <xf numFmtId="165" fontId="13" fillId="2" borderId="12" xfId="0" applyNumberFormat="1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textRotation="90" wrapText="1"/>
    </xf>
    <xf numFmtId="0" fontId="13" fillId="2" borderId="0" xfId="0" applyFont="1" applyFill="1" applyAlignment="1"/>
    <xf numFmtId="1" fontId="17" fillId="0" borderId="1" xfId="0" applyNumberFormat="1" applyFont="1" applyFill="1" applyBorder="1"/>
    <xf numFmtId="0" fontId="13" fillId="2" borderId="0" xfId="0" applyFont="1" applyFill="1" applyAlignment="1">
      <alignment horizontal="center" wrapText="1"/>
    </xf>
    <xf numFmtId="0" fontId="25" fillId="2" borderId="0" xfId="0" applyFont="1" applyFill="1" applyBorder="1" applyAlignment="1">
      <alignment horizontal="left" vertical="top" wrapText="1"/>
    </xf>
    <xf numFmtId="0" fontId="25" fillId="2" borderId="3" xfId="0" applyFont="1" applyFill="1" applyBorder="1" applyAlignment="1">
      <alignment horizontal="center" vertical="center" textRotation="90" wrapText="1"/>
    </xf>
    <xf numFmtId="165" fontId="25" fillId="2" borderId="6" xfId="0" applyNumberFormat="1" applyFont="1" applyFill="1" applyBorder="1" applyAlignment="1">
      <alignment horizontal="center" vertical="center" textRotation="90" wrapText="1"/>
    </xf>
    <xf numFmtId="0" fontId="25" fillId="2" borderId="7" xfId="0" applyFont="1" applyFill="1" applyBorder="1" applyAlignment="1">
      <alignment horizontal="center" vertical="center" textRotation="90" wrapText="1"/>
    </xf>
    <xf numFmtId="165" fontId="25" fillId="2" borderId="8" xfId="0" applyNumberFormat="1" applyFont="1" applyFill="1" applyBorder="1" applyAlignment="1">
      <alignment horizontal="center" vertical="center" textRotation="90" wrapText="1"/>
    </xf>
    <xf numFmtId="0" fontId="25" fillId="0" borderId="3" xfId="0" applyFont="1" applyFill="1" applyBorder="1" applyAlignment="1">
      <alignment horizontal="center" vertical="center" textRotation="90" wrapText="1"/>
    </xf>
    <xf numFmtId="0" fontId="25" fillId="0" borderId="6" xfId="0" applyFont="1" applyFill="1" applyBorder="1" applyAlignment="1">
      <alignment horizontal="center" vertical="center" textRotation="90" wrapText="1"/>
    </xf>
    <xf numFmtId="1" fontId="22" fillId="2" borderId="55" xfId="0" applyNumberFormat="1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 textRotation="90"/>
    </xf>
    <xf numFmtId="166" fontId="25" fillId="0" borderId="6" xfId="0" applyNumberFormat="1" applyFont="1" applyFill="1" applyBorder="1" applyAlignment="1">
      <alignment horizontal="center" vertical="center" textRotation="90" wrapText="1"/>
    </xf>
    <xf numFmtId="0" fontId="25" fillId="2" borderId="5" xfId="0" applyFont="1" applyFill="1" applyBorder="1" applyAlignment="1">
      <alignment horizontal="center" vertical="center" textRotation="90"/>
    </xf>
    <xf numFmtId="0" fontId="13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14" fillId="2" borderId="55" xfId="0" applyNumberFormat="1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 textRotation="90" wrapText="1"/>
    </xf>
    <xf numFmtId="0" fontId="32" fillId="2" borderId="3" xfId="0" applyFont="1" applyFill="1" applyBorder="1" applyAlignment="1">
      <alignment horizontal="center" vertical="center" textRotation="90" wrapText="1"/>
    </xf>
    <xf numFmtId="0" fontId="32" fillId="2" borderId="6" xfId="0" applyFont="1" applyFill="1" applyBorder="1" applyAlignment="1">
      <alignment horizontal="center" vertical="center" textRotation="90" wrapText="1"/>
    </xf>
    <xf numFmtId="166" fontId="32" fillId="2" borderId="6" xfId="0" applyNumberFormat="1" applyFont="1" applyFill="1" applyBorder="1" applyAlignment="1">
      <alignment horizontal="center" vertical="center" textRotation="90" wrapText="1"/>
    </xf>
    <xf numFmtId="165" fontId="32" fillId="2" borderId="6" xfId="0" applyNumberFormat="1" applyFont="1" applyFill="1" applyBorder="1" applyAlignment="1">
      <alignment horizontal="center" vertical="center" textRotation="90" wrapText="1"/>
    </xf>
    <xf numFmtId="0" fontId="32" fillId="2" borderId="7" xfId="0" applyFont="1" applyFill="1" applyBorder="1" applyAlignment="1">
      <alignment horizontal="center" vertical="center" textRotation="90" wrapText="1"/>
    </xf>
    <xf numFmtId="165" fontId="32" fillId="2" borderId="8" xfId="0" applyNumberFormat="1" applyFont="1" applyFill="1" applyBorder="1" applyAlignment="1">
      <alignment horizontal="center" vertical="center" textRotation="90" wrapText="1"/>
    </xf>
    <xf numFmtId="0" fontId="32" fillId="0" borderId="5" xfId="0" applyFont="1" applyFill="1" applyBorder="1" applyAlignment="1">
      <alignment horizontal="center" vertical="center" textRotation="90" wrapText="1"/>
    </xf>
    <xf numFmtId="0" fontId="32" fillId="0" borderId="3" xfId="0" applyFont="1" applyFill="1" applyBorder="1" applyAlignment="1">
      <alignment horizontal="center" vertical="center" textRotation="90" wrapText="1"/>
    </xf>
    <xf numFmtId="0" fontId="32" fillId="0" borderId="6" xfId="0" applyFont="1" applyFill="1" applyBorder="1" applyAlignment="1">
      <alignment horizontal="center" vertical="center" textRotation="90" wrapText="1"/>
    </xf>
    <xf numFmtId="49" fontId="13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1" fontId="13" fillId="0" borderId="0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left" vertical="center"/>
    </xf>
    <xf numFmtId="1" fontId="13" fillId="0" borderId="0" xfId="0" applyNumberFormat="1" applyFont="1" applyFill="1" applyBorder="1" applyAlignment="1">
      <alignment horizontal="left" vertical="center"/>
    </xf>
    <xf numFmtId="1" fontId="14" fillId="2" borderId="0" xfId="0" applyNumberFormat="1" applyFont="1" applyFill="1" applyBorder="1" applyAlignment="1">
      <alignment horizontal="left" vertical="center"/>
    </xf>
    <xf numFmtId="1" fontId="13" fillId="2" borderId="1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left" vertical="center"/>
    </xf>
    <xf numFmtId="1" fontId="13" fillId="2" borderId="0" xfId="0" applyNumberFormat="1" applyFont="1" applyFill="1"/>
    <xf numFmtId="1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/>
    </xf>
    <xf numFmtId="1" fontId="13" fillId="2" borderId="0" xfId="0" applyNumberFormat="1" applyFont="1" applyFill="1" applyAlignment="1">
      <alignment horizontal="center" vertical="center"/>
    </xf>
    <xf numFmtId="1" fontId="32" fillId="2" borderId="9" xfId="0" applyNumberFormat="1" applyFont="1" applyFill="1" applyBorder="1" applyAlignment="1">
      <alignment horizontal="center" vertical="center" textRotation="90" wrapText="1"/>
    </xf>
    <xf numFmtId="1" fontId="25" fillId="2" borderId="9" xfId="0" applyNumberFormat="1" applyFont="1" applyFill="1" applyBorder="1" applyAlignment="1">
      <alignment horizontal="center" vertical="center" textRotation="90"/>
    </xf>
    <xf numFmtId="1" fontId="13" fillId="0" borderId="0" xfId="0" applyNumberFormat="1" applyFont="1" applyFill="1"/>
    <xf numFmtId="1" fontId="13" fillId="2" borderId="12" xfId="0" applyNumberFormat="1" applyFont="1" applyFill="1" applyBorder="1" applyAlignment="1">
      <alignment horizontal="center" vertical="center" textRotation="90"/>
    </xf>
    <xf numFmtId="1" fontId="13" fillId="2" borderId="1" xfId="0" applyNumberFormat="1" applyFont="1" applyFill="1" applyBorder="1" applyAlignment="1">
      <alignment horizontal="center" vertical="center" textRotation="90"/>
    </xf>
    <xf numFmtId="1" fontId="13" fillId="2" borderId="49" xfId="0" applyNumberFormat="1" applyFont="1" applyFill="1" applyBorder="1" applyAlignment="1">
      <alignment horizontal="center" vertical="center" textRotation="90"/>
    </xf>
    <xf numFmtId="1" fontId="13" fillId="2" borderId="1" xfId="0" applyNumberFormat="1" applyFont="1" applyFill="1" applyBorder="1" applyAlignment="1">
      <alignment vertical="center"/>
    </xf>
    <xf numFmtId="1" fontId="23" fillId="0" borderId="0" xfId="0" applyNumberFormat="1" applyFont="1" applyFill="1" applyBorder="1" applyAlignment="1">
      <alignment horizontal="left" vertical="center"/>
    </xf>
    <xf numFmtId="1" fontId="25" fillId="2" borderId="0" xfId="0" applyNumberFormat="1" applyFont="1" applyFill="1" applyBorder="1" applyAlignment="1">
      <alignment horizontal="left" vertical="top" wrapText="1"/>
    </xf>
    <xf numFmtId="1" fontId="16" fillId="2" borderId="0" xfId="0" applyNumberFormat="1" applyFont="1" applyFill="1"/>
    <xf numFmtId="1" fontId="12" fillId="2" borderId="0" xfId="0" applyNumberFormat="1" applyFont="1" applyFill="1"/>
    <xf numFmtId="0" fontId="13" fillId="4" borderId="0" xfId="0" applyFont="1" applyFill="1" applyAlignment="1"/>
    <xf numFmtId="1" fontId="13" fillId="0" borderId="12" xfId="0" applyNumberFormat="1" applyFont="1" applyFill="1" applyBorder="1" applyAlignment="1">
      <alignment horizontal="left" vertical="center"/>
    </xf>
    <xf numFmtId="1" fontId="14" fillId="0" borderId="12" xfId="0" applyNumberFormat="1" applyFont="1" applyFill="1" applyBorder="1" applyAlignment="1">
      <alignment horizontal="left" vertical="center"/>
    </xf>
    <xf numFmtId="1" fontId="14" fillId="2" borderId="12" xfId="0" applyNumberFormat="1" applyFont="1" applyFill="1" applyBorder="1" applyAlignment="1">
      <alignment horizontal="left" vertical="center"/>
    </xf>
    <xf numFmtId="1" fontId="13" fillId="2" borderId="12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4" borderId="0" xfId="0" applyFont="1" applyFill="1"/>
    <xf numFmtId="1" fontId="14" fillId="2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13" fillId="0" borderId="28" xfId="0" applyNumberFormat="1" applyFont="1" applyFill="1" applyBorder="1" applyAlignment="1">
      <alignment vertical="center"/>
    </xf>
    <xf numFmtId="1" fontId="13" fillId="0" borderId="17" xfId="0" applyNumberFormat="1" applyFont="1" applyFill="1" applyBorder="1" applyAlignment="1">
      <alignment vertical="center"/>
    </xf>
    <xf numFmtId="1" fontId="13" fillId="0" borderId="25" xfId="0" applyNumberFormat="1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top" wrapText="1"/>
    </xf>
    <xf numFmtId="0" fontId="26" fillId="2" borderId="0" xfId="0" applyFont="1" applyFill="1" applyBorder="1" applyAlignment="1">
      <alignment vertical="center"/>
    </xf>
    <xf numFmtId="49" fontId="29" fillId="0" borderId="0" xfId="0" applyNumberFormat="1" applyFont="1" applyFill="1" applyBorder="1" applyAlignment="1">
      <alignment horizontal="left" vertical="center" wrapText="1"/>
    </xf>
    <xf numFmtId="0" fontId="33" fillId="2" borderId="0" xfId="0" applyFont="1" applyFill="1" applyBorder="1" applyAlignment="1">
      <alignment vertical="center"/>
    </xf>
    <xf numFmtId="0" fontId="46" fillId="0" borderId="0" xfId="0" applyFont="1" applyFill="1"/>
    <xf numFmtId="0" fontId="46" fillId="0" borderId="0" xfId="0" applyFont="1" applyFill="1" applyAlignment="1">
      <alignment horizontal="center"/>
    </xf>
    <xf numFmtId="0" fontId="46" fillId="2" borderId="0" xfId="0" applyFont="1" applyFill="1"/>
    <xf numFmtId="166" fontId="46" fillId="2" borderId="0" xfId="0" applyNumberFormat="1" applyFont="1" applyFill="1"/>
    <xf numFmtId="165" fontId="46" fillId="2" borderId="0" xfId="0" applyNumberFormat="1" applyFont="1" applyFill="1"/>
    <xf numFmtId="1" fontId="46" fillId="2" borderId="0" xfId="0" applyNumberFormat="1" applyFont="1" applyFill="1"/>
    <xf numFmtId="0" fontId="46" fillId="2" borderId="0" xfId="0" applyFont="1" applyFill="1" applyAlignment="1">
      <alignment horizontal="center" vertical="center"/>
    </xf>
    <xf numFmtId="0" fontId="46" fillId="2" borderId="0" xfId="0" applyFont="1" applyFill="1" applyAlignment="1"/>
    <xf numFmtId="0" fontId="46" fillId="0" borderId="0" xfId="0" applyFont="1" applyFill="1" applyAlignment="1"/>
    <xf numFmtId="0" fontId="46" fillId="0" borderId="0" xfId="0" applyFont="1" applyFill="1" applyAlignment="1">
      <alignment horizontal="left"/>
    </xf>
    <xf numFmtId="0" fontId="46" fillId="0" borderId="0" xfId="0" applyFont="1" applyFill="1" applyBorder="1" applyAlignment="1"/>
    <xf numFmtId="0" fontId="48" fillId="0" borderId="0" xfId="0" applyFont="1" applyFill="1" applyAlignment="1"/>
    <xf numFmtId="0" fontId="47" fillId="2" borderId="0" xfId="0" applyFont="1" applyFill="1"/>
    <xf numFmtId="166" fontId="47" fillId="2" borderId="0" xfId="0" applyNumberFormat="1" applyFont="1" applyFill="1"/>
    <xf numFmtId="0" fontId="47" fillId="2" borderId="0" xfId="0" applyFont="1" applyFill="1" applyAlignment="1">
      <alignment horizontal="left"/>
    </xf>
    <xf numFmtId="165" fontId="46" fillId="2" borderId="0" xfId="0" applyNumberFormat="1" applyFont="1" applyFill="1" applyAlignment="1">
      <alignment horizontal="left"/>
    </xf>
    <xf numFmtId="1" fontId="46" fillId="2" borderId="0" xfId="0" applyNumberFormat="1" applyFont="1" applyFill="1" applyAlignment="1">
      <alignment horizontal="left"/>
    </xf>
    <xf numFmtId="0" fontId="46" fillId="0" borderId="0" xfId="0" applyFont="1" applyFill="1" applyAlignment="1">
      <alignment vertical="top"/>
    </xf>
    <xf numFmtId="0" fontId="46" fillId="2" borderId="0" xfId="0" applyFont="1" applyFill="1" applyAlignment="1">
      <alignment vertical="top"/>
    </xf>
    <xf numFmtId="165" fontId="46" fillId="2" borderId="0" xfId="0" applyNumberFormat="1" applyFont="1" applyFill="1" applyAlignment="1">
      <alignment vertical="top"/>
    </xf>
    <xf numFmtId="0" fontId="46" fillId="0" borderId="0" xfId="0" applyFont="1" applyFill="1" applyAlignment="1">
      <alignment vertical="center"/>
    </xf>
    <xf numFmtId="0" fontId="48" fillId="2" borderId="0" xfId="0" applyFont="1" applyFill="1"/>
    <xf numFmtId="0" fontId="48" fillId="0" borderId="0" xfId="0" applyFont="1" applyFill="1"/>
    <xf numFmtId="0" fontId="49" fillId="2" borderId="0" xfId="0" applyFont="1" applyFill="1" applyAlignment="1">
      <alignment horizontal="center" vertical="center"/>
    </xf>
    <xf numFmtId="0" fontId="46" fillId="2" borderId="0" xfId="0" applyFont="1" applyFill="1" applyAlignment="1">
      <alignment vertical="justify"/>
    </xf>
    <xf numFmtId="0" fontId="46" fillId="0" borderId="0" xfId="0" applyFont="1" applyFill="1" applyAlignment="1">
      <alignment vertical="justify"/>
    </xf>
    <xf numFmtId="0" fontId="46" fillId="2" borderId="0" xfId="0" applyFont="1" applyFill="1" applyAlignment="1">
      <alignment vertical="justify" wrapText="1"/>
    </xf>
    <xf numFmtId="166" fontId="46" fillId="2" borderId="0" xfId="0" applyNumberFormat="1" applyFont="1" applyFill="1" applyAlignment="1">
      <alignment vertical="justify" wrapText="1"/>
    </xf>
    <xf numFmtId="0" fontId="46" fillId="0" borderId="0" xfId="0" applyFont="1" applyFill="1" applyAlignment="1">
      <alignment vertical="center" wrapText="1"/>
    </xf>
    <xf numFmtId="49" fontId="50" fillId="0" borderId="0" xfId="0" applyNumberFormat="1" applyFont="1" applyFill="1" applyBorder="1" applyAlignment="1">
      <alignment horizontal="left" vertical="center" wrapText="1"/>
    </xf>
    <xf numFmtId="0" fontId="51" fillId="0" borderId="0" xfId="0" applyFont="1" applyFill="1" applyBorder="1" applyAlignment="1">
      <alignment vertical="top" wrapText="1"/>
    </xf>
    <xf numFmtId="0" fontId="52" fillId="0" borderId="0" xfId="0" applyFont="1" applyFill="1" applyBorder="1" applyAlignment="1">
      <alignment horizontal="left" vertical="center" wrapText="1"/>
    </xf>
    <xf numFmtId="0" fontId="52" fillId="2" borderId="0" xfId="0" applyFont="1" applyFill="1" applyBorder="1" applyAlignment="1">
      <alignment horizontal="left" vertical="center" wrapText="1"/>
    </xf>
    <xf numFmtId="1" fontId="52" fillId="2" borderId="0" xfId="0" applyNumberFormat="1" applyFont="1" applyFill="1" applyBorder="1" applyAlignment="1">
      <alignment horizontal="left" vertical="center" wrapText="1"/>
    </xf>
    <xf numFmtId="0" fontId="53" fillId="0" borderId="0" xfId="0" applyFont="1" applyFill="1" applyAlignment="1">
      <alignment vertical="top" wrapText="1"/>
    </xf>
    <xf numFmtId="0" fontId="53" fillId="0" borderId="0" xfId="0" applyFont="1" applyFill="1" applyBorder="1" applyAlignment="1">
      <alignment horizontal="left" vertical="center" wrapText="1"/>
    </xf>
    <xf numFmtId="0" fontId="53" fillId="0" borderId="0" xfId="0" applyFont="1" applyFill="1" applyBorder="1" applyAlignment="1">
      <alignment horizontal="center" vertical="top" wrapText="1"/>
    </xf>
    <xf numFmtId="0" fontId="52" fillId="2" borderId="0" xfId="0" applyFont="1" applyFill="1" applyBorder="1" applyAlignment="1">
      <alignment horizontal="center" vertical="top" wrapText="1"/>
    </xf>
    <xf numFmtId="0" fontId="53" fillId="0" borderId="0" xfId="0" applyFont="1" applyFill="1" applyBorder="1" applyAlignment="1">
      <alignment vertical="top" wrapText="1"/>
    </xf>
    <xf numFmtId="0" fontId="44" fillId="2" borderId="0" xfId="0" applyFont="1" applyFill="1" applyBorder="1" applyAlignment="1">
      <alignment vertical="center"/>
    </xf>
    <xf numFmtId="1" fontId="44" fillId="2" borderId="0" xfId="0" applyNumberFormat="1" applyFont="1" applyFill="1" applyBorder="1" applyAlignment="1">
      <alignment vertical="center"/>
    </xf>
    <xf numFmtId="0" fontId="53" fillId="0" borderId="17" xfId="0" applyFont="1" applyFill="1" applyBorder="1" applyAlignment="1">
      <alignment horizontal="left" vertical="center" wrapText="1"/>
    </xf>
    <xf numFmtId="0" fontId="53" fillId="2" borderId="0" xfId="0" applyFont="1" applyFill="1" applyBorder="1" applyAlignment="1">
      <alignment horizontal="left" vertical="center" wrapText="1"/>
    </xf>
    <xf numFmtId="0" fontId="53" fillId="2" borderId="0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left"/>
    </xf>
    <xf numFmtId="1" fontId="13" fillId="2" borderId="53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textRotation="90" wrapText="1"/>
    </xf>
    <xf numFmtId="0" fontId="13" fillId="2" borderId="12" xfId="0" applyFont="1" applyFill="1" applyBorder="1" applyAlignment="1">
      <alignment horizontal="center" vertical="center" textRotation="90"/>
    </xf>
    <xf numFmtId="1" fontId="14" fillId="2" borderId="55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left" vertical="center"/>
    </xf>
    <xf numFmtId="1" fontId="14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 textRotation="90"/>
    </xf>
    <xf numFmtId="0" fontId="13" fillId="0" borderId="12" xfId="0" applyFont="1" applyFill="1" applyBorder="1" applyAlignment="1">
      <alignment horizontal="center" vertical="center" textRotation="90" wrapText="1"/>
    </xf>
    <xf numFmtId="0" fontId="31" fillId="0" borderId="3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left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30" fillId="2" borderId="0" xfId="0" applyFont="1" applyFill="1"/>
    <xf numFmtId="0" fontId="55" fillId="2" borderId="0" xfId="0" applyFont="1" applyFill="1" applyAlignment="1">
      <alignment horizontal="left" vertical="top" wrapText="1"/>
    </xf>
    <xf numFmtId="0" fontId="55" fillId="0" borderId="0" xfId="0" applyFont="1" applyFill="1" applyAlignment="1">
      <alignment horizontal="left" vertical="top" wrapText="1"/>
    </xf>
    <xf numFmtId="0" fontId="55" fillId="0" borderId="0" xfId="0" applyFont="1" applyFill="1" applyAlignment="1">
      <alignment horizontal="center" vertical="top" wrapText="1"/>
    </xf>
    <xf numFmtId="0" fontId="55" fillId="0" borderId="0" xfId="0" applyFont="1" applyFill="1" applyBorder="1" applyAlignment="1">
      <alignment horizontal="left" vertical="top" wrapText="1"/>
    </xf>
    <xf numFmtId="0" fontId="55" fillId="2" borderId="0" xfId="0" applyFont="1" applyFill="1"/>
    <xf numFmtId="166" fontId="55" fillId="2" borderId="0" xfId="0" applyNumberFormat="1" applyFont="1" applyFill="1" applyAlignment="1">
      <alignment horizontal="left" vertical="top" wrapText="1"/>
    </xf>
    <xf numFmtId="165" fontId="55" fillId="2" borderId="0" xfId="0" applyNumberFormat="1" applyFont="1" applyFill="1" applyAlignment="1">
      <alignment horizontal="left" vertical="top" wrapText="1"/>
    </xf>
    <xf numFmtId="1" fontId="55" fillId="2" borderId="0" xfId="0" applyNumberFormat="1" applyFont="1" applyFill="1" applyAlignment="1">
      <alignment horizontal="left" vertical="top" wrapText="1"/>
    </xf>
    <xf numFmtId="0" fontId="55" fillId="2" borderId="0" xfId="0" applyFont="1" applyFill="1" applyAlignment="1">
      <alignment horizontal="center" vertical="center" wrapText="1"/>
    </xf>
    <xf numFmtId="0" fontId="55" fillId="0" borderId="0" xfId="0" applyFont="1" applyFill="1" applyBorder="1" applyAlignment="1">
      <alignment horizontal="center" wrapText="1"/>
    </xf>
    <xf numFmtId="1" fontId="55" fillId="0" borderId="0" xfId="0" applyNumberFormat="1" applyFont="1" applyFill="1" applyBorder="1" applyAlignment="1">
      <alignment horizontal="center" wrapText="1"/>
    </xf>
    <xf numFmtId="165" fontId="55" fillId="2" borderId="0" xfId="0" applyNumberFormat="1" applyFont="1" applyFill="1" applyAlignment="1">
      <alignment vertical="top" wrapText="1"/>
    </xf>
    <xf numFmtId="0" fontId="55" fillId="2" borderId="0" xfId="0" applyFont="1" applyFill="1" applyAlignment="1">
      <alignment vertical="top" wrapText="1"/>
    </xf>
    <xf numFmtId="0" fontId="55" fillId="0" borderId="0" xfId="0" applyFont="1" applyFill="1" applyAlignment="1">
      <alignment vertical="top" wrapText="1"/>
    </xf>
    <xf numFmtId="0" fontId="55" fillId="0" borderId="0" xfId="0" applyFont="1" applyFill="1" applyBorder="1" applyAlignment="1">
      <alignment horizontal="left" vertical="top"/>
    </xf>
    <xf numFmtId="0" fontId="55" fillId="2" borderId="0" xfId="0" applyFont="1" applyFill="1" applyAlignment="1">
      <alignment horizontal="left" vertical="top"/>
    </xf>
    <xf numFmtId="166" fontId="55" fillId="2" borderId="0" xfId="0" applyNumberFormat="1" applyFont="1" applyFill="1" applyBorder="1" applyAlignment="1">
      <alignment vertical="top"/>
    </xf>
    <xf numFmtId="0" fontId="55" fillId="2" borderId="0" xfId="0" applyFont="1" applyFill="1" applyBorder="1" applyAlignment="1">
      <alignment vertical="top"/>
    </xf>
    <xf numFmtId="165" fontId="55" fillId="2" borderId="0" xfId="0" applyNumberFormat="1" applyFont="1" applyFill="1" applyBorder="1" applyAlignment="1">
      <alignment vertical="top"/>
    </xf>
    <xf numFmtId="1" fontId="55" fillId="2" borderId="0" xfId="0" applyNumberFormat="1" applyFont="1" applyFill="1" applyBorder="1" applyAlignment="1">
      <alignment vertical="top"/>
    </xf>
    <xf numFmtId="0" fontId="55" fillId="2" borderId="0" xfId="0" applyFont="1" applyFill="1" applyAlignment="1">
      <alignment vertical="top"/>
    </xf>
    <xf numFmtId="0" fontId="55" fillId="2" borderId="0" xfId="0" applyFont="1" applyFill="1" applyAlignment="1">
      <alignment horizontal="left" wrapText="1"/>
    </xf>
    <xf numFmtId="0" fontId="55" fillId="0" borderId="0" xfId="0" applyFont="1" applyFill="1" applyAlignment="1">
      <alignment horizontal="left" wrapText="1"/>
    </xf>
    <xf numFmtId="0" fontId="55" fillId="0" borderId="0" xfId="0" applyFont="1" applyFill="1" applyAlignment="1">
      <alignment horizontal="center" wrapText="1"/>
    </xf>
    <xf numFmtId="0" fontId="55" fillId="0" borderId="0" xfId="0" applyFont="1" applyFill="1" applyBorder="1" applyAlignment="1">
      <alignment horizontal="left" wrapText="1"/>
    </xf>
    <xf numFmtId="0" fontId="55" fillId="2" borderId="0" xfId="0" applyFont="1" applyFill="1" applyAlignment="1">
      <alignment horizontal="center" wrapText="1"/>
    </xf>
    <xf numFmtId="0" fontId="55" fillId="0" borderId="0" xfId="0" applyFont="1" applyFill="1" applyBorder="1" applyAlignment="1"/>
    <xf numFmtId="0" fontId="55" fillId="2" borderId="0" xfId="0" applyFont="1" applyFill="1" applyAlignment="1"/>
    <xf numFmtId="1" fontId="55" fillId="2" borderId="0" xfId="0" applyNumberFormat="1" applyFont="1" applyFill="1" applyAlignment="1"/>
    <xf numFmtId="165" fontId="55" fillId="2" borderId="0" xfId="0" applyNumberFormat="1" applyFont="1" applyFill="1" applyAlignment="1">
      <alignment horizontal="left" wrapText="1"/>
    </xf>
    <xf numFmtId="0" fontId="55" fillId="0" borderId="0" xfId="0" applyFont="1" applyFill="1" applyAlignment="1"/>
    <xf numFmtId="0" fontId="55" fillId="2" borderId="0" xfId="0" applyFont="1" applyFill="1" applyAlignment="1">
      <alignment horizontal="center"/>
    </xf>
    <xf numFmtId="0" fontId="55" fillId="2" borderId="17" xfId="0" applyFont="1" applyFill="1" applyBorder="1"/>
    <xf numFmtId="1" fontId="55" fillId="2" borderId="0" xfId="0" applyNumberFormat="1" applyFont="1" applyFill="1"/>
    <xf numFmtId="165" fontId="55" fillId="2" borderId="0" xfId="0" applyNumberFormat="1" applyFont="1" applyFill="1"/>
    <xf numFmtId="0" fontId="55" fillId="0" borderId="0" xfId="0" applyFont="1" applyFill="1"/>
    <xf numFmtId="0" fontId="55" fillId="0" borderId="0" xfId="0" applyFont="1" applyFill="1" applyAlignment="1">
      <alignment vertical="top"/>
    </xf>
    <xf numFmtId="1" fontId="55" fillId="0" borderId="0" xfId="0" applyNumberFormat="1" applyFont="1" applyFill="1" applyAlignment="1">
      <alignment vertical="top"/>
    </xf>
    <xf numFmtId="0" fontId="55" fillId="0" borderId="0" xfId="0" applyFont="1" applyFill="1" applyAlignment="1">
      <alignment vertical="center" wrapText="1"/>
    </xf>
    <xf numFmtId="0" fontId="55" fillId="2" borderId="0" xfId="0" applyFont="1" applyFill="1" applyAlignment="1">
      <alignment vertical="center" wrapText="1"/>
    </xf>
    <xf numFmtId="166" fontId="55" fillId="2" borderId="0" xfId="0" applyNumberFormat="1" applyFont="1" applyFill="1"/>
    <xf numFmtId="0" fontId="55" fillId="2" borderId="0" xfId="0" applyFont="1" applyFill="1" applyAlignment="1">
      <alignment horizontal="center" vertical="center"/>
    </xf>
    <xf numFmtId="0" fontId="55" fillId="0" borderId="0" xfId="0" applyFont="1" applyFill="1" applyBorder="1" applyAlignment="1">
      <alignment horizontal="left" vertical="center"/>
    </xf>
    <xf numFmtId="49" fontId="24" fillId="0" borderId="66" xfId="0" applyNumberFormat="1" applyFont="1" applyFill="1" applyBorder="1" applyAlignment="1">
      <alignment horizontal="center" vertical="center"/>
    </xf>
    <xf numFmtId="49" fontId="14" fillId="0" borderId="66" xfId="0" applyNumberFormat="1" applyFont="1" applyFill="1" applyBorder="1" applyAlignment="1">
      <alignment horizontal="center" vertical="center"/>
    </xf>
    <xf numFmtId="49" fontId="14" fillId="0" borderId="67" xfId="0" applyNumberFormat="1" applyFont="1" applyFill="1" applyBorder="1" applyAlignment="1">
      <alignment horizontal="center" vertical="center"/>
    </xf>
    <xf numFmtId="49" fontId="13" fillId="0" borderId="66" xfId="0" applyNumberFormat="1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center" vertical="center" wrapText="1"/>
    </xf>
    <xf numFmtId="1" fontId="13" fillId="0" borderId="53" xfId="0" applyNumberFormat="1" applyFont="1" applyFill="1" applyBorder="1" applyAlignment="1">
      <alignment horizontal="left" vertical="center"/>
    </xf>
    <xf numFmtId="1" fontId="14" fillId="0" borderId="53" xfId="0" applyNumberFormat="1" applyFont="1" applyFill="1" applyBorder="1" applyAlignment="1">
      <alignment horizontal="left" vertical="center"/>
    </xf>
    <xf numFmtId="1" fontId="14" fillId="2" borderId="53" xfId="0" applyNumberFormat="1" applyFont="1" applyFill="1" applyBorder="1" applyAlignment="1">
      <alignment horizontal="left" vertical="center"/>
    </xf>
    <xf numFmtId="1" fontId="17" fillId="2" borderId="53" xfId="0" applyNumberFormat="1" applyFont="1" applyFill="1" applyBorder="1" applyAlignment="1">
      <alignment horizontal="center" vertical="center"/>
    </xf>
    <xf numFmtId="1" fontId="4" fillId="0" borderId="53" xfId="0" applyNumberFormat="1" applyFont="1" applyFill="1" applyBorder="1" applyAlignment="1">
      <alignment horizontal="center" vertical="center"/>
    </xf>
    <xf numFmtId="1" fontId="3" fillId="0" borderId="53" xfId="0" applyNumberFormat="1" applyFont="1" applyFill="1" applyBorder="1" applyAlignment="1">
      <alignment horizontal="left" vertical="center"/>
    </xf>
    <xf numFmtId="49" fontId="24" fillId="0" borderId="67" xfId="0" applyNumberFormat="1" applyFont="1" applyFill="1" applyBorder="1" applyAlignment="1">
      <alignment horizontal="center" vertical="center"/>
    </xf>
    <xf numFmtId="1" fontId="14" fillId="2" borderId="12" xfId="0" applyNumberFormat="1" applyFont="1" applyFill="1" applyBorder="1" applyAlignment="1">
      <alignment horizontal="center" vertical="center"/>
    </xf>
    <xf numFmtId="49" fontId="25" fillId="0" borderId="66" xfId="0" applyNumberFormat="1" applyFont="1" applyFill="1" applyBorder="1" applyAlignment="1">
      <alignment horizontal="center" vertical="center"/>
    </xf>
    <xf numFmtId="49" fontId="24" fillId="2" borderId="66" xfId="0" applyNumberFormat="1" applyFont="1" applyFill="1" applyBorder="1" applyAlignment="1">
      <alignment horizontal="center" vertical="center"/>
    </xf>
    <xf numFmtId="49" fontId="25" fillId="0" borderId="68" xfId="0" applyNumberFormat="1" applyFont="1" applyFill="1" applyBorder="1" applyAlignment="1">
      <alignment horizontal="center" vertical="center"/>
    </xf>
    <xf numFmtId="1" fontId="13" fillId="0" borderId="53" xfId="0" applyNumberFormat="1" applyFont="1" applyFill="1" applyBorder="1" applyAlignment="1">
      <alignment horizontal="center" vertical="center"/>
    </xf>
    <xf numFmtId="1" fontId="13" fillId="2" borderId="53" xfId="0" applyNumberFormat="1" applyFont="1" applyFill="1" applyBorder="1" applyAlignment="1">
      <alignment horizontal="left" vertical="center"/>
    </xf>
    <xf numFmtId="0" fontId="13" fillId="0" borderId="53" xfId="0" applyFont="1" applyFill="1" applyBorder="1"/>
    <xf numFmtId="0" fontId="24" fillId="2" borderId="60" xfId="0" applyFont="1" applyFill="1" applyBorder="1" applyAlignment="1">
      <alignment horizontal="center" vertical="center"/>
    </xf>
    <xf numFmtId="49" fontId="25" fillId="2" borderId="66" xfId="0" applyNumberFormat="1" applyFont="1" applyFill="1" applyBorder="1" applyAlignment="1">
      <alignment horizontal="center" vertical="center"/>
    </xf>
    <xf numFmtId="1" fontId="13" fillId="2" borderId="53" xfId="0" applyNumberFormat="1" applyFont="1" applyFill="1" applyBorder="1"/>
    <xf numFmtId="1" fontId="13" fillId="0" borderId="53" xfId="0" applyNumberFormat="1" applyFont="1" applyFill="1" applyBorder="1"/>
    <xf numFmtId="0" fontId="55" fillId="0" borderId="0" xfId="0" applyFont="1" applyFill="1" applyAlignment="1">
      <alignment horizontal="left" vertical="top" wrapText="1"/>
    </xf>
    <xf numFmtId="0" fontId="55" fillId="2" borderId="0" xfId="0" applyFont="1" applyFill="1" applyAlignment="1">
      <alignment horizontal="left" wrapText="1"/>
    </xf>
    <xf numFmtId="0" fontId="13" fillId="2" borderId="2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0" fontId="13" fillId="0" borderId="41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42" xfId="0" applyFont="1" applyFill="1" applyBorder="1" applyAlignment="1">
      <alignment horizontal="left" vertical="center" wrapText="1"/>
    </xf>
    <xf numFmtId="0" fontId="13" fillId="0" borderId="3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39" xfId="0" applyFont="1" applyFill="1" applyBorder="1" applyAlignment="1">
      <alignment horizontal="left" vertical="center" wrapText="1"/>
    </xf>
    <xf numFmtId="0" fontId="13" fillId="0" borderId="28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13" fillId="0" borderId="43" xfId="0" applyFont="1" applyFill="1" applyBorder="1" applyAlignment="1">
      <alignment horizontal="left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left" vertical="center" wrapText="1"/>
    </xf>
    <xf numFmtId="1" fontId="13" fillId="0" borderId="2" xfId="0" applyNumberFormat="1" applyFont="1" applyFill="1" applyBorder="1" applyAlignment="1">
      <alignment horizontal="center" vertical="center"/>
    </xf>
    <xf numFmtId="1" fontId="13" fillId="0" borderId="26" xfId="0" applyNumberFormat="1" applyFont="1" applyFill="1" applyBorder="1" applyAlignment="1">
      <alignment horizontal="center" vertical="center"/>
    </xf>
    <xf numFmtId="1" fontId="13" fillId="0" borderId="14" xfId="0" applyNumberFormat="1" applyFont="1" applyFill="1" applyBorder="1" applyAlignment="1">
      <alignment horizontal="center" vertical="center"/>
    </xf>
    <xf numFmtId="49" fontId="32" fillId="2" borderId="44" xfId="0" applyNumberFormat="1" applyFont="1" applyFill="1" applyBorder="1" applyAlignment="1">
      <alignment horizontal="left" vertical="center" wrapText="1"/>
    </xf>
    <xf numFmtId="49" fontId="32" fillId="2" borderId="16" xfId="0" applyNumberFormat="1" applyFont="1" applyFill="1" applyBorder="1" applyAlignment="1">
      <alignment horizontal="left" vertical="center" wrapText="1"/>
    </xf>
    <xf numFmtId="49" fontId="32" fillId="2" borderId="45" xfId="0" applyNumberFormat="1" applyFont="1" applyFill="1" applyBorder="1" applyAlignment="1">
      <alignment horizontal="left" vertical="center" wrapText="1"/>
    </xf>
    <xf numFmtId="49" fontId="32" fillId="2" borderId="44" xfId="0" applyNumberFormat="1" applyFont="1" applyFill="1" applyBorder="1" applyAlignment="1">
      <alignment horizontal="left" vertical="center"/>
    </xf>
    <xf numFmtId="49" fontId="32" fillId="2" borderId="16" xfId="0" applyNumberFormat="1" applyFont="1" applyFill="1" applyBorder="1" applyAlignment="1">
      <alignment horizontal="left" vertical="center"/>
    </xf>
    <xf numFmtId="49" fontId="32" fillId="2" borderId="45" xfId="0" applyNumberFormat="1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5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8" xfId="0" applyFont="1" applyFill="1" applyBorder="1" applyAlignment="1">
      <alignment horizontal="left" vertical="center" wrapText="1"/>
    </xf>
    <xf numFmtId="0" fontId="33" fillId="2" borderId="0" xfId="0" applyFont="1" applyFill="1" applyBorder="1" applyAlignment="1">
      <alignment horizontal="left" vertical="center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26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/>
    </xf>
    <xf numFmtId="0" fontId="32" fillId="2" borderId="44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32" fillId="2" borderId="45" xfId="0" applyFont="1" applyFill="1" applyBorder="1" applyAlignment="1">
      <alignment horizontal="center" vertical="center" wrapText="1"/>
    </xf>
    <xf numFmtId="49" fontId="32" fillId="2" borderId="44" xfId="1" applyNumberFormat="1" applyFont="1" applyFill="1" applyBorder="1" applyAlignment="1">
      <alignment horizontal="left" vertical="center" wrapText="1"/>
    </xf>
    <xf numFmtId="49" fontId="32" fillId="2" borderId="16" xfId="1" applyNumberFormat="1" applyFont="1" applyFill="1" applyBorder="1" applyAlignment="1">
      <alignment horizontal="left" vertical="center" wrapText="1"/>
    </xf>
    <xf numFmtId="49" fontId="32" fillId="2" borderId="11" xfId="1" applyNumberFormat="1" applyFont="1" applyFill="1" applyBorder="1" applyAlignment="1">
      <alignment horizontal="left" vertical="center" wrapText="1"/>
    </xf>
    <xf numFmtId="0" fontId="24" fillId="0" borderId="51" xfId="0" applyFont="1" applyFill="1" applyBorder="1" applyAlignment="1">
      <alignment horizontal="center" vertical="center" wrapText="1"/>
    </xf>
    <xf numFmtId="0" fontId="24" fillId="0" borderId="54" xfId="0" applyFont="1" applyFill="1" applyBorder="1" applyAlignment="1">
      <alignment horizontal="center" vertical="center" wrapText="1"/>
    </xf>
    <xf numFmtId="0" fontId="24" fillId="0" borderId="52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/>
    </xf>
    <xf numFmtId="0" fontId="13" fillId="2" borderId="59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32" fillId="2" borderId="37" xfId="0" applyNumberFormat="1" applyFont="1" applyFill="1" applyBorder="1" applyAlignment="1">
      <alignment horizontal="left" vertical="center" wrapText="1"/>
    </xf>
    <xf numFmtId="49" fontId="32" fillId="2" borderId="18" xfId="0" applyNumberFormat="1" applyFont="1" applyFill="1" applyBorder="1" applyAlignment="1">
      <alignment horizontal="left" vertical="center" wrapText="1"/>
    </xf>
    <xf numFmtId="49" fontId="32" fillId="2" borderId="38" xfId="0" applyNumberFormat="1" applyFont="1" applyFill="1" applyBorder="1" applyAlignment="1">
      <alignment horizontal="left" vertical="center" wrapText="1"/>
    </xf>
    <xf numFmtId="49" fontId="32" fillId="2" borderId="31" xfId="0" applyNumberFormat="1" applyFont="1" applyFill="1" applyBorder="1" applyAlignment="1">
      <alignment horizontal="left" vertical="center" wrapText="1"/>
    </xf>
    <xf numFmtId="49" fontId="32" fillId="2" borderId="20" xfId="0" applyNumberFormat="1" applyFont="1" applyFill="1" applyBorder="1" applyAlignment="1">
      <alignment horizontal="left" vertical="center" wrapText="1"/>
    </xf>
    <xf numFmtId="49" fontId="32" fillId="2" borderId="32" xfId="0" applyNumberFormat="1" applyFont="1" applyFill="1" applyBorder="1" applyAlignment="1">
      <alignment horizontal="left" vertical="center" wrapText="1"/>
    </xf>
    <xf numFmtId="49" fontId="32" fillId="0" borderId="44" xfId="0" applyNumberFormat="1" applyFont="1" applyFill="1" applyBorder="1" applyAlignment="1">
      <alignment horizontal="left" vertical="center" wrapText="1"/>
    </xf>
    <xf numFmtId="49" fontId="32" fillId="0" borderId="16" xfId="0" applyNumberFormat="1" applyFont="1" applyFill="1" applyBorder="1" applyAlignment="1">
      <alignment horizontal="left" vertical="center" wrapText="1"/>
    </xf>
    <xf numFmtId="49" fontId="32" fillId="0" borderId="45" xfId="0" applyNumberFormat="1" applyFont="1" applyFill="1" applyBorder="1" applyAlignment="1">
      <alignment horizontal="left" vertical="center" wrapText="1"/>
    </xf>
    <xf numFmtId="49" fontId="33" fillId="2" borderId="44" xfId="0" applyNumberFormat="1" applyFont="1" applyFill="1" applyBorder="1" applyAlignment="1">
      <alignment horizontal="left" vertical="center" wrapText="1"/>
    </xf>
    <xf numFmtId="49" fontId="33" fillId="2" borderId="16" xfId="0" applyNumberFormat="1" applyFont="1" applyFill="1" applyBorder="1" applyAlignment="1">
      <alignment horizontal="left" vertical="center" wrapText="1"/>
    </xf>
    <xf numFmtId="49" fontId="33" fillId="2" borderId="45" xfId="0" applyNumberFormat="1" applyFont="1" applyFill="1" applyBorder="1" applyAlignment="1">
      <alignment horizontal="left" vertical="center" wrapText="1"/>
    </xf>
    <xf numFmtId="0" fontId="32" fillId="2" borderId="37" xfId="0" applyFont="1" applyFill="1" applyBorder="1" applyAlignment="1">
      <alignment horizontal="left" vertical="center" wrapText="1"/>
    </xf>
    <xf numFmtId="0" fontId="32" fillId="2" borderId="18" xfId="0" applyFont="1" applyFill="1" applyBorder="1" applyAlignment="1">
      <alignment horizontal="left" vertical="center" wrapText="1"/>
    </xf>
    <xf numFmtId="0" fontId="33" fillId="2" borderId="44" xfId="0" applyFont="1" applyFill="1" applyBorder="1" applyAlignment="1">
      <alignment horizontal="left" vertical="top" wrapText="1"/>
    </xf>
    <xf numFmtId="0" fontId="35" fillId="2" borderId="16" xfId="0" applyFont="1" applyFill="1" applyBorder="1" applyAlignment="1">
      <alignment horizontal="left" vertical="top" wrapText="1"/>
    </xf>
    <xf numFmtId="0" fontId="33" fillId="2" borderId="44" xfId="0" applyFont="1" applyFill="1" applyBorder="1" applyAlignment="1">
      <alignment horizontal="left" vertical="center" wrapText="1"/>
    </xf>
    <xf numFmtId="0" fontId="35" fillId="2" borderId="16" xfId="0" applyFont="1" applyFill="1" applyBorder="1" applyAlignment="1">
      <alignment horizontal="left" vertical="center" wrapText="1"/>
    </xf>
    <xf numFmtId="0" fontId="32" fillId="0" borderId="31" xfId="0" applyFont="1" applyFill="1" applyBorder="1" applyAlignment="1">
      <alignment horizontal="left" vertical="top" wrapText="1"/>
    </xf>
    <xf numFmtId="0" fontId="32" fillId="0" borderId="20" xfId="0" applyFont="1" applyFill="1" applyBorder="1" applyAlignment="1">
      <alignment horizontal="left" vertical="top"/>
    </xf>
    <xf numFmtId="0" fontId="32" fillId="2" borderId="44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41" fillId="2" borderId="2" xfId="0" applyFont="1" applyFill="1" applyBorder="1" applyAlignment="1">
      <alignment horizontal="center" vertical="center"/>
    </xf>
    <xf numFmtId="0" fontId="41" fillId="2" borderId="26" xfId="0" applyFont="1" applyFill="1" applyBorder="1" applyAlignment="1">
      <alignment horizontal="center" vertical="center"/>
    </xf>
    <xf numFmtId="0" fontId="41" fillId="2" borderId="14" xfId="0" applyFont="1" applyFill="1" applyBorder="1" applyAlignment="1">
      <alignment horizontal="center" vertical="center"/>
    </xf>
    <xf numFmtId="0" fontId="41" fillId="2" borderId="41" xfId="0" applyFont="1" applyFill="1" applyBorder="1" applyAlignment="1">
      <alignment horizontal="center" vertical="center"/>
    </xf>
    <xf numFmtId="0" fontId="41" fillId="2" borderId="4" xfId="0" applyFont="1" applyFill="1" applyBorder="1" applyAlignment="1">
      <alignment horizontal="center" vertical="center"/>
    </xf>
    <xf numFmtId="0" fontId="41" fillId="2" borderId="33" xfId="0" applyFont="1" applyFill="1" applyBorder="1" applyAlignment="1">
      <alignment horizontal="center" vertical="center"/>
    </xf>
    <xf numFmtId="0" fontId="41" fillId="2" borderId="28" xfId="0" applyFont="1" applyFill="1" applyBorder="1" applyAlignment="1">
      <alignment horizontal="center" vertical="center"/>
    </xf>
    <xf numFmtId="0" fontId="41" fillId="2" borderId="17" xfId="0" applyFont="1" applyFill="1" applyBorder="1" applyAlignment="1">
      <alignment horizontal="center" vertical="center"/>
    </xf>
    <xf numFmtId="0" fontId="41" fillId="2" borderId="25" xfId="0" applyFont="1" applyFill="1" applyBorder="1" applyAlignment="1">
      <alignment horizontal="center" vertical="center"/>
    </xf>
    <xf numFmtId="49" fontId="32" fillId="2" borderId="53" xfId="0" applyNumberFormat="1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 wrapText="1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14" xfId="0" applyNumberFormat="1" applyFont="1" applyFill="1" applyBorder="1" applyAlignment="1">
      <alignment horizontal="center" vertical="center"/>
    </xf>
    <xf numFmtId="0" fontId="41" fillId="2" borderId="34" xfId="0" applyFont="1" applyFill="1" applyBorder="1" applyAlignment="1">
      <alignment horizontal="center" vertical="center"/>
    </xf>
    <xf numFmtId="0" fontId="41" fillId="2" borderId="20" xfId="0" applyFont="1" applyFill="1" applyBorder="1" applyAlignment="1">
      <alignment horizontal="center" vertical="center"/>
    </xf>
    <xf numFmtId="0" fontId="41" fillId="2" borderId="35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1" fillId="2" borderId="30" xfId="0" applyFont="1" applyFill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2" borderId="40" xfId="0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left" vertical="center" wrapText="1"/>
    </xf>
    <xf numFmtId="0" fontId="41" fillId="2" borderId="26" xfId="0" applyFont="1" applyFill="1" applyBorder="1" applyAlignment="1">
      <alignment horizontal="left" vertical="center" wrapText="1"/>
    </xf>
    <xf numFmtId="0" fontId="41" fillId="2" borderId="14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horizontal="center" vertical="center" textRotation="90"/>
    </xf>
    <xf numFmtId="0" fontId="25" fillId="0" borderId="18" xfId="0" applyFont="1" applyFill="1" applyBorder="1" applyAlignment="1">
      <alignment horizontal="center" vertical="center" textRotation="90"/>
    </xf>
    <xf numFmtId="0" fontId="25" fillId="0" borderId="22" xfId="0" applyFont="1" applyFill="1" applyBorder="1" applyAlignment="1">
      <alignment horizontal="center" vertical="center" textRotation="90"/>
    </xf>
    <xf numFmtId="0" fontId="25" fillId="0" borderId="19" xfId="0" applyFont="1" applyFill="1" applyBorder="1" applyAlignment="1">
      <alignment horizontal="center" vertical="center" textRotation="90"/>
    </xf>
    <xf numFmtId="0" fontId="25" fillId="0" borderId="0" xfId="0" applyFont="1" applyFill="1" applyBorder="1" applyAlignment="1">
      <alignment horizontal="center" vertical="center" textRotation="90"/>
    </xf>
    <xf numFmtId="0" fontId="25" fillId="0" borderId="40" xfId="0" applyFont="1" applyFill="1" applyBorder="1" applyAlignment="1">
      <alignment horizontal="center" vertical="center" textRotation="90"/>
    </xf>
    <xf numFmtId="0" fontId="25" fillId="0" borderId="31" xfId="0" applyFont="1" applyFill="1" applyBorder="1" applyAlignment="1">
      <alignment horizontal="center" vertical="center" textRotation="90"/>
    </xf>
    <xf numFmtId="0" fontId="25" fillId="0" borderId="20" xfId="0" applyFont="1" applyFill="1" applyBorder="1" applyAlignment="1">
      <alignment horizontal="center" vertical="center" textRotation="90"/>
    </xf>
    <xf numFmtId="0" fontId="25" fillId="0" borderId="35" xfId="0" applyFont="1" applyFill="1" applyBorder="1" applyAlignment="1">
      <alignment horizontal="center" vertical="center" textRotation="90"/>
    </xf>
    <xf numFmtId="0" fontId="1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/>
    </xf>
    <xf numFmtId="1" fontId="14" fillId="0" borderId="14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left" vertical="center"/>
    </xf>
    <xf numFmtId="1" fontId="13" fillId="0" borderId="29" xfId="0" applyNumberFormat="1" applyFont="1" applyFill="1" applyBorder="1" applyAlignment="1">
      <alignment horizontal="center" vertical="center"/>
    </xf>
    <xf numFmtId="1" fontId="13" fillId="0" borderId="46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58" xfId="0" applyFont="1" applyFill="1" applyBorder="1" applyAlignment="1">
      <alignment horizontal="left" vertical="center" wrapText="1"/>
    </xf>
    <xf numFmtId="0" fontId="47" fillId="0" borderId="0" xfId="0" applyFont="1" applyFill="1" applyAlignment="1">
      <alignment horizontal="left" vertical="center"/>
    </xf>
    <xf numFmtId="0" fontId="47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25" fillId="2" borderId="44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45" xfId="0" applyFont="1" applyFill="1" applyBorder="1" applyAlignment="1">
      <alignment horizontal="center" vertical="center" wrapText="1"/>
    </xf>
    <xf numFmtId="0" fontId="33" fillId="2" borderId="44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3" fillId="2" borderId="45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left"/>
    </xf>
    <xf numFmtId="0" fontId="32" fillId="0" borderId="2" xfId="0" applyFont="1" applyFill="1" applyBorder="1" applyAlignment="1">
      <alignment horizontal="left" vertical="center" wrapText="1"/>
    </xf>
    <xf numFmtId="0" fontId="32" fillId="0" borderId="26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left"/>
    </xf>
    <xf numFmtId="0" fontId="4" fillId="0" borderId="53" xfId="0" applyFont="1" applyFill="1" applyBorder="1" applyAlignment="1">
      <alignment horizontal="left" vertical="center" wrapText="1"/>
    </xf>
    <xf numFmtId="0" fontId="4" fillId="0" borderId="61" xfId="0" applyFont="1" applyFill="1" applyBorder="1" applyAlignment="1">
      <alignment horizontal="left" vertical="center" wrapText="1"/>
    </xf>
    <xf numFmtId="1" fontId="13" fillId="0" borderId="41" xfId="0" applyNumberFormat="1" applyFont="1" applyFill="1" applyBorder="1" applyAlignment="1">
      <alignment horizontal="center" vertical="center"/>
    </xf>
    <xf numFmtId="1" fontId="13" fillId="0" borderId="33" xfId="0" applyNumberFormat="1" applyFont="1" applyFill="1" applyBorder="1" applyAlignment="1">
      <alignment horizontal="center" vertical="center"/>
    </xf>
    <xf numFmtId="1" fontId="13" fillId="0" borderId="28" xfId="0" applyNumberFormat="1" applyFont="1" applyFill="1" applyBorder="1" applyAlignment="1">
      <alignment horizontal="center" vertical="center"/>
    </xf>
    <xf numFmtId="1" fontId="13" fillId="0" borderId="25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left" vertical="center" wrapText="1"/>
    </xf>
    <xf numFmtId="0" fontId="31" fillId="0" borderId="26" xfId="0" applyFont="1" applyFill="1" applyBorder="1" applyAlignment="1">
      <alignment horizontal="left" vertical="center" wrapText="1"/>
    </xf>
    <xf numFmtId="0" fontId="31" fillId="0" borderId="14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25" fillId="0" borderId="44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45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45" xfId="0" applyFont="1" applyFill="1" applyBorder="1" applyAlignment="1">
      <alignment horizontal="center" vertical="center"/>
    </xf>
    <xf numFmtId="49" fontId="25" fillId="0" borderId="66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vertical="center" wrapText="1"/>
    </xf>
    <xf numFmtId="49" fontId="13" fillId="0" borderId="66" xfId="0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horizontal="left"/>
    </xf>
    <xf numFmtId="0" fontId="31" fillId="0" borderId="1" xfId="0" applyFont="1" applyFill="1" applyBorder="1" applyAlignment="1">
      <alignment vertical="center" wrapText="1"/>
    </xf>
    <xf numFmtId="0" fontId="31" fillId="2" borderId="21" xfId="0" applyFont="1" applyFill="1" applyBorder="1" applyAlignment="1">
      <alignment horizontal="left" vertical="center" wrapText="1"/>
    </xf>
    <xf numFmtId="0" fontId="31" fillId="2" borderId="18" xfId="0" applyFont="1" applyFill="1" applyBorder="1" applyAlignment="1">
      <alignment horizontal="left" vertical="center" wrapText="1"/>
    </xf>
    <xf numFmtId="0" fontId="31" fillId="2" borderId="22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center" vertical="center"/>
    </xf>
    <xf numFmtId="0" fontId="25" fillId="0" borderId="51" xfId="0" applyFont="1" applyFill="1" applyBorder="1" applyAlignment="1">
      <alignment horizontal="center" vertical="center" textRotation="90"/>
    </xf>
    <xf numFmtId="0" fontId="25" fillId="0" borderId="54" xfId="0" applyFont="1" applyFill="1" applyBorder="1" applyAlignment="1">
      <alignment horizontal="center" vertical="center" textRotation="90"/>
    </xf>
    <xf numFmtId="0" fontId="25" fillId="0" borderId="52" xfId="0" applyFont="1" applyFill="1" applyBorder="1" applyAlignment="1">
      <alignment horizontal="center" vertical="center" textRotation="90"/>
    </xf>
    <xf numFmtId="0" fontId="32" fillId="0" borderId="53" xfId="0" applyFont="1" applyFill="1" applyBorder="1" applyAlignment="1">
      <alignment horizontal="left" vertical="center" wrapText="1"/>
    </xf>
    <xf numFmtId="0" fontId="32" fillId="2" borderId="44" xfId="0" applyFont="1" applyFill="1" applyBorder="1" applyAlignment="1">
      <alignment horizontal="center" vertical="center"/>
    </xf>
    <xf numFmtId="0" fontId="32" fillId="2" borderId="16" xfId="0" applyFont="1" applyFill="1" applyBorder="1" applyAlignment="1">
      <alignment horizontal="center" vertical="center"/>
    </xf>
    <xf numFmtId="0" fontId="32" fillId="2" borderId="45" xfId="0" applyFont="1" applyFill="1" applyBorder="1" applyAlignment="1">
      <alignment horizontal="center" vertical="center"/>
    </xf>
    <xf numFmtId="164" fontId="41" fillId="2" borderId="30" xfId="1" applyFont="1" applyFill="1" applyBorder="1" applyAlignment="1">
      <alignment horizontal="center" vertical="top"/>
    </xf>
    <xf numFmtId="164" fontId="41" fillId="2" borderId="0" xfId="1" applyFont="1" applyFill="1" applyBorder="1" applyAlignment="1">
      <alignment horizontal="center" vertical="top"/>
    </xf>
    <xf numFmtId="164" fontId="41" fillId="2" borderId="39" xfId="1" applyFont="1" applyFill="1" applyBorder="1" applyAlignment="1">
      <alignment horizontal="center" vertical="top"/>
    </xf>
    <xf numFmtId="164" fontId="41" fillId="2" borderId="34" xfId="1" applyFont="1" applyFill="1" applyBorder="1" applyAlignment="1">
      <alignment horizontal="center" vertical="top"/>
    </xf>
    <xf numFmtId="164" fontId="41" fillId="2" borderId="20" xfId="1" applyFont="1" applyFill="1" applyBorder="1" applyAlignment="1">
      <alignment horizontal="center" vertical="top"/>
    </xf>
    <xf numFmtId="164" fontId="41" fillId="2" borderId="32" xfId="1" applyFont="1" applyFill="1" applyBorder="1" applyAlignment="1">
      <alignment horizontal="center" vertical="top"/>
    </xf>
    <xf numFmtId="1" fontId="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6" fontId="13" fillId="0" borderId="1" xfId="0" applyNumberFormat="1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 wrapText="1"/>
    </xf>
    <xf numFmtId="0" fontId="41" fillId="2" borderId="26" xfId="0" applyFont="1" applyFill="1" applyBorder="1" applyAlignment="1">
      <alignment horizontal="center" vertical="center" wrapText="1"/>
    </xf>
    <xf numFmtId="0" fontId="41" fillId="2" borderId="14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left" vertical="center" wrapText="1"/>
    </xf>
    <xf numFmtId="0" fontId="33" fillId="2" borderId="37" xfId="0" applyFont="1" applyFill="1" applyBorder="1" applyAlignment="1">
      <alignment horizontal="center" vertical="center" wrapText="1"/>
    </xf>
    <xf numFmtId="0" fontId="33" fillId="2" borderId="18" xfId="0" applyFont="1" applyFill="1" applyBorder="1" applyAlignment="1">
      <alignment horizontal="center" vertical="center" wrapText="1"/>
    </xf>
    <xf numFmtId="0" fontId="33" fillId="2" borderId="38" xfId="0" applyFont="1" applyFill="1" applyBorder="1" applyAlignment="1">
      <alignment horizontal="center" vertical="center" wrapText="1"/>
    </xf>
    <xf numFmtId="0" fontId="34" fillId="2" borderId="16" xfId="0" applyFont="1" applyFill="1" applyBorder="1"/>
    <xf numFmtId="0" fontId="34" fillId="2" borderId="11" xfId="0" applyFont="1" applyFill="1" applyBorder="1"/>
    <xf numFmtId="0" fontId="35" fillId="2" borderId="16" xfId="0" applyFont="1" applyFill="1" applyBorder="1" applyAlignment="1">
      <alignment horizontal="center" vertical="center" wrapText="1"/>
    </xf>
    <xf numFmtId="0" fontId="35" fillId="2" borderId="45" xfId="0" applyFont="1" applyFill="1" applyBorder="1" applyAlignment="1">
      <alignment horizontal="center" vertical="center" wrapText="1"/>
    </xf>
    <xf numFmtId="0" fontId="40" fillId="2" borderId="55" xfId="0" applyFont="1" applyFill="1" applyBorder="1" applyAlignment="1">
      <alignment horizontal="center" vertical="center"/>
    </xf>
    <xf numFmtId="1" fontId="14" fillId="2" borderId="26" xfId="0" applyNumberFormat="1" applyFont="1" applyFill="1" applyBorder="1" applyAlignment="1">
      <alignment horizontal="center" vertical="center"/>
    </xf>
    <xf numFmtId="0" fontId="33" fillId="2" borderId="16" xfId="0" applyFont="1" applyFill="1" applyBorder="1" applyAlignment="1">
      <alignment horizontal="left" vertical="center" wrapText="1"/>
    </xf>
    <xf numFmtId="0" fontId="24" fillId="2" borderId="20" xfId="2" applyFont="1" applyFill="1" applyBorder="1" applyAlignment="1">
      <alignment horizontal="center" vertical="center"/>
    </xf>
    <xf numFmtId="0" fontId="32" fillId="2" borderId="31" xfId="0" applyFont="1" applyFill="1" applyBorder="1" applyAlignment="1">
      <alignment horizontal="left" vertical="center" wrapText="1"/>
    </xf>
    <xf numFmtId="0" fontId="32" fillId="2" borderId="20" xfId="0" applyFont="1" applyFill="1" applyBorder="1" applyAlignment="1">
      <alignment horizontal="left" vertical="center" wrapText="1"/>
    </xf>
    <xf numFmtId="1" fontId="13" fillId="2" borderId="53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49" fontId="13" fillId="2" borderId="29" xfId="0" applyNumberFormat="1" applyFont="1" applyFill="1" applyBorder="1" applyAlignment="1">
      <alignment horizontal="center" vertical="center"/>
    </xf>
    <xf numFmtId="49" fontId="13" fillId="2" borderId="46" xfId="0" applyNumberFormat="1" applyFont="1" applyFill="1" applyBorder="1" applyAlignment="1">
      <alignment horizontal="center" vertical="center"/>
    </xf>
    <xf numFmtId="0" fontId="33" fillId="2" borderId="23" xfId="0" applyFont="1" applyFill="1" applyBorder="1" applyAlignment="1">
      <alignment horizontal="center" vertical="center" wrapText="1"/>
    </xf>
    <xf numFmtId="0" fontId="35" fillId="2" borderId="24" xfId="0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/>
    </xf>
    <xf numFmtId="0" fontId="33" fillId="2" borderId="47" xfId="0" applyFont="1" applyFill="1" applyBorder="1" applyAlignment="1">
      <alignment horizontal="center" vertical="center" wrapText="1"/>
    </xf>
    <xf numFmtId="0" fontId="33" fillId="2" borderId="48" xfId="0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center" vertical="center" wrapText="1"/>
    </xf>
    <xf numFmtId="0" fontId="32" fillId="2" borderId="3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left" vertical="center"/>
    </xf>
    <xf numFmtId="0" fontId="41" fillId="2" borderId="4" xfId="0" applyFont="1" applyFill="1" applyBorder="1" applyAlignment="1">
      <alignment horizontal="left" vertical="center"/>
    </xf>
    <xf numFmtId="0" fontId="41" fillId="2" borderId="33" xfId="0" applyFont="1" applyFill="1" applyBorder="1" applyAlignment="1">
      <alignment horizontal="left" vertical="center"/>
    </xf>
    <xf numFmtId="0" fontId="41" fillId="2" borderId="34" xfId="0" applyFont="1" applyFill="1" applyBorder="1" applyAlignment="1">
      <alignment horizontal="left" vertical="center"/>
    </xf>
    <xf numFmtId="0" fontId="41" fillId="2" borderId="20" xfId="0" applyFont="1" applyFill="1" applyBorder="1" applyAlignment="1">
      <alignment horizontal="left" vertical="center"/>
    </xf>
    <xf numFmtId="0" fontId="41" fillId="2" borderId="35" xfId="0" applyFont="1" applyFill="1" applyBorder="1" applyAlignment="1">
      <alignment horizontal="left" vertical="center"/>
    </xf>
    <xf numFmtId="49" fontId="13" fillId="2" borderId="53" xfId="0" applyNumberFormat="1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left" vertical="center"/>
    </xf>
    <xf numFmtId="1" fontId="14" fillId="2" borderId="1" xfId="0" applyNumberFormat="1" applyFont="1" applyFill="1" applyBorder="1" applyAlignment="1">
      <alignment horizontal="left" vertical="center"/>
    </xf>
    <xf numFmtId="1" fontId="13" fillId="2" borderId="2" xfId="0" applyNumberFormat="1" applyFont="1" applyFill="1" applyBorder="1" applyAlignment="1">
      <alignment horizontal="center" vertical="center"/>
    </xf>
    <xf numFmtId="1" fontId="13" fillId="2" borderId="14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41" fillId="2" borderId="41" xfId="0" applyFont="1" applyFill="1" applyBorder="1" applyAlignment="1">
      <alignment horizontal="left" vertical="center" wrapText="1"/>
    </xf>
    <xf numFmtId="0" fontId="41" fillId="2" borderId="4" xfId="0" applyFont="1" applyFill="1" applyBorder="1" applyAlignment="1">
      <alignment horizontal="left" vertical="center" wrapText="1"/>
    </xf>
    <xf numFmtId="0" fontId="41" fillId="2" borderId="33" xfId="0" applyFont="1" applyFill="1" applyBorder="1" applyAlignment="1">
      <alignment horizontal="left" vertical="center" wrapText="1"/>
    </xf>
    <xf numFmtId="0" fontId="41" fillId="2" borderId="28" xfId="0" applyFont="1" applyFill="1" applyBorder="1" applyAlignment="1">
      <alignment horizontal="left" vertical="center" wrapText="1"/>
    </xf>
    <xf numFmtId="0" fontId="41" fillId="2" borderId="17" xfId="0" applyFont="1" applyFill="1" applyBorder="1" applyAlignment="1">
      <alignment horizontal="left" vertical="center" wrapText="1"/>
    </xf>
    <xf numFmtId="0" fontId="41" fillId="2" borderId="25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 textRotation="90"/>
    </xf>
    <xf numFmtId="0" fontId="25" fillId="0" borderId="38" xfId="0" applyFont="1" applyFill="1" applyBorder="1" applyAlignment="1">
      <alignment horizontal="center" vertical="center" textRotation="90"/>
    </xf>
    <xf numFmtId="0" fontId="25" fillId="0" borderId="30" xfId="0" applyFont="1" applyFill="1" applyBorder="1" applyAlignment="1">
      <alignment horizontal="center" vertical="center" textRotation="90"/>
    </xf>
    <xf numFmtId="0" fontId="25" fillId="0" borderId="39" xfId="0" applyFont="1" applyFill="1" applyBorder="1" applyAlignment="1">
      <alignment horizontal="center" vertical="center" textRotation="90"/>
    </xf>
    <xf numFmtId="0" fontId="25" fillId="0" borderId="34" xfId="0" applyFont="1" applyFill="1" applyBorder="1" applyAlignment="1">
      <alignment horizontal="center" vertical="center" textRotation="90"/>
    </xf>
    <xf numFmtId="0" fontId="25" fillId="0" borderId="32" xfId="0" applyFont="1" applyFill="1" applyBorder="1" applyAlignment="1">
      <alignment horizontal="center" vertical="center" textRotation="90"/>
    </xf>
    <xf numFmtId="1" fontId="14" fillId="0" borderId="41" xfId="0" applyNumberFormat="1" applyFont="1" applyFill="1" applyBorder="1" applyAlignment="1">
      <alignment horizontal="center" vertical="center"/>
    </xf>
    <xf numFmtId="1" fontId="14" fillId="0" borderId="33" xfId="0" applyNumberFormat="1" applyFont="1" applyFill="1" applyBorder="1" applyAlignment="1">
      <alignment horizontal="center" vertical="center"/>
    </xf>
    <xf numFmtId="1" fontId="14" fillId="0" borderId="28" xfId="0" applyNumberFormat="1" applyFont="1" applyFill="1" applyBorder="1" applyAlignment="1">
      <alignment horizontal="center" vertical="center"/>
    </xf>
    <xf numFmtId="1" fontId="14" fillId="0" borderId="25" xfId="0" applyNumberFormat="1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 textRotation="90"/>
    </xf>
    <xf numFmtId="0" fontId="13" fillId="0" borderId="25" xfId="0" applyFont="1" applyFill="1" applyBorder="1" applyAlignment="1">
      <alignment horizontal="center" vertical="center" textRotation="90"/>
    </xf>
    <xf numFmtId="0" fontId="55" fillId="2" borderId="0" xfId="0" applyFont="1" applyFill="1" applyAlignment="1">
      <alignment horizontal="left"/>
    </xf>
    <xf numFmtId="0" fontId="35" fillId="2" borderId="18" xfId="0" applyFont="1" applyFill="1" applyBorder="1" applyAlignment="1">
      <alignment horizontal="center" vertical="center" wrapText="1"/>
    </xf>
    <xf numFmtId="0" fontId="35" fillId="2" borderId="38" xfId="0" applyFont="1" applyFill="1" applyBorder="1" applyAlignment="1">
      <alignment horizontal="center" vertical="center" wrapText="1"/>
    </xf>
    <xf numFmtId="0" fontId="35" fillId="2" borderId="31" xfId="0" applyFont="1" applyFill="1" applyBorder="1" applyAlignment="1">
      <alignment horizontal="center" vertical="center" wrapText="1"/>
    </xf>
    <xf numFmtId="0" fontId="35" fillId="2" borderId="20" xfId="0" applyFont="1" applyFill="1" applyBorder="1" applyAlignment="1">
      <alignment horizontal="center" vertical="center" wrapText="1"/>
    </xf>
    <xf numFmtId="0" fontId="35" fillId="2" borderId="32" xfId="0" applyFont="1" applyFill="1" applyBorder="1" applyAlignment="1">
      <alignment horizontal="center" vertical="center" wrapText="1"/>
    </xf>
    <xf numFmtId="0" fontId="32" fillId="2" borderId="37" xfId="0" applyFont="1" applyFill="1" applyBorder="1" applyAlignment="1">
      <alignment horizontal="center" vertical="center" wrapText="1"/>
    </xf>
    <xf numFmtId="0" fontId="32" fillId="2" borderId="18" xfId="0" applyFont="1" applyFill="1" applyBorder="1" applyAlignment="1">
      <alignment horizontal="center" vertical="center" wrapText="1"/>
    </xf>
    <xf numFmtId="0" fontId="32" fillId="2" borderId="3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4" fillId="2" borderId="56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" fontId="4" fillId="0" borderId="29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46" xfId="0" applyNumberFormat="1" applyFont="1" applyFill="1" applyBorder="1" applyAlignment="1">
      <alignment horizontal="center" vertical="center"/>
    </xf>
    <xf numFmtId="1" fontId="13" fillId="0" borderId="4" xfId="0" applyNumberFormat="1" applyFont="1" applyFill="1" applyBorder="1" applyAlignment="1">
      <alignment horizontal="center" vertical="center"/>
    </xf>
    <xf numFmtId="1" fontId="13" fillId="0" borderId="17" xfId="0" applyNumberFormat="1" applyFont="1" applyFill="1" applyBorder="1" applyAlignment="1">
      <alignment horizontal="center" vertical="center"/>
    </xf>
    <xf numFmtId="1" fontId="13" fillId="0" borderId="24" xfId="0" applyNumberFormat="1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left" vertical="center"/>
    </xf>
    <xf numFmtId="0" fontId="13" fillId="0" borderId="5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left" vertical="center" wrapText="1"/>
    </xf>
    <xf numFmtId="0" fontId="33" fillId="0" borderId="26" xfId="0" applyFont="1" applyFill="1" applyBorder="1" applyAlignment="1">
      <alignment horizontal="left" vertical="center" wrapText="1"/>
    </xf>
    <xf numFmtId="0" fontId="33" fillId="0" borderId="14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textRotation="255"/>
    </xf>
    <xf numFmtId="0" fontId="13" fillId="0" borderId="12" xfId="0" applyFont="1" applyFill="1" applyBorder="1" applyAlignment="1">
      <alignment horizontal="center" vertical="center" textRotation="255"/>
    </xf>
    <xf numFmtId="0" fontId="32" fillId="0" borderId="21" xfId="0" applyFont="1" applyFill="1" applyBorder="1" applyAlignment="1">
      <alignment horizontal="center" vertical="center" textRotation="90"/>
    </xf>
    <xf numFmtId="0" fontId="32" fillId="0" borderId="38" xfId="0" applyFont="1" applyFill="1" applyBorder="1" applyAlignment="1">
      <alignment horizontal="center" vertical="center" textRotation="90"/>
    </xf>
    <xf numFmtId="0" fontId="32" fillId="0" borderId="30" xfId="0" applyFont="1" applyFill="1" applyBorder="1" applyAlignment="1">
      <alignment horizontal="center" vertical="center" textRotation="90"/>
    </xf>
    <xf numFmtId="0" fontId="32" fillId="0" borderId="39" xfId="0" applyFont="1" applyFill="1" applyBorder="1" applyAlignment="1">
      <alignment horizontal="center" vertical="center" textRotation="90"/>
    </xf>
    <xf numFmtId="0" fontId="32" fillId="0" borderId="34" xfId="0" applyFont="1" applyFill="1" applyBorder="1" applyAlignment="1">
      <alignment horizontal="center" vertical="center" textRotation="90"/>
    </xf>
    <xf numFmtId="0" fontId="32" fillId="0" borderId="32" xfId="0" applyFont="1" applyFill="1" applyBorder="1" applyAlignment="1">
      <alignment horizontal="center" vertical="center" textRotation="90"/>
    </xf>
    <xf numFmtId="1" fontId="14" fillId="2" borderId="47" xfId="0" applyNumberFormat="1" applyFont="1" applyFill="1" applyBorder="1" applyAlignment="1">
      <alignment horizontal="center" vertical="center"/>
    </xf>
    <xf numFmtId="1" fontId="14" fillId="2" borderId="48" xfId="0" applyNumberFormat="1" applyFont="1" applyFill="1" applyBorder="1" applyAlignment="1">
      <alignment horizontal="center" vertical="center"/>
    </xf>
    <xf numFmtId="1" fontId="14" fillId="2" borderId="57" xfId="0" applyNumberFormat="1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 wrapText="1"/>
    </xf>
    <xf numFmtId="0" fontId="32" fillId="0" borderId="22" xfId="0" applyFont="1" applyFill="1" applyBorder="1" applyAlignment="1">
      <alignment horizontal="center" vertical="center" textRotation="90"/>
    </xf>
    <xf numFmtId="0" fontId="32" fillId="0" borderId="40" xfId="0" applyFont="1" applyFill="1" applyBorder="1" applyAlignment="1">
      <alignment horizontal="center" vertical="center" textRotation="90"/>
    </xf>
    <xf numFmtId="0" fontId="32" fillId="0" borderId="35" xfId="0" applyFont="1" applyFill="1" applyBorder="1" applyAlignment="1">
      <alignment horizontal="center" vertical="center" textRotation="90"/>
    </xf>
    <xf numFmtId="0" fontId="37" fillId="0" borderId="21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textRotation="90"/>
    </xf>
    <xf numFmtId="0" fontId="13" fillId="0" borderId="12" xfId="0" applyFont="1" applyFill="1" applyBorder="1" applyAlignment="1">
      <alignment horizontal="center" vertical="center" textRotation="90"/>
    </xf>
    <xf numFmtId="0" fontId="32" fillId="0" borderId="44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2" fillId="0" borderId="45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textRotation="90" wrapText="1"/>
    </xf>
    <xf numFmtId="0" fontId="13" fillId="0" borderId="12" xfId="0" applyFont="1" applyFill="1" applyBorder="1" applyAlignment="1">
      <alignment horizontal="center" vertical="center" textRotation="90" wrapText="1"/>
    </xf>
    <xf numFmtId="165" fontId="13" fillId="2" borderId="13" xfId="0" applyNumberFormat="1" applyFont="1" applyFill="1" applyBorder="1" applyAlignment="1">
      <alignment horizontal="center" vertical="center" wrapText="1"/>
    </xf>
    <xf numFmtId="165" fontId="13" fillId="2" borderId="12" xfId="0" applyNumberFormat="1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 textRotation="90"/>
    </xf>
    <xf numFmtId="0" fontId="31" fillId="0" borderId="18" xfId="0" applyFont="1" applyFill="1" applyBorder="1" applyAlignment="1">
      <alignment horizontal="center" vertical="center" textRotation="90"/>
    </xf>
    <xf numFmtId="0" fontId="31" fillId="0" borderId="38" xfId="0" applyFont="1" applyFill="1" applyBorder="1" applyAlignment="1">
      <alignment horizontal="center" vertical="center" textRotation="90"/>
    </xf>
    <xf numFmtId="0" fontId="31" fillId="0" borderId="19" xfId="0" applyFont="1" applyFill="1" applyBorder="1" applyAlignment="1">
      <alignment horizontal="center" vertical="center" textRotation="90"/>
    </xf>
    <xf numFmtId="0" fontId="31" fillId="0" borderId="0" xfId="0" applyFont="1" applyFill="1" applyBorder="1" applyAlignment="1">
      <alignment horizontal="center" vertical="center" textRotation="90"/>
    </xf>
    <xf numFmtId="0" fontId="31" fillId="0" borderId="39" xfId="0" applyFont="1" applyFill="1" applyBorder="1" applyAlignment="1">
      <alignment horizontal="center" vertical="center" textRotation="90"/>
    </xf>
    <xf numFmtId="0" fontId="31" fillId="0" borderId="31" xfId="0" applyFont="1" applyFill="1" applyBorder="1" applyAlignment="1">
      <alignment horizontal="center" vertical="center" textRotation="90"/>
    </xf>
    <xf numFmtId="0" fontId="31" fillId="0" borderId="20" xfId="0" applyFont="1" applyFill="1" applyBorder="1" applyAlignment="1">
      <alignment horizontal="center" vertical="center" textRotation="90"/>
    </xf>
    <xf numFmtId="0" fontId="31" fillId="0" borderId="32" xfId="0" applyFont="1" applyFill="1" applyBorder="1" applyAlignment="1">
      <alignment horizontal="center" vertical="center" textRotation="90"/>
    </xf>
    <xf numFmtId="0" fontId="31" fillId="2" borderId="37" xfId="0" applyFont="1" applyFill="1" applyBorder="1" applyAlignment="1">
      <alignment horizontal="center" vertical="center" textRotation="90" wrapText="1"/>
    </xf>
    <xf numFmtId="0" fontId="31" fillId="2" borderId="38" xfId="0" applyFont="1" applyFill="1" applyBorder="1" applyAlignment="1">
      <alignment horizontal="center" vertical="center" textRotation="90" wrapText="1"/>
    </xf>
    <xf numFmtId="0" fontId="31" fillId="2" borderId="19" xfId="0" applyFont="1" applyFill="1" applyBorder="1" applyAlignment="1">
      <alignment horizontal="center" vertical="center" textRotation="90" wrapText="1"/>
    </xf>
    <xf numFmtId="0" fontId="31" fillId="2" borderId="39" xfId="0" applyFont="1" applyFill="1" applyBorder="1" applyAlignment="1">
      <alignment horizontal="center" vertical="center" textRotation="90" wrapText="1"/>
    </xf>
    <xf numFmtId="0" fontId="31" fillId="2" borderId="31" xfId="0" applyFont="1" applyFill="1" applyBorder="1" applyAlignment="1">
      <alignment horizontal="center" vertical="center" textRotation="90" wrapText="1"/>
    </xf>
    <xf numFmtId="0" fontId="31" fillId="2" borderId="32" xfId="0" applyFont="1" applyFill="1" applyBorder="1" applyAlignment="1">
      <alignment horizontal="center" vertical="center" textRotation="90" wrapText="1"/>
    </xf>
    <xf numFmtId="0" fontId="31" fillId="0" borderId="44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textRotation="90"/>
    </xf>
    <xf numFmtId="0" fontId="32" fillId="2" borderId="22" xfId="0" applyFont="1" applyFill="1" applyBorder="1" applyAlignment="1">
      <alignment horizontal="center" vertical="center" textRotation="90"/>
    </xf>
    <xf numFmtId="0" fontId="32" fillId="2" borderId="34" xfId="0" applyFont="1" applyFill="1" applyBorder="1" applyAlignment="1">
      <alignment horizontal="center" vertical="center" textRotation="90"/>
    </xf>
    <xf numFmtId="0" fontId="32" fillId="2" borderId="35" xfId="0" applyFont="1" applyFill="1" applyBorder="1" applyAlignment="1">
      <alignment horizontal="center" vertical="center" textRotation="90"/>
    </xf>
    <xf numFmtId="0" fontId="31" fillId="0" borderId="60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/>
    </xf>
    <xf numFmtId="0" fontId="55" fillId="2" borderId="0" xfId="0" applyFont="1" applyFill="1" applyBorder="1" applyAlignment="1">
      <alignment horizontal="left" wrapText="1"/>
    </xf>
    <xf numFmtId="0" fontId="55" fillId="2" borderId="0" xfId="0" applyFont="1" applyFill="1" applyBorder="1" applyAlignment="1">
      <alignment horizontal="left" vertical="top" wrapText="1"/>
    </xf>
    <xf numFmtId="0" fontId="55" fillId="2" borderId="0" xfId="0" applyFont="1" applyFill="1" applyBorder="1" applyAlignment="1">
      <alignment horizontal="center" vertical="top" wrapText="1"/>
    </xf>
    <xf numFmtId="0" fontId="33" fillId="2" borderId="44" xfId="0" applyFont="1" applyFill="1" applyBorder="1" applyAlignment="1">
      <alignment vertical="center" wrapText="1"/>
    </xf>
    <xf numFmtId="0" fontId="33" fillId="2" borderId="16" xfId="0" applyFont="1" applyFill="1" applyBorder="1" applyAlignment="1">
      <alignment vertical="center" wrapText="1"/>
    </xf>
    <xf numFmtId="0" fontId="55" fillId="0" borderId="17" xfId="0" applyFont="1" applyFill="1" applyBorder="1" applyAlignment="1">
      <alignment horizontal="center" vertical="top" wrapText="1"/>
    </xf>
    <xf numFmtId="1" fontId="13" fillId="0" borderId="13" xfId="0" applyNumberFormat="1" applyFont="1" applyFill="1" applyBorder="1" applyAlignment="1">
      <alignment horizontal="center" vertical="center"/>
    </xf>
    <xf numFmtId="1" fontId="13" fillId="0" borderId="12" xfId="0" applyNumberFormat="1" applyFont="1" applyFill="1" applyBorder="1" applyAlignment="1">
      <alignment horizontal="center" vertical="center"/>
    </xf>
    <xf numFmtId="0" fontId="31" fillId="0" borderId="51" xfId="0" applyFont="1" applyFill="1" applyBorder="1" applyAlignment="1">
      <alignment horizontal="center" vertical="center" wrapText="1"/>
    </xf>
    <xf numFmtId="0" fontId="31" fillId="0" borderId="54" xfId="0" applyFont="1" applyFill="1" applyBorder="1" applyAlignment="1">
      <alignment horizontal="center" vertical="center" wrapText="1"/>
    </xf>
    <xf numFmtId="0" fontId="31" fillId="0" borderId="52" xfId="0" applyFont="1" applyFill="1" applyBorder="1" applyAlignment="1">
      <alignment horizontal="center" vertical="center" wrapText="1"/>
    </xf>
    <xf numFmtId="1" fontId="13" fillId="0" borderId="53" xfId="0" applyNumberFormat="1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left" wrapText="1"/>
    </xf>
    <xf numFmtId="0" fontId="55" fillId="2" borderId="0" xfId="0" applyFont="1" applyFill="1" applyAlignment="1">
      <alignment horizontal="left" vertical="top" wrapText="1"/>
    </xf>
    <xf numFmtId="0" fontId="55" fillId="0" borderId="0" xfId="0" applyFont="1" applyFill="1" applyBorder="1" applyAlignment="1">
      <alignment horizontal="left" wrapText="1"/>
    </xf>
    <xf numFmtId="0" fontId="55" fillId="2" borderId="0" xfId="0" applyFont="1" applyFill="1" applyBorder="1" applyAlignment="1">
      <alignment horizontal="center" vertical="top"/>
    </xf>
    <xf numFmtId="0" fontId="55" fillId="0" borderId="0" xfId="0" applyFont="1" applyFill="1" applyBorder="1" applyAlignment="1">
      <alignment horizontal="left" vertical="top" wrapText="1"/>
    </xf>
    <xf numFmtId="0" fontId="55" fillId="0" borderId="0" xfId="0" applyFont="1" applyFill="1" applyBorder="1" applyAlignment="1">
      <alignment horizontal="center" vertical="top"/>
    </xf>
    <xf numFmtId="0" fontId="55" fillId="2" borderId="0" xfId="0" applyFont="1" applyFill="1" applyAlignment="1">
      <alignment vertical="top" wrapText="1"/>
    </xf>
    <xf numFmtId="0" fontId="55" fillId="0" borderId="0" xfId="0" applyFont="1" applyFill="1" applyBorder="1" applyAlignment="1">
      <alignment horizontal="left" vertical="center"/>
    </xf>
    <xf numFmtId="0" fontId="31" fillId="2" borderId="51" xfId="0" applyFont="1" applyFill="1" applyBorder="1" applyAlignment="1">
      <alignment horizontal="center" vertical="center"/>
    </xf>
    <xf numFmtId="0" fontId="31" fillId="2" borderId="52" xfId="0" applyFont="1" applyFill="1" applyBorder="1" applyAlignment="1">
      <alignment horizontal="center" vertical="center"/>
    </xf>
    <xf numFmtId="0" fontId="55" fillId="2" borderId="17" xfId="0" applyFont="1" applyFill="1" applyBorder="1" applyAlignment="1">
      <alignment horizontal="center" wrapText="1"/>
    </xf>
    <xf numFmtId="0" fontId="26" fillId="2" borderId="0" xfId="0" applyFont="1" applyFill="1" applyBorder="1" applyAlignment="1">
      <alignment horizontal="left" vertical="center" wrapText="1"/>
    </xf>
    <xf numFmtId="0" fontId="55" fillId="0" borderId="0" xfId="0" applyFont="1" applyFill="1" applyAlignment="1">
      <alignment horizontal="left" vertical="center" wrapText="1"/>
    </xf>
    <xf numFmtId="0" fontId="32" fillId="0" borderId="37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 wrapText="1"/>
    </xf>
    <xf numFmtId="0" fontId="32" fillId="0" borderId="38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left" wrapText="1"/>
    </xf>
    <xf numFmtId="0" fontId="32" fillId="2" borderId="44" xfId="0" applyFont="1" applyFill="1" applyBorder="1" applyAlignment="1">
      <alignment vertical="center" wrapText="1"/>
    </xf>
    <xf numFmtId="0" fontId="32" fillId="2" borderId="16" xfId="0" applyFont="1" applyFill="1" applyBorder="1" applyAlignment="1">
      <alignment vertical="center" wrapText="1"/>
    </xf>
    <xf numFmtId="0" fontId="31" fillId="2" borderId="51" xfId="0" applyFont="1" applyFill="1" applyBorder="1" applyAlignment="1">
      <alignment horizontal="center"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55" fillId="2" borderId="17" xfId="0" applyFont="1" applyFill="1" applyBorder="1" applyAlignment="1">
      <alignment horizontal="left" vertical="top"/>
    </xf>
    <xf numFmtId="0" fontId="41" fillId="2" borderId="65" xfId="0" applyFont="1" applyFill="1" applyBorder="1" applyAlignment="1">
      <alignment horizontal="center" vertical="center"/>
    </xf>
    <xf numFmtId="0" fontId="41" fillId="2" borderId="19" xfId="0" applyFont="1" applyFill="1" applyBorder="1" applyAlignment="1">
      <alignment horizontal="center" vertical="center"/>
    </xf>
    <xf numFmtId="0" fontId="41" fillId="2" borderId="31" xfId="0" applyFont="1" applyFill="1" applyBorder="1" applyAlignment="1">
      <alignment horizontal="center" vertical="center"/>
    </xf>
    <xf numFmtId="49" fontId="13" fillId="0" borderId="68" xfId="0" applyNumberFormat="1" applyFont="1" applyFill="1" applyBorder="1" applyAlignment="1">
      <alignment horizontal="center" vertical="center"/>
    </xf>
    <xf numFmtId="0" fontId="32" fillId="2" borderId="32" xfId="0" applyFont="1" applyFill="1" applyBorder="1" applyAlignment="1">
      <alignment horizontal="left" vertical="center" wrapText="1"/>
    </xf>
    <xf numFmtId="1" fontId="14" fillId="0" borderId="12" xfId="0" applyNumberFormat="1" applyFont="1" applyFill="1" applyBorder="1" applyAlignment="1">
      <alignment horizontal="center" vertical="center"/>
    </xf>
    <xf numFmtId="1" fontId="14" fillId="0" borderId="53" xfId="0" applyNumberFormat="1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textRotation="90"/>
    </xf>
    <xf numFmtId="0" fontId="28" fillId="0" borderId="18" xfId="0" applyFont="1" applyFill="1" applyBorder="1" applyAlignment="1">
      <alignment horizontal="center" vertical="center" textRotation="90"/>
    </xf>
    <xf numFmtId="0" fontId="28" fillId="0" borderId="38" xfId="0" applyFont="1" applyFill="1" applyBorder="1" applyAlignment="1">
      <alignment horizontal="center" vertical="center" textRotation="90"/>
    </xf>
    <xf numFmtId="0" fontId="28" fillId="0" borderId="19" xfId="0" applyFont="1" applyFill="1" applyBorder="1" applyAlignment="1">
      <alignment horizontal="center" vertical="center" textRotation="90"/>
    </xf>
    <xf numFmtId="0" fontId="28" fillId="0" borderId="0" xfId="0" applyFont="1" applyFill="1" applyBorder="1" applyAlignment="1">
      <alignment horizontal="center" vertical="center" textRotation="90"/>
    </xf>
    <xf numFmtId="0" fontId="28" fillId="0" borderId="39" xfId="0" applyFont="1" applyFill="1" applyBorder="1" applyAlignment="1">
      <alignment horizontal="center" vertical="center" textRotation="90"/>
    </xf>
    <xf numFmtId="0" fontId="28" fillId="0" borderId="31" xfId="0" applyFont="1" applyFill="1" applyBorder="1" applyAlignment="1">
      <alignment horizontal="center" vertical="center" textRotation="90"/>
    </xf>
    <xf numFmtId="0" fontId="28" fillId="0" borderId="20" xfId="0" applyFont="1" applyFill="1" applyBorder="1" applyAlignment="1">
      <alignment horizontal="center" vertical="center" textRotation="90"/>
    </xf>
    <xf numFmtId="0" fontId="28" fillId="0" borderId="32" xfId="0" applyFont="1" applyFill="1" applyBorder="1" applyAlignment="1">
      <alignment horizontal="center" vertical="center" textRotation="90"/>
    </xf>
    <xf numFmtId="0" fontId="4" fillId="0" borderId="2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40" fillId="2" borderId="55" xfId="0" applyFont="1" applyFill="1" applyBorder="1" applyAlignment="1">
      <alignment horizontal="center" vertical="center" wrapText="1"/>
    </xf>
    <xf numFmtId="0" fontId="40" fillId="2" borderId="63" xfId="0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 textRotation="90" wrapText="1"/>
    </xf>
    <xf numFmtId="0" fontId="24" fillId="0" borderId="38" xfId="0" applyFont="1" applyFill="1" applyBorder="1" applyAlignment="1">
      <alignment horizontal="center" vertical="center" textRotation="90" wrapText="1"/>
    </xf>
    <xf numFmtId="0" fontId="24" fillId="0" borderId="19" xfId="0" applyFont="1" applyFill="1" applyBorder="1" applyAlignment="1">
      <alignment horizontal="center" vertical="center" textRotation="90" wrapText="1"/>
    </xf>
    <xf numFmtId="0" fontId="24" fillId="0" borderId="39" xfId="0" applyFont="1" applyFill="1" applyBorder="1" applyAlignment="1">
      <alignment horizontal="center" vertical="center" textRotation="90" wrapText="1"/>
    </xf>
    <xf numFmtId="0" fontId="24" fillId="0" borderId="31" xfId="0" applyFont="1" applyFill="1" applyBorder="1" applyAlignment="1">
      <alignment horizontal="center" vertical="center" textRotation="90" wrapText="1"/>
    </xf>
    <xf numFmtId="0" fontId="24" fillId="0" borderId="32" xfId="0" applyFont="1" applyFill="1" applyBorder="1" applyAlignment="1">
      <alignment horizontal="center" vertical="center" textRotation="90" wrapText="1"/>
    </xf>
    <xf numFmtId="1" fontId="13" fillId="0" borderId="56" xfId="0" applyNumberFormat="1" applyFont="1" applyFill="1" applyBorder="1" applyAlignment="1">
      <alignment horizontal="center" vertical="center"/>
    </xf>
    <xf numFmtId="1" fontId="13" fillId="0" borderId="57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59" xfId="0" applyFont="1" applyFill="1" applyBorder="1" applyAlignment="1">
      <alignment horizontal="center" vertical="center" wrapText="1"/>
    </xf>
    <xf numFmtId="164" fontId="41" fillId="2" borderId="41" xfId="1" applyFont="1" applyFill="1" applyBorder="1" applyAlignment="1">
      <alignment horizontal="center" wrapText="1"/>
    </xf>
    <xf numFmtId="164" fontId="41" fillId="2" borderId="4" xfId="1" applyFont="1" applyFill="1" applyBorder="1" applyAlignment="1">
      <alignment horizontal="center" wrapText="1"/>
    </xf>
    <xf numFmtId="164" fontId="41" fillId="2" borderId="42" xfId="1" applyFont="1" applyFill="1" applyBorder="1" applyAlignment="1">
      <alignment horizontal="center" wrapText="1"/>
    </xf>
    <xf numFmtId="164" fontId="41" fillId="2" borderId="30" xfId="1" applyFont="1" applyFill="1" applyBorder="1" applyAlignment="1">
      <alignment horizontal="center" wrapText="1"/>
    </xf>
    <xf numFmtId="164" fontId="41" fillId="2" borderId="0" xfId="1" applyFont="1" applyFill="1" applyBorder="1" applyAlignment="1">
      <alignment horizontal="center" wrapText="1"/>
    </xf>
    <xf numFmtId="164" fontId="41" fillId="2" borderId="39" xfId="1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4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58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6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59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26" xfId="0" applyFont="1" applyFill="1" applyBorder="1" applyAlignment="1">
      <alignment horizontal="left" vertical="center" wrapText="1"/>
    </xf>
    <xf numFmtId="0" fontId="13" fillId="2" borderId="59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58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58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59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59" xfId="0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49" fontId="32" fillId="2" borderId="1" xfId="0" applyNumberFormat="1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/>
    </xf>
    <xf numFmtId="1" fontId="14" fillId="0" borderId="53" xfId="0" applyNumberFormat="1" applyFont="1" applyFill="1" applyBorder="1" applyAlignment="1">
      <alignment horizontal="center" vertical="center"/>
    </xf>
    <xf numFmtId="0" fontId="40" fillId="2" borderId="62" xfId="0" applyFont="1" applyFill="1" applyBorder="1" applyAlignment="1">
      <alignment horizontal="center" vertical="center"/>
    </xf>
    <xf numFmtId="0" fontId="41" fillId="2" borderId="64" xfId="0" applyFont="1" applyFill="1" applyBorder="1" applyAlignment="1">
      <alignment horizontal="center" vertical="center"/>
    </xf>
    <xf numFmtId="49" fontId="32" fillId="2" borderId="1" xfId="0" applyNumberFormat="1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/>
    </xf>
    <xf numFmtId="1" fontId="14" fillId="0" borderId="12" xfId="0" applyNumberFormat="1" applyFont="1" applyFill="1" applyBorder="1" applyAlignment="1">
      <alignment horizontal="left" vertical="center"/>
    </xf>
    <xf numFmtId="1" fontId="13" fillId="0" borderId="4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textRotation="90"/>
    </xf>
    <xf numFmtId="0" fontId="13" fillId="0" borderId="14" xfId="0" applyFont="1" applyFill="1" applyBorder="1" applyAlignment="1">
      <alignment horizontal="center" vertical="center" textRotation="90"/>
    </xf>
    <xf numFmtId="1" fontId="13" fillId="0" borderId="53" xfId="0" applyNumberFormat="1" applyFont="1" applyFill="1" applyBorder="1" applyAlignment="1">
      <alignment horizontal="left" vertical="center"/>
    </xf>
    <xf numFmtId="0" fontId="52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left" vertical="center"/>
    </xf>
    <xf numFmtId="0" fontId="4" fillId="0" borderId="53" xfId="0" applyFont="1" applyFill="1" applyBorder="1" applyAlignment="1">
      <alignment horizontal="left" vertical="center"/>
    </xf>
    <xf numFmtId="0" fontId="4" fillId="0" borderId="6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58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top" wrapText="1"/>
    </xf>
    <xf numFmtId="0" fontId="31" fillId="0" borderId="28" xfId="0" applyFont="1" applyFill="1" applyBorder="1" applyAlignment="1">
      <alignment horizontal="left" vertical="center" wrapText="1"/>
    </xf>
    <xf numFmtId="0" fontId="31" fillId="0" borderId="17" xfId="0" applyFont="1" applyFill="1" applyBorder="1" applyAlignment="1">
      <alignment horizontal="left" vertical="center" wrapText="1"/>
    </xf>
    <xf numFmtId="0" fontId="31" fillId="0" borderId="25" xfId="0" applyFont="1" applyFill="1" applyBorder="1" applyAlignment="1">
      <alignment horizontal="left" vertical="center" wrapText="1"/>
    </xf>
    <xf numFmtId="0" fontId="32" fillId="0" borderId="12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 wrapText="1"/>
    </xf>
    <xf numFmtId="1" fontId="14" fillId="2" borderId="55" xfId="0" applyNumberFormat="1" applyFont="1" applyFill="1" applyBorder="1" applyAlignment="1">
      <alignment horizontal="center" vertical="center"/>
    </xf>
    <xf numFmtId="0" fontId="14" fillId="2" borderId="55" xfId="0" applyFont="1" applyFill="1" applyBorder="1" applyAlignment="1">
      <alignment horizontal="center" vertical="center"/>
    </xf>
    <xf numFmtId="0" fontId="32" fillId="0" borderId="44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32" fillId="0" borderId="45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/>
    </xf>
    <xf numFmtId="0" fontId="13" fillId="2" borderId="13" xfId="0" applyFont="1" applyFill="1" applyBorder="1" applyAlignment="1">
      <alignment horizontal="center" vertical="center" textRotation="90" wrapText="1"/>
    </xf>
    <xf numFmtId="0" fontId="13" fillId="2" borderId="12" xfId="0" applyFont="1" applyFill="1" applyBorder="1" applyAlignment="1">
      <alignment horizontal="center" vertical="center" textRotation="90" wrapText="1"/>
    </xf>
    <xf numFmtId="0" fontId="32" fillId="2" borderId="37" xfId="0" applyFont="1" applyFill="1" applyBorder="1" applyAlignment="1">
      <alignment horizontal="center" vertical="center" textRotation="90"/>
    </xf>
    <xf numFmtId="0" fontId="32" fillId="2" borderId="31" xfId="0" applyFont="1" applyFill="1" applyBorder="1" applyAlignment="1">
      <alignment horizontal="center" vertical="center" textRotation="90"/>
    </xf>
    <xf numFmtId="0" fontId="13" fillId="2" borderId="13" xfId="0" applyFont="1" applyFill="1" applyBorder="1" applyAlignment="1">
      <alignment horizontal="center" vertical="center" textRotation="90"/>
    </xf>
    <xf numFmtId="0" fontId="13" fillId="2" borderId="12" xfId="0" applyFont="1" applyFill="1" applyBorder="1" applyAlignment="1">
      <alignment horizontal="center" vertical="center" textRotation="90"/>
    </xf>
    <xf numFmtId="0" fontId="32" fillId="2" borderId="38" xfId="0" applyFont="1" applyFill="1" applyBorder="1" applyAlignment="1">
      <alignment horizontal="center" vertical="center" textRotation="90"/>
    </xf>
    <xf numFmtId="0" fontId="32" fillId="2" borderId="32" xfId="0" applyFont="1" applyFill="1" applyBorder="1" applyAlignment="1">
      <alignment horizontal="center" vertical="center" textRotation="90"/>
    </xf>
    <xf numFmtId="0" fontId="47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0" fontId="47" fillId="0" borderId="0" xfId="0" applyFont="1" applyFill="1" applyBorder="1" applyAlignment="1">
      <alignment horizontal="left"/>
    </xf>
    <xf numFmtId="0" fontId="32" fillId="0" borderId="37" xfId="0" applyFont="1" applyFill="1" applyBorder="1" applyAlignment="1">
      <alignment horizontal="center" vertical="center" textRotation="90"/>
    </xf>
    <xf numFmtId="0" fontId="32" fillId="0" borderId="18" xfId="0" applyFont="1" applyFill="1" applyBorder="1" applyAlignment="1">
      <alignment horizontal="center" vertical="center" textRotation="90"/>
    </xf>
    <xf numFmtId="0" fontId="32" fillId="0" borderId="19" xfId="0" applyFont="1" applyFill="1" applyBorder="1" applyAlignment="1">
      <alignment horizontal="center" vertical="center" textRotation="90"/>
    </xf>
    <xf numFmtId="0" fontId="32" fillId="0" borderId="0" xfId="0" applyFont="1" applyFill="1" applyBorder="1" applyAlignment="1">
      <alignment horizontal="center" vertical="center" textRotation="90"/>
    </xf>
    <xf numFmtId="0" fontId="32" fillId="0" borderId="31" xfId="0" applyFont="1" applyFill="1" applyBorder="1" applyAlignment="1">
      <alignment horizontal="center" vertical="center" textRotation="90"/>
    </xf>
    <xf numFmtId="0" fontId="32" fillId="0" borderId="20" xfId="0" applyFont="1" applyFill="1" applyBorder="1" applyAlignment="1">
      <alignment horizontal="center" vertical="center" textRotation="90"/>
    </xf>
    <xf numFmtId="0" fontId="13" fillId="0" borderId="2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32" fillId="0" borderId="20" xfId="0" applyNumberFormat="1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center" vertical="center"/>
    </xf>
    <xf numFmtId="0" fontId="32" fillId="0" borderId="37" xfId="0" applyFont="1" applyFill="1" applyBorder="1" applyAlignment="1">
      <alignment horizontal="left" vertical="center" wrapText="1"/>
    </xf>
    <xf numFmtId="0" fontId="32" fillId="0" borderId="18" xfId="0" applyFont="1" applyFill="1" applyBorder="1" applyAlignment="1">
      <alignment horizontal="left" vertical="center" wrapText="1"/>
    </xf>
    <xf numFmtId="1" fontId="14" fillId="0" borderId="26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164" fontId="32" fillId="2" borderId="44" xfId="1" applyFont="1" applyFill="1" applyBorder="1" applyAlignment="1">
      <alignment horizontal="left" vertical="center" wrapText="1"/>
    </xf>
    <xf numFmtId="164" fontId="32" fillId="2" borderId="16" xfId="1" applyFont="1" applyFill="1" applyBorder="1" applyAlignment="1">
      <alignment horizontal="left" vertical="center" wrapText="1"/>
    </xf>
    <xf numFmtId="164" fontId="32" fillId="2" borderId="11" xfId="1" applyFont="1" applyFill="1" applyBorder="1" applyAlignment="1">
      <alignment horizontal="left" vertical="center" wrapText="1"/>
    </xf>
    <xf numFmtId="49" fontId="32" fillId="2" borderId="45" xfId="1" applyNumberFormat="1" applyFont="1" applyFill="1" applyBorder="1" applyAlignment="1">
      <alignment horizontal="left" vertical="center" wrapText="1"/>
    </xf>
    <xf numFmtId="164" fontId="32" fillId="2" borderId="45" xfId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justify" wrapText="1"/>
    </xf>
    <xf numFmtId="0" fontId="13" fillId="0" borderId="26" xfId="0" applyFont="1" applyFill="1" applyBorder="1" applyAlignment="1">
      <alignment vertical="justify" wrapText="1"/>
    </xf>
    <xf numFmtId="0" fontId="13" fillId="0" borderId="59" xfId="0" applyFont="1" applyFill="1" applyBorder="1" applyAlignment="1">
      <alignment vertical="justify" wrapText="1"/>
    </xf>
    <xf numFmtId="49" fontId="13" fillId="2" borderId="24" xfId="0" applyNumberFormat="1" applyFont="1" applyFill="1" applyBorder="1" applyAlignment="1">
      <alignment horizontal="center" vertical="center"/>
    </xf>
    <xf numFmtId="0" fontId="31" fillId="2" borderId="37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vertical="center" wrapText="1"/>
    </xf>
    <xf numFmtId="0" fontId="31" fillId="2" borderId="38" xfId="0" applyFont="1" applyFill="1" applyBorder="1" applyAlignment="1">
      <alignment horizontal="center" vertical="center" wrapText="1"/>
    </xf>
    <xf numFmtId="0" fontId="31" fillId="2" borderId="31" xfId="0" applyFont="1" applyFill="1" applyBorder="1" applyAlignment="1">
      <alignment horizontal="center" vertical="center" wrapText="1"/>
    </xf>
    <xf numFmtId="0" fontId="31" fillId="2" borderId="20" xfId="0" applyFont="1" applyFill="1" applyBorder="1" applyAlignment="1">
      <alignment horizontal="center" vertical="center" wrapText="1"/>
    </xf>
    <xf numFmtId="0" fontId="31" fillId="2" borderId="3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justify" wrapText="1"/>
    </xf>
    <xf numFmtId="0" fontId="13" fillId="2" borderId="26" xfId="0" applyFont="1" applyFill="1" applyBorder="1" applyAlignment="1">
      <alignment vertical="justify" wrapText="1"/>
    </xf>
    <xf numFmtId="0" fontId="13" fillId="2" borderId="59" xfId="0" applyFont="1" applyFill="1" applyBorder="1" applyAlignment="1">
      <alignment vertical="justify" wrapText="1"/>
    </xf>
    <xf numFmtId="0" fontId="13" fillId="2" borderId="41" xfId="0" applyFont="1" applyFill="1" applyBorder="1" applyAlignment="1">
      <alignment horizontal="center" vertical="justify" wrapText="1"/>
    </xf>
    <xf numFmtId="0" fontId="13" fillId="2" borderId="4" xfId="0" applyFont="1" applyFill="1" applyBorder="1" applyAlignment="1">
      <alignment horizontal="center" vertical="justify" wrapText="1"/>
    </xf>
    <xf numFmtId="0" fontId="13" fillId="2" borderId="42" xfId="0" applyFont="1" applyFill="1" applyBorder="1" applyAlignment="1">
      <alignment horizontal="center" vertical="justify" wrapText="1"/>
    </xf>
    <xf numFmtId="0" fontId="13" fillId="2" borderId="28" xfId="0" applyFont="1" applyFill="1" applyBorder="1" applyAlignment="1">
      <alignment horizontal="center" vertical="justify" wrapText="1"/>
    </xf>
    <xf numFmtId="0" fontId="13" fillId="2" borderId="17" xfId="0" applyFont="1" applyFill="1" applyBorder="1" applyAlignment="1">
      <alignment horizontal="center" vertical="justify" wrapText="1"/>
    </xf>
    <xf numFmtId="0" fontId="13" fillId="2" borderId="43" xfId="0" applyFont="1" applyFill="1" applyBorder="1" applyAlignment="1">
      <alignment horizontal="center" vertical="justify" wrapText="1"/>
    </xf>
    <xf numFmtId="49" fontId="13" fillId="2" borderId="10" xfId="0" applyNumberFormat="1" applyFont="1" applyFill="1" applyBorder="1" applyAlignment="1">
      <alignment horizontal="center" vertical="center"/>
    </xf>
    <xf numFmtId="1" fontId="42" fillId="2" borderId="1" xfId="0" applyNumberFormat="1" applyFont="1" applyFill="1" applyBorder="1" applyAlignment="1">
      <alignment horizontal="center" vertical="center"/>
    </xf>
    <xf numFmtId="166" fontId="13" fillId="2" borderId="1" xfId="0" applyNumberFormat="1" applyFont="1" applyFill="1" applyBorder="1" applyAlignment="1">
      <alignment horizontal="center" vertical="center"/>
    </xf>
    <xf numFmtId="1" fontId="14" fillId="2" borderId="12" xfId="0" applyNumberFormat="1" applyFont="1" applyFill="1" applyBorder="1" applyAlignment="1">
      <alignment horizontal="center" vertical="center"/>
    </xf>
    <xf numFmtId="49" fontId="14" fillId="0" borderId="66" xfId="0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horizontal="left" vertical="center" wrapText="1"/>
    </xf>
    <xf numFmtId="0" fontId="46" fillId="2" borderId="0" xfId="0" applyFont="1" applyFill="1" applyAlignment="1">
      <alignment horizontal="left" vertical="center"/>
    </xf>
    <xf numFmtId="0" fontId="53" fillId="0" borderId="0" xfId="0" applyFont="1" applyFill="1" applyAlignment="1">
      <alignment horizontal="left" vertical="top" wrapText="1"/>
    </xf>
    <xf numFmtId="0" fontId="53" fillId="0" borderId="0" xfId="0" applyFont="1" applyFill="1" applyBorder="1" applyAlignment="1">
      <alignment horizontal="left" vertical="top" wrapText="1"/>
    </xf>
    <xf numFmtId="0" fontId="54" fillId="0" borderId="0" xfId="0" applyFont="1" applyFill="1" applyBorder="1" applyAlignment="1">
      <alignment horizontal="left"/>
    </xf>
    <xf numFmtId="0" fontId="53" fillId="0" borderId="17" xfId="0" applyFont="1" applyFill="1" applyBorder="1" applyAlignment="1">
      <alignment horizontal="center"/>
    </xf>
    <xf numFmtId="0" fontId="55" fillId="0" borderId="4" xfId="0" applyFont="1" applyFill="1" applyBorder="1" applyAlignment="1">
      <alignment horizontal="center" vertical="top"/>
    </xf>
    <xf numFmtId="0" fontId="30" fillId="0" borderId="0" xfId="2" applyFont="1" applyFill="1" applyBorder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52" fillId="0" borderId="17" xfId="0" applyFont="1" applyFill="1" applyBorder="1" applyAlignment="1">
      <alignment horizontal="center" vertical="center" wrapText="1"/>
    </xf>
    <xf numFmtId="0" fontId="30" fillId="0" borderId="0" xfId="2" applyFont="1" applyFill="1" applyBorder="1" applyAlignment="1">
      <alignment horizontal="left"/>
    </xf>
    <xf numFmtId="0" fontId="21" fillId="0" borderId="44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3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textRotation="90"/>
    </xf>
    <xf numFmtId="0" fontId="21" fillId="0" borderId="30" xfId="0" applyFont="1" applyFill="1" applyBorder="1" applyAlignment="1">
      <alignment horizontal="center" vertical="center" textRotation="90"/>
    </xf>
    <xf numFmtId="14" fontId="47" fillId="0" borderId="0" xfId="0" applyNumberFormat="1" applyFont="1" applyFill="1" applyAlignment="1">
      <alignment horizontal="left" vertical="top"/>
    </xf>
  </cellXfs>
  <cellStyles count="3">
    <cellStyle name="Денежный" xfId="1" builtinId="4"/>
    <cellStyle name="мой стиль" xfId="2"/>
    <cellStyle name="Обычный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XM307"/>
  <sheetViews>
    <sheetView tabSelected="1" view="pageBreakPreview" topLeftCell="A225" zoomScale="20" zoomScaleNormal="20" zoomScaleSheetLayoutView="20" zoomScalePageLayoutView="30" workbookViewId="0">
      <selection activeCell="BL237" sqref="A1:BL237"/>
    </sheetView>
  </sheetViews>
  <sheetFormatPr defaultColWidth="4.6640625" defaultRowHeight="13.2" x14ac:dyDescent="0.25"/>
  <cols>
    <col min="1" max="1" width="14.6640625" style="1" customWidth="1"/>
    <col min="2" max="2" width="7" style="1" customWidth="1"/>
    <col min="3" max="3" width="7.109375" style="1" customWidth="1"/>
    <col min="4" max="4" width="8.109375" style="1" customWidth="1"/>
    <col min="5" max="5" width="8.44140625" style="1" customWidth="1"/>
    <col min="6" max="6" width="7.109375" style="1" customWidth="1"/>
    <col min="7" max="7" width="8" style="1" customWidth="1"/>
    <col min="8" max="8" width="8.88671875" style="1" customWidth="1"/>
    <col min="9" max="9" width="7.44140625" style="1" customWidth="1"/>
    <col min="10" max="10" width="7.33203125" style="1" customWidth="1"/>
    <col min="11" max="11" width="6.5546875" style="1" customWidth="1"/>
    <col min="12" max="12" width="8.44140625" style="1" customWidth="1"/>
    <col min="13" max="14" width="8" style="1" customWidth="1"/>
    <col min="15" max="15" width="7.33203125" style="1" customWidth="1"/>
    <col min="16" max="16" width="8" style="1" customWidth="1"/>
    <col min="17" max="17" width="8.88671875" style="1" customWidth="1"/>
    <col min="18" max="18" width="7.44140625" style="67" customWidth="1"/>
    <col min="19" max="19" width="7.88671875" style="67" customWidth="1"/>
    <col min="20" max="20" width="7" style="1" customWidth="1"/>
    <col min="21" max="21" width="2" style="1" customWidth="1"/>
    <col min="22" max="22" width="7.5546875" style="1" customWidth="1"/>
    <col min="23" max="23" width="7.109375" style="1" customWidth="1"/>
    <col min="24" max="24" width="7.6640625" style="1" customWidth="1"/>
    <col min="25" max="25" width="6.109375" style="1" customWidth="1"/>
    <col min="26" max="27" width="8.6640625" style="1" customWidth="1"/>
    <col min="28" max="28" width="8.88671875" style="1" customWidth="1"/>
    <col min="29" max="29" width="6.109375" style="1" customWidth="1"/>
    <col min="30" max="30" width="7.33203125" style="1" customWidth="1"/>
    <col min="31" max="32" width="7.88671875" style="1" customWidth="1"/>
    <col min="33" max="33" width="12.44140625" style="3" customWidth="1"/>
    <col min="34" max="34" width="11.44140625" style="3" customWidth="1"/>
    <col min="35" max="35" width="9.88671875" style="3" customWidth="1"/>
    <col min="36" max="36" width="14" style="3" customWidth="1"/>
    <col min="37" max="37" width="10" style="3" customWidth="1"/>
    <col min="38" max="38" width="10.6640625" style="3" customWidth="1"/>
    <col min="39" max="39" width="12.5546875" style="3" customWidth="1"/>
    <col min="40" max="40" width="10.6640625" style="3" customWidth="1"/>
    <col min="41" max="41" width="10" style="3" customWidth="1"/>
    <col min="42" max="42" width="12.6640625" style="3" customWidth="1"/>
    <col min="43" max="43" width="11.88671875" style="3" customWidth="1"/>
    <col min="44" max="44" width="10.5546875" style="4" customWidth="1"/>
    <col min="45" max="45" width="12.5546875" style="3" customWidth="1"/>
    <col min="46" max="46" width="10.5546875" style="3" customWidth="1"/>
    <col min="47" max="47" width="8.6640625" style="5" customWidth="1"/>
    <col min="48" max="48" width="14.33203125" style="212" customWidth="1"/>
    <col min="49" max="49" width="11.109375" style="3" customWidth="1"/>
    <col min="50" max="50" width="8.88671875" style="5" customWidth="1"/>
    <col min="51" max="51" width="12.6640625" style="3" customWidth="1"/>
    <col min="52" max="52" width="9.88671875" style="3" customWidth="1"/>
    <col min="53" max="53" width="7.6640625" style="3" customWidth="1"/>
    <col min="54" max="54" width="9.33203125" style="1" customWidth="1"/>
    <col min="55" max="55" width="10.6640625" style="1" customWidth="1"/>
    <col min="56" max="56" width="10" style="1" customWidth="1"/>
    <col min="57" max="57" width="6" style="6" customWidth="1"/>
    <col min="58" max="58" width="13.109375" style="6" customWidth="1"/>
    <col min="59" max="59" width="10.33203125" style="2" customWidth="1"/>
    <col min="60" max="60" width="7.109375" style="2" customWidth="1"/>
    <col min="61" max="61" width="9" style="2" customWidth="1"/>
    <col min="62" max="62" width="10.33203125" style="2" customWidth="1"/>
    <col min="63" max="65" width="4.6640625" style="1"/>
    <col min="66" max="66" width="13" style="1" customWidth="1"/>
    <col min="67" max="16384" width="4.6640625" style="1"/>
  </cols>
  <sheetData>
    <row r="2" spans="1:66" s="7" customFormat="1" ht="40.200000000000003" x14ac:dyDescent="0.7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9"/>
      <c r="S2" s="239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1"/>
      <c r="AS2" s="240"/>
      <c r="AT2" s="240"/>
      <c r="AU2" s="242"/>
      <c r="AV2" s="243"/>
      <c r="AW2" s="240"/>
      <c r="AX2" s="242"/>
      <c r="AY2" s="240"/>
      <c r="AZ2" s="240"/>
      <c r="BA2" s="240"/>
      <c r="BB2" s="238"/>
      <c r="BC2" s="238"/>
      <c r="BD2" s="238"/>
      <c r="BE2" s="244"/>
      <c r="BF2" s="244"/>
      <c r="BG2" s="55"/>
      <c r="BH2" s="55"/>
      <c r="BI2" s="55"/>
      <c r="BJ2" s="55"/>
    </row>
    <row r="3" spans="1:66" s="7" customFormat="1" ht="51" customHeight="1" x14ac:dyDescent="0.7">
      <c r="A3" s="238"/>
      <c r="B3" s="526" t="s">
        <v>465</v>
      </c>
      <c r="C3" s="526"/>
      <c r="D3" s="526"/>
      <c r="E3" s="526"/>
      <c r="F3" s="526"/>
      <c r="G3" s="526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9"/>
      <c r="S3" s="239"/>
      <c r="T3" s="238"/>
      <c r="U3" s="238"/>
      <c r="V3" s="238"/>
      <c r="W3" s="238"/>
      <c r="X3" s="238"/>
      <c r="Y3" s="238"/>
      <c r="Z3" s="843" t="s">
        <v>317</v>
      </c>
      <c r="AA3" s="843"/>
      <c r="AB3" s="843"/>
      <c r="AC3" s="843"/>
      <c r="AD3" s="843"/>
      <c r="AE3" s="843"/>
      <c r="AF3" s="843"/>
      <c r="AG3" s="843"/>
      <c r="AH3" s="843"/>
      <c r="AI3" s="843"/>
      <c r="AJ3" s="843"/>
      <c r="AK3" s="843"/>
      <c r="AL3" s="843"/>
      <c r="AM3" s="843"/>
      <c r="AN3" s="843"/>
      <c r="AO3" s="843"/>
      <c r="AP3" s="843"/>
      <c r="AQ3" s="240"/>
      <c r="AR3" s="241"/>
      <c r="AS3" s="240"/>
      <c r="AT3" s="240"/>
      <c r="AU3" s="242"/>
      <c r="AV3" s="243"/>
      <c r="AW3" s="240"/>
      <c r="AX3" s="242"/>
      <c r="AY3" s="245"/>
      <c r="AZ3" s="245"/>
      <c r="BA3" s="245"/>
      <c r="BB3" s="246"/>
      <c r="BC3" s="246"/>
      <c r="BD3" s="246"/>
      <c r="BE3" s="244"/>
      <c r="BF3" s="244"/>
      <c r="BG3" s="13"/>
      <c r="BH3" s="13"/>
      <c r="BI3" s="13"/>
      <c r="BJ3" s="13"/>
      <c r="BK3" s="13"/>
      <c r="BL3" s="13"/>
      <c r="BM3" s="13"/>
      <c r="BN3" s="13"/>
    </row>
    <row r="4" spans="1:66" s="7" customFormat="1" ht="39" customHeight="1" x14ac:dyDescent="0.7">
      <c r="A4" s="238"/>
      <c r="B4" s="526" t="s">
        <v>466</v>
      </c>
      <c r="C4" s="526"/>
      <c r="D4" s="526"/>
      <c r="E4" s="526"/>
      <c r="F4" s="526"/>
      <c r="G4" s="526"/>
      <c r="H4" s="526"/>
      <c r="I4" s="526"/>
      <c r="J4" s="238"/>
      <c r="K4" s="238"/>
      <c r="L4" s="238"/>
      <c r="M4" s="238"/>
      <c r="N4" s="238"/>
      <c r="O4" s="238"/>
      <c r="P4" s="238"/>
      <c r="Q4" s="238"/>
      <c r="R4" s="239"/>
      <c r="S4" s="239"/>
      <c r="T4" s="238"/>
      <c r="U4" s="238"/>
      <c r="V4" s="238"/>
      <c r="W4" s="238"/>
      <c r="X4" s="238"/>
      <c r="Y4" s="238"/>
      <c r="Z4" s="238"/>
      <c r="AA4" s="238"/>
      <c r="AB4" s="238"/>
      <c r="AC4" s="247"/>
      <c r="AD4" s="247"/>
      <c r="AE4" s="488"/>
      <c r="AF4" s="488"/>
      <c r="AG4" s="488"/>
      <c r="AH4" s="488"/>
      <c r="AI4" s="488"/>
      <c r="AJ4" s="488"/>
      <c r="AK4" s="488"/>
      <c r="AL4" s="488"/>
      <c r="AM4" s="488"/>
      <c r="AN4" s="488"/>
      <c r="AO4" s="240"/>
      <c r="AP4" s="240"/>
      <c r="AQ4" s="240"/>
      <c r="AR4" s="241"/>
      <c r="AS4" s="240"/>
      <c r="AT4" s="240"/>
      <c r="AU4" s="242"/>
      <c r="AV4" s="243"/>
      <c r="AW4" s="240"/>
      <c r="AX4" s="242"/>
      <c r="AY4" s="240"/>
      <c r="AZ4" s="240"/>
      <c r="BA4" s="240"/>
      <c r="BB4" s="238"/>
      <c r="BC4" s="238"/>
      <c r="BD4" s="238"/>
      <c r="BE4" s="244"/>
      <c r="BF4" s="244"/>
      <c r="BG4" s="55"/>
      <c r="BH4" s="55"/>
      <c r="BI4" s="55"/>
      <c r="BJ4" s="55"/>
    </row>
    <row r="5" spans="1:66" s="7" customFormat="1" ht="33.75" customHeight="1" x14ac:dyDescent="0.7">
      <c r="A5" s="238"/>
      <c r="B5" s="526" t="s">
        <v>93</v>
      </c>
      <c r="C5" s="526"/>
      <c r="D5" s="526"/>
      <c r="E5" s="526"/>
      <c r="F5" s="526"/>
      <c r="G5" s="526"/>
      <c r="H5" s="526"/>
      <c r="I5" s="526"/>
      <c r="J5" s="526"/>
      <c r="K5" s="238"/>
      <c r="L5" s="238"/>
      <c r="M5" s="238"/>
      <c r="N5" s="238"/>
      <c r="O5" s="238"/>
      <c r="P5" s="238"/>
      <c r="Q5" s="238"/>
      <c r="R5" s="239"/>
      <c r="S5" s="239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489" t="s">
        <v>122</v>
      </c>
      <c r="AF5" s="489"/>
      <c r="AG5" s="489"/>
      <c r="AH5" s="489"/>
      <c r="AI5" s="489"/>
      <c r="AJ5" s="489"/>
      <c r="AK5" s="489"/>
      <c r="AL5" s="489"/>
      <c r="AM5" s="489"/>
      <c r="AN5" s="489"/>
      <c r="AO5" s="240"/>
      <c r="AP5" s="240"/>
      <c r="AQ5" s="240"/>
      <c r="AR5" s="241"/>
      <c r="AS5" s="240"/>
      <c r="AT5" s="240"/>
      <c r="AU5" s="242"/>
      <c r="AV5" s="243"/>
      <c r="AW5" s="240"/>
      <c r="AX5" s="242"/>
      <c r="AY5" s="240"/>
      <c r="AZ5" s="240"/>
      <c r="BA5" s="240"/>
      <c r="BB5" s="238"/>
      <c r="BC5" s="238"/>
      <c r="BD5" s="238"/>
      <c r="BE5" s="244"/>
      <c r="BF5" s="244"/>
      <c r="BG5" s="55"/>
      <c r="BH5" s="55"/>
      <c r="BI5" s="55"/>
      <c r="BJ5" s="55"/>
    </row>
    <row r="6" spans="1:66" s="7" customFormat="1" ht="40.200000000000003" x14ac:dyDescent="0.7">
      <c r="A6" s="238"/>
      <c r="B6" s="246" t="s">
        <v>94</v>
      </c>
      <c r="C6" s="246"/>
      <c r="D6" s="246"/>
      <c r="E6" s="246"/>
      <c r="F6" s="246"/>
      <c r="G6" s="246"/>
      <c r="H6" s="246"/>
      <c r="I6" s="246"/>
      <c r="J6" s="246"/>
      <c r="K6" s="238"/>
      <c r="L6" s="238"/>
      <c r="M6" s="238"/>
      <c r="N6" s="238"/>
      <c r="O6" s="238"/>
      <c r="P6" s="238"/>
      <c r="Q6" s="238"/>
      <c r="R6" s="239"/>
      <c r="S6" s="239"/>
      <c r="T6" s="248"/>
      <c r="U6" s="246"/>
      <c r="V6" s="854"/>
      <c r="W6" s="854"/>
      <c r="X6" s="854"/>
      <c r="Y6" s="854"/>
      <c r="Z6" s="854"/>
      <c r="AA6" s="852"/>
      <c r="AB6" s="853"/>
      <c r="AC6" s="853"/>
      <c r="AD6" s="853"/>
      <c r="AE6" s="853"/>
      <c r="AF6" s="853"/>
      <c r="AG6" s="853"/>
      <c r="AH6" s="853"/>
      <c r="AI6" s="853"/>
      <c r="AJ6" s="853"/>
      <c r="AK6" s="853"/>
      <c r="AL6" s="853"/>
      <c r="AM6" s="853"/>
      <c r="AN6" s="249"/>
      <c r="AO6" s="249"/>
      <c r="AP6" s="249"/>
      <c r="AQ6" s="250"/>
      <c r="AR6" s="251"/>
      <c r="AS6" s="250"/>
      <c r="AT6" s="252"/>
      <c r="AU6" s="253"/>
      <c r="AV6" s="254"/>
      <c r="AW6" s="245"/>
      <c r="AX6" s="245"/>
      <c r="AY6" s="899" t="s">
        <v>456</v>
      </c>
      <c r="AZ6" s="899"/>
      <c r="BA6" s="899"/>
      <c r="BB6" s="899"/>
      <c r="BC6" s="899"/>
      <c r="BD6" s="899"/>
      <c r="BE6" s="899"/>
      <c r="BF6" s="899"/>
      <c r="BG6" s="899"/>
      <c r="BH6" s="899"/>
      <c r="BI6" s="16"/>
      <c r="BJ6" s="16"/>
    </row>
    <row r="7" spans="1:66" s="7" customFormat="1" ht="39" customHeight="1" x14ac:dyDescent="0.7">
      <c r="A7" s="238"/>
      <c r="B7" s="497" t="s">
        <v>467</v>
      </c>
      <c r="C7" s="497"/>
      <c r="D7" s="497"/>
      <c r="E7" s="497"/>
      <c r="F7" s="497"/>
      <c r="G7" s="497"/>
      <c r="H7" s="497"/>
      <c r="I7" s="497"/>
      <c r="J7" s="497"/>
      <c r="K7" s="497"/>
      <c r="L7" s="497"/>
      <c r="M7" s="497"/>
      <c r="N7" s="497"/>
      <c r="O7" s="497"/>
      <c r="P7" s="497"/>
      <c r="Q7" s="255"/>
      <c r="R7" s="255"/>
      <c r="S7" s="255"/>
      <c r="T7" s="255"/>
      <c r="U7" s="255"/>
      <c r="V7" s="854"/>
      <c r="W7" s="854"/>
      <c r="X7" s="854"/>
      <c r="Y7" s="854"/>
      <c r="Z7" s="854"/>
      <c r="AA7" s="854"/>
      <c r="AB7" s="854"/>
      <c r="AC7" s="854"/>
      <c r="AD7" s="854"/>
      <c r="AE7" s="854"/>
      <c r="AF7" s="854"/>
      <c r="AG7" s="854"/>
      <c r="AH7" s="854"/>
      <c r="AI7" s="854"/>
      <c r="AJ7" s="854"/>
      <c r="AK7" s="854"/>
      <c r="AL7" s="854"/>
      <c r="AM7" s="854"/>
      <c r="AN7" s="854"/>
      <c r="AO7" s="854"/>
      <c r="AP7" s="854"/>
      <c r="AQ7" s="854"/>
      <c r="AR7" s="854"/>
      <c r="AS7" s="854"/>
      <c r="AT7" s="256"/>
      <c r="AU7" s="257"/>
      <c r="AV7" s="243"/>
      <c r="AW7" s="245"/>
      <c r="AX7" s="245"/>
      <c r="AY7" s="899"/>
      <c r="AZ7" s="899"/>
      <c r="BA7" s="899"/>
      <c r="BB7" s="899"/>
      <c r="BC7" s="899"/>
      <c r="BD7" s="899"/>
      <c r="BE7" s="899"/>
      <c r="BF7" s="899"/>
      <c r="BG7" s="899"/>
      <c r="BH7" s="899"/>
      <c r="BI7" s="55"/>
      <c r="BJ7" s="55"/>
    </row>
    <row r="8" spans="1:66" s="7" customFormat="1" ht="45.75" customHeight="1" x14ac:dyDescent="0.7">
      <c r="A8" s="238"/>
      <c r="B8" s="919" t="s">
        <v>468</v>
      </c>
      <c r="C8" s="919"/>
      <c r="D8" s="919"/>
      <c r="E8" s="919"/>
      <c r="F8" s="919"/>
      <c r="G8" s="919"/>
      <c r="H8" s="919"/>
      <c r="I8" s="238"/>
      <c r="J8" s="238"/>
      <c r="K8" s="238"/>
      <c r="L8" s="238"/>
      <c r="M8" s="238"/>
      <c r="N8" s="238"/>
      <c r="O8" s="238"/>
      <c r="P8" s="238"/>
      <c r="Q8" s="238"/>
      <c r="R8" s="258"/>
      <c r="S8" s="258"/>
      <c r="T8" s="854" t="s">
        <v>455</v>
      </c>
      <c r="U8" s="854"/>
      <c r="V8" s="854"/>
      <c r="W8" s="854"/>
      <c r="X8" s="854"/>
      <c r="Y8" s="854"/>
      <c r="Z8" s="854"/>
      <c r="AA8" s="854"/>
      <c r="AB8" s="854"/>
      <c r="AC8" s="854"/>
      <c r="AD8" s="854"/>
      <c r="AE8" s="854"/>
      <c r="AF8" s="854"/>
      <c r="AG8" s="854"/>
      <c r="AH8" s="854"/>
      <c r="AI8" s="854"/>
      <c r="AJ8" s="854"/>
      <c r="AK8" s="854"/>
      <c r="AL8" s="854"/>
      <c r="AM8" s="854"/>
      <c r="AN8" s="854"/>
      <c r="AO8" s="854"/>
      <c r="AP8" s="854"/>
      <c r="AQ8" s="854"/>
      <c r="AR8" s="251"/>
      <c r="AS8" s="250"/>
      <c r="AT8" s="240"/>
      <c r="AU8" s="242"/>
      <c r="AV8" s="243"/>
      <c r="AW8" s="240"/>
      <c r="AX8" s="242"/>
      <c r="AY8" s="240"/>
      <c r="AZ8" s="240"/>
      <c r="BA8" s="240"/>
      <c r="BB8" s="255"/>
      <c r="BC8" s="255"/>
      <c r="BD8" s="255"/>
      <c r="BE8" s="244"/>
      <c r="BF8" s="244"/>
      <c r="BG8" s="49"/>
      <c r="BH8" s="49"/>
      <c r="BI8" s="49"/>
      <c r="BJ8" s="49"/>
    </row>
    <row r="9" spans="1:66" s="7" customFormat="1" ht="33" customHeight="1" x14ac:dyDescent="0.7">
      <c r="A9" s="238"/>
      <c r="B9" s="497"/>
      <c r="C9" s="497"/>
      <c r="D9" s="497"/>
      <c r="E9" s="497"/>
      <c r="F9" s="497"/>
      <c r="G9" s="497"/>
      <c r="H9" s="497"/>
      <c r="I9" s="497"/>
      <c r="J9" s="497"/>
      <c r="K9" s="497"/>
      <c r="L9" s="497"/>
      <c r="M9" s="238"/>
      <c r="N9" s="238"/>
      <c r="O9" s="238"/>
      <c r="P9" s="238"/>
      <c r="Q9" s="238"/>
      <c r="R9" s="239"/>
      <c r="S9" s="258"/>
      <c r="T9" s="852" t="s">
        <v>457</v>
      </c>
      <c r="U9" s="852"/>
      <c r="V9" s="852"/>
      <c r="W9" s="852"/>
      <c r="X9" s="852"/>
      <c r="Y9" s="852"/>
      <c r="Z9" s="852"/>
      <c r="AA9" s="852"/>
      <c r="AB9" s="852"/>
      <c r="AC9" s="852"/>
      <c r="AD9" s="852"/>
      <c r="AE9" s="852"/>
      <c r="AF9" s="852"/>
      <c r="AG9" s="852"/>
      <c r="AH9" s="852"/>
      <c r="AI9" s="852"/>
      <c r="AJ9" s="852"/>
      <c r="AK9" s="852"/>
      <c r="AL9" s="852"/>
      <c r="AM9" s="852"/>
      <c r="AN9" s="852"/>
      <c r="AO9" s="852"/>
      <c r="AP9" s="852"/>
      <c r="AQ9" s="852"/>
      <c r="AR9" s="852"/>
      <c r="AS9" s="852"/>
      <c r="AT9" s="852"/>
      <c r="AU9" s="852"/>
      <c r="AV9" s="852"/>
      <c r="AW9" s="852"/>
      <c r="AX9" s="852"/>
      <c r="AY9" s="259"/>
      <c r="AZ9" s="259"/>
      <c r="BA9" s="259"/>
      <c r="BB9" s="260"/>
      <c r="BC9" s="260"/>
      <c r="BD9" s="238"/>
      <c r="BE9" s="244"/>
      <c r="BF9" s="261"/>
      <c r="BG9" s="49"/>
      <c r="BH9" s="49"/>
      <c r="BI9" s="49"/>
      <c r="BJ9" s="49"/>
    </row>
    <row r="10" spans="1:66" s="7" customFormat="1" ht="24" customHeight="1" x14ac:dyDescent="0.7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47"/>
      <c r="R10" s="239"/>
      <c r="S10" s="239"/>
      <c r="T10" s="852"/>
      <c r="U10" s="852"/>
      <c r="V10" s="852"/>
      <c r="W10" s="852"/>
      <c r="X10" s="852"/>
      <c r="Y10" s="852"/>
      <c r="Z10" s="852"/>
      <c r="AA10" s="852"/>
      <c r="AB10" s="852"/>
      <c r="AC10" s="852"/>
      <c r="AD10" s="852"/>
      <c r="AE10" s="852"/>
      <c r="AF10" s="852"/>
      <c r="AG10" s="852"/>
      <c r="AH10" s="852"/>
      <c r="AI10" s="852"/>
      <c r="AJ10" s="852"/>
      <c r="AK10" s="852"/>
      <c r="AL10" s="852"/>
      <c r="AM10" s="852"/>
      <c r="AN10" s="852"/>
      <c r="AO10" s="852"/>
      <c r="AP10" s="852"/>
      <c r="AQ10" s="852"/>
      <c r="AR10" s="852"/>
      <c r="AS10" s="852"/>
      <c r="AT10" s="852"/>
      <c r="AU10" s="852"/>
      <c r="AV10" s="852"/>
      <c r="AW10" s="852"/>
      <c r="AX10" s="852"/>
      <c r="AY10" s="240"/>
      <c r="AZ10" s="240"/>
      <c r="BA10" s="240"/>
      <c r="BB10" s="238"/>
      <c r="BC10" s="238"/>
      <c r="BD10" s="238"/>
      <c r="BE10" s="244"/>
      <c r="BF10" s="244"/>
      <c r="BG10" s="55"/>
      <c r="BH10" s="55"/>
      <c r="BI10" s="55"/>
      <c r="BJ10" s="55"/>
    </row>
    <row r="11" spans="1:66" s="7" customFormat="1" ht="42" customHeight="1" x14ac:dyDescent="0.7">
      <c r="A11" s="238"/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47"/>
      <c r="R11" s="239"/>
      <c r="S11" s="239"/>
      <c r="T11" s="238"/>
      <c r="U11" s="238"/>
      <c r="V11" s="238"/>
      <c r="W11" s="245"/>
      <c r="X11" s="245"/>
      <c r="Y11" s="245"/>
      <c r="Z11" s="245"/>
      <c r="AA11" s="245"/>
      <c r="AB11" s="245"/>
      <c r="AC11" s="245"/>
      <c r="AD11" s="262"/>
      <c r="AE11" s="263"/>
      <c r="AF11" s="263"/>
      <c r="AG11" s="262"/>
      <c r="AH11" s="262"/>
      <c r="AI11" s="262"/>
      <c r="AJ11" s="262"/>
      <c r="AK11" s="262"/>
      <c r="AL11" s="262"/>
      <c r="AM11" s="262"/>
      <c r="AN11" s="262"/>
      <c r="AO11" s="262"/>
      <c r="AP11" s="264"/>
      <c r="AQ11" s="264"/>
      <c r="AR11" s="265"/>
      <c r="AS11" s="240"/>
      <c r="AT11" s="240"/>
      <c r="AU11" s="242"/>
      <c r="AV11" s="243"/>
      <c r="AW11" s="266" t="s">
        <v>458</v>
      </c>
      <c r="AX11" s="266"/>
      <c r="AY11" s="898" t="s">
        <v>459</v>
      </c>
      <c r="AZ11" s="898"/>
      <c r="BA11" s="898"/>
      <c r="BB11" s="898"/>
      <c r="BC11" s="898"/>
      <c r="BD11" s="898"/>
      <c r="BE11" s="898"/>
      <c r="BF11" s="898"/>
      <c r="BG11" s="898"/>
      <c r="BH11" s="898"/>
      <c r="BI11" s="55"/>
      <c r="BJ11" s="55"/>
    </row>
    <row r="12" spans="1:66" s="7" customFormat="1" ht="18" customHeight="1" x14ac:dyDescent="0.7">
      <c r="A12" s="238"/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9"/>
      <c r="S12" s="239"/>
      <c r="T12" s="238"/>
      <c r="U12" s="238"/>
      <c r="V12" s="238"/>
      <c r="W12" s="238"/>
      <c r="X12" s="245"/>
      <c r="Y12" s="245"/>
      <c r="Z12" s="245"/>
      <c r="AA12" s="245"/>
      <c r="AB12" s="245"/>
      <c r="AC12" s="245"/>
      <c r="AD12" s="262"/>
      <c r="AE12" s="263"/>
      <c r="AF12" s="263"/>
      <c r="AG12" s="262"/>
      <c r="AH12" s="262"/>
      <c r="AI12" s="262"/>
      <c r="AJ12" s="262"/>
      <c r="AK12" s="262"/>
      <c r="AL12" s="245"/>
      <c r="AM12" s="262"/>
      <c r="AN12" s="262"/>
      <c r="AO12" s="262"/>
      <c r="AP12" s="240"/>
      <c r="AQ12" s="240"/>
      <c r="AR12" s="241"/>
      <c r="AS12" s="240"/>
      <c r="AT12" s="240"/>
      <c r="AU12" s="242"/>
      <c r="AV12" s="243"/>
      <c r="AW12" s="240"/>
      <c r="AX12" s="242"/>
      <c r="AY12" s="240"/>
      <c r="AZ12" s="240"/>
      <c r="BA12" s="240"/>
      <c r="BB12" s="238"/>
      <c r="BC12" s="238"/>
      <c r="BD12" s="238"/>
      <c r="BE12" s="244"/>
      <c r="BF12" s="244"/>
      <c r="BG12" s="55"/>
      <c r="BH12" s="55"/>
      <c r="BI12" s="55"/>
      <c r="BJ12" s="55"/>
    </row>
    <row r="13" spans="1:66" s="7" customFormat="1" ht="40.200000000000003" x14ac:dyDescent="0.7">
      <c r="A13" s="238"/>
      <c r="B13" s="526" t="s">
        <v>469</v>
      </c>
      <c r="C13" s="526"/>
      <c r="D13" s="526"/>
      <c r="E13" s="526"/>
      <c r="F13" s="526"/>
      <c r="G13" s="526"/>
      <c r="H13" s="526"/>
      <c r="I13" s="526"/>
      <c r="J13" s="526"/>
      <c r="K13" s="526"/>
      <c r="L13" s="526"/>
      <c r="M13" s="526"/>
      <c r="N13" s="526"/>
      <c r="O13" s="526"/>
      <c r="P13" s="526"/>
      <c r="Q13" s="238"/>
      <c r="R13" s="239"/>
      <c r="S13" s="239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40"/>
      <c r="AH13" s="240"/>
      <c r="AI13" s="240"/>
      <c r="AJ13" s="240"/>
      <c r="AK13" s="240"/>
      <c r="AL13" s="240"/>
      <c r="AM13" s="240"/>
      <c r="AN13" s="240"/>
      <c r="AO13" s="240"/>
      <c r="AP13" s="240"/>
      <c r="AQ13" s="240"/>
      <c r="AR13" s="241"/>
      <c r="AS13" s="240"/>
      <c r="AT13" s="240"/>
      <c r="AU13" s="242"/>
      <c r="AV13" s="243"/>
      <c r="AW13" s="240"/>
      <c r="AX13" s="242"/>
      <c r="AY13" s="240"/>
      <c r="AZ13" s="240"/>
      <c r="BA13" s="240"/>
      <c r="BB13" s="238"/>
      <c r="BC13" s="238"/>
      <c r="BD13" s="238"/>
      <c r="BE13" s="244"/>
      <c r="BF13" s="244"/>
      <c r="BG13" s="55"/>
      <c r="BH13" s="55"/>
      <c r="BI13" s="55"/>
      <c r="BJ13" s="55"/>
    </row>
    <row r="14" spans="1:66" s="7" customFormat="1" ht="13.5" customHeight="1" x14ac:dyDescent="0.55000000000000004">
      <c r="R14" s="63"/>
      <c r="S14" s="63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10"/>
      <c r="AS14" s="9"/>
      <c r="AT14" s="9"/>
      <c r="AU14" s="11"/>
      <c r="AV14" s="198"/>
      <c r="AW14" s="9"/>
      <c r="AX14" s="11"/>
      <c r="AY14" s="9"/>
      <c r="AZ14" s="9"/>
      <c r="BA14" s="9"/>
      <c r="BE14" s="12"/>
      <c r="BF14" s="12"/>
      <c r="BG14" s="55"/>
      <c r="BH14" s="55"/>
      <c r="BI14" s="55"/>
      <c r="BJ14" s="55"/>
    </row>
    <row r="15" spans="1:66" s="7" customFormat="1" ht="18" customHeight="1" x14ac:dyDescent="0.55000000000000004">
      <c r="R15" s="63"/>
      <c r="S15" s="63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10"/>
      <c r="AS15" s="9"/>
      <c r="AT15" s="9"/>
      <c r="AU15" s="11"/>
      <c r="AV15" s="198"/>
      <c r="AW15" s="9"/>
      <c r="AX15" s="11"/>
      <c r="AY15" s="9"/>
      <c r="AZ15" s="9"/>
      <c r="BA15" s="9"/>
      <c r="BE15" s="12"/>
      <c r="BF15" s="12"/>
      <c r="BG15" s="55"/>
      <c r="BH15" s="55"/>
      <c r="BI15" s="55"/>
      <c r="BJ15" s="55"/>
    </row>
    <row r="16" spans="1:66" s="7" customFormat="1" ht="53.25" customHeight="1" x14ac:dyDescent="0.55000000000000004">
      <c r="E16" s="905" t="s">
        <v>118</v>
      </c>
      <c r="F16" s="905"/>
      <c r="G16" s="905"/>
      <c r="H16" s="905"/>
      <c r="I16" s="905"/>
      <c r="J16" s="905"/>
      <c r="K16" s="905"/>
      <c r="L16" s="905"/>
      <c r="M16" s="905"/>
      <c r="N16" s="905"/>
      <c r="O16" s="905"/>
      <c r="P16" s="905"/>
      <c r="Q16" s="905"/>
      <c r="R16" s="63"/>
      <c r="S16" s="63"/>
      <c r="AG16" s="9"/>
      <c r="AH16" s="9"/>
      <c r="AI16" s="9"/>
      <c r="AJ16" s="9"/>
      <c r="AK16" s="9"/>
      <c r="AL16" s="9"/>
      <c r="AM16" s="9"/>
      <c r="AN16" s="14"/>
      <c r="AO16" s="9"/>
      <c r="AP16" s="9"/>
      <c r="AQ16" s="9"/>
      <c r="AR16" s="10"/>
      <c r="AS16" s="906" t="s">
        <v>6</v>
      </c>
      <c r="AT16" s="906"/>
      <c r="AU16" s="906"/>
      <c r="AV16" s="906"/>
      <c r="AW16" s="906"/>
      <c r="AX16" s="906"/>
      <c r="AY16" s="906"/>
      <c r="AZ16" s="906"/>
      <c r="BA16" s="906"/>
      <c r="BB16" s="906"/>
      <c r="BC16" s="906"/>
      <c r="BD16" s="906"/>
      <c r="BE16" s="906"/>
      <c r="BF16" s="906"/>
      <c r="BG16" s="55"/>
      <c r="BH16" s="55"/>
      <c r="BI16" s="55"/>
      <c r="BJ16" s="55"/>
    </row>
    <row r="17" spans="1:62" s="7" customFormat="1" ht="10.5" customHeight="1" x14ac:dyDescent="0.55000000000000004">
      <c r="R17" s="63"/>
      <c r="S17" s="63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10"/>
      <c r="AS17" s="9"/>
      <c r="AT17" s="9"/>
      <c r="AU17" s="11"/>
      <c r="AV17" s="198"/>
      <c r="AW17" s="9"/>
      <c r="AX17" s="11"/>
      <c r="AY17" s="9"/>
      <c r="AZ17" s="9"/>
      <c r="BA17" s="9"/>
      <c r="BE17" s="12"/>
      <c r="BF17" s="12"/>
      <c r="BG17" s="55"/>
      <c r="BH17" s="55"/>
      <c r="BI17" s="55"/>
      <c r="BJ17" s="55"/>
    </row>
    <row r="18" spans="1:62" s="7" customFormat="1" ht="19.95" customHeight="1" x14ac:dyDescent="0.55000000000000004">
      <c r="A18" s="641" t="s">
        <v>76</v>
      </c>
      <c r="B18" s="388" t="s">
        <v>88</v>
      </c>
      <c r="C18" s="652"/>
      <c r="D18" s="652"/>
      <c r="E18" s="389"/>
      <c r="F18" s="695" t="s">
        <v>233</v>
      </c>
      <c r="G18" s="388" t="s">
        <v>87</v>
      </c>
      <c r="H18" s="652"/>
      <c r="I18" s="389"/>
      <c r="J18" s="695" t="s">
        <v>234</v>
      </c>
      <c r="K18" s="388" t="s">
        <v>86</v>
      </c>
      <c r="L18" s="652"/>
      <c r="M18" s="652"/>
      <c r="N18" s="389"/>
      <c r="O18" s="388" t="s">
        <v>85</v>
      </c>
      <c r="P18" s="652"/>
      <c r="Q18" s="652"/>
      <c r="R18" s="389"/>
      <c r="S18" s="695" t="s">
        <v>296</v>
      </c>
      <c r="T18" s="388" t="s">
        <v>84</v>
      </c>
      <c r="U18" s="652"/>
      <c r="V18" s="652"/>
      <c r="W18" s="389"/>
      <c r="X18" s="695" t="s">
        <v>235</v>
      </c>
      <c r="Y18" s="388" t="s">
        <v>83</v>
      </c>
      <c r="Z18" s="652"/>
      <c r="AA18" s="389"/>
      <c r="AB18" s="695" t="s">
        <v>236</v>
      </c>
      <c r="AC18" s="388" t="s">
        <v>82</v>
      </c>
      <c r="AD18" s="652"/>
      <c r="AE18" s="652"/>
      <c r="AF18" s="389"/>
      <c r="AG18" s="693" t="s">
        <v>237</v>
      </c>
      <c r="AH18" s="388" t="s">
        <v>81</v>
      </c>
      <c r="AI18" s="652"/>
      <c r="AJ18" s="389"/>
      <c r="AK18" s="693" t="s">
        <v>238</v>
      </c>
      <c r="AL18" s="388" t="s">
        <v>80</v>
      </c>
      <c r="AM18" s="652"/>
      <c r="AN18" s="652"/>
      <c r="AO18" s="389"/>
      <c r="AP18" s="388" t="s">
        <v>79</v>
      </c>
      <c r="AQ18" s="652"/>
      <c r="AR18" s="652"/>
      <c r="AS18" s="389"/>
      <c r="AT18" s="693" t="s">
        <v>239</v>
      </c>
      <c r="AU18" s="388" t="s">
        <v>78</v>
      </c>
      <c r="AV18" s="652"/>
      <c r="AW18" s="389"/>
      <c r="AX18" s="673" t="s">
        <v>240</v>
      </c>
      <c r="AY18" s="388" t="s">
        <v>77</v>
      </c>
      <c r="AZ18" s="652"/>
      <c r="BA18" s="652"/>
      <c r="BB18" s="389"/>
      <c r="BC18" s="671" t="s">
        <v>32</v>
      </c>
      <c r="BD18" s="671" t="s">
        <v>27</v>
      </c>
      <c r="BE18" s="848" t="s">
        <v>28</v>
      </c>
      <c r="BF18" s="844" t="s">
        <v>73</v>
      </c>
      <c r="BG18" s="671" t="s">
        <v>72</v>
      </c>
      <c r="BH18" s="666" t="s">
        <v>74</v>
      </c>
      <c r="BI18" s="666" t="s">
        <v>75</v>
      </c>
      <c r="BJ18" s="666" t="s">
        <v>5</v>
      </c>
    </row>
    <row r="19" spans="1:62" s="7" customFormat="1" ht="231" customHeight="1" x14ac:dyDescent="0.55000000000000004">
      <c r="A19" s="642"/>
      <c r="B19" s="51" t="s">
        <v>89</v>
      </c>
      <c r="C19" s="51" t="s">
        <v>36</v>
      </c>
      <c r="D19" s="51" t="s">
        <v>37</v>
      </c>
      <c r="E19" s="51" t="s">
        <v>38</v>
      </c>
      <c r="F19" s="696"/>
      <c r="G19" s="51" t="s">
        <v>39</v>
      </c>
      <c r="H19" s="51" t="s">
        <v>40</v>
      </c>
      <c r="I19" s="51" t="s">
        <v>41</v>
      </c>
      <c r="J19" s="696"/>
      <c r="K19" s="51" t="s">
        <v>42</v>
      </c>
      <c r="L19" s="51" t="s">
        <v>43</v>
      </c>
      <c r="M19" s="51" t="s">
        <v>44</v>
      </c>
      <c r="N19" s="51" t="s">
        <v>45</v>
      </c>
      <c r="O19" s="51" t="s">
        <v>35</v>
      </c>
      <c r="P19" s="51" t="s">
        <v>36</v>
      </c>
      <c r="Q19" s="51" t="s">
        <v>37</v>
      </c>
      <c r="R19" s="51" t="s">
        <v>38</v>
      </c>
      <c r="S19" s="696"/>
      <c r="T19" s="861" t="s">
        <v>46</v>
      </c>
      <c r="U19" s="862"/>
      <c r="V19" s="51" t="s">
        <v>47</v>
      </c>
      <c r="W19" s="51" t="s">
        <v>48</v>
      </c>
      <c r="X19" s="696"/>
      <c r="Y19" s="51" t="s">
        <v>49</v>
      </c>
      <c r="Z19" s="51" t="s">
        <v>50</v>
      </c>
      <c r="AA19" s="51" t="s">
        <v>51</v>
      </c>
      <c r="AB19" s="696"/>
      <c r="AC19" s="51" t="s">
        <v>49</v>
      </c>
      <c r="AD19" s="51" t="s">
        <v>50</v>
      </c>
      <c r="AE19" s="51" t="s">
        <v>51</v>
      </c>
      <c r="AF19" s="51" t="s">
        <v>52</v>
      </c>
      <c r="AG19" s="694"/>
      <c r="AH19" s="47" t="s">
        <v>39</v>
      </c>
      <c r="AI19" s="47" t="s">
        <v>40</v>
      </c>
      <c r="AJ19" s="47" t="s">
        <v>41</v>
      </c>
      <c r="AK19" s="694"/>
      <c r="AL19" s="47" t="s">
        <v>53</v>
      </c>
      <c r="AM19" s="47" t="s">
        <v>54</v>
      </c>
      <c r="AN19" s="47" t="s">
        <v>55</v>
      </c>
      <c r="AO19" s="47" t="s">
        <v>56</v>
      </c>
      <c r="AP19" s="47" t="s">
        <v>35</v>
      </c>
      <c r="AQ19" s="47" t="s">
        <v>36</v>
      </c>
      <c r="AR19" s="17" t="s">
        <v>37</v>
      </c>
      <c r="AS19" s="47" t="s">
        <v>38</v>
      </c>
      <c r="AT19" s="694"/>
      <c r="AU19" s="52" t="s">
        <v>39</v>
      </c>
      <c r="AV19" s="199" t="s">
        <v>40</v>
      </c>
      <c r="AW19" s="47" t="s">
        <v>41</v>
      </c>
      <c r="AX19" s="674"/>
      <c r="AY19" s="47" t="s">
        <v>42</v>
      </c>
      <c r="AZ19" s="47" t="s">
        <v>43</v>
      </c>
      <c r="BA19" s="47" t="s">
        <v>44</v>
      </c>
      <c r="BB19" s="18" t="s">
        <v>57</v>
      </c>
      <c r="BC19" s="672"/>
      <c r="BD19" s="672"/>
      <c r="BE19" s="849"/>
      <c r="BF19" s="845"/>
      <c r="BG19" s="672"/>
      <c r="BH19" s="667"/>
      <c r="BI19" s="667"/>
      <c r="BJ19" s="667"/>
    </row>
    <row r="20" spans="1:62" s="7" customFormat="1" ht="30" customHeight="1" x14ac:dyDescent="0.55000000000000004">
      <c r="A20" s="19" t="s">
        <v>24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48"/>
      <c r="P20" s="46"/>
      <c r="Q20" s="46"/>
      <c r="R20" s="46"/>
      <c r="S20" s="22" t="s">
        <v>0</v>
      </c>
      <c r="T20" s="515" t="s">
        <v>0</v>
      </c>
      <c r="U20" s="516"/>
      <c r="V20" s="22" t="s">
        <v>0</v>
      </c>
      <c r="W20" s="21" t="s">
        <v>0</v>
      </c>
      <c r="X20" s="23" t="s">
        <v>59</v>
      </c>
      <c r="Y20" s="23" t="s">
        <v>59</v>
      </c>
      <c r="Z20" s="48"/>
      <c r="AA20" s="48"/>
      <c r="AB20" s="48"/>
      <c r="AC20" s="48"/>
      <c r="AD20" s="48"/>
      <c r="AE20" s="46"/>
      <c r="AF20" s="46"/>
      <c r="AG20" s="48"/>
      <c r="AH20" s="48"/>
      <c r="AI20" s="48"/>
      <c r="AJ20" s="48"/>
      <c r="AK20" s="48"/>
      <c r="AL20" s="48"/>
      <c r="AM20" s="48"/>
      <c r="AN20" s="48"/>
      <c r="AO20" s="48"/>
      <c r="AP20" s="20"/>
      <c r="AQ20" s="21" t="s">
        <v>0</v>
      </c>
      <c r="AR20" s="24" t="s">
        <v>0</v>
      </c>
      <c r="AS20" s="21" t="s">
        <v>0</v>
      </c>
      <c r="AT20" s="21" t="s">
        <v>0</v>
      </c>
      <c r="AU20" s="53" t="s">
        <v>1</v>
      </c>
      <c r="AV20" s="195" t="s">
        <v>1</v>
      </c>
      <c r="AW20" s="25" t="s">
        <v>1</v>
      </c>
      <c r="AX20" s="53" t="s">
        <v>59</v>
      </c>
      <c r="AY20" s="26" t="s">
        <v>59</v>
      </c>
      <c r="AZ20" s="26" t="s">
        <v>59</v>
      </c>
      <c r="BA20" s="26" t="s">
        <v>59</v>
      </c>
      <c r="BB20" s="23" t="s">
        <v>59</v>
      </c>
      <c r="BC20" s="48">
        <v>34</v>
      </c>
      <c r="BD20" s="48">
        <v>8</v>
      </c>
      <c r="BE20" s="48">
        <v>3</v>
      </c>
      <c r="BF20" s="48"/>
      <c r="BG20" s="48"/>
      <c r="BH20" s="48"/>
      <c r="BI20" s="48">
        <v>7</v>
      </c>
      <c r="BJ20" s="48">
        <f>SUM(BC20:BI20)</f>
        <v>52</v>
      </c>
    </row>
    <row r="21" spans="1:62" s="7" customFormat="1" ht="30" customHeight="1" x14ac:dyDescent="0.55000000000000004">
      <c r="A21" s="19" t="s">
        <v>25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48"/>
      <c r="P21" s="46"/>
      <c r="Q21" s="46"/>
      <c r="R21" s="46"/>
      <c r="S21" s="22" t="s">
        <v>0</v>
      </c>
      <c r="T21" s="515" t="s">
        <v>0</v>
      </c>
      <c r="U21" s="516"/>
      <c r="V21" s="22" t="s">
        <v>0</v>
      </c>
      <c r="W21" s="21" t="s">
        <v>0</v>
      </c>
      <c r="X21" s="23" t="s">
        <v>59</v>
      </c>
      <c r="Y21" s="23" t="s">
        <v>59</v>
      </c>
      <c r="Z21" s="48"/>
      <c r="AA21" s="48"/>
      <c r="AB21" s="48"/>
      <c r="AC21" s="48"/>
      <c r="AD21" s="48"/>
      <c r="AE21" s="46"/>
      <c r="AF21" s="46"/>
      <c r="AG21" s="48"/>
      <c r="AH21" s="48"/>
      <c r="AI21" s="48"/>
      <c r="AJ21" s="48"/>
      <c r="AK21" s="48"/>
      <c r="AL21" s="48"/>
      <c r="AM21" s="48"/>
      <c r="AN21" s="48"/>
      <c r="AO21" s="48"/>
      <c r="AP21" s="20"/>
      <c r="AQ21" s="21" t="s">
        <v>0</v>
      </c>
      <c r="AR21" s="24" t="s">
        <v>0</v>
      </c>
      <c r="AS21" s="21" t="s">
        <v>0</v>
      </c>
      <c r="AT21" s="21" t="s">
        <v>0</v>
      </c>
      <c r="AU21" s="27" t="s">
        <v>61</v>
      </c>
      <c r="AV21" s="200" t="s">
        <v>61</v>
      </c>
      <c r="AW21" s="26" t="s">
        <v>61</v>
      </c>
      <c r="AX21" s="27" t="s">
        <v>61</v>
      </c>
      <c r="AY21" s="26" t="s">
        <v>59</v>
      </c>
      <c r="AZ21" s="26" t="s">
        <v>59</v>
      </c>
      <c r="BA21" s="26" t="s">
        <v>59</v>
      </c>
      <c r="BB21" s="23" t="s">
        <v>59</v>
      </c>
      <c r="BC21" s="48">
        <v>34</v>
      </c>
      <c r="BD21" s="48">
        <v>8</v>
      </c>
      <c r="BE21" s="48"/>
      <c r="BF21" s="48">
        <v>4</v>
      </c>
      <c r="BG21" s="48"/>
      <c r="BH21" s="48"/>
      <c r="BI21" s="48">
        <v>6</v>
      </c>
      <c r="BJ21" s="115">
        <f>SUM(BC21:BI21)</f>
        <v>52</v>
      </c>
    </row>
    <row r="22" spans="1:62" s="7" customFormat="1" ht="30" customHeight="1" x14ac:dyDescent="0.55000000000000004">
      <c r="A22" s="19" t="s">
        <v>26</v>
      </c>
      <c r="B22" s="25"/>
      <c r="C22" s="25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48"/>
      <c r="P22" s="46"/>
      <c r="Q22" s="46"/>
      <c r="R22" s="64"/>
      <c r="S22" s="22" t="s">
        <v>0</v>
      </c>
      <c r="T22" s="515" t="s">
        <v>0</v>
      </c>
      <c r="U22" s="516"/>
      <c r="V22" s="22" t="s">
        <v>0</v>
      </c>
      <c r="W22" s="21" t="s">
        <v>0</v>
      </c>
      <c r="X22" s="23" t="s">
        <v>59</v>
      </c>
      <c r="Y22" s="23" t="s">
        <v>59</v>
      </c>
      <c r="Z22" s="48"/>
      <c r="AA22" s="48"/>
      <c r="AB22" s="48"/>
      <c r="AC22" s="48"/>
      <c r="AD22" s="48"/>
      <c r="AE22" s="46"/>
      <c r="AF22" s="46"/>
      <c r="AG22" s="48"/>
      <c r="AH22" s="48"/>
      <c r="AI22" s="48"/>
      <c r="AJ22" s="48"/>
      <c r="AK22" s="48"/>
      <c r="AL22" s="48"/>
      <c r="AM22" s="48"/>
      <c r="AN22" s="48"/>
      <c r="AO22" s="21"/>
      <c r="AP22" s="20"/>
      <c r="AQ22" s="21" t="s">
        <v>0</v>
      </c>
      <c r="AR22" s="24" t="s">
        <v>0</v>
      </c>
      <c r="AS22" s="21" t="s">
        <v>0</v>
      </c>
      <c r="AT22" s="21" t="s">
        <v>0</v>
      </c>
      <c r="AU22" s="27" t="s">
        <v>61</v>
      </c>
      <c r="AV22" s="200" t="s">
        <v>61</v>
      </c>
      <c r="AW22" s="26" t="s">
        <v>61</v>
      </c>
      <c r="AX22" s="27" t="s">
        <v>61</v>
      </c>
      <c r="AY22" s="26" t="s">
        <v>59</v>
      </c>
      <c r="AZ22" s="26" t="s">
        <v>59</v>
      </c>
      <c r="BA22" s="26" t="s">
        <v>59</v>
      </c>
      <c r="BB22" s="23" t="s">
        <v>59</v>
      </c>
      <c r="BC22" s="48">
        <v>34</v>
      </c>
      <c r="BD22" s="48">
        <v>8</v>
      </c>
      <c r="BE22" s="48"/>
      <c r="BF22" s="48">
        <v>4</v>
      </c>
      <c r="BG22" s="48"/>
      <c r="BH22" s="48"/>
      <c r="BI22" s="48">
        <v>6</v>
      </c>
      <c r="BJ22" s="115">
        <f>SUM(BC22:BI22)</f>
        <v>52</v>
      </c>
    </row>
    <row r="23" spans="1:62" s="7" customFormat="1" ht="30" customHeight="1" x14ac:dyDescent="0.55000000000000004">
      <c r="A23" s="46" t="s">
        <v>117</v>
      </c>
      <c r="B23" s="48"/>
      <c r="C23" s="48"/>
      <c r="D23" s="48"/>
      <c r="E23" s="48"/>
      <c r="F23" s="20"/>
      <c r="G23" s="20"/>
      <c r="H23" s="20"/>
      <c r="I23" s="20"/>
      <c r="J23" s="20"/>
      <c r="K23" s="20"/>
      <c r="L23" s="20"/>
      <c r="M23" s="20"/>
      <c r="N23" s="20"/>
      <c r="O23" s="48"/>
      <c r="P23" s="46"/>
      <c r="Q23" s="46"/>
      <c r="R23" s="22"/>
      <c r="S23" s="22" t="s">
        <v>0</v>
      </c>
      <c r="T23" s="515" t="s">
        <v>0</v>
      </c>
      <c r="U23" s="516"/>
      <c r="V23" s="22" t="s">
        <v>0</v>
      </c>
      <c r="W23" s="21" t="s">
        <v>59</v>
      </c>
      <c r="X23" s="23" t="s">
        <v>59</v>
      </c>
      <c r="Y23" s="23" t="s">
        <v>61</v>
      </c>
      <c r="Z23" s="23" t="s">
        <v>61</v>
      </c>
      <c r="AA23" s="23" t="s">
        <v>61</v>
      </c>
      <c r="AB23" s="23" t="s">
        <v>61</v>
      </c>
      <c r="AC23" s="23" t="s">
        <v>61</v>
      </c>
      <c r="AD23" s="23" t="s">
        <v>63</v>
      </c>
      <c r="AE23" s="23" t="s">
        <v>91</v>
      </c>
      <c r="AF23" s="23" t="s">
        <v>91</v>
      </c>
      <c r="AG23" s="26" t="s">
        <v>91</v>
      </c>
      <c r="AH23" s="26" t="s">
        <v>91</v>
      </c>
      <c r="AI23" s="26" t="s">
        <v>91</v>
      </c>
      <c r="AJ23" s="26" t="s">
        <v>91</v>
      </c>
      <c r="AK23" s="26" t="s">
        <v>91</v>
      </c>
      <c r="AL23" s="26" t="s">
        <v>91</v>
      </c>
      <c r="AM23" s="26" t="s">
        <v>91</v>
      </c>
      <c r="AN23" s="26" t="s">
        <v>91</v>
      </c>
      <c r="AO23" s="26" t="s">
        <v>91</v>
      </c>
      <c r="AP23" s="26" t="s">
        <v>91</v>
      </c>
      <c r="AQ23" s="26" t="s">
        <v>91</v>
      </c>
      <c r="AR23" s="28" t="s">
        <v>91</v>
      </c>
      <c r="AS23" s="26" t="s">
        <v>63</v>
      </c>
      <c r="AT23" s="48"/>
      <c r="AU23" s="53"/>
      <c r="AV23" s="195"/>
      <c r="AW23" s="48"/>
      <c r="AX23" s="53"/>
      <c r="AY23" s="48"/>
      <c r="AZ23" s="48"/>
      <c r="BA23" s="48"/>
      <c r="BB23" s="29"/>
      <c r="BC23" s="48">
        <v>17</v>
      </c>
      <c r="BD23" s="48">
        <v>3</v>
      </c>
      <c r="BE23" s="48"/>
      <c r="BF23" s="48">
        <v>5</v>
      </c>
      <c r="BG23" s="48">
        <v>14</v>
      </c>
      <c r="BH23" s="48">
        <v>2</v>
      </c>
      <c r="BI23" s="48">
        <v>2</v>
      </c>
      <c r="BJ23" s="115">
        <f>SUM(BC23:BI23)</f>
        <v>43</v>
      </c>
    </row>
    <row r="24" spans="1:62" s="7" customFormat="1" ht="30" customHeight="1" x14ac:dyDescent="0.55000000000000004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3"/>
      <c r="Q24" s="33"/>
      <c r="R24" s="33"/>
      <c r="S24" s="33"/>
      <c r="T24" s="33"/>
      <c r="U24" s="33"/>
      <c r="V24" s="33"/>
      <c r="W24" s="32"/>
      <c r="X24" s="32"/>
      <c r="Y24" s="32"/>
      <c r="Z24" s="32"/>
      <c r="AA24" s="32"/>
      <c r="AB24" s="32"/>
      <c r="AC24" s="32"/>
      <c r="AD24" s="32"/>
      <c r="AE24" s="33"/>
      <c r="AF24" s="33"/>
      <c r="AG24" s="32"/>
      <c r="AH24" s="32"/>
      <c r="AI24" s="32"/>
      <c r="AJ24" s="32"/>
      <c r="AK24" s="12"/>
      <c r="AL24" s="12"/>
      <c r="AM24" s="12"/>
      <c r="AN24" s="12"/>
      <c r="AO24" s="12"/>
      <c r="AP24" s="12"/>
      <c r="AQ24" s="12"/>
      <c r="AR24" s="34"/>
      <c r="AS24" s="12"/>
      <c r="AT24" s="12"/>
      <c r="AU24" s="35"/>
      <c r="AV24" s="201"/>
      <c r="AW24" s="12"/>
      <c r="AX24" s="35"/>
      <c r="AY24" s="12"/>
      <c r="AZ24" s="12"/>
      <c r="BA24" s="12"/>
      <c r="BB24" s="12"/>
      <c r="BC24" s="48">
        <f>SUM(BC20:BC23)</f>
        <v>119</v>
      </c>
      <c r="BD24" s="48">
        <f>SUM(BD20:BD23)</f>
        <v>27</v>
      </c>
      <c r="BE24" s="48">
        <f>SUM(BE20:BE23)</f>
        <v>3</v>
      </c>
      <c r="BF24" s="48">
        <f>SUM(BF20:BF23)</f>
        <v>13</v>
      </c>
      <c r="BG24" s="48">
        <f>SUM(BG20:BG23)</f>
        <v>14</v>
      </c>
      <c r="BH24" s="48">
        <v>2</v>
      </c>
      <c r="BI24" s="48">
        <f>SUM(BI20:BI23)</f>
        <v>21</v>
      </c>
      <c r="BJ24" s="115">
        <f>SUM(BC24:BI24)</f>
        <v>199</v>
      </c>
    </row>
    <row r="25" spans="1:62" s="7" customFormat="1" ht="11.25" customHeight="1" x14ac:dyDescent="0.55000000000000004">
      <c r="A25" s="3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0"/>
      <c r="Q25" s="30"/>
      <c r="R25" s="65"/>
      <c r="S25" s="65"/>
      <c r="T25" s="30"/>
      <c r="U25" s="30"/>
      <c r="V25" s="30"/>
      <c r="W25" s="31"/>
      <c r="X25" s="31"/>
      <c r="Y25" s="31"/>
      <c r="Z25" s="31"/>
      <c r="AA25" s="31"/>
      <c r="AB25" s="31"/>
      <c r="AC25" s="31"/>
      <c r="AD25" s="31"/>
      <c r="AE25" s="30"/>
      <c r="AF25" s="30"/>
      <c r="AG25" s="31"/>
      <c r="AH25" s="31"/>
      <c r="AI25" s="31"/>
      <c r="AJ25" s="31"/>
      <c r="AK25" s="9"/>
      <c r="AL25" s="9"/>
      <c r="AM25" s="9"/>
      <c r="AN25" s="9"/>
      <c r="AO25" s="9"/>
      <c r="AP25" s="9"/>
      <c r="AQ25" s="9"/>
      <c r="AR25" s="10"/>
      <c r="AS25" s="9"/>
      <c r="AT25" s="9"/>
      <c r="AU25" s="11"/>
      <c r="AV25" s="198"/>
      <c r="AW25" s="9"/>
      <c r="AX25" s="11"/>
      <c r="AY25" s="9"/>
      <c r="AZ25" s="9"/>
      <c r="BA25" s="9"/>
      <c r="BB25" s="9"/>
      <c r="BC25" s="9"/>
      <c r="BD25" s="9"/>
      <c r="BE25" s="12"/>
      <c r="BF25" s="12"/>
      <c r="BG25" s="54"/>
      <c r="BH25" s="54"/>
      <c r="BI25" s="54"/>
      <c r="BJ25" s="54"/>
    </row>
    <row r="26" spans="1:62" s="7" customFormat="1" ht="30.6" x14ac:dyDescent="0.55000000000000004">
      <c r="A26" s="30"/>
      <c r="B26" s="30"/>
      <c r="C26" s="30" t="s">
        <v>7</v>
      </c>
      <c r="D26" s="30"/>
      <c r="E26" s="30"/>
      <c r="F26" s="30"/>
      <c r="H26" s="36"/>
      <c r="I26" s="37" t="s">
        <v>92</v>
      </c>
      <c r="J26" s="30" t="s">
        <v>4</v>
      </c>
      <c r="N26" s="30"/>
      <c r="O26" s="30"/>
      <c r="P26" s="30"/>
      <c r="Q26" s="30"/>
      <c r="R26" s="65"/>
      <c r="S26" s="64" t="s">
        <v>1</v>
      </c>
      <c r="T26" s="37" t="s">
        <v>92</v>
      </c>
      <c r="U26" s="37"/>
      <c r="V26" s="30" t="s">
        <v>58</v>
      </c>
      <c r="X26" s="30"/>
      <c r="Y26" s="30"/>
      <c r="Z26" s="30"/>
      <c r="AA26" s="30"/>
      <c r="AB26" s="30"/>
      <c r="AC26" s="30"/>
      <c r="AD26" s="30"/>
      <c r="AF26" s="23" t="s">
        <v>91</v>
      </c>
      <c r="AG26" s="12" t="s">
        <v>92</v>
      </c>
      <c r="AH26" s="31" t="s">
        <v>90</v>
      </c>
      <c r="AI26" s="31"/>
      <c r="AJ26" s="31"/>
      <c r="AK26" s="9"/>
      <c r="AL26" s="9"/>
      <c r="AM26" s="9"/>
      <c r="AN26" s="9"/>
      <c r="AO26" s="9"/>
      <c r="AP26" s="26" t="s">
        <v>59</v>
      </c>
      <c r="AQ26" s="12" t="s">
        <v>92</v>
      </c>
      <c r="AR26" s="10" t="s">
        <v>60</v>
      </c>
      <c r="AS26" s="9"/>
      <c r="AT26" s="9"/>
      <c r="AU26" s="11"/>
      <c r="AV26" s="198"/>
      <c r="AW26" s="9"/>
      <c r="AX26" s="11"/>
      <c r="AY26" s="9"/>
      <c r="AZ26" s="9"/>
      <c r="BA26" s="9"/>
      <c r="BE26" s="12"/>
      <c r="BF26" s="12"/>
      <c r="BG26" s="55"/>
      <c r="BH26" s="55"/>
      <c r="BI26" s="55"/>
      <c r="BJ26" s="55"/>
    </row>
    <row r="27" spans="1:62" s="7" customFormat="1" ht="21.75" customHeight="1" x14ac:dyDescent="1.0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65"/>
      <c r="S27" s="65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1"/>
      <c r="AH27" s="31"/>
      <c r="AI27" s="31"/>
      <c r="AJ27" s="31"/>
      <c r="AK27" s="9"/>
      <c r="AL27" s="9"/>
      <c r="AM27" s="9"/>
      <c r="AN27" s="9"/>
      <c r="AO27" s="9"/>
      <c r="AP27" s="9"/>
      <c r="AQ27" s="9"/>
      <c r="AR27" s="10"/>
      <c r="AS27" s="9"/>
      <c r="AT27" s="9"/>
      <c r="AU27" s="11"/>
      <c r="AV27" s="198"/>
      <c r="AW27" s="9"/>
      <c r="AX27" s="11"/>
      <c r="AY27" s="9"/>
      <c r="AZ27" s="9"/>
      <c r="BA27" s="9"/>
      <c r="BE27" s="12"/>
      <c r="BF27" s="12"/>
      <c r="BG27" s="86"/>
      <c r="BH27" s="55"/>
      <c r="BI27" s="55"/>
      <c r="BJ27" s="55"/>
    </row>
    <row r="28" spans="1:62" s="7" customFormat="1" ht="30.6" x14ac:dyDescent="0.55000000000000004">
      <c r="A28" s="30"/>
      <c r="B28" s="30"/>
      <c r="C28" s="30"/>
      <c r="D28" s="30"/>
      <c r="E28" s="30"/>
      <c r="F28" s="30"/>
      <c r="G28" s="30"/>
      <c r="H28" s="38" t="s">
        <v>0</v>
      </c>
      <c r="I28" s="37" t="s">
        <v>92</v>
      </c>
      <c r="J28" s="30" t="s">
        <v>64</v>
      </c>
      <c r="N28" s="30"/>
      <c r="O28" s="30"/>
      <c r="P28" s="30"/>
      <c r="Q28" s="30"/>
      <c r="R28" s="65"/>
      <c r="S28" s="23" t="s">
        <v>61</v>
      </c>
      <c r="T28" s="37" t="s">
        <v>92</v>
      </c>
      <c r="U28" s="37"/>
      <c r="V28" s="30" t="s">
        <v>65</v>
      </c>
      <c r="X28" s="30"/>
      <c r="Y28" s="30"/>
      <c r="Z28" s="30"/>
      <c r="AA28" s="30"/>
      <c r="AB28" s="30"/>
      <c r="AC28" s="30"/>
      <c r="AD28" s="30"/>
      <c r="AF28" s="23" t="s">
        <v>63</v>
      </c>
      <c r="AG28" s="12" t="s">
        <v>92</v>
      </c>
      <c r="AH28" s="31" t="s">
        <v>62</v>
      </c>
      <c r="AI28" s="31"/>
      <c r="AJ28" s="31"/>
      <c r="AK28" s="9"/>
      <c r="AL28" s="9"/>
      <c r="AM28" s="9"/>
      <c r="AN28" s="9"/>
      <c r="AO28" s="9"/>
      <c r="AP28" s="9"/>
      <c r="AQ28" s="9"/>
      <c r="AR28" s="10"/>
      <c r="AS28" s="9"/>
      <c r="AT28" s="9"/>
      <c r="AU28" s="11"/>
      <c r="AV28" s="198"/>
      <c r="AW28" s="9"/>
      <c r="AX28" s="11"/>
      <c r="AY28" s="9"/>
      <c r="AZ28" s="9"/>
      <c r="BA28" s="9"/>
      <c r="BE28" s="12"/>
      <c r="BF28" s="12"/>
      <c r="BG28" s="55"/>
      <c r="BH28" s="55"/>
      <c r="BI28" s="55"/>
      <c r="BJ28" s="55"/>
    </row>
    <row r="29" spans="1:62" s="7" customFormat="1" ht="10.5" customHeight="1" x14ac:dyDescent="0.55000000000000004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65"/>
      <c r="S29" s="65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1"/>
      <c r="AH29" s="31"/>
      <c r="AI29" s="31"/>
      <c r="AJ29" s="31"/>
      <c r="AK29" s="9"/>
      <c r="AL29" s="9"/>
      <c r="AM29" s="9"/>
      <c r="AN29" s="9"/>
      <c r="AO29" s="9"/>
      <c r="AP29" s="9"/>
      <c r="AQ29" s="9"/>
      <c r="AR29" s="10"/>
      <c r="AS29" s="9"/>
      <c r="AT29" s="9"/>
      <c r="AU29" s="11"/>
      <c r="AV29" s="198"/>
      <c r="AW29" s="9"/>
      <c r="AX29" s="11"/>
      <c r="AY29" s="9"/>
      <c r="AZ29" s="9"/>
      <c r="BA29" s="9"/>
      <c r="BE29" s="12"/>
      <c r="BF29" s="12"/>
      <c r="BG29" s="55"/>
      <c r="BH29" s="55"/>
      <c r="BI29" s="55"/>
      <c r="BJ29" s="55"/>
    </row>
    <row r="30" spans="1:62" s="7" customFormat="1" ht="15.75" customHeight="1" x14ac:dyDescent="0.55000000000000004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65"/>
      <c r="S30" s="65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1"/>
      <c r="AH30" s="31"/>
      <c r="AI30" s="31"/>
      <c r="AJ30" s="31"/>
      <c r="AK30" s="9"/>
      <c r="AL30" s="9"/>
      <c r="AM30" s="9"/>
      <c r="AN30" s="9"/>
      <c r="AO30" s="9"/>
      <c r="AP30" s="9"/>
      <c r="AQ30" s="9"/>
      <c r="AR30" s="10"/>
      <c r="AS30" s="9"/>
      <c r="AT30" s="9"/>
      <c r="AU30" s="11"/>
      <c r="AV30" s="198"/>
      <c r="AW30" s="9"/>
      <c r="AX30" s="11"/>
      <c r="AY30" s="9"/>
      <c r="AZ30" s="9"/>
      <c r="BA30" s="9"/>
      <c r="BE30" s="12"/>
      <c r="BF30" s="12"/>
      <c r="BG30" s="55"/>
      <c r="BH30" s="55"/>
      <c r="BI30" s="55"/>
      <c r="BJ30" s="55"/>
    </row>
    <row r="31" spans="1:62" s="7" customFormat="1" ht="31.5" customHeight="1" x14ac:dyDescent="0.6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65"/>
      <c r="S31" s="65"/>
      <c r="T31" s="30"/>
      <c r="U31" s="30"/>
      <c r="V31" s="30"/>
      <c r="W31" s="30"/>
      <c r="X31" s="30"/>
      <c r="Y31" s="30"/>
      <c r="Z31" s="30"/>
      <c r="AA31" s="908" t="s">
        <v>34</v>
      </c>
      <c r="AB31" s="908"/>
      <c r="AC31" s="908"/>
      <c r="AD31" s="908"/>
      <c r="AE31" s="908"/>
      <c r="AF31" s="908"/>
      <c r="AG31" s="908"/>
      <c r="AH31" s="908"/>
      <c r="AI31" s="908"/>
      <c r="AJ31" s="908"/>
      <c r="AK31" s="908"/>
      <c r="AL31" s="908"/>
      <c r="AM31" s="9"/>
      <c r="AN31" s="9"/>
      <c r="AO31" s="9"/>
      <c r="AP31" s="9"/>
      <c r="AQ31" s="9"/>
      <c r="AR31" s="10"/>
      <c r="AS31" s="9"/>
      <c r="AT31" s="9"/>
      <c r="AU31" s="11"/>
      <c r="AV31" s="198"/>
      <c r="AW31" s="9"/>
      <c r="AX31" s="11"/>
      <c r="AY31" s="9"/>
      <c r="AZ31" s="9"/>
      <c r="BA31" s="9"/>
      <c r="BE31" s="12"/>
      <c r="BF31" s="12"/>
      <c r="BG31" s="55"/>
      <c r="BH31" s="55"/>
      <c r="BI31" s="55"/>
      <c r="BJ31" s="55"/>
    </row>
    <row r="32" spans="1:62" s="7" customFormat="1" ht="11.25" customHeight="1" thickBot="1" x14ac:dyDescent="0.6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65"/>
      <c r="S32" s="65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1"/>
      <c r="AH32" s="31"/>
      <c r="AI32" s="31"/>
      <c r="AJ32" s="31"/>
      <c r="AK32" s="9"/>
      <c r="AL32" s="9"/>
      <c r="AM32" s="9"/>
      <c r="AN32" s="9"/>
      <c r="AO32" s="9"/>
      <c r="AP32" s="9"/>
      <c r="AQ32" s="9"/>
      <c r="AR32" s="10"/>
      <c r="AS32" s="9"/>
      <c r="AT32" s="9"/>
      <c r="AU32" s="11"/>
      <c r="AV32" s="198"/>
      <c r="AW32" s="9"/>
      <c r="AX32" s="11"/>
      <c r="AY32" s="9"/>
      <c r="AZ32" s="9"/>
      <c r="BA32" s="9"/>
      <c r="BE32" s="12"/>
      <c r="BF32" s="12"/>
      <c r="BG32" s="55"/>
      <c r="BH32" s="55"/>
      <c r="BI32" s="55"/>
      <c r="BJ32" s="55"/>
    </row>
    <row r="33" spans="1:62" s="7" customFormat="1" ht="48.75" customHeight="1" thickBot="1" x14ac:dyDescent="0.6">
      <c r="A33" s="701" t="s">
        <v>95</v>
      </c>
      <c r="B33" s="657" t="s">
        <v>327</v>
      </c>
      <c r="C33" s="658"/>
      <c r="D33" s="658"/>
      <c r="E33" s="658"/>
      <c r="F33" s="658"/>
      <c r="G33" s="658"/>
      <c r="H33" s="658"/>
      <c r="I33" s="658"/>
      <c r="J33" s="658"/>
      <c r="K33" s="658"/>
      <c r="L33" s="658"/>
      <c r="M33" s="658"/>
      <c r="N33" s="658"/>
      <c r="O33" s="659"/>
      <c r="P33" s="643" t="s">
        <v>8</v>
      </c>
      <c r="Q33" s="654"/>
      <c r="R33" s="643" t="s">
        <v>9</v>
      </c>
      <c r="S33" s="644"/>
      <c r="T33" s="690" t="s">
        <v>10</v>
      </c>
      <c r="U33" s="691"/>
      <c r="V33" s="691"/>
      <c r="W33" s="691"/>
      <c r="X33" s="691"/>
      <c r="Y33" s="691"/>
      <c r="Z33" s="691"/>
      <c r="AA33" s="691"/>
      <c r="AB33" s="691"/>
      <c r="AC33" s="691"/>
      <c r="AD33" s="691"/>
      <c r="AE33" s="691"/>
      <c r="AF33" s="692"/>
      <c r="AG33" s="690" t="s">
        <v>33</v>
      </c>
      <c r="AH33" s="691"/>
      <c r="AI33" s="691"/>
      <c r="AJ33" s="691"/>
      <c r="AK33" s="691"/>
      <c r="AL33" s="691"/>
      <c r="AM33" s="691"/>
      <c r="AN33" s="691"/>
      <c r="AO33" s="691"/>
      <c r="AP33" s="691"/>
      <c r="AQ33" s="691"/>
      <c r="AR33" s="691"/>
      <c r="AS33" s="691"/>
      <c r="AT33" s="691"/>
      <c r="AU33" s="691"/>
      <c r="AV33" s="691"/>
      <c r="AW33" s="691"/>
      <c r="AX33" s="691"/>
      <c r="AY33" s="691"/>
      <c r="AZ33" s="691"/>
      <c r="BA33" s="691"/>
      <c r="BB33" s="691"/>
      <c r="BC33" s="691"/>
      <c r="BD33" s="692"/>
      <c r="BE33" s="684" t="s">
        <v>23</v>
      </c>
      <c r="BF33" s="685"/>
      <c r="BG33" s="675" t="s">
        <v>96</v>
      </c>
      <c r="BH33" s="676"/>
      <c r="BI33" s="676"/>
      <c r="BJ33" s="677"/>
    </row>
    <row r="34" spans="1:62" s="7" customFormat="1" ht="34.5" customHeight="1" thickBot="1" x14ac:dyDescent="0.6">
      <c r="A34" s="702"/>
      <c r="B34" s="660"/>
      <c r="C34" s="661"/>
      <c r="D34" s="661"/>
      <c r="E34" s="661"/>
      <c r="F34" s="661"/>
      <c r="G34" s="661"/>
      <c r="H34" s="661"/>
      <c r="I34" s="661"/>
      <c r="J34" s="661"/>
      <c r="K34" s="661"/>
      <c r="L34" s="661"/>
      <c r="M34" s="661"/>
      <c r="N34" s="661"/>
      <c r="O34" s="662"/>
      <c r="P34" s="645"/>
      <c r="Q34" s="655"/>
      <c r="R34" s="645"/>
      <c r="S34" s="646"/>
      <c r="T34" s="855" t="s">
        <v>5</v>
      </c>
      <c r="U34" s="856"/>
      <c r="V34" s="654"/>
      <c r="W34" s="643" t="s">
        <v>11</v>
      </c>
      <c r="X34" s="644"/>
      <c r="Y34" s="536" t="s">
        <v>12</v>
      </c>
      <c r="Z34" s="537"/>
      <c r="AA34" s="537"/>
      <c r="AB34" s="537"/>
      <c r="AC34" s="537"/>
      <c r="AD34" s="537"/>
      <c r="AE34" s="537"/>
      <c r="AF34" s="538"/>
      <c r="AG34" s="536" t="s">
        <v>14</v>
      </c>
      <c r="AH34" s="537"/>
      <c r="AI34" s="537"/>
      <c r="AJ34" s="537"/>
      <c r="AK34" s="537"/>
      <c r="AL34" s="538"/>
      <c r="AM34" s="668" t="s">
        <v>15</v>
      </c>
      <c r="AN34" s="669"/>
      <c r="AO34" s="669"/>
      <c r="AP34" s="669"/>
      <c r="AQ34" s="669"/>
      <c r="AR34" s="670"/>
      <c r="AS34" s="668" t="s">
        <v>16</v>
      </c>
      <c r="AT34" s="669"/>
      <c r="AU34" s="669"/>
      <c r="AV34" s="669"/>
      <c r="AW34" s="669"/>
      <c r="AX34" s="670"/>
      <c r="AY34" s="668" t="s">
        <v>115</v>
      </c>
      <c r="AZ34" s="669"/>
      <c r="BA34" s="669"/>
      <c r="BB34" s="669"/>
      <c r="BC34" s="669"/>
      <c r="BD34" s="670"/>
      <c r="BE34" s="686"/>
      <c r="BF34" s="687"/>
      <c r="BG34" s="678"/>
      <c r="BH34" s="679"/>
      <c r="BI34" s="679"/>
      <c r="BJ34" s="680"/>
    </row>
    <row r="35" spans="1:62" s="7" customFormat="1" ht="70.5" customHeight="1" thickBot="1" x14ac:dyDescent="0.6">
      <c r="A35" s="702"/>
      <c r="B35" s="660"/>
      <c r="C35" s="661"/>
      <c r="D35" s="661"/>
      <c r="E35" s="661"/>
      <c r="F35" s="661"/>
      <c r="G35" s="661"/>
      <c r="H35" s="661"/>
      <c r="I35" s="661"/>
      <c r="J35" s="661"/>
      <c r="K35" s="661"/>
      <c r="L35" s="661"/>
      <c r="M35" s="661"/>
      <c r="N35" s="661"/>
      <c r="O35" s="662"/>
      <c r="P35" s="645"/>
      <c r="Q35" s="655"/>
      <c r="R35" s="645"/>
      <c r="S35" s="646"/>
      <c r="T35" s="857"/>
      <c r="U35" s="858"/>
      <c r="V35" s="655"/>
      <c r="W35" s="645"/>
      <c r="X35" s="646"/>
      <c r="Y35" s="846" t="s">
        <v>13</v>
      </c>
      <c r="Z35" s="698"/>
      <c r="AA35" s="697" t="s">
        <v>97</v>
      </c>
      <c r="AB35" s="698"/>
      <c r="AC35" s="697" t="s">
        <v>98</v>
      </c>
      <c r="AD35" s="698"/>
      <c r="AE35" s="697" t="s">
        <v>71</v>
      </c>
      <c r="AF35" s="850"/>
      <c r="AG35" s="410" t="s">
        <v>129</v>
      </c>
      <c r="AH35" s="411"/>
      <c r="AI35" s="412"/>
      <c r="AJ35" s="410" t="s">
        <v>130</v>
      </c>
      <c r="AK35" s="411"/>
      <c r="AL35" s="412"/>
      <c r="AM35" s="410" t="s">
        <v>131</v>
      </c>
      <c r="AN35" s="411"/>
      <c r="AO35" s="412"/>
      <c r="AP35" s="410" t="s">
        <v>132</v>
      </c>
      <c r="AQ35" s="411"/>
      <c r="AR35" s="412"/>
      <c r="AS35" s="410" t="s">
        <v>133</v>
      </c>
      <c r="AT35" s="411"/>
      <c r="AU35" s="412"/>
      <c r="AV35" s="410" t="s">
        <v>134</v>
      </c>
      <c r="AW35" s="411"/>
      <c r="AX35" s="412"/>
      <c r="AY35" s="410" t="s">
        <v>411</v>
      </c>
      <c r="AZ35" s="411"/>
      <c r="BA35" s="412"/>
      <c r="BB35" s="840" t="s">
        <v>302</v>
      </c>
      <c r="BC35" s="841"/>
      <c r="BD35" s="842"/>
      <c r="BE35" s="686"/>
      <c r="BF35" s="687"/>
      <c r="BG35" s="678"/>
      <c r="BH35" s="679"/>
      <c r="BI35" s="679"/>
      <c r="BJ35" s="680"/>
    </row>
    <row r="36" spans="1:62" s="7" customFormat="1" ht="170.25" customHeight="1" thickBot="1" x14ac:dyDescent="0.6">
      <c r="A36" s="703"/>
      <c r="B36" s="663"/>
      <c r="C36" s="664"/>
      <c r="D36" s="664"/>
      <c r="E36" s="664"/>
      <c r="F36" s="664"/>
      <c r="G36" s="664"/>
      <c r="H36" s="664"/>
      <c r="I36" s="664"/>
      <c r="J36" s="664"/>
      <c r="K36" s="664"/>
      <c r="L36" s="664"/>
      <c r="M36" s="664"/>
      <c r="N36" s="664"/>
      <c r="O36" s="665"/>
      <c r="P36" s="647"/>
      <c r="Q36" s="656"/>
      <c r="R36" s="647"/>
      <c r="S36" s="648"/>
      <c r="T36" s="859"/>
      <c r="U36" s="860"/>
      <c r="V36" s="656"/>
      <c r="W36" s="647"/>
      <c r="X36" s="648"/>
      <c r="Y36" s="847"/>
      <c r="Z36" s="700"/>
      <c r="AA36" s="699"/>
      <c r="AB36" s="700"/>
      <c r="AC36" s="699"/>
      <c r="AD36" s="700"/>
      <c r="AE36" s="699"/>
      <c r="AF36" s="851"/>
      <c r="AG36" s="177" t="s">
        <v>3</v>
      </c>
      <c r="AH36" s="178" t="s">
        <v>17</v>
      </c>
      <c r="AI36" s="179" t="s">
        <v>18</v>
      </c>
      <c r="AJ36" s="177" t="s">
        <v>3</v>
      </c>
      <c r="AK36" s="178" t="s">
        <v>17</v>
      </c>
      <c r="AL36" s="179" t="s">
        <v>18</v>
      </c>
      <c r="AM36" s="177" t="s">
        <v>3</v>
      </c>
      <c r="AN36" s="178" t="s">
        <v>17</v>
      </c>
      <c r="AO36" s="179" t="s">
        <v>18</v>
      </c>
      <c r="AP36" s="177" t="s">
        <v>3</v>
      </c>
      <c r="AQ36" s="178" t="s">
        <v>17</v>
      </c>
      <c r="AR36" s="180" t="s">
        <v>18</v>
      </c>
      <c r="AS36" s="177" t="s">
        <v>3</v>
      </c>
      <c r="AT36" s="178" t="s">
        <v>17</v>
      </c>
      <c r="AU36" s="181" t="s">
        <v>18</v>
      </c>
      <c r="AV36" s="202" t="s">
        <v>3</v>
      </c>
      <c r="AW36" s="182" t="s">
        <v>17</v>
      </c>
      <c r="AX36" s="183" t="s">
        <v>18</v>
      </c>
      <c r="AY36" s="177" t="s">
        <v>3</v>
      </c>
      <c r="AZ36" s="178" t="s">
        <v>17</v>
      </c>
      <c r="BA36" s="179" t="s">
        <v>18</v>
      </c>
      <c r="BB36" s="184" t="s">
        <v>3</v>
      </c>
      <c r="BC36" s="185" t="s">
        <v>17</v>
      </c>
      <c r="BD36" s="186" t="s">
        <v>18</v>
      </c>
      <c r="BE36" s="688"/>
      <c r="BF36" s="689"/>
      <c r="BG36" s="681"/>
      <c r="BH36" s="682"/>
      <c r="BI36" s="682"/>
      <c r="BJ36" s="683"/>
    </row>
    <row r="37" spans="1:62" s="14" customFormat="1" ht="49.5" customHeight="1" x14ac:dyDescent="0.5">
      <c r="A37" s="366">
        <v>1</v>
      </c>
      <c r="B37" s="528" t="s">
        <v>124</v>
      </c>
      <c r="C37" s="529"/>
      <c r="D37" s="529"/>
      <c r="E37" s="529"/>
      <c r="F37" s="529"/>
      <c r="G37" s="529"/>
      <c r="H37" s="529"/>
      <c r="I37" s="529"/>
      <c r="J37" s="529"/>
      <c r="K37" s="529"/>
      <c r="L37" s="529"/>
      <c r="M37" s="529"/>
      <c r="N37" s="529"/>
      <c r="O37" s="530"/>
      <c r="P37" s="531"/>
      <c r="Q37" s="503"/>
      <c r="R37" s="623"/>
      <c r="S37" s="624"/>
      <c r="T37" s="649">
        <f>SUM(T38,T43,T47,T50,T58,T61,T66)</f>
        <v>3232</v>
      </c>
      <c r="U37" s="650"/>
      <c r="V37" s="651"/>
      <c r="W37" s="502">
        <f>SUM(W38,W43,W47,W50,W58,W61,W66)</f>
        <v>1576</v>
      </c>
      <c r="X37" s="503"/>
      <c r="Y37" s="502">
        <f>SUM(Y38,Y43,Y50,Y58,Y61,Y66,Y47)</f>
        <v>520</v>
      </c>
      <c r="Z37" s="503"/>
      <c r="AA37" s="502">
        <f>SUM(AA38,AA43,AA50,AA58,AA61,AA66,AA47)</f>
        <v>606</v>
      </c>
      <c r="AB37" s="503"/>
      <c r="AC37" s="502">
        <f>SUM(AC38,AC43,AC47,AC50,AC58,AC61,AC66)</f>
        <v>356</v>
      </c>
      <c r="AD37" s="503"/>
      <c r="AE37" s="502">
        <f>SUM(AE38,AE43,AE50,AE58,AE61,AE66,AE47)</f>
        <v>94</v>
      </c>
      <c r="AF37" s="503"/>
      <c r="AG37" s="293">
        <f>SUM(AG39:AG67)</f>
        <v>862</v>
      </c>
      <c r="AH37" s="293">
        <f>SUM(AH39:AH67)</f>
        <v>440</v>
      </c>
      <c r="AI37" s="293">
        <f>SUM(AI39:AI67)</f>
        <v>23</v>
      </c>
      <c r="AJ37" s="293">
        <f t="shared" ref="AJ37:BD37" si="0">SUM(AJ39:AJ67)</f>
        <v>780</v>
      </c>
      <c r="AK37" s="293">
        <f t="shared" si="0"/>
        <v>356</v>
      </c>
      <c r="AL37" s="293">
        <f t="shared" si="0"/>
        <v>21</v>
      </c>
      <c r="AM37" s="293">
        <f t="shared" si="0"/>
        <v>714</v>
      </c>
      <c r="AN37" s="293">
        <f t="shared" si="0"/>
        <v>366</v>
      </c>
      <c r="AO37" s="293">
        <f t="shared" si="0"/>
        <v>19</v>
      </c>
      <c r="AP37" s="293">
        <f t="shared" si="0"/>
        <v>390</v>
      </c>
      <c r="AQ37" s="293">
        <f t="shared" si="0"/>
        <v>170</v>
      </c>
      <c r="AR37" s="176">
        <f t="shared" si="0"/>
        <v>10</v>
      </c>
      <c r="AS37" s="176">
        <f t="shared" si="0"/>
        <v>90</v>
      </c>
      <c r="AT37" s="293">
        <f t="shared" si="0"/>
        <v>34</v>
      </c>
      <c r="AU37" s="293">
        <f t="shared" si="0"/>
        <v>3</v>
      </c>
      <c r="AV37" s="293">
        <f t="shared" si="0"/>
        <v>144</v>
      </c>
      <c r="AW37" s="176">
        <f t="shared" si="0"/>
        <v>76</v>
      </c>
      <c r="AX37" s="293">
        <f t="shared" si="0"/>
        <v>4</v>
      </c>
      <c r="AY37" s="293">
        <f t="shared" si="0"/>
        <v>252</v>
      </c>
      <c r="AZ37" s="293">
        <f t="shared" si="0"/>
        <v>134</v>
      </c>
      <c r="BA37" s="293">
        <f>SUM(BA39:BA67)</f>
        <v>8</v>
      </c>
      <c r="BB37" s="170">
        <f>SUM(BB39:BB67)</f>
        <v>0</v>
      </c>
      <c r="BC37" s="170">
        <f t="shared" si="0"/>
        <v>0</v>
      </c>
      <c r="BD37" s="170">
        <f t="shared" si="0"/>
        <v>0</v>
      </c>
      <c r="BE37" s="838">
        <f>SUM(BE38,BE43,BE47,BE50,BE58,BE61,BE66)</f>
        <v>88</v>
      </c>
      <c r="BF37" s="839"/>
      <c r="BG37" s="502"/>
      <c r="BH37" s="502"/>
      <c r="BI37" s="502"/>
      <c r="BJ37" s="807"/>
    </row>
    <row r="38" spans="1:62" s="56" customFormat="1" ht="46.5" customHeight="1" x14ac:dyDescent="0.5">
      <c r="A38" s="347" t="s">
        <v>99</v>
      </c>
      <c r="B38" s="501" t="s">
        <v>303</v>
      </c>
      <c r="C38" s="501"/>
      <c r="D38" s="501"/>
      <c r="E38" s="501"/>
      <c r="F38" s="501"/>
      <c r="G38" s="501"/>
      <c r="H38" s="501"/>
      <c r="I38" s="501"/>
      <c r="J38" s="501"/>
      <c r="K38" s="501"/>
      <c r="L38" s="501"/>
      <c r="M38" s="501"/>
      <c r="N38" s="501"/>
      <c r="O38" s="501"/>
      <c r="P38" s="479"/>
      <c r="Q38" s="479"/>
      <c r="R38" s="479"/>
      <c r="S38" s="479"/>
      <c r="T38" s="390">
        <f>SUM(T39:V42)</f>
        <v>432</v>
      </c>
      <c r="U38" s="479"/>
      <c r="V38" s="479"/>
      <c r="W38" s="479">
        <f>SUM(W39:X42)</f>
        <v>204</v>
      </c>
      <c r="X38" s="479"/>
      <c r="Y38" s="479">
        <f>SUM(Y39:Z42)</f>
        <v>110</v>
      </c>
      <c r="Z38" s="479"/>
      <c r="AA38" s="479"/>
      <c r="AB38" s="479"/>
      <c r="AC38" s="479"/>
      <c r="AD38" s="479"/>
      <c r="AE38" s="479">
        <f>SUM(AE39:AF42)</f>
        <v>94</v>
      </c>
      <c r="AF38" s="479"/>
      <c r="AG38" s="287"/>
      <c r="AH38" s="287"/>
      <c r="AI38" s="287"/>
      <c r="AJ38" s="287"/>
      <c r="AK38" s="287"/>
      <c r="AL38" s="287"/>
      <c r="AM38" s="287"/>
      <c r="AN38" s="287"/>
      <c r="AO38" s="287"/>
      <c r="AP38" s="287"/>
      <c r="AQ38" s="287"/>
      <c r="AR38" s="287"/>
      <c r="AS38" s="287"/>
      <c r="AT38" s="287"/>
      <c r="AU38" s="287"/>
      <c r="AV38" s="287"/>
      <c r="AW38" s="287"/>
      <c r="AX38" s="287"/>
      <c r="AY38" s="287"/>
      <c r="AZ38" s="287"/>
      <c r="BA38" s="287"/>
      <c r="BB38" s="284"/>
      <c r="BC38" s="284"/>
      <c r="BD38" s="284"/>
      <c r="BE38" s="511">
        <f>SUM(BE39:BF42)</f>
        <v>12</v>
      </c>
      <c r="BF38" s="511"/>
      <c r="BG38" s="800"/>
      <c r="BH38" s="801"/>
      <c r="BI38" s="801"/>
      <c r="BJ38" s="802"/>
    </row>
    <row r="39" spans="1:62" s="9" customFormat="1" ht="42" customHeight="1" x14ac:dyDescent="0.55000000000000004">
      <c r="A39" s="367" t="s">
        <v>168</v>
      </c>
      <c r="B39" s="454" t="s">
        <v>320</v>
      </c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375"/>
      <c r="Q39" s="375"/>
      <c r="R39" s="375" t="s">
        <v>281</v>
      </c>
      <c r="S39" s="375"/>
      <c r="T39" s="461">
        <f>SUM(AG39,AJ39,AM39,AP39,AS39,AV39,AY39)</f>
        <v>72</v>
      </c>
      <c r="U39" s="461"/>
      <c r="V39" s="461"/>
      <c r="W39" s="372">
        <f>SUM(Y39:AF39)</f>
        <v>34</v>
      </c>
      <c r="X39" s="373"/>
      <c r="Y39" s="421">
        <v>18</v>
      </c>
      <c r="Z39" s="421"/>
      <c r="AA39" s="421"/>
      <c r="AB39" s="421"/>
      <c r="AC39" s="421"/>
      <c r="AD39" s="421"/>
      <c r="AE39" s="375">
        <v>16</v>
      </c>
      <c r="AF39" s="375"/>
      <c r="AG39" s="288">
        <v>72</v>
      </c>
      <c r="AH39" s="288">
        <v>34</v>
      </c>
      <c r="AI39" s="288">
        <v>2</v>
      </c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  <c r="BE39" s="386">
        <f>SUM(AI39,AL39,AO39,AR39,AU39,AX39,BA39,BD39)</f>
        <v>2</v>
      </c>
      <c r="BF39" s="386"/>
      <c r="BG39" s="793" t="s">
        <v>272</v>
      </c>
      <c r="BH39" s="794"/>
      <c r="BI39" s="794"/>
      <c r="BJ39" s="795"/>
    </row>
    <row r="40" spans="1:62" s="9" customFormat="1" ht="35.25" customHeight="1" x14ac:dyDescent="0.55000000000000004">
      <c r="A40" s="367" t="s">
        <v>107</v>
      </c>
      <c r="B40" s="653" t="s">
        <v>274</v>
      </c>
      <c r="C40" s="653"/>
      <c r="D40" s="653"/>
      <c r="E40" s="653"/>
      <c r="F40" s="653"/>
      <c r="G40" s="653"/>
      <c r="H40" s="653"/>
      <c r="I40" s="653"/>
      <c r="J40" s="653"/>
      <c r="K40" s="653"/>
      <c r="L40" s="653"/>
      <c r="M40" s="653"/>
      <c r="N40" s="653"/>
      <c r="O40" s="653"/>
      <c r="P40" s="375">
        <v>3</v>
      </c>
      <c r="Q40" s="375"/>
      <c r="R40" s="375"/>
      <c r="S40" s="375"/>
      <c r="T40" s="461">
        <f>SUM(AG40,AJ40,AM40,AP40,AS40,AV40,AY40)</f>
        <v>144</v>
      </c>
      <c r="U40" s="461"/>
      <c r="V40" s="461"/>
      <c r="W40" s="372">
        <f>SUM(Y40:AF40)</f>
        <v>60</v>
      </c>
      <c r="X40" s="373"/>
      <c r="Y40" s="421">
        <v>34</v>
      </c>
      <c r="Z40" s="421"/>
      <c r="AA40" s="421"/>
      <c r="AB40" s="421"/>
      <c r="AC40" s="421"/>
      <c r="AD40" s="421"/>
      <c r="AE40" s="421">
        <v>26</v>
      </c>
      <c r="AF40" s="421"/>
      <c r="AG40" s="288"/>
      <c r="AH40" s="288"/>
      <c r="AI40" s="288"/>
      <c r="AJ40" s="288"/>
      <c r="AK40" s="288"/>
      <c r="AL40" s="288"/>
      <c r="AM40" s="288">
        <v>144</v>
      </c>
      <c r="AN40" s="288">
        <v>60</v>
      </c>
      <c r="AO40" s="288">
        <v>4</v>
      </c>
      <c r="AP40" s="285"/>
      <c r="AQ40" s="285"/>
      <c r="AR40" s="285"/>
      <c r="AS40" s="288"/>
      <c r="AT40" s="288"/>
      <c r="AU40" s="288"/>
      <c r="AV40" s="288"/>
      <c r="AW40" s="288"/>
      <c r="AX40" s="288"/>
      <c r="AY40" s="288"/>
      <c r="AZ40" s="288"/>
      <c r="BA40" s="288"/>
      <c r="BB40" s="288"/>
      <c r="BC40" s="288"/>
      <c r="BD40" s="288"/>
      <c r="BE40" s="386">
        <f>SUM(AI40,AL40,AO40,AR40,AU40,AX40,BA40,BD40)</f>
        <v>4</v>
      </c>
      <c r="BF40" s="386"/>
      <c r="BG40" s="793" t="s">
        <v>185</v>
      </c>
      <c r="BH40" s="794"/>
      <c r="BI40" s="794"/>
      <c r="BJ40" s="795"/>
    </row>
    <row r="41" spans="1:62" s="9" customFormat="1" ht="36.75" customHeight="1" x14ac:dyDescent="0.55000000000000004">
      <c r="A41" s="367" t="s">
        <v>169</v>
      </c>
      <c r="B41" s="454" t="s">
        <v>256</v>
      </c>
      <c r="C41" s="454"/>
      <c r="D41" s="454"/>
      <c r="E41" s="454"/>
      <c r="F41" s="454"/>
      <c r="G41" s="454"/>
      <c r="H41" s="454"/>
      <c r="I41" s="454"/>
      <c r="J41" s="454"/>
      <c r="K41" s="454"/>
      <c r="L41" s="454"/>
      <c r="M41" s="454"/>
      <c r="N41" s="454"/>
      <c r="O41" s="454"/>
      <c r="P41" s="375"/>
      <c r="Q41" s="375"/>
      <c r="R41" s="375" t="s">
        <v>343</v>
      </c>
      <c r="S41" s="375"/>
      <c r="T41" s="461">
        <f>SUM(AG41,AJ41,AM41,AP41,AS41,AV41,AY41)</f>
        <v>144</v>
      </c>
      <c r="U41" s="461"/>
      <c r="V41" s="461"/>
      <c r="W41" s="372">
        <f>SUM(Y41:AF41)</f>
        <v>76</v>
      </c>
      <c r="X41" s="373"/>
      <c r="Y41" s="421">
        <v>40</v>
      </c>
      <c r="Z41" s="421"/>
      <c r="AA41" s="372"/>
      <c r="AB41" s="373"/>
      <c r="AC41" s="372"/>
      <c r="AD41" s="373"/>
      <c r="AE41" s="375">
        <v>36</v>
      </c>
      <c r="AF41" s="375"/>
      <c r="AG41" s="288"/>
      <c r="AH41" s="288"/>
      <c r="AI41" s="288"/>
      <c r="AJ41" s="285"/>
      <c r="AK41" s="285"/>
      <c r="AL41" s="285"/>
      <c r="AM41" s="288"/>
      <c r="AN41" s="288"/>
      <c r="AO41" s="288"/>
      <c r="AP41" s="288"/>
      <c r="AQ41" s="288"/>
      <c r="AR41" s="288"/>
      <c r="AS41" s="288"/>
      <c r="AT41" s="288"/>
      <c r="AU41" s="288"/>
      <c r="AV41" s="288">
        <v>144</v>
      </c>
      <c r="AW41" s="288">
        <v>76</v>
      </c>
      <c r="AX41" s="288">
        <v>4</v>
      </c>
      <c r="AY41" s="288"/>
      <c r="AZ41" s="288"/>
      <c r="BA41" s="288"/>
      <c r="BB41" s="288"/>
      <c r="BC41" s="288"/>
      <c r="BD41" s="288"/>
      <c r="BE41" s="386">
        <f>SUM(AI41,AL41,AO41,AR41,AU41,AX41,BA41,BD41)</f>
        <v>4</v>
      </c>
      <c r="BF41" s="386"/>
      <c r="BG41" s="793" t="s">
        <v>186</v>
      </c>
      <c r="BH41" s="794"/>
      <c r="BI41" s="794"/>
      <c r="BJ41" s="795"/>
    </row>
    <row r="42" spans="1:62" s="9" customFormat="1" ht="38.25" customHeight="1" x14ac:dyDescent="0.55000000000000004">
      <c r="A42" s="367" t="s">
        <v>275</v>
      </c>
      <c r="B42" s="454" t="s">
        <v>321</v>
      </c>
      <c r="C42" s="454"/>
      <c r="D42" s="454"/>
      <c r="E42" s="454"/>
      <c r="F42" s="454"/>
      <c r="G42" s="454"/>
      <c r="H42" s="454"/>
      <c r="I42" s="454"/>
      <c r="J42" s="454"/>
      <c r="K42" s="454"/>
      <c r="L42" s="454"/>
      <c r="M42" s="454"/>
      <c r="N42" s="454"/>
      <c r="O42" s="454"/>
      <c r="P42" s="375"/>
      <c r="Q42" s="375"/>
      <c r="R42" s="375" t="s">
        <v>347</v>
      </c>
      <c r="S42" s="375"/>
      <c r="T42" s="461">
        <f>SUM(AG42,AJ42,AM42,AP42,AS42,AV42,AY42)</f>
        <v>72</v>
      </c>
      <c r="U42" s="461"/>
      <c r="V42" s="461"/>
      <c r="W42" s="372">
        <f>SUM(Y42:AF42)</f>
        <v>34</v>
      </c>
      <c r="X42" s="373"/>
      <c r="Y42" s="421">
        <v>18</v>
      </c>
      <c r="Z42" s="421"/>
      <c r="AA42" s="421"/>
      <c r="AB42" s="421"/>
      <c r="AC42" s="421"/>
      <c r="AD42" s="421"/>
      <c r="AE42" s="421">
        <v>16</v>
      </c>
      <c r="AF42" s="421"/>
      <c r="AG42" s="288"/>
      <c r="AH42" s="288"/>
      <c r="AI42" s="288"/>
      <c r="AJ42" s="288"/>
      <c r="AK42" s="288"/>
      <c r="AL42" s="288"/>
      <c r="AM42" s="288"/>
      <c r="AN42" s="288"/>
      <c r="AO42" s="288"/>
      <c r="AP42" s="288"/>
      <c r="AQ42" s="288"/>
      <c r="AR42" s="288"/>
      <c r="AS42" s="288"/>
      <c r="AT42" s="288"/>
      <c r="AU42" s="288"/>
      <c r="AV42" s="288"/>
      <c r="AW42" s="288"/>
      <c r="AX42" s="288"/>
      <c r="AY42" s="288">
        <v>72</v>
      </c>
      <c r="AZ42" s="288">
        <v>34</v>
      </c>
      <c r="BA42" s="288">
        <v>2</v>
      </c>
      <c r="BB42" s="288"/>
      <c r="BC42" s="288"/>
      <c r="BD42" s="288"/>
      <c r="BE42" s="386">
        <f>SUM(AI42,AL42,AO42,AR42,AU42,AX42,BA42,BD42)</f>
        <v>2</v>
      </c>
      <c r="BF42" s="386"/>
      <c r="BG42" s="793" t="s">
        <v>187</v>
      </c>
      <c r="BH42" s="794"/>
      <c r="BI42" s="794"/>
      <c r="BJ42" s="795"/>
    </row>
    <row r="43" spans="1:62" s="9" customFormat="1" ht="42.75" customHeight="1" x14ac:dyDescent="0.55000000000000004">
      <c r="A43" s="361" t="s">
        <v>103</v>
      </c>
      <c r="B43" s="374" t="s">
        <v>241</v>
      </c>
      <c r="C43" s="374"/>
      <c r="D43" s="374"/>
      <c r="E43" s="374"/>
      <c r="F43" s="374"/>
      <c r="G43" s="374"/>
      <c r="H43" s="374"/>
      <c r="I43" s="374"/>
      <c r="J43" s="374"/>
      <c r="K43" s="374"/>
      <c r="L43" s="374"/>
      <c r="M43" s="374"/>
      <c r="N43" s="374"/>
      <c r="O43" s="374"/>
      <c r="P43" s="375"/>
      <c r="Q43" s="375"/>
      <c r="R43" s="375"/>
      <c r="S43" s="375"/>
      <c r="T43" s="511">
        <f>SUM(T44:V46)</f>
        <v>810</v>
      </c>
      <c r="U43" s="546"/>
      <c r="V43" s="546"/>
      <c r="W43" s="546">
        <f>SUM(W44:X46)</f>
        <v>408</v>
      </c>
      <c r="X43" s="546"/>
      <c r="Y43" s="546">
        <f>SUM(Y44:Z46)</f>
        <v>186</v>
      </c>
      <c r="Z43" s="546"/>
      <c r="AA43" s="546">
        <f>SUM(AA44:AB46)</f>
        <v>84</v>
      </c>
      <c r="AB43" s="546"/>
      <c r="AC43" s="546">
        <f>SUM(AC44:AD46)</f>
        <v>138</v>
      </c>
      <c r="AD43" s="546"/>
      <c r="AE43" s="421"/>
      <c r="AF43" s="421"/>
      <c r="AG43" s="288"/>
      <c r="AH43" s="288"/>
      <c r="AI43" s="288"/>
      <c r="AJ43" s="288"/>
      <c r="AK43" s="288"/>
      <c r="AL43" s="288"/>
      <c r="AM43" s="288"/>
      <c r="AN43" s="288"/>
      <c r="AO43" s="288"/>
      <c r="AP43" s="288"/>
      <c r="AQ43" s="288"/>
      <c r="AR43" s="288"/>
      <c r="AS43" s="288"/>
      <c r="AT43" s="288"/>
      <c r="AU43" s="288"/>
      <c r="AV43" s="288"/>
      <c r="AW43" s="288"/>
      <c r="AX43" s="288"/>
      <c r="AY43" s="288"/>
      <c r="AZ43" s="288"/>
      <c r="BA43" s="288"/>
      <c r="BB43" s="288"/>
      <c r="BC43" s="288"/>
      <c r="BD43" s="288"/>
      <c r="BE43" s="511">
        <f>SUM(BE44:BF46)</f>
        <v>21</v>
      </c>
      <c r="BF43" s="511"/>
      <c r="BG43" s="800"/>
      <c r="BH43" s="801"/>
      <c r="BI43" s="801"/>
      <c r="BJ43" s="802"/>
    </row>
    <row r="44" spans="1:62" s="9" customFormat="1" ht="46.5" customHeight="1" x14ac:dyDescent="0.55000000000000004">
      <c r="A44" s="367" t="s">
        <v>104</v>
      </c>
      <c r="B44" s="454" t="s">
        <v>139</v>
      </c>
      <c r="C44" s="454"/>
      <c r="D44" s="454"/>
      <c r="E44" s="454"/>
      <c r="F44" s="454"/>
      <c r="G44" s="454"/>
      <c r="H44" s="454"/>
      <c r="I44" s="454"/>
      <c r="J44" s="454"/>
      <c r="K44" s="454"/>
      <c r="L44" s="454"/>
      <c r="M44" s="454"/>
      <c r="N44" s="454"/>
      <c r="O44" s="454"/>
      <c r="P44" s="375" t="s">
        <v>308</v>
      </c>
      <c r="Q44" s="375"/>
      <c r="R44" s="375"/>
      <c r="S44" s="375"/>
      <c r="T44" s="461">
        <f>SUM(AG44,AJ44,AM44,AP44,AS44,AV44,AY44)</f>
        <v>480</v>
      </c>
      <c r="U44" s="461"/>
      <c r="V44" s="461"/>
      <c r="W44" s="372">
        <f>SUM(Y44:AF44)</f>
        <v>238</v>
      </c>
      <c r="X44" s="373"/>
      <c r="Y44" s="421">
        <v>118</v>
      </c>
      <c r="Z44" s="421"/>
      <c r="AA44" s="421"/>
      <c r="AB44" s="421"/>
      <c r="AC44" s="421">
        <v>120</v>
      </c>
      <c r="AD44" s="421"/>
      <c r="AE44" s="421"/>
      <c r="AF44" s="421"/>
      <c r="AG44" s="288">
        <v>120</v>
      </c>
      <c r="AH44" s="285">
        <v>68</v>
      </c>
      <c r="AI44" s="285">
        <v>3</v>
      </c>
      <c r="AJ44" s="288">
        <v>240</v>
      </c>
      <c r="AK44" s="285">
        <v>102</v>
      </c>
      <c r="AL44" s="288">
        <v>6</v>
      </c>
      <c r="AM44" s="288">
        <v>120</v>
      </c>
      <c r="AN44" s="288">
        <v>68</v>
      </c>
      <c r="AO44" s="288">
        <v>3</v>
      </c>
      <c r="AP44" s="288"/>
      <c r="AQ44" s="288"/>
      <c r="AR44" s="288"/>
      <c r="AS44" s="288"/>
      <c r="AT44" s="288"/>
      <c r="AU44" s="288"/>
      <c r="AV44" s="288"/>
      <c r="AW44" s="288"/>
      <c r="AX44" s="288"/>
      <c r="AY44" s="288"/>
      <c r="AZ44" s="288"/>
      <c r="BA44" s="288"/>
      <c r="BB44" s="288"/>
      <c r="BC44" s="288"/>
      <c r="BD44" s="138"/>
      <c r="BE44" s="386">
        <f>SUM(AI44,AL44,AO44,AR44,AU44,AX44,BA44,BD44)</f>
        <v>12</v>
      </c>
      <c r="BF44" s="386"/>
      <c r="BG44" s="793" t="s">
        <v>190</v>
      </c>
      <c r="BH44" s="794"/>
      <c r="BI44" s="794"/>
      <c r="BJ44" s="795"/>
    </row>
    <row r="45" spans="1:62" s="7" customFormat="1" ht="46.5" customHeight="1" x14ac:dyDescent="0.55000000000000004">
      <c r="A45" s="360" t="s">
        <v>176</v>
      </c>
      <c r="B45" s="376" t="s">
        <v>140</v>
      </c>
      <c r="C45" s="376"/>
      <c r="D45" s="376"/>
      <c r="E45" s="376"/>
      <c r="F45" s="376"/>
      <c r="G45" s="376"/>
      <c r="H45" s="376"/>
      <c r="I45" s="376"/>
      <c r="J45" s="376"/>
      <c r="K45" s="376"/>
      <c r="L45" s="376"/>
      <c r="M45" s="376"/>
      <c r="N45" s="376"/>
      <c r="O45" s="376"/>
      <c r="P45" s="375">
        <v>1</v>
      </c>
      <c r="Q45" s="375"/>
      <c r="R45" s="375"/>
      <c r="S45" s="375"/>
      <c r="T45" s="461">
        <f>SUM(AG45,AJ45,AM45,AP45,AS45,AV45,AY45)</f>
        <v>120</v>
      </c>
      <c r="U45" s="461"/>
      <c r="V45" s="461"/>
      <c r="W45" s="625">
        <f>SUM(Y45:AF45)</f>
        <v>68</v>
      </c>
      <c r="X45" s="626"/>
      <c r="Y45" s="375">
        <v>34</v>
      </c>
      <c r="Z45" s="375"/>
      <c r="AA45" s="375">
        <v>16</v>
      </c>
      <c r="AB45" s="375"/>
      <c r="AC45" s="375">
        <v>18</v>
      </c>
      <c r="AD45" s="375"/>
      <c r="AE45" s="375"/>
      <c r="AF45" s="375"/>
      <c r="AG45" s="286">
        <v>120</v>
      </c>
      <c r="AH45" s="286">
        <v>68</v>
      </c>
      <c r="AI45" s="286">
        <v>3</v>
      </c>
      <c r="AJ45" s="286"/>
      <c r="AK45" s="286"/>
      <c r="AL45" s="286"/>
      <c r="AM45" s="286"/>
      <c r="AN45" s="286"/>
      <c r="AO45" s="286"/>
      <c r="AP45" s="286"/>
      <c r="AQ45" s="286"/>
      <c r="AR45" s="286"/>
      <c r="AS45" s="288"/>
      <c r="AT45" s="288"/>
      <c r="AU45" s="288"/>
      <c r="AV45" s="288"/>
      <c r="AW45" s="288"/>
      <c r="AX45" s="288"/>
      <c r="AY45" s="286"/>
      <c r="AZ45" s="286"/>
      <c r="BA45" s="286"/>
      <c r="BB45" s="286"/>
      <c r="BC45" s="286"/>
      <c r="BD45" s="76"/>
      <c r="BE45" s="386">
        <f>SUM(AI45,AL45,AO45,AR45,AU45,AX45,BA45,BD45)</f>
        <v>3</v>
      </c>
      <c r="BF45" s="386"/>
      <c r="BG45" s="486" t="s">
        <v>191</v>
      </c>
      <c r="BH45" s="486"/>
      <c r="BI45" s="486"/>
      <c r="BJ45" s="487"/>
    </row>
    <row r="46" spans="1:62" s="7" customFormat="1" ht="42" customHeight="1" x14ac:dyDescent="0.55000000000000004">
      <c r="A46" s="360" t="s">
        <v>242</v>
      </c>
      <c r="B46" s="376" t="s">
        <v>141</v>
      </c>
      <c r="C46" s="376"/>
      <c r="D46" s="376"/>
      <c r="E46" s="376"/>
      <c r="F46" s="376"/>
      <c r="G46" s="376"/>
      <c r="H46" s="376"/>
      <c r="I46" s="376"/>
      <c r="J46" s="376"/>
      <c r="K46" s="376"/>
      <c r="L46" s="376"/>
      <c r="M46" s="376"/>
      <c r="N46" s="376"/>
      <c r="O46" s="376"/>
      <c r="P46" s="375">
        <v>1</v>
      </c>
      <c r="Q46" s="375"/>
      <c r="R46" s="375">
        <v>2</v>
      </c>
      <c r="S46" s="375"/>
      <c r="T46" s="461">
        <f>SUM(AG46,AJ46,AM46,AP46,AS46,AV46,AY46,BB46)</f>
        <v>210</v>
      </c>
      <c r="U46" s="461"/>
      <c r="V46" s="461"/>
      <c r="W46" s="625">
        <f>SUM(Y46:AF46)</f>
        <v>102</v>
      </c>
      <c r="X46" s="626"/>
      <c r="Y46" s="375">
        <v>34</v>
      </c>
      <c r="Z46" s="375"/>
      <c r="AA46" s="375">
        <v>68</v>
      </c>
      <c r="AB46" s="375"/>
      <c r="AC46" s="375"/>
      <c r="AD46" s="375"/>
      <c r="AE46" s="375"/>
      <c r="AF46" s="375"/>
      <c r="AG46" s="286">
        <v>120</v>
      </c>
      <c r="AH46" s="286">
        <v>68</v>
      </c>
      <c r="AI46" s="286">
        <v>3</v>
      </c>
      <c r="AJ46" s="286">
        <v>90</v>
      </c>
      <c r="AK46" s="286">
        <v>34</v>
      </c>
      <c r="AL46" s="286">
        <v>3</v>
      </c>
      <c r="AM46" s="286"/>
      <c r="AN46" s="286"/>
      <c r="AO46" s="286"/>
      <c r="AP46" s="286"/>
      <c r="AQ46" s="286"/>
      <c r="AR46" s="286"/>
      <c r="AS46" s="288"/>
      <c r="AT46" s="288"/>
      <c r="AU46" s="288"/>
      <c r="AV46" s="288"/>
      <c r="AW46" s="288"/>
      <c r="AX46" s="288"/>
      <c r="AY46" s="286"/>
      <c r="AZ46" s="286"/>
      <c r="BA46" s="286"/>
      <c r="BB46" s="286"/>
      <c r="BC46" s="286"/>
      <c r="BD46" s="76"/>
      <c r="BE46" s="386">
        <f>SUM(AI46,AL46,AO46,AR46,AU46,AX46,BA46,BD46)</f>
        <v>6</v>
      </c>
      <c r="BF46" s="386"/>
      <c r="BG46" s="404" t="s">
        <v>192</v>
      </c>
      <c r="BH46" s="404"/>
      <c r="BI46" s="404"/>
      <c r="BJ46" s="405"/>
    </row>
    <row r="47" spans="1:62" s="7" customFormat="1" ht="38.25" customHeight="1" x14ac:dyDescent="0.55000000000000004">
      <c r="A47" s="347" t="s">
        <v>105</v>
      </c>
      <c r="B47" s="501" t="s">
        <v>258</v>
      </c>
      <c r="C47" s="501"/>
      <c r="D47" s="501"/>
      <c r="E47" s="501"/>
      <c r="F47" s="501"/>
      <c r="G47" s="501"/>
      <c r="H47" s="501"/>
      <c r="I47" s="501"/>
      <c r="J47" s="501"/>
      <c r="K47" s="501"/>
      <c r="L47" s="501"/>
      <c r="M47" s="501"/>
      <c r="N47" s="501"/>
      <c r="O47" s="501"/>
      <c r="P47" s="375"/>
      <c r="Q47" s="375"/>
      <c r="R47" s="375"/>
      <c r="S47" s="375"/>
      <c r="T47" s="864">
        <f>SUM(T48:V49)</f>
        <v>310</v>
      </c>
      <c r="U47" s="635"/>
      <c r="V47" s="635"/>
      <c r="W47" s="635">
        <f>SUM(W48:X49)</f>
        <v>134</v>
      </c>
      <c r="X47" s="635"/>
      <c r="Y47" s="375"/>
      <c r="Z47" s="375"/>
      <c r="AA47" s="375"/>
      <c r="AB47" s="375"/>
      <c r="AC47" s="479">
        <f>SUM(AC48:AD49)</f>
        <v>134</v>
      </c>
      <c r="AD47" s="479"/>
      <c r="AE47" s="375"/>
      <c r="AF47" s="375"/>
      <c r="AG47" s="286"/>
      <c r="AH47" s="286"/>
      <c r="AI47" s="286"/>
      <c r="AJ47" s="286"/>
      <c r="AK47" s="286"/>
      <c r="AL47" s="286"/>
      <c r="AM47" s="286"/>
      <c r="AN47" s="286"/>
      <c r="AO47" s="286"/>
      <c r="AP47" s="286"/>
      <c r="AQ47" s="286"/>
      <c r="AR47" s="286"/>
      <c r="AS47" s="288"/>
      <c r="AT47" s="288"/>
      <c r="AU47" s="288"/>
      <c r="AV47" s="288"/>
      <c r="AW47" s="288"/>
      <c r="AX47" s="288"/>
      <c r="AY47" s="286"/>
      <c r="AZ47" s="286"/>
      <c r="BA47" s="286"/>
      <c r="BB47" s="286"/>
      <c r="BC47" s="286"/>
      <c r="BD47" s="286"/>
      <c r="BE47" s="511">
        <f>SUM(BE48:BF49)</f>
        <v>9</v>
      </c>
      <c r="BF47" s="511"/>
      <c r="BG47" s="479"/>
      <c r="BH47" s="479"/>
      <c r="BI47" s="479"/>
      <c r="BJ47" s="806"/>
    </row>
    <row r="48" spans="1:62" s="7" customFormat="1" ht="40.5" customHeight="1" x14ac:dyDescent="0.55000000000000004">
      <c r="A48" s="360" t="s">
        <v>106</v>
      </c>
      <c r="B48" s="376" t="s">
        <v>142</v>
      </c>
      <c r="C48" s="376"/>
      <c r="D48" s="376"/>
      <c r="E48" s="376"/>
      <c r="F48" s="376"/>
      <c r="G48" s="376"/>
      <c r="H48" s="376"/>
      <c r="I48" s="376"/>
      <c r="J48" s="376"/>
      <c r="K48" s="376"/>
      <c r="L48" s="376"/>
      <c r="M48" s="376"/>
      <c r="N48" s="376"/>
      <c r="O48" s="376"/>
      <c r="P48" s="375">
        <v>2</v>
      </c>
      <c r="Q48" s="375"/>
      <c r="R48" s="375">
        <v>1</v>
      </c>
      <c r="S48" s="375"/>
      <c r="T48" s="407">
        <f>SUM(AG48,AJ48,AM48,AP48,AS48,AV48,AY48,BB48)</f>
        <v>220</v>
      </c>
      <c r="U48" s="408"/>
      <c r="V48" s="409"/>
      <c r="W48" s="625">
        <f>SUM(Y48:AF48)</f>
        <v>100</v>
      </c>
      <c r="X48" s="626"/>
      <c r="Y48" s="375"/>
      <c r="Z48" s="375"/>
      <c r="AA48" s="490"/>
      <c r="AB48" s="490"/>
      <c r="AC48" s="388">
        <v>100</v>
      </c>
      <c r="AD48" s="389"/>
      <c r="AE48" s="375"/>
      <c r="AF48" s="375"/>
      <c r="AG48" s="290">
        <v>110</v>
      </c>
      <c r="AH48" s="286">
        <v>50</v>
      </c>
      <c r="AI48" s="286">
        <v>3</v>
      </c>
      <c r="AJ48" s="290">
        <v>110</v>
      </c>
      <c r="AK48" s="286">
        <v>50</v>
      </c>
      <c r="AL48" s="286">
        <v>3</v>
      </c>
      <c r="AM48" s="286"/>
      <c r="AN48" s="286"/>
      <c r="AO48" s="286"/>
      <c r="AP48" s="286"/>
      <c r="AQ48" s="286"/>
      <c r="AR48" s="286"/>
      <c r="AS48" s="288"/>
      <c r="AT48" s="288"/>
      <c r="AU48" s="288"/>
      <c r="AV48" s="288"/>
      <c r="AW48" s="288"/>
      <c r="AX48" s="288"/>
      <c r="AY48" s="286"/>
      <c r="AZ48" s="286"/>
      <c r="BA48" s="286"/>
      <c r="BB48" s="286"/>
      <c r="BC48" s="286"/>
      <c r="BD48" s="286"/>
      <c r="BE48" s="386">
        <f>SUM(AI48,AL48,AO48,AR48,AU48,AX48,BA48,BD48)</f>
        <v>6</v>
      </c>
      <c r="BF48" s="386"/>
      <c r="BG48" s="377" t="s">
        <v>188</v>
      </c>
      <c r="BH48" s="378"/>
      <c r="BI48" s="378"/>
      <c r="BJ48" s="379"/>
    </row>
    <row r="49" spans="1:62" s="7" customFormat="1" ht="46.5" customHeight="1" x14ac:dyDescent="0.55000000000000004">
      <c r="A49" s="360" t="s">
        <v>309</v>
      </c>
      <c r="B49" s="376" t="s">
        <v>373</v>
      </c>
      <c r="C49" s="376"/>
      <c r="D49" s="376"/>
      <c r="E49" s="376"/>
      <c r="F49" s="376"/>
      <c r="G49" s="376"/>
      <c r="H49" s="376"/>
      <c r="I49" s="376"/>
      <c r="J49" s="376"/>
      <c r="K49" s="376"/>
      <c r="L49" s="376"/>
      <c r="M49" s="376"/>
      <c r="N49" s="376"/>
      <c r="O49" s="376"/>
      <c r="P49" s="375"/>
      <c r="Q49" s="375"/>
      <c r="R49" s="375">
        <v>1</v>
      </c>
      <c r="S49" s="375"/>
      <c r="T49" s="407">
        <f>SUM(AG49,AJ49,AM49,AP49,AS49,AV49,AY49,BB49)</f>
        <v>90</v>
      </c>
      <c r="U49" s="408"/>
      <c r="V49" s="409"/>
      <c r="W49" s="625">
        <f>SUM(Y49:AF49)</f>
        <v>34</v>
      </c>
      <c r="X49" s="626"/>
      <c r="Y49" s="375"/>
      <c r="Z49" s="375"/>
      <c r="AA49" s="490"/>
      <c r="AB49" s="490"/>
      <c r="AC49" s="388">
        <v>34</v>
      </c>
      <c r="AD49" s="389"/>
      <c r="AE49" s="375"/>
      <c r="AF49" s="375"/>
      <c r="AG49" s="286">
        <v>90</v>
      </c>
      <c r="AH49" s="286">
        <v>34</v>
      </c>
      <c r="AI49" s="286">
        <v>3</v>
      </c>
      <c r="AJ49" s="286"/>
      <c r="AK49" s="286"/>
      <c r="AL49" s="286"/>
      <c r="AM49" s="286"/>
      <c r="AN49" s="286"/>
      <c r="AO49" s="286"/>
      <c r="AP49" s="286"/>
      <c r="AQ49" s="286"/>
      <c r="AR49" s="286"/>
      <c r="AS49" s="288"/>
      <c r="AT49" s="288"/>
      <c r="AU49" s="288"/>
      <c r="AV49" s="288"/>
      <c r="AW49" s="288"/>
      <c r="AX49" s="288"/>
      <c r="AY49" s="286"/>
      <c r="AZ49" s="286"/>
      <c r="BA49" s="286"/>
      <c r="BB49" s="286"/>
      <c r="BC49" s="286"/>
      <c r="BD49" s="286"/>
      <c r="BE49" s="386">
        <f>SUM(AI49,AL49,AO49,AR49,AU49,AX49,BA49,BD49)</f>
        <v>3</v>
      </c>
      <c r="BF49" s="386"/>
      <c r="BG49" s="383"/>
      <c r="BH49" s="384"/>
      <c r="BI49" s="384"/>
      <c r="BJ49" s="385"/>
    </row>
    <row r="50" spans="1:62" s="7" customFormat="1" ht="72.75" customHeight="1" x14ac:dyDescent="0.55000000000000004">
      <c r="A50" s="347" t="s">
        <v>112</v>
      </c>
      <c r="B50" s="501" t="s">
        <v>282</v>
      </c>
      <c r="C50" s="501"/>
      <c r="D50" s="501"/>
      <c r="E50" s="501"/>
      <c r="F50" s="501"/>
      <c r="G50" s="501"/>
      <c r="H50" s="501"/>
      <c r="I50" s="501"/>
      <c r="J50" s="501"/>
      <c r="K50" s="501"/>
      <c r="L50" s="501"/>
      <c r="M50" s="501"/>
      <c r="N50" s="501"/>
      <c r="O50" s="501"/>
      <c r="P50" s="375"/>
      <c r="Q50" s="375"/>
      <c r="R50" s="375"/>
      <c r="S50" s="375"/>
      <c r="T50" s="864">
        <f>SUM(T51:V53)</f>
        <v>270</v>
      </c>
      <c r="U50" s="635"/>
      <c r="V50" s="635"/>
      <c r="W50" s="546">
        <f>SUM(W51:X53)</f>
        <v>134</v>
      </c>
      <c r="X50" s="546"/>
      <c r="Y50" s="479">
        <f>SUM(Y51:Z53)</f>
        <v>86</v>
      </c>
      <c r="Z50" s="479"/>
      <c r="AA50" s="479">
        <f>SUM(AA51:AB53)</f>
        <v>48</v>
      </c>
      <c r="AB50" s="479"/>
      <c r="AC50" s="375"/>
      <c r="AD50" s="375"/>
      <c r="AE50" s="375"/>
      <c r="AF50" s="375"/>
      <c r="AG50" s="286"/>
      <c r="AH50" s="286"/>
      <c r="AI50" s="286"/>
      <c r="AJ50" s="286"/>
      <c r="AK50" s="286"/>
      <c r="AL50" s="286"/>
      <c r="AM50" s="286"/>
      <c r="AN50" s="286"/>
      <c r="AO50" s="286"/>
      <c r="AP50" s="286"/>
      <c r="AQ50" s="286"/>
      <c r="AR50" s="286"/>
      <c r="AS50" s="288"/>
      <c r="AT50" s="288"/>
      <c r="AU50" s="288"/>
      <c r="AV50" s="288"/>
      <c r="AW50" s="288"/>
      <c r="AX50" s="288"/>
      <c r="AY50" s="286"/>
      <c r="AZ50" s="286"/>
      <c r="BA50" s="286"/>
      <c r="BB50" s="286"/>
      <c r="BC50" s="286"/>
      <c r="BD50" s="286"/>
      <c r="BE50" s="511">
        <f>SUM(BE51:BF53)</f>
        <v>9</v>
      </c>
      <c r="BF50" s="511"/>
      <c r="BG50" s="479"/>
      <c r="BH50" s="479"/>
      <c r="BI50" s="479"/>
      <c r="BJ50" s="806"/>
    </row>
    <row r="51" spans="1:62" s="7" customFormat="1" ht="83.25" customHeight="1" x14ac:dyDescent="0.55000000000000004">
      <c r="A51" s="360" t="s">
        <v>113</v>
      </c>
      <c r="B51" s="376" t="s">
        <v>283</v>
      </c>
      <c r="C51" s="376"/>
      <c r="D51" s="376"/>
      <c r="E51" s="376"/>
      <c r="F51" s="376"/>
      <c r="G51" s="376"/>
      <c r="H51" s="376"/>
      <c r="I51" s="376"/>
      <c r="J51" s="376"/>
      <c r="K51" s="376"/>
      <c r="L51" s="376"/>
      <c r="M51" s="376"/>
      <c r="N51" s="376"/>
      <c r="O51" s="376"/>
      <c r="P51" s="375"/>
      <c r="Q51" s="375"/>
      <c r="R51" s="375">
        <v>5</v>
      </c>
      <c r="S51" s="375"/>
      <c r="T51" s="407">
        <f>SUM(AG51,AJ51,AM51,AP51,AS51,AV51,AY51,BB51)</f>
        <v>90</v>
      </c>
      <c r="U51" s="408"/>
      <c r="V51" s="409"/>
      <c r="W51" s="388">
        <f>SUM(Y51:AF51)</f>
        <v>34</v>
      </c>
      <c r="X51" s="389"/>
      <c r="Y51" s="375">
        <v>18</v>
      </c>
      <c r="Z51" s="375"/>
      <c r="AA51" s="375">
        <v>16</v>
      </c>
      <c r="AB51" s="375"/>
      <c r="AC51" s="375"/>
      <c r="AD51" s="375"/>
      <c r="AE51" s="375"/>
      <c r="AF51" s="375"/>
      <c r="AG51" s="286"/>
      <c r="AH51" s="286"/>
      <c r="AI51" s="286"/>
      <c r="AJ51" s="286"/>
      <c r="AK51" s="286"/>
      <c r="AL51" s="286"/>
      <c r="AM51" s="286"/>
      <c r="AN51" s="286"/>
      <c r="AO51" s="286"/>
      <c r="AP51" s="286"/>
      <c r="AQ51" s="286"/>
      <c r="AR51" s="286"/>
      <c r="AS51" s="288">
        <v>90</v>
      </c>
      <c r="AT51" s="285">
        <v>34</v>
      </c>
      <c r="AU51" s="285">
        <v>3</v>
      </c>
      <c r="AV51" s="288"/>
      <c r="AW51" s="288"/>
      <c r="AX51" s="288"/>
      <c r="AY51" s="286"/>
      <c r="AZ51" s="286"/>
      <c r="BA51" s="286"/>
      <c r="BB51" s="286"/>
      <c r="BC51" s="286"/>
      <c r="BD51" s="76"/>
      <c r="BE51" s="386">
        <f>SUM(AI51,AL51,AO51,AR51,AU51,AX51,BA51,BD51)</f>
        <v>3</v>
      </c>
      <c r="BF51" s="386"/>
      <c r="BG51" s="824" t="s">
        <v>193</v>
      </c>
      <c r="BH51" s="824"/>
      <c r="BI51" s="824"/>
      <c r="BJ51" s="825"/>
    </row>
    <row r="52" spans="1:62" s="7" customFormat="1" ht="81.75" customHeight="1" x14ac:dyDescent="0.55000000000000004">
      <c r="A52" s="360" t="s">
        <v>243</v>
      </c>
      <c r="B52" s="376" t="s">
        <v>156</v>
      </c>
      <c r="C52" s="376"/>
      <c r="D52" s="376"/>
      <c r="E52" s="376"/>
      <c r="F52" s="376"/>
      <c r="G52" s="376"/>
      <c r="H52" s="376"/>
      <c r="I52" s="376"/>
      <c r="J52" s="376"/>
      <c r="K52" s="376"/>
      <c r="L52" s="376"/>
      <c r="M52" s="376"/>
      <c r="N52" s="376"/>
      <c r="O52" s="376"/>
      <c r="P52" s="375"/>
      <c r="Q52" s="375"/>
      <c r="R52" s="375">
        <v>7</v>
      </c>
      <c r="S52" s="375"/>
      <c r="T52" s="407">
        <f>SUM(AG52,AJ52,AM52,AP52,AS52,AV52,AY52,BB52)</f>
        <v>90</v>
      </c>
      <c r="U52" s="408"/>
      <c r="V52" s="409"/>
      <c r="W52" s="388">
        <f>SUM(Y52:AF52)</f>
        <v>50</v>
      </c>
      <c r="X52" s="389"/>
      <c r="Y52" s="375">
        <v>34</v>
      </c>
      <c r="Z52" s="375"/>
      <c r="AA52" s="375">
        <v>16</v>
      </c>
      <c r="AB52" s="375"/>
      <c r="AC52" s="375"/>
      <c r="AD52" s="375"/>
      <c r="AE52" s="375"/>
      <c r="AF52" s="375"/>
      <c r="AG52" s="286"/>
      <c r="AH52" s="286"/>
      <c r="AI52" s="286"/>
      <c r="AJ52" s="286"/>
      <c r="AK52" s="286"/>
      <c r="AL52" s="286"/>
      <c r="AM52" s="286"/>
      <c r="AN52" s="286"/>
      <c r="AO52" s="286"/>
      <c r="AP52" s="286"/>
      <c r="AQ52" s="286"/>
      <c r="AR52" s="286"/>
      <c r="AS52" s="288"/>
      <c r="AT52" s="288"/>
      <c r="AU52" s="288"/>
      <c r="AV52" s="288"/>
      <c r="AW52" s="288"/>
      <c r="AX52" s="288"/>
      <c r="AY52" s="290">
        <v>90</v>
      </c>
      <c r="AZ52" s="290">
        <v>50</v>
      </c>
      <c r="BA52" s="290">
        <v>3</v>
      </c>
      <c r="BB52" s="286"/>
      <c r="BC52" s="286"/>
      <c r="BD52" s="76"/>
      <c r="BE52" s="386">
        <f>SUM(AI52,AL52,AO52,AR52,AU52,AX52,BA52,BD52)</f>
        <v>3</v>
      </c>
      <c r="BF52" s="386"/>
      <c r="BG52" s="824" t="s">
        <v>194</v>
      </c>
      <c r="BH52" s="824"/>
      <c r="BI52" s="824"/>
      <c r="BJ52" s="825"/>
    </row>
    <row r="53" spans="1:62" s="7" customFormat="1" ht="48.75" customHeight="1" thickBot="1" x14ac:dyDescent="0.6">
      <c r="A53" s="362" t="s">
        <v>244</v>
      </c>
      <c r="B53" s="535" t="s">
        <v>145</v>
      </c>
      <c r="C53" s="535"/>
      <c r="D53" s="535"/>
      <c r="E53" s="535"/>
      <c r="F53" s="535"/>
      <c r="G53" s="535"/>
      <c r="H53" s="535"/>
      <c r="I53" s="535"/>
      <c r="J53" s="535"/>
      <c r="K53" s="535"/>
      <c r="L53" s="535"/>
      <c r="M53" s="535"/>
      <c r="N53" s="535"/>
      <c r="O53" s="535"/>
      <c r="P53" s="634">
        <v>7</v>
      </c>
      <c r="Q53" s="634"/>
      <c r="R53" s="634"/>
      <c r="S53" s="634"/>
      <c r="T53" s="627">
        <f>SUM(AG53,AJ53,AM53,AP53,AS53,AV53,AY53,BB53)</f>
        <v>90</v>
      </c>
      <c r="U53" s="628"/>
      <c r="V53" s="629"/>
      <c r="W53" s="830">
        <f>SUM(Y53:AF53)</f>
        <v>50</v>
      </c>
      <c r="X53" s="831"/>
      <c r="Y53" s="634">
        <v>34</v>
      </c>
      <c r="Z53" s="634"/>
      <c r="AA53" s="634">
        <v>16</v>
      </c>
      <c r="AB53" s="634"/>
      <c r="AC53" s="634"/>
      <c r="AD53" s="634"/>
      <c r="AE53" s="634"/>
      <c r="AF53" s="634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283"/>
      <c r="AT53" s="283"/>
      <c r="AU53" s="368"/>
      <c r="AV53" s="283"/>
      <c r="AW53" s="283"/>
      <c r="AX53" s="283"/>
      <c r="AY53" s="363">
        <v>90</v>
      </c>
      <c r="AZ53" s="363">
        <v>50</v>
      </c>
      <c r="BA53" s="363">
        <v>3</v>
      </c>
      <c r="BB53" s="363"/>
      <c r="BC53" s="363"/>
      <c r="BD53" s="369"/>
      <c r="BE53" s="716">
        <f>SUM(AI53,AL53,AO53,AR53,AU53,AX53,BA53,BD53)</f>
        <v>3</v>
      </c>
      <c r="BF53" s="716"/>
      <c r="BG53" s="826" t="s">
        <v>195</v>
      </c>
      <c r="BH53" s="826"/>
      <c r="BI53" s="826"/>
      <c r="BJ53" s="827"/>
    </row>
    <row r="54" spans="1:62" s="7" customFormat="1" ht="53.25" customHeight="1" thickBot="1" x14ac:dyDescent="0.6">
      <c r="A54" s="416" t="s">
        <v>95</v>
      </c>
      <c r="B54" s="713" t="s">
        <v>327</v>
      </c>
      <c r="C54" s="713"/>
      <c r="D54" s="713"/>
      <c r="E54" s="713"/>
      <c r="F54" s="713"/>
      <c r="G54" s="713"/>
      <c r="H54" s="713"/>
      <c r="I54" s="713"/>
      <c r="J54" s="713"/>
      <c r="K54" s="713"/>
      <c r="L54" s="713"/>
      <c r="M54" s="713"/>
      <c r="N54" s="713"/>
      <c r="O54" s="713"/>
      <c r="P54" s="532" t="s">
        <v>8</v>
      </c>
      <c r="Q54" s="532"/>
      <c r="R54" s="532" t="s">
        <v>9</v>
      </c>
      <c r="S54" s="532"/>
      <c r="T54" s="783" t="s">
        <v>10</v>
      </c>
      <c r="U54" s="784"/>
      <c r="V54" s="784"/>
      <c r="W54" s="784"/>
      <c r="X54" s="784"/>
      <c r="Y54" s="784"/>
      <c r="Z54" s="784"/>
      <c r="AA54" s="784"/>
      <c r="AB54" s="784"/>
      <c r="AC54" s="784"/>
      <c r="AD54" s="784"/>
      <c r="AE54" s="784"/>
      <c r="AF54" s="785"/>
      <c r="AG54" s="783" t="s">
        <v>33</v>
      </c>
      <c r="AH54" s="784"/>
      <c r="AI54" s="784"/>
      <c r="AJ54" s="784"/>
      <c r="AK54" s="784"/>
      <c r="AL54" s="784"/>
      <c r="AM54" s="784"/>
      <c r="AN54" s="784"/>
      <c r="AO54" s="784"/>
      <c r="AP54" s="784"/>
      <c r="AQ54" s="784"/>
      <c r="AR54" s="784"/>
      <c r="AS54" s="784"/>
      <c r="AT54" s="784"/>
      <c r="AU54" s="784"/>
      <c r="AV54" s="784"/>
      <c r="AW54" s="784"/>
      <c r="AX54" s="784"/>
      <c r="AY54" s="784"/>
      <c r="AZ54" s="784"/>
      <c r="BA54" s="784"/>
      <c r="BB54" s="784"/>
      <c r="BC54" s="784"/>
      <c r="BD54" s="785"/>
      <c r="BE54" s="761" t="s">
        <v>23</v>
      </c>
      <c r="BF54" s="762"/>
      <c r="BG54" s="747" t="s">
        <v>96</v>
      </c>
      <c r="BH54" s="748"/>
      <c r="BI54" s="748"/>
      <c r="BJ54" s="749"/>
    </row>
    <row r="55" spans="1:62" s="7" customFormat="1" ht="53.25" customHeight="1" thickBot="1" x14ac:dyDescent="0.6">
      <c r="A55" s="417"/>
      <c r="B55" s="714"/>
      <c r="C55" s="714"/>
      <c r="D55" s="714"/>
      <c r="E55" s="714"/>
      <c r="F55" s="714"/>
      <c r="G55" s="714"/>
      <c r="H55" s="714"/>
      <c r="I55" s="714"/>
      <c r="J55" s="714"/>
      <c r="K55" s="714"/>
      <c r="L55" s="714"/>
      <c r="M55" s="714"/>
      <c r="N55" s="714"/>
      <c r="O55" s="714"/>
      <c r="P55" s="533"/>
      <c r="Q55" s="533"/>
      <c r="R55" s="533"/>
      <c r="S55" s="533"/>
      <c r="T55" s="470" t="s">
        <v>5</v>
      </c>
      <c r="U55" s="471"/>
      <c r="V55" s="472"/>
      <c r="W55" s="600" t="s">
        <v>11</v>
      </c>
      <c r="X55" s="601"/>
      <c r="Y55" s="520" t="s">
        <v>12</v>
      </c>
      <c r="Z55" s="521"/>
      <c r="AA55" s="521"/>
      <c r="AB55" s="521"/>
      <c r="AC55" s="521"/>
      <c r="AD55" s="521"/>
      <c r="AE55" s="521"/>
      <c r="AF55" s="522"/>
      <c r="AG55" s="520" t="s">
        <v>14</v>
      </c>
      <c r="AH55" s="521"/>
      <c r="AI55" s="521"/>
      <c r="AJ55" s="521"/>
      <c r="AK55" s="521"/>
      <c r="AL55" s="522"/>
      <c r="AM55" s="520" t="s">
        <v>15</v>
      </c>
      <c r="AN55" s="521"/>
      <c r="AO55" s="521"/>
      <c r="AP55" s="521"/>
      <c r="AQ55" s="521"/>
      <c r="AR55" s="522"/>
      <c r="AS55" s="520" t="s">
        <v>16</v>
      </c>
      <c r="AT55" s="521"/>
      <c r="AU55" s="521"/>
      <c r="AV55" s="521"/>
      <c r="AW55" s="521"/>
      <c r="AX55" s="522"/>
      <c r="AY55" s="520" t="s">
        <v>115</v>
      </c>
      <c r="AZ55" s="521"/>
      <c r="BA55" s="521"/>
      <c r="BB55" s="521"/>
      <c r="BC55" s="521"/>
      <c r="BD55" s="522"/>
      <c r="BE55" s="763"/>
      <c r="BF55" s="764"/>
      <c r="BG55" s="750"/>
      <c r="BH55" s="751"/>
      <c r="BI55" s="751"/>
      <c r="BJ55" s="752"/>
    </row>
    <row r="56" spans="1:62" s="7" customFormat="1" ht="90" customHeight="1" thickBot="1" x14ac:dyDescent="0.6">
      <c r="A56" s="417"/>
      <c r="B56" s="714"/>
      <c r="C56" s="714"/>
      <c r="D56" s="714"/>
      <c r="E56" s="714"/>
      <c r="F56" s="714"/>
      <c r="G56" s="714"/>
      <c r="H56" s="714"/>
      <c r="I56" s="714"/>
      <c r="J56" s="714"/>
      <c r="K56" s="714"/>
      <c r="L56" s="714"/>
      <c r="M56" s="714"/>
      <c r="N56" s="714"/>
      <c r="O56" s="714"/>
      <c r="P56" s="533"/>
      <c r="Q56" s="533"/>
      <c r="R56" s="533"/>
      <c r="S56" s="533"/>
      <c r="T56" s="473"/>
      <c r="U56" s="474"/>
      <c r="V56" s="475"/>
      <c r="W56" s="602"/>
      <c r="X56" s="603"/>
      <c r="Y56" s="470" t="s">
        <v>13</v>
      </c>
      <c r="Z56" s="472"/>
      <c r="AA56" s="600" t="s">
        <v>97</v>
      </c>
      <c r="AB56" s="472"/>
      <c r="AC56" s="600" t="s">
        <v>98</v>
      </c>
      <c r="AD56" s="472"/>
      <c r="AE56" s="600" t="s">
        <v>71</v>
      </c>
      <c r="AF56" s="601"/>
      <c r="AG56" s="517" t="s">
        <v>129</v>
      </c>
      <c r="AH56" s="518"/>
      <c r="AI56" s="519"/>
      <c r="AJ56" s="517" t="s">
        <v>130</v>
      </c>
      <c r="AK56" s="518"/>
      <c r="AL56" s="519"/>
      <c r="AM56" s="517" t="s">
        <v>131</v>
      </c>
      <c r="AN56" s="518"/>
      <c r="AO56" s="519"/>
      <c r="AP56" s="517" t="s">
        <v>132</v>
      </c>
      <c r="AQ56" s="518"/>
      <c r="AR56" s="519"/>
      <c r="AS56" s="491" t="s">
        <v>133</v>
      </c>
      <c r="AT56" s="492"/>
      <c r="AU56" s="493"/>
      <c r="AV56" s="491" t="s">
        <v>134</v>
      </c>
      <c r="AW56" s="492"/>
      <c r="AX56" s="493"/>
      <c r="AY56" s="517" t="s">
        <v>386</v>
      </c>
      <c r="AZ56" s="518"/>
      <c r="BA56" s="519"/>
      <c r="BB56" s="517" t="s">
        <v>302</v>
      </c>
      <c r="BC56" s="518"/>
      <c r="BD56" s="519"/>
      <c r="BE56" s="763"/>
      <c r="BF56" s="764"/>
      <c r="BG56" s="750"/>
      <c r="BH56" s="751"/>
      <c r="BI56" s="751"/>
      <c r="BJ56" s="752"/>
    </row>
    <row r="57" spans="1:62" s="7" customFormat="1" ht="159.75" customHeight="1" thickBot="1" x14ac:dyDescent="0.6">
      <c r="A57" s="418"/>
      <c r="B57" s="715"/>
      <c r="C57" s="715"/>
      <c r="D57" s="715"/>
      <c r="E57" s="715"/>
      <c r="F57" s="715"/>
      <c r="G57" s="715"/>
      <c r="H57" s="715"/>
      <c r="I57" s="715"/>
      <c r="J57" s="715"/>
      <c r="K57" s="715"/>
      <c r="L57" s="715"/>
      <c r="M57" s="715"/>
      <c r="N57" s="715"/>
      <c r="O57" s="715"/>
      <c r="P57" s="534"/>
      <c r="Q57" s="534"/>
      <c r="R57" s="534"/>
      <c r="S57" s="534"/>
      <c r="T57" s="476"/>
      <c r="U57" s="477"/>
      <c r="V57" s="478"/>
      <c r="W57" s="604"/>
      <c r="X57" s="605"/>
      <c r="Y57" s="476"/>
      <c r="Z57" s="478"/>
      <c r="AA57" s="604"/>
      <c r="AB57" s="478"/>
      <c r="AC57" s="604"/>
      <c r="AD57" s="478"/>
      <c r="AE57" s="604"/>
      <c r="AF57" s="605"/>
      <c r="AG57" s="171" t="s">
        <v>3</v>
      </c>
      <c r="AH57" s="168" t="s">
        <v>17</v>
      </c>
      <c r="AI57" s="169" t="s">
        <v>18</v>
      </c>
      <c r="AJ57" s="171" t="s">
        <v>3</v>
      </c>
      <c r="AK57" s="168" t="s">
        <v>17</v>
      </c>
      <c r="AL57" s="169" t="s">
        <v>18</v>
      </c>
      <c r="AM57" s="171" t="s">
        <v>3</v>
      </c>
      <c r="AN57" s="168" t="s">
        <v>17</v>
      </c>
      <c r="AO57" s="169" t="s">
        <v>18</v>
      </c>
      <c r="AP57" s="171" t="s">
        <v>3</v>
      </c>
      <c r="AQ57" s="168" t="s">
        <v>17</v>
      </c>
      <c r="AR57" s="172" t="s">
        <v>18</v>
      </c>
      <c r="AS57" s="173" t="s">
        <v>3</v>
      </c>
      <c r="AT57" s="164" t="s">
        <v>17</v>
      </c>
      <c r="AU57" s="165" t="s">
        <v>18</v>
      </c>
      <c r="AV57" s="203" t="s">
        <v>3</v>
      </c>
      <c r="AW57" s="166" t="s">
        <v>17</v>
      </c>
      <c r="AX57" s="167" t="s">
        <v>18</v>
      </c>
      <c r="AY57" s="171" t="s">
        <v>3</v>
      </c>
      <c r="AZ57" s="168" t="s">
        <v>17</v>
      </c>
      <c r="BA57" s="169" t="s">
        <v>18</v>
      </c>
      <c r="BB57" s="171" t="s">
        <v>3</v>
      </c>
      <c r="BC57" s="168" t="s">
        <v>17</v>
      </c>
      <c r="BD57" s="169" t="s">
        <v>18</v>
      </c>
      <c r="BE57" s="765"/>
      <c r="BF57" s="766"/>
      <c r="BG57" s="753"/>
      <c r="BH57" s="754"/>
      <c r="BI57" s="754"/>
      <c r="BJ57" s="755"/>
    </row>
    <row r="58" spans="1:62" s="7" customFormat="1" ht="75.75" customHeight="1" x14ac:dyDescent="0.55000000000000004">
      <c r="A58" s="347" t="s">
        <v>387</v>
      </c>
      <c r="B58" s="512" t="s">
        <v>304</v>
      </c>
      <c r="C58" s="513"/>
      <c r="D58" s="513"/>
      <c r="E58" s="513"/>
      <c r="F58" s="513"/>
      <c r="G58" s="513"/>
      <c r="H58" s="513"/>
      <c r="I58" s="513"/>
      <c r="J58" s="513"/>
      <c r="K58" s="513"/>
      <c r="L58" s="513"/>
      <c r="M58" s="513"/>
      <c r="N58" s="513"/>
      <c r="O58" s="514"/>
      <c r="P58" s="388"/>
      <c r="Q58" s="389"/>
      <c r="R58" s="388"/>
      <c r="S58" s="389"/>
      <c r="T58" s="481">
        <f>SUM(T59:V60)</f>
        <v>240</v>
      </c>
      <c r="U58" s="704"/>
      <c r="V58" s="516"/>
      <c r="W58" s="515">
        <f>SUM(W59:X60)</f>
        <v>136</v>
      </c>
      <c r="X58" s="516"/>
      <c r="Y58" s="515">
        <f>SUM(Y59:Z60)</f>
        <v>36</v>
      </c>
      <c r="Z58" s="516"/>
      <c r="AA58" s="515">
        <f>SUM(AA59:AB60)</f>
        <v>100</v>
      </c>
      <c r="AB58" s="516"/>
      <c r="AC58" s="388"/>
      <c r="AD58" s="389"/>
      <c r="AE58" s="388"/>
      <c r="AF58" s="389"/>
      <c r="AG58" s="286"/>
      <c r="AH58" s="286"/>
      <c r="AI58" s="286"/>
      <c r="AJ58" s="286"/>
      <c r="AK58" s="286"/>
      <c r="AL58" s="286"/>
      <c r="AM58" s="286"/>
      <c r="AN58" s="286"/>
      <c r="AO58" s="286"/>
      <c r="AP58" s="286"/>
      <c r="AQ58" s="286"/>
      <c r="AR58" s="286"/>
      <c r="AS58" s="288"/>
      <c r="AT58" s="288"/>
      <c r="AU58" s="288"/>
      <c r="AV58" s="288"/>
      <c r="AW58" s="288"/>
      <c r="AX58" s="288"/>
      <c r="AY58" s="286"/>
      <c r="AZ58" s="286"/>
      <c r="BA58" s="286"/>
      <c r="BB58" s="286"/>
      <c r="BC58" s="286"/>
      <c r="BD58" s="286"/>
      <c r="BE58" s="481">
        <f>SUM(BE59:BF60)</f>
        <v>6</v>
      </c>
      <c r="BF58" s="482"/>
      <c r="BG58" s="803"/>
      <c r="BH58" s="804"/>
      <c r="BI58" s="804"/>
      <c r="BJ58" s="805"/>
    </row>
    <row r="59" spans="1:62" s="7" customFormat="1" ht="49.5" customHeight="1" x14ac:dyDescent="0.55000000000000004">
      <c r="A59" s="360" t="s">
        <v>388</v>
      </c>
      <c r="B59" s="636" t="s">
        <v>352</v>
      </c>
      <c r="C59" s="637"/>
      <c r="D59" s="637"/>
      <c r="E59" s="637"/>
      <c r="F59" s="637"/>
      <c r="G59" s="637"/>
      <c r="H59" s="637"/>
      <c r="I59" s="637"/>
      <c r="J59" s="637"/>
      <c r="K59" s="637"/>
      <c r="L59" s="637"/>
      <c r="M59" s="637"/>
      <c r="N59" s="637"/>
      <c r="O59" s="638"/>
      <c r="P59" s="388">
        <v>2</v>
      </c>
      <c r="Q59" s="389"/>
      <c r="R59" s="388"/>
      <c r="S59" s="389"/>
      <c r="T59" s="407">
        <f>SUM(AG59,AJ59,AM59,AP59,AS59,AV59,AY59,BB59)</f>
        <v>120</v>
      </c>
      <c r="U59" s="408"/>
      <c r="V59" s="409"/>
      <c r="W59" s="388">
        <f>SUM(Y59:AF59)</f>
        <v>68</v>
      </c>
      <c r="X59" s="389"/>
      <c r="Y59" s="388">
        <v>18</v>
      </c>
      <c r="Z59" s="389"/>
      <c r="AA59" s="388">
        <v>50</v>
      </c>
      <c r="AB59" s="389"/>
      <c r="AC59" s="388"/>
      <c r="AD59" s="389"/>
      <c r="AE59" s="388"/>
      <c r="AF59" s="389"/>
      <c r="AG59" s="286"/>
      <c r="AH59" s="286"/>
      <c r="AI59" s="76"/>
      <c r="AJ59" s="286">
        <v>120</v>
      </c>
      <c r="AK59" s="286">
        <v>68</v>
      </c>
      <c r="AL59" s="286">
        <v>3</v>
      </c>
      <c r="AM59" s="286"/>
      <c r="AN59" s="286"/>
      <c r="AO59" s="286"/>
      <c r="AP59" s="286"/>
      <c r="AQ59" s="286"/>
      <c r="AR59" s="286"/>
      <c r="AS59" s="288"/>
      <c r="AT59" s="288"/>
      <c r="AU59" s="288"/>
      <c r="AV59" s="288"/>
      <c r="AW59" s="288"/>
      <c r="AX59" s="288"/>
      <c r="AY59" s="286"/>
      <c r="AZ59" s="286"/>
      <c r="BA59" s="286"/>
      <c r="BB59" s="286"/>
      <c r="BC59" s="286"/>
      <c r="BD59" s="76"/>
      <c r="BE59" s="392">
        <f>SUM(AI59,AL59,AO59,AR59,AU59,AX59,BA59,BD59)</f>
        <v>3</v>
      </c>
      <c r="BF59" s="394"/>
      <c r="BG59" s="756" t="s">
        <v>192</v>
      </c>
      <c r="BH59" s="757"/>
      <c r="BI59" s="757"/>
      <c r="BJ59" s="758"/>
    </row>
    <row r="60" spans="1:62" s="7" customFormat="1" ht="53.25" customHeight="1" x14ac:dyDescent="0.55000000000000004">
      <c r="A60" s="360" t="s">
        <v>270</v>
      </c>
      <c r="B60" s="498" t="s">
        <v>153</v>
      </c>
      <c r="C60" s="499"/>
      <c r="D60" s="499"/>
      <c r="E60" s="499"/>
      <c r="F60" s="499"/>
      <c r="G60" s="499"/>
      <c r="H60" s="499"/>
      <c r="I60" s="499"/>
      <c r="J60" s="499"/>
      <c r="K60" s="499"/>
      <c r="L60" s="499"/>
      <c r="M60" s="499"/>
      <c r="N60" s="499"/>
      <c r="O60" s="500"/>
      <c r="P60" s="388">
        <v>3</v>
      </c>
      <c r="Q60" s="389"/>
      <c r="R60" s="388"/>
      <c r="S60" s="389"/>
      <c r="T60" s="407">
        <f>SUM(AG60,AJ60,AM60,AP60,AS60,AV60,AY60,BB60)</f>
        <v>120</v>
      </c>
      <c r="U60" s="408"/>
      <c r="V60" s="409"/>
      <c r="W60" s="388">
        <f>SUM(Y60:AF60)</f>
        <v>68</v>
      </c>
      <c r="X60" s="389"/>
      <c r="Y60" s="388">
        <v>18</v>
      </c>
      <c r="Z60" s="389"/>
      <c r="AA60" s="388">
        <v>50</v>
      </c>
      <c r="AB60" s="389"/>
      <c r="AC60" s="388"/>
      <c r="AD60" s="389"/>
      <c r="AE60" s="388"/>
      <c r="AF60" s="389"/>
      <c r="AG60" s="286"/>
      <c r="AH60" s="286"/>
      <c r="AI60" s="286"/>
      <c r="AJ60" s="286"/>
      <c r="AK60" s="286"/>
      <c r="AL60" s="76"/>
      <c r="AM60" s="286">
        <v>120</v>
      </c>
      <c r="AN60" s="286">
        <v>68</v>
      </c>
      <c r="AO60" s="286">
        <v>3</v>
      </c>
      <c r="AP60" s="286"/>
      <c r="AQ60" s="286"/>
      <c r="AR60" s="286"/>
      <c r="AS60" s="288"/>
      <c r="AT60" s="288"/>
      <c r="AU60" s="288"/>
      <c r="AV60" s="288"/>
      <c r="AW60" s="288"/>
      <c r="AX60" s="288"/>
      <c r="AY60" s="286"/>
      <c r="AZ60" s="286"/>
      <c r="BA60" s="286"/>
      <c r="BB60" s="286"/>
      <c r="BC60" s="286"/>
      <c r="BD60" s="76"/>
      <c r="BE60" s="392">
        <f>SUM(AI60,AL60,AO60,AR60,AU60,AX60,BA60,BD60)</f>
        <v>3</v>
      </c>
      <c r="BF60" s="394"/>
      <c r="BG60" s="756" t="s">
        <v>196</v>
      </c>
      <c r="BH60" s="757"/>
      <c r="BI60" s="757"/>
      <c r="BJ60" s="758"/>
    </row>
    <row r="61" spans="1:62" s="7" customFormat="1" ht="75.75" customHeight="1" x14ac:dyDescent="0.55000000000000004">
      <c r="A61" s="347" t="s">
        <v>114</v>
      </c>
      <c r="B61" s="512" t="s">
        <v>287</v>
      </c>
      <c r="C61" s="513"/>
      <c r="D61" s="513"/>
      <c r="E61" s="513"/>
      <c r="F61" s="513"/>
      <c r="G61" s="513"/>
      <c r="H61" s="513"/>
      <c r="I61" s="513"/>
      <c r="J61" s="513"/>
      <c r="K61" s="513"/>
      <c r="L61" s="513"/>
      <c r="M61" s="513"/>
      <c r="N61" s="513"/>
      <c r="O61" s="514"/>
      <c r="P61" s="388"/>
      <c r="Q61" s="389"/>
      <c r="R61" s="388"/>
      <c r="S61" s="389"/>
      <c r="T61" s="481">
        <f>SUM(T62:V65)</f>
        <v>930</v>
      </c>
      <c r="U61" s="704"/>
      <c r="V61" s="516"/>
      <c r="W61" s="515">
        <f>SUM(W62:X65)</f>
        <v>442</v>
      </c>
      <c r="X61" s="516"/>
      <c r="Y61" s="515">
        <f>SUM(Y62:Z65)</f>
        <v>68</v>
      </c>
      <c r="Z61" s="516"/>
      <c r="AA61" s="515">
        <f>SUM(AA62:AB65)</f>
        <v>374</v>
      </c>
      <c r="AB61" s="516"/>
      <c r="AC61" s="388"/>
      <c r="AD61" s="389"/>
      <c r="AE61" s="388"/>
      <c r="AF61" s="389"/>
      <c r="AG61" s="286"/>
      <c r="AH61" s="286"/>
      <c r="AI61" s="286"/>
      <c r="AJ61" s="286"/>
      <c r="AK61" s="286"/>
      <c r="AL61" s="286"/>
      <c r="AM61" s="286"/>
      <c r="AN61" s="286"/>
      <c r="AO61" s="286"/>
      <c r="AP61" s="286"/>
      <c r="AQ61" s="286"/>
      <c r="AR61" s="286"/>
      <c r="AS61" s="288"/>
      <c r="AT61" s="288"/>
      <c r="AU61" s="288"/>
      <c r="AV61" s="288"/>
      <c r="AW61" s="288"/>
      <c r="AX61" s="288"/>
      <c r="AY61" s="286"/>
      <c r="AZ61" s="286"/>
      <c r="BA61" s="286"/>
      <c r="BB61" s="286"/>
      <c r="BC61" s="286"/>
      <c r="BD61" s="286"/>
      <c r="BE61" s="511">
        <f>SUM(BE62:BF65)</f>
        <v>25</v>
      </c>
      <c r="BF61" s="511"/>
      <c r="BG61" s="803"/>
      <c r="BH61" s="804"/>
      <c r="BI61" s="804"/>
      <c r="BJ61" s="805"/>
    </row>
    <row r="62" spans="1:62" s="7" customFormat="1" ht="44.25" customHeight="1" x14ac:dyDescent="0.55000000000000004">
      <c r="A62" s="360" t="s">
        <v>173</v>
      </c>
      <c r="B62" s="524" t="s">
        <v>150</v>
      </c>
      <c r="C62" s="524"/>
      <c r="D62" s="524"/>
      <c r="E62" s="524"/>
      <c r="F62" s="524"/>
      <c r="G62" s="524"/>
      <c r="H62" s="524"/>
      <c r="I62" s="524"/>
      <c r="J62" s="524"/>
      <c r="K62" s="524"/>
      <c r="L62" s="524"/>
      <c r="M62" s="524"/>
      <c r="N62" s="524"/>
      <c r="O62" s="524"/>
      <c r="P62" s="375">
        <v>4</v>
      </c>
      <c r="Q62" s="375"/>
      <c r="R62" s="375" t="s">
        <v>308</v>
      </c>
      <c r="S62" s="375"/>
      <c r="T62" s="407">
        <f>SUM(AG62,AJ62,AM62,AP62,AS62,AV62,AY62,BB62)</f>
        <v>390</v>
      </c>
      <c r="U62" s="408"/>
      <c r="V62" s="409"/>
      <c r="W62" s="388">
        <f>SUM(Y62:AF62)</f>
        <v>170</v>
      </c>
      <c r="X62" s="389"/>
      <c r="Y62" s="375"/>
      <c r="Z62" s="375"/>
      <c r="AA62" s="469">
        <v>170</v>
      </c>
      <c r="AB62" s="469"/>
      <c r="AC62" s="375"/>
      <c r="AD62" s="375"/>
      <c r="AE62" s="375"/>
      <c r="AF62" s="375"/>
      <c r="AG62" s="286">
        <v>120</v>
      </c>
      <c r="AH62" s="286">
        <v>68</v>
      </c>
      <c r="AI62" s="286">
        <v>3</v>
      </c>
      <c r="AJ62" s="286">
        <v>90</v>
      </c>
      <c r="AK62" s="286">
        <v>34</v>
      </c>
      <c r="AL62" s="286">
        <v>3</v>
      </c>
      <c r="AM62" s="286">
        <v>90</v>
      </c>
      <c r="AN62" s="286">
        <v>34</v>
      </c>
      <c r="AO62" s="286">
        <v>3</v>
      </c>
      <c r="AP62" s="286">
        <v>90</v>
      </c>
      <c r="AQ62" s="286">
        <v>34</v>
      </c>
      <c r="AR62" s="286">
        <v>3</v>
      </c>
      <c r="AS62" s="288"/>
      <c r="AT62" s="288"/>
      <c r="AU62" s="288"/>
      <c r="AV62" s="288"/>
      <c r="AW62" s="288"/>
      <c r="AX62" s="288"/>
      <c r="AY62" s="286"/>
      <c r="AZ62" s="286"/>
      <c r="BA62" s="286"/>
      <c r="BB62" s="286"/>
      <c r="BC62" s="286"/>
      <c r="BD62" s="76"/>
      <c r="BE62" s="386">
        <f>SUM(AI62,AL62,AO62,AR62,AU62,AX62,BA62,BD62)</f>
        <v>12</v>
      </c>
      <c r="BF62" s="386"/>
      <c r="BG62" s="404" t="s">
        <v>197</v>
      </c>
      <c r="BH62" s="404"/>
      <c r="BI62" s="404"/>
      <c r="BJ62" s="405"/>
    </row>
    <row r="63" spans="1:62" s="80" customFormat="1" ht="45" customHeight="1" x14ac:dyDescent="0.55000000000000004">
      <c r="A63" s="523" t="s">
        <v>285</v>
      </c>
      <c r="B63" s="460" t="s">
        <v>335</v>
      </c>
      <c r="C63" s="460"/>
      <c r="D63" s="460"/>
      <c r="E63" s="460"/>
      <c r="F63" s="460"/>
      <c r="G63" s="460"/>
      <c r="H63" s="460"/>
      <c r="I63" s="460"/>
      <c r="J63" s="460"/>
      <c r="K63" s="460"/>
      <c r="L63" s="460"/>
      <c r="M63" s="460"/>
      <c r="N63" s="460"/>
      <c r="O63" s="460"/>
      <c r="P63" s="469">
        <v>4</v>
      </c>
      <c r="Q63" s="469"/>
      <c r="R63" s="469">
        <v>3</v>
      </c>
      <c r="S63" s="469"/>
      <c r="T63" s="407">
        <f>SUM(AG63,AJ63,AM63,AP63,AS63,AV63,AY63,BB63)</f>
        <v>250</v>
      </c>
      <c r="U63" s="408"/>
      <c r="V63" s="409"/>
      <c r="W63" s="625">
        <f>SUM(Y63:AF63)</f>
        <v>136</v>
      </c>
      <c r="X63" s="626"/>
      <c r="Y63" s="469">
        <v>34</v>
      </c>
      <c r="Z63" s="469"/>
      <c r="AA63" s="469">
        <v>102</v>
      </c>
      <c r="AB63" s="469"/>
      <c r="AC63" s="469"/>
      <c r="AD63" s="469"/>
      <c r="AE63" s="469"/>
      <c r="AF63" s="469"/>
      <c r="AG63" s="290"/>
      <c r="AH63" s="290"/>
      <c r="AI63" s="290"/>
      <c r="AJ63" s="290"/>
      <c r="AK63" s="290"/>
      <c r="AL63" s="290"/>
      <c r="AM63" s="290">
        <v>120</v>
      </c>
      <c r="AN63" s="290">
        <v>68</v>
      </c>
      <c r="AO63" s="290">
        <v>3</v>
      </c>
      <c r="AP63" s="290">
        <v>130</v>
      </c>
      <c r="AQ63" s="290">
        <v>68</v>
      </c>
      <c r="AR63" s="290">
        <v>3</v>
      </c>
      <c r="AS63" s="111"/>
      <c r="AT63" s="111"/>
      <c r="AU63" s="111"/>
      <c r="AV63" s="111"/>
      <c r="AW63" s="111"/>
      <c r="AX63" s="111"/>
      <c r="AY63" s="124"/>
      <c r="AZ63" s="124"/>
      <c r="BA63" s="124"/>
      <c r="BB63" s="124"/>
      <c r="BC63" s="124"/>
      <c r="BD63" s="161"/>
      <c r="BE63" s="461">
        <f>SUM(AI63,AL63,AO63,AR63,AU63,AX63,BA63,BD63)</f>
        <v>6</v>
      </c>
      <c r="BF63" s="461"/>
      <c r="BG63" s="404" t="s">
        <v>198</v>
      </c>
      <c r="BH63" s="404"/>
      <c r="BI63" s="404"/>
      <c r="BJ63" s="405"/>
    </row>
    <row r="64" spans="1:62" s="7" customFormat="1" ht="81" customHeight="1" x14ac:dyDescent="0.55000000000000004">
      <c r="A64" s="523"/>
      <c r="B64" s="376" t="s">
        <v>338</v>
      </c>
      <c r="C64" s="376"/>
      <c r="D64" s="376"/>
      <c r="E64" s="376"/>
      <c r="F64" s="376"/>
      <c r="G64" s="376"/>
      <c r="H64" s="376"/>
      <c r="I64" s="376"/>
      <c r="J64" s="376"/>
      <c r="K64" s="376"/>
      <c r="L64" s="376"/>
      <c r="M64" s="376"/>
      <c r="N64" s="376"/>
      <c r="O64" s="376"/>
      <c r="P64" s="375"/>
      <c r="Q64" s="375"/>
      <c r="R64" s="375"/>
      <c r="S64" s="375"/>
      <c r="T64" s="388">
        <v>40</v>
      </c>
      <c r="U64" s="652"/>
      <c r="V64" s="389"/>
      <c r="W64" s="375"/>
      <c r="X64" s="375"/>
      <c r="Y64" s="375"/>
      <c r="Z64" s="375"/>
      <c r="AA64" s="375"/>
      <c r="AB64" s="375"/>
      <c r="AC64" s="375"/>
      <c r="AD64" s="375"/>
      <c r="AE64" s="375"/>
      <c r="AF64" s="375"/>
      <c r="AG64" s="286"/>
      <c r="AH64" s="286"/>
      <c r="AI64" s="286"/>
      <c r="AJ64" s="286"/>
      <c r="AK64" s="286"/>
      <c r="AL64" s="286"/>
      <c r="AM64" s="286"/>
      <c r="AN64" s="286"/>
      <c r="AO64" s="286"/>
      <c r="AP64" s="286">
        <v>40</v>
      </c>
      <c r="AQ64" s="286"/>
      <c r="AR64" s="286">
        <v>1</v>
      </c>
      <c r="AS64" s="288"/>
      <c r="AT64" s="288"/>
      <c r="AU64" s="288"/>
      <c r="AV64" s="288"/>
      <c r="AW64" s="288"/>
      <c r="AX64" s="288"/>
      <c r="AY64" s="286"/>
      <c r="AZ64" s="286"/>
      <c r="BA64" s="286"/>
      <c r="BB64" s="286"/>
      <c r="BC64" s="286"/>
      <c r="BD64" s="76"/>
      <c r="BE64" s="386">
        <f>SUM(AI64,AL64,AO64,AR64,AU64,AX64,BA64,BD64)</f>
        <v>1</v>
      </c>
      <c r="BF64" s="386"/>
      <c r="BG64" s="404"/>
      <c r="BH64" s="404"/>
      <c r="BI64" s="404"/>
      <c r="BJ64" s="405"/>
    </row>
    <row r="65" spans="1:62" s="7" customFormat="1" ht="39.75" customHeight="1" x14ac:dyDescent="0.55000000000000004">
      <c r="A65" s="360" t="s">
        <v>286</v>
      </c>
      <c r="B65" s="376" t="s">
        <v>412</v>
      </c>
      <c r="C65" s="376"/>
      <c r="D65" s="376"/>
      <c r="E65" s="376"/>
      <c r="F65" s="376"/>
      <c r="G65" s="376"/>
      <c r="H65" s="376"/>
      <c r="I65" s="376"/>
      <c r="J65" s="376"/>
      <c r="K65" s="376"/>
      <c r="L65" s="376"/>
      <c r="M65" s="376"/>
      <c r="N65" s="376"/>
      <c r="O65" s="376"/>
      <c r="P65" s="375">
        <v>4</v>
      </c>
      <c r="Q65" s="375"/>
      <c r="R65" s="375">
        <v>3</v>
      </c>
      <c r="S65" s="375"/>
      <c r="T65" s="407">
        <f>SUM(AG65,AJ65,AM65,AP65,AS65,AV65,AY65,BB65)</f>
        <v>250</v>
      </c>
      <c r="U65" s="408"/>
      <c r="V65" s="409"/>
      <c r="W65" s="388">
        <f>SUM(Y65:AF65)</f>
        <v>136</v>
      </c>
      <c r="X65" s="389"/>
      <c r="Y65" s="375">
        <v>34</v>
      </c>
      <c r="Z65" s="375"/>
      <c r="AA65" s="375">
        <v>102</v>
      </c>
      <c r="AB65" s="375"/>
      <c r="AC65" s="375"/>
      <c r="AD65" s="375"/>
      <c r="AE65" s="375"/>
      <c r="AF65" s="375"/>
      <c r="AG65" s="286"/>
      <c r="AH65" s="286"/>
      <c r="AI65" s="76"/>
      <c r="AJ65" s="286"/>
      <c r="AK65" s="76"/>
      <c r="AL65" s="286"/>
      <c r="AM65" s="286">
        <v>120</v>
      </c>
      <c r="AN65" s="286">
        <v>68</v>
      </c>
      <c r="AO65" s="286">
        <v>3</v>
      </c>
      <c r="AP65" s="286">
        <v>130</v>
      </c>
      <c r="AQ65" s="286">
        <v>68</v>
      </c>
      <c r="AR65" s="286">
        <v>3</v>
      </c>
      <c r="AS65" s="288"/>
      <c r="AT65" s="288"/>
      <c r="AU65" s="288"/>
      <c r="AV65" s="288"/>
      <c r="AW65" s="288"/>
      <c r="AX65" s="288"/>
      <c r="AY65" s="286"/>
      <c r="AZ65" s="286"/>
      <c r="BA65" s="286"/>
      <c r="BB65" s="286"/>
      <c r="BC65" s="286"/>
      <c r="BD65" s="76"/>
      <c r="BE65" s="386">
        <f>SUM(AI65,AL65,AO65,AR65,AU65,AX65,BA65,BD65)</f>
        <v>6</v>
      </c>
      <c r="BF65" s="386"/>
      <c r="BG65" s="404" t="s">
        <v>353</v>
      </c>
      <c r="BH65" s="404"/>
      <c r="BI65" s="404"/>
      <c r="BJ65" s="405"/>
    </row>
    <row r="66" spans="1:62" s="7" customFormat="1" ht="41.25" customHeight="1" x14ac:dyDescent="0.55000000000000004">
      <c r="A66" s="347" t="s">
        <v>116</v>
      </c>
      <c r="B66" s="501" t="s">
        <v>288</v>
      </c>
      <c r="C66" s="501"/>
      <c r="D66" s="501"/>
      <c r="E66" s="501"/>
      <c r="F66" s="501"/>
      <c r="G66" s="501"/>
      <c r="H66" s="501"/>
      <c r="I66" s="501"/>
      <c r="J66" s="501"/>
      <c r="K66" s="501"/>
      <c r="L66" s="501"/>
      <c r="M66" s="501"/>
      <c r="N66" s="501"/>
      <c r="O66" s="501"/>
      <c r="P66" s="375"/>
      <c r="Q66" s="375"/>
      <c r="R66" s="375"/>
      <c r="S66" s="375"/>
      <c r="T66" s="390">
        <f>SUM(T67)</f>
        <v>240</v>
      </c>
      <c r="U66" s="479"/>
      <c r="V66" s="479"/>
      <c r="W66" s="479">
        <f>SUM(W67)</f>
        <v>118</v>
      </c>
      <c r="X66" s="479"/>
      <c r="Y66" s="479">
        <f>SUM(Y67)</f>
        <v>34</v>
      </c>
      <c r="Z66" s="479"/>
      <c r="AA66" s="479"/>
      <c r="AB66" s="479"/>
      <c r="AC66" s="479">
        <f>SUM(AC67)</f>
        <v>84</v>
      </c>
      <c r="AD66" s="479"/>
      <c r="AE66" s="375"/>
      <c r="AF66" s="375"/>
      <c r="AG66" s="286"/>
      <c r="AH66" s="286"/>
      <c r="AI66" s="286"/>
      <c r="AJ66" s="286"/>
      <c r="AK66" s="286"/>
      <c r="AL66" s="286"/>
      <c r="AM66" s="286"/>
      <c r="AN66" s="286"/>
      <c r="AO66" s="286"/>
      <c r="AP66" s="286"/>
      <c r="AQ66" s="286"/>
      <c r="AR66" s="286"/>
      <c r="AS66" s="288"/>
      <c r="AT66" s="288"/>
      <c r="AU66" s="288"/>
      <c r="AV66" s="288"/>
      <c r="AW66" s="288"/>
      <c r="AX66" s="288"/>
      <c r="AY66" s="286"/>
      <c r="AZ66" s="286"/>
      <c r="BA66" s="286"/>
      <c r="BB66" s="286"/>
      <c r="BC66" s="286"/>
      <c r="BD66" s="76"/>
      <c r="BE66" s="511">
        <f>SUM(BE67)</f>
        <v>6</v>
      </c>
      <c r="BF66" s="511"/>
      <c r="BG66" s="781"/>
      <c r="BH66" s="781"/>
      <c r="BI66" s="781"/>
      <c r="BJ66" s="782"/>
    </row>
    <row r="67" spans="1:62" s="7" customFormat="1" ht="43.5" customHeight="1" x14ac:dyDescent="0.55000000000000004">
      <c r="A67" s="360" t="s">
        <v>174</v>
      </c>
      <c r="B67" s="376" t="s">
        <v>147</v>
      </c>
      <c r="C67" s="376"/>
      <c r="D67" s="376"/>
      <c r="E67" s="376"/>
      <c r="F67" s="376"/>
      <c r="G67" s="376"/>
      <c r="H67" s="376"/>
      <c r="I67" s="376"/>
      <c r="J67" s="376"/>
      <c r="K67" s="376"/>
      <c r="L67" s="376"/>
      <c r="M67" s="376"/>
      <c r="N67" s="376"/>
      <c r="O67" s="376"/>
      <c r="P67" s="375">
        <v>1</v>
      </c>
      <c r="Q67" s="375"/>
      <c r="R67" s="375" t="s">
        <v>297</v>
      </c>
      <c r="S67" s="375"/>
      <c r="T67" s="407">
        <f>SUM(AG67,AJ67,AM67,AP67,AS67,AV67,AY67,BB67)</f>
        <v>240</v>
      </c>
      <c r="U67" s="408"/>
      <c r="V67" s="409"/>
      <c r="W67" s="388">
        <f>SUM(Y67:AF67)</f>
        <v>118</v>
      </c>
      <c r="X67" s="389"/>
      <c r="Y67" s="375">
        <v>34</v>
      </c>
      <c r="Z67" s="375"/>
      <c r="AA67" s="375"/>
      <c r="AB67" s="375"/>
      <c r="AC67" s="375">
        <v>84</v>
      </c>
      <c r="AD67" s="375"/>
      <c r="AE67" s="375"/>
      <c r="AF67" s="375"/>
      <c r="AG67" s="286">
        <v>110</v>
      </c>
      <c r="AH67" s="286">
        <v>50</v>
      </c>
      <c r="AI67" s="286">
        <v>3</v>
      </c>
      <c r="AJ67" s="286">
        <v>130</v>
      </c>
      <c r="AK67" s="286">
        <v>68</v>
      </c>
      <c r="AL67" s="286">
        <v>3</v>
      </c>
      <c r="AM67" s="286"/>
      <c r="AN67" s="286"/>
      <c r="AO67" s="286"/>
      <c r="AP67" s="286"/>
      <c r="AQ67" s="286"/>
      <c r="AR67" s="286"/>
      <c r="AS67" s="288"/>
      <c r="AT67" s="288"/>
      <c r="AU67" s="288"/>
      <c r="AV67" s="288"/>
      <c r="AW67" s="288"/>
      <c r="AX67" s="288"/>
      <c r="AY67" s="286"/>
      <c r="AZ67" s="286"/>
      <c r="BA67" s="286"/>
      <c r="BB67" s="286"/>
      <c r="BC67" s="286"/>
      <c r="BD67" s="76"/>
      <c r="BE67" s="386">
        <f>SUM(AI67,AL67,AO67,AR67,AU67,AX67,BA67,BD67)</f>
        <v>6</v>
      </c>
      <c r="BF67" s="386"/>
      <c r="BG67" s="404" t="s">
        <v>354</v>
      </c>
      <c r="BH67" s="798"/>
      <c r="BI67" s="798"/>
      <c r="BJ67" s="799"/>
    </row>
    <row r="68" spans="1:62" s="14" customFormat="1" ht="72.75" customHeight="1" x14ac:dyDescent="0.5">
      <c r="A68" s="361" t="s">
        <v>125</v>
      </c>
      <c r="B68" s="374" t="s">
        <v>336</v>
      </c>
      <c r="C68" s="374"/>
      <c r="D68" s="374"/>
      <c r="E68" s="374"/>
      <c r="F68" s="374"/>
      <c r="G68" s="374"/>
      <c r="H68" s="374"/>
      <c r="I68" s="374"/>
      <c r="J68" s="374"/>
      <c r="K68" s="374"/>
      <c r="L68" s="374"/>
      <c r="M68" s="374"/>
      <c r="N68" s="374"/>
      <c r="O68" s="374"/>
      <c r="P68" s="546"/>
      <c r="Q68" s="546"/>
      <c r="R68" s="546"/>
      <c r="S68" s="546"/>
      <c r="T68" s="511">
        <f>SUM(T69,T73,T79,T82,T95,T99,T103,T107,T111,T117,T133)</f>
        <v>4116</v>
      </c>
      <c r="U68" s="546"/>
      <c r="V68" s="546"/>
      <c r="W68" s="511">
        <f>SUM(W69,W73,W79,W82,W95,W99,W103,W107,W111,W117,W133)</f>
        <v>1944</v>
      </c>
      <c r="X68" s="546"/>
      <c r="Y68" s="511">
        <f>SUM(Y69,Y73,Y79,Y82,Y95,Y99,Y103,Y107,Y111,Y117,Y133)</f>
        <v>894</v>
      </c>
      <c r="Z68" s="546"/>
      <c r="AA68" s="511">
        <f>SUM(AA69,AA73,AA79,AA82,AA95,AA99,AA103,AA107,AA111,AA117,AA133)</f>
        <v>780</v>
      </c>
      <c r="AB68" s="546"/>
      <c r="AC68" s="511">
        <f>SUM(AC69,AC73,AC79,AC95,AC103,AC107,AC111,AC117)</f>
        <v>238</v>
      </c>
      <c r="AD68" s="546"/>
      <c r="AE68" s="639">
        <f>SUM(AE69,AE73,AE79,AE95,AE103,AE107,AE111,AE117)</f>
        <v>32</v>
      </c>
      <c r="AF68" s="640"/>
      <c r="AG68" s="287">
        <f>SUM(AG70:AG140)</f>
        <v>162</v>
      </c>
      <c r="AH68" s="287">
        <f>SUM(AH70:AH140)</f>
        <v>68</v>
      </c>
      <c r="AI68" s="287">
        <f t="shared" ref="AI68:BD68" si="1">SUM(AI70:AI140)</f>
        <v>5</v>
      </c>
      <c r="AJ68" s="287">
        <f t="shared" si="1"/>
        <v>240</v>
      </c>
      <c r="AK68" s="287">
        <f>SUM(AK70:AK140)</f>
        <v>138</v>
      </c>
      <c r="AL68" s="287">
        <f t="shared" si="1"/>
        <v>6</v>
      </c>
      <c r="AM68" s="287">
        <f t="shared" si="1"/>
        <v>330</v>
      </c>
      <c r="AN68" s="287">
        <f>SUM(AN70:AN140)</f>
        <v>154</v>
      </c>
      <c r="AO68" s="287">
        <f t="shared" si="1"/>
        <v>8</v>
      </c>
      <c r="AP68" s="287">
        <f t="shared" si="1"/>
        <v>622</v>
      </c>
      <c r="AQ68" s="287">
        <f>SUM(AQ70:AQ140)</f>
        <v>306</v>
      </c>
      <c r="AR68" s="287">
        <f t="shared" si="1"/>
        <v>17</v>
      </c>
      <c r="AS68" s="287">
        <f t="shared" si="1"/>
        <v>970</v>
      </c>
      <c r="AT68" s="287">
        <f>SUM(AT70:AT140)</f>
        <v>458</v>
      </c>
      <c r="AU68" s="287">
        <f t="shared" si="1"/>
        <v>23</v>
      </c>
      <c r="AV68" s="287">
        <f t="shared" si="1"/>
        <v>962</v>
      </c>
      <c r="AW68" s="287">
        <f>SUM(AW70:AW140)</f>
        <v>444</v>
      </c>
      <c r="AX68" s="287">
        <f t="shared" si="1"/>
        <v>25</v>
      </c>
      <c r="AY68" s="302">
        <f t="shared" si="1"/>
        <v>830</v>
      </c>
      <c r="AZ68" s="287">
        <f>SUM(AZ70:AZ140)</f>
        <v>376</v>
      </c>
      <c r="BA68" s="287">
        <f t="shared" si="1"/>
        <v>23</v>
      </c>
      <c r="BB68" s="139">
        <f t="shared" si="1"/>
        <v>0</v>
      </c>
      <c r="BC68" s="139">
        <f t="shared" si="1"/>
        <v>0</v>
      </c>
      <c r="BD68" s="139">
        <f t="shared" si="1"/>
        <v>0</v>
      </c>
      <c r="BE68" s="511">
        <f>SUM(BE69,BE73,BE79,BE82,BE95,BE99,BE103,BE107,BE111,BE117,BE133)</f>
        <v>107</v>
      </c>
      <c r="BF68" s="546"/>
      <c r="BG68" s="828"/>
      <c r="BH68" s="828"/>
      <c r="BI68" s="828"/>
      <c r="BJ68" s="829"/>
    </row>
    <row r="69" spans="1:62" s="7" customFormat="1" ht="44.25" customHeight="1" x14ac:dyDescent="0.55000000000000004">
      <c r="A69" s="347" t="s">
        <v>367</v>
      </c>
      <c r="B69" s="501" t="s">
        <v>305</v>
      </c>
      <c r="C69" s="501"/>
      <c r="D69" s="501"/>
      <c r="E69" s="501"/>
      <c r="F69" s="501"/>
      <c r="G69" s="501"/>
      <c r="H69" s="501"/>
      <c r="I69" s="501"/>
      <c r="J69" s="501"/>
      <c r="K69" s="501"/>
      <c r="L69" s="501"/>
      <c r="M69" s="501"/>
      <c r="N69" s="501"/>
      <c r="O69" s="501"/>
      <c r="P69" s="375"/>
      <c r="Q69" s="375"/>
      <c r="R69" s="375"/>
      <c r="S69" s="375"/>
      <c r="T69" s="390">
        <f>SUM(T70:V72)</f>
        <v>144</v>
      </c>
      <c r="U69" s="390"/>
      <c r="V69" s="390"/>
      <c r="W69" s="390">
        <f>SUM(W70:X72)</f>
        <v>68</v>
      </c>
      <c r="X69" s="390"/>
      <c r="Y69" s="390">
        <f>SUM(Y70:Z72)</f>
        <v>36</v>
      </c>
      <c r="Z69" s="390"/>
      <c r="AA69" s="386"/>
      <c r="AB69" s="386"/>
      <c r="AC69" s="386"/>
      <c r="AD69" s="386"/>
      <c r="AE69" s="390">
        <f>SUM(AE70:AF72)</f>
        <v>32</v>
      </c>
      <c r="AF69" s="390"/>
      <c r="AG69" s="286"/>
      <c r="AH69" s="286"/>
      <c r="AI69" s="286"/>
      <c r="AJ69" s="286"/>
      <c r="AK69" s="286"/>
      <c r="AL69" s="286"/>
      <c r="AM69" s="286"/>
      <c r="AN69" s="286"/>
      <c r="AO69" s="286"/>
      <c r="AP69" s="286"/>
      <c r="AQ69" s="286"/>
      <c r="AR69" s="286"/>
      <c r="AS69" s="288"/>
      <c r="AT69" s="288"/>
      <c r="AU69" s="288"/>
      <c r="AV69" s="288"/>
      <c r="AW69" s="288"/>
      <c r="AX69" s="288"/>
      <c r="AY69" s="286"/>
      <c r="AZ69" s="286"/>
      <c r="BA69" s="286"/>
      <c r="BB69" s="286"/>
      <c r="BC69" s="286"/>
      <c r="BD69" s="286"/>
      <c r="BE69" s="511">
        <f>SUM(BE71,BE72)</f>
        <v>4</v>
      </c>
      <c r="BF69" s="511"/>
      <c r="BG69" s="796"/>
      <c r="BH69" s="796"/>
      <c r="BI69" s="796"/>
      <c r="BJ69" s="797"/>
    </row>
    <row r="70" spans="1:62" s="7" customFormat="1" ht="5.25" hidden="1" customHeight="1" x14ac:dyDescent="0.55000000000000004">
      <c r="A70" s="523" t="s">
        <v>170</v>
      </c>
      <c r="B70" s="376" t="s">
        <v>306</v>
      </c>
      <c r="C70" s="376"/>
      <c r="D70" s="376"/>
      <c r="E70" s="376"/>
      <c r="F70" s="376"/>
      <c r="G70" s="376"/>
      <c r="H70" s="376"/>
      <c r="I70" s="376"/>
      <c r="J70" s="376"/>
      <c r="K70" s="376"/>
      <c r="L70" s="376"/>
      <c r="M70" s="376"/>
      <c r="N70" s="376"/>
      <c r="O70" s="376"/>
      <c r="P70" s="375"/>
      <c r="Q70" s="375"/>
      <c r="R70" s="375">
        <v>1</v>
      </c>
      <c r="S70" s="375"/>
      <c r="T70" s="507">
        <f>SUM(AG70,AJ70,AM70,AP70,AS70,AV70,AY70)</f>
        <v>72</v>
      </c>
      <c r="U70" s="630"/>
      <c r="V70" s="508"/>
      <c r="W70" s="507">
        <f>SUM(Y70:AF71)</f>
        <v>34</v>
      </c>
      <c r="X70" s="508"/>
      <c r="Y70" s="507">
        <v>18</v>
      </c>
      <c r="Z70" s="508"/>
      <c r="AA70" s="386"/>
      <c r="AB70" s="386"/>
      <c r="AC70" s="386"/>
      <c r="AD70" s="386"/>
      <c r="AE70" s="386">
        <v>16</v>
      </c>
      <c r="AF70" s="386"/>
      <c r="AG70" s="386">
        <v>72</v>
      </c>
      <c r="AH70" s="711">
        <v>34</v>
      </c>
      <c r="AI70" s="711">
        <v>2</v>
      </c>
      <c r="AJ70" s="386"/>
      <c r="AK70" s="386"/>
      <c r="AL70" s="386"/>
      <c r="AM70" s="386"/>
      <c r="AN70" s="386"/>
      <c r="AO70" s="386"/>
      <c r="AP70" s="386"/>
      <c r="AQ70" s="386"/>
      <c r="AR70" s="386"/>
      <c r="AS70" s="387"/>
      <c r="AT70" s="387"/>
      <c r="AU70" s="387"/>
      <c r="AV70" s="387"/>
      <c r="AW70" s="387"/>
      <c r="AX70" s="387"/>
      <c r="AY70" s="386"/>
      <c r="AZ70" s="386"/>
      <c r="BA70" s="386"/>
      <c r="BB70" s="386"/>
      <c r="BC70" s="386"/>
      <c r="BD70" s="386"/>
      <c r="BE70" s="386">
        <f>SUM(AI70,AL70,AO70,AR70,AU70,AX70,BA70,BD70)</f>
        <v>2</v>
      </c>
      <c r="BF70" s="386"/>
      <c r="BG70" s="486" t="s">
        <v>397</v>
      </c>
      <c r="BH70" s="486"/>
      <c r="BI70" s="486"/>
      <c r="BJ70" s="487"/>
    </row>
    <row r="71" spans="1:62" s="7" customFormat="1" ht="65.25" customHeight="1" x14ac:dyDescent="0.55000000000000004">
      <c r="A71" s="523"/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5"/>
      <c r="Q71" s="375"/>
      <c r="R71" s="375"/>
      <c r="S71" s="375"/>
      <c r="T71" s="509"/>
      <c r="U71" s="631"/>
      <c r="V71" s="510"/>
      <c r="W71" s="509"/>
      <c r="X71" s="510"/>
      <c r="Y71" s="509"/>
      <c r="Z71" s="510"/>
      <c r="AA71" s="386"/>
      <c r="AB71" s="386"/>
      <c r="AC71" s="386"/>
      <c r="AD71" s="386"/>
      <c r="AE71" s="386"/>
      <c r="AF71" s="386"/>
      <c r="AG71" s="386"/>
      <c r="AH71" s="712"/>
      <c r="AI71" s="712"/>
      <c r="AJ71" s="386"/>
      <c r="AK71" s="386"/>
      <c r="AL71" s="386"/>
      <c r="AM71" s="386"/>
      <c r="AN71" s="386"/>
      <c r="AO71" s="386"/>
      <c r="AP71" s="386"/>
      <c r="AQ71" s="386"/>
      <c r="AR71" s="386"/>
      <c r="AS71" s="387"/>
      <c r="AT71" s="387"/>
      <c r="AU71" s="387"/>
      <c r="AV71" s="387"/>
      <c r="AW71" s="387"/>
      <c r="AX71" s="387"/>
      <c r="AY71" s="386"/>
      <c r="AZ71" s="386"/>
      <c r="BA71" s="386"/>
      <c r="BB71" s="386"/>
      <c r="BC71" s="386"/>
      <c r="BD71" s="386"/>
      <c r="BE71" s="392">
        <f>SUM(AI70,AL71,AO71,AR71,AU71,AX71,BA71,BD71)</f>
        <v>2</v>
      </c>
      <c r="BF71" s="394"/>
      <c r="BG71" s="486"/>
      <c r="BH71" s="486"/>
      <c r="BI71" s="486"/>
      <c r="BJ71" s="487"/>
    </row>
    <row r="72" spans="1:62" s="7" customFormat="1" ht="77.25" customHeight="1" x14ac:dyDescent="0.55000000000000004">
      <c r="A72" s="360" t="s">
        <v>171</v>
      </c>
      <c r="B72" s="376" t="s">
        <v>290</v>
      </c>
      <c r="C72" s="376"/>
      <c r="D72" s="376"/>
      <c r="E72" s="376"/>
      <c r="F72" s="376"/>
      <c r="G72" s="376"/>
      <c r="H72" s="376"/>
      <c r="I72" s="376"/>
      <c r="J72" s="376"/>
      <c r="K72" s="376"/>
      <c r="L72" s="376"/>
      <c r="M72" s="376"/>
      <c r="N72" s="376"/>
      <c r="O72" s="376"/>
      <c r="P72" s="375"/>
      <c r="Q72" s="375"/>
      <c r="R72" s="375">
        <v>4</v>
      </c>
      <c r="S72" s="375"/>
      <c r="T72" s="392">
        <f>SUM(AG72,AJ72,AM72,AP72,AS72,AV72,AY72)</f>
        <v>72</v>
      </c>
      <c r="U72" s="393"/>
      <c r="V72" s="394"/>
      <c r="W72" s="392">
        <f>SUM(Y72:AF72)</f>
        <v>34</v>
      </c>
      <c r="X72" s="394"/>
      <c r="Y72" s="392">
        <v>18</v>
      </c>
      <c r="Z72" s="394"/>
      <c r="AA72" s="386"/>
      <c r="AB72" s="386"/>
      <c r="AC72" s="386"/>
      <c r="AD72" s="386"/>
      <c r="AE72" s="392">
        <v>16</v>
      </c>
      <c r="AF72" s="394"/>
      <c r="AG72" s="286"/>
      <c r="AH72" s="286"/>
      <c r="AI72" s="286"/>
      <c r="AJ72" s="124"/>
      <c r="AK72" s="124"/>
      <c r="AL72" s="124"/>
      <c r="AM72" s="290"/>
      <c r="AN72" s="290"/>
      <c r="AO72" s="290"/>
      <c r="AP72" s="286">
        <v>72</v>
      </c>
      <c r="AQ72" s="286">
        <v>34</v>
      </c>
      <c r="AR72" s="286">
        <v>2</v>
      </c>
      <c r="AS72" s="288"/>
      <c r="AT72" s="288"/>
      <c r="AU72" s="288"/>
      <c r="AV72" s="288"/>
      <c r="AW72" s="288"/>
      <c r="AX72" s="288"/>
      <c r="AY72" s="286"/>
      <c r="AZ72" s="286"/>
      <c r="BA72" s="286"/>
      <c r="BB72" s="286"/>
      <c r="BC72" s="286"/>
      <c r="BD72" s="286"/>
      <c r="BE72" s="386">
        <f>SUM(AI72,AL72,AO72,AR72,AU72,AX72,BA72,BD72)</f>
        <v>2</v>
      </c>
      <c r="BF72" s="386"/>
      <c r="BG72" s="486" t="s">
        <v>398</v>
      </c>
      <c r="BH72" s="486"/>
      <c r="BI72" s="486"/>
      <c r="BJ72" s="487"/>
    </row>
    <row r="73" spans="1:62" s="7" customFormat="1" ht="73.5" customHeight="1" x14ac:dyDescent="0.55000000000000004">
      <c r="A73" s="347" t="s">
        <v>250</v>
      </c>
      <c r="B73" s="527" t="s">
        <v>249</v>
      </c>
      <c r="C73" s="527"/>
      <c r="D73" s="527"/>
      <c r="E73" s="527"/>
      <c r="F73" s="527"/>
      <c r="G73" s="527"/>
      <c r="H73" s="527"/>
      <c r="I73" s="527"/>
      <c r="J73" s="527"/>
      <c r="K73" s="527"/>
      <c r="L73" s="527"/>
      <c r="M73" s="527"/>
      <c r="N73" s="527"/>
      <c r="O73" s="527"/>
      <c r="P73" s="375"/>
      <c r="Q73" s="375"/>
      <c r="R73" s="375"/>
      <c r="S73" s="375"/>
      <c r="T73" s="390">
        <f>SUM(T74:V78)</f>
        <v>660</v>
      </c>
      <c r="U73" s="390"/>
      <c r="V73" s="390"/>
      <c r="W73" s="390">
        <f>SUM(W74:X78)</f>
        <v>324</v>
      </c>
      <c r="X73" s="390"/>
      <c r="Y73" s="390">
        <f>SUM(Y74:Z78)</f>
        <v>138</v>
      </c>
      <c r="Z73" s="390"/>
      <c r="AA73" s="390">
        <f>SUM(AA74:AB78)</f>
        <v>152</v>
      </c>
      <c r="AB73" s="390"/>
      <c r="AC73" s="390">
        <f>SUM(AC74:AD78)</f>
        <v>34</v>
      </c>
      <c r="AD73" s="390"/>
      <c r="AE73" s="386"/>
      <c r="AF73" s="386"/>
      <c r="AG73" s="286"/>
      <c r="AH73" s="286"/>
      <c r="AI73" s="286"/>
      <c r="AJ73" s="286"/>
      <c r="AK73" s="286"/>
      <c r="AL73" s="286"/>
      <c r="AM73" s="286"/>
      <c r="AN73" s="286"/>
      <c r="AO73" s="286"/>
      <c r="AP73" s="286"/>
      <c r="AQ73" s="286"/>
      <c r="AR73" s="286"/>
      <c r="AS73" s="288"/>
      <c r="AT73" s="288"/>
      <c r="AU73" s="288"/>
      <c r="AV73" s="288"/>
      <c r="AW73" s="288"/>
      <c r="AX73" s="288"/>
      <c r="AY73" s="286"/>
      <c r="AZ73" s="286"/>
      <c r="BA73" s="286"/>
      <c r="BB73" s="286"/>
      <c r="BC73" s="286"/>
      <c r="BD73" s="286"/>
      <c r="BE73" s="511">
        <f>SUM(BE74:BF78)</f>
        <v>16</v>
      </c>
      <c r="BF73" s="511"/>
      <c r="BG73" s="781"/>
      <c r="BH73" s="781"/>
      <c r="BI73" s="781"/>
      <c r="BJ73" s="782"/>
    </row>
    <row r="74" spans="1:62" s="7" customFormat="1" ht="69.75" customHeight="1" x14ac:dyDescent="0.55000000000000004">
      <c r="A74" s="523" t="s">
        <v>172</v>
      </c>
      <c r="B74" s="524" t="s">
        <v>209</v>
      </c>
      <c r="C74" s="524"/>
      <c r="D74" s="524"/>
      <c r="E74" s="524"/>
      <c r="F74" s="524"/>
      <c r="G74" s="524"/>
      <c r="H74" s="524"/>
      <c r="I74" s="524"/>
      <c r="J74" s="524"/>
      <c r="K74" s="524"/>
      <c r="L74" s="524"/>
      <c r="M74" s="524"/>
      <c r="N74" s="524"/>
      <c r="O74" s="524"/>
      <c r="P74" s="469">
        <v>3</v>
      </c>
      <c r="Q74" s="469"/>
      <c r="R74" s="480"/>
      <c r="S74" s="480"/>
      <c r="T74" s="392">
        <f>SUM(AG74,AJ74,AM74,AP74,AS74,AV74,AY74)</f>
        <v>120</v>
      </c>
      <c r="U74" s="393"/>
      <c r="V74" s="394"/>
      <c r="W74" s="392">
        <f>SUM(Y74:AF74)</f>
        <v>68</v>
      </c>
      <c r="X74" s="394"/>
      <c r="Y74" s="392">
        <v>18</v>
      </c>
      <c r="Z74" s="394"/>
      <c r="AA74" s="392">
        <v>50</v>
      </c>
      <c r="AB74" s="394"/>
      <c r="AC74" s="386"/>
      <c r="AD74" s="386"/>
      <c r="AE74" s="386"/>
      <c r="AF74" s="386"/>
      <c r="AG74" s="286"/>
      <c r="AH74" s="286"/>
      <c r="AI74" s="286"/>
      <c r="AJ74" s="286"/>
      <c r="AK74" s="286"/>
      <c r="AL74" s="286"/>
      <c r="AM74" s="286">
        <v>120</v>
      </c>
      <c r="AN74" s="286">
        <v>68</v>
      </c>
      <c r="AO74" s="286">
        <v>3</v>
      </c>
      <c r="AP74" s="286"/>
      <c r="AQ74" s="286"/>
      <c r="AR74" s="286"/>
      <c r="AS74" s="288"/>
      <c r="AT74" s="288"/>
      <c r="AU74" s="288"/>
      <c r="AV74" s="288"/>
      <c r="AW74" s="288"/>
      <c r="AX74" s="288"/>
      <c r="AY74" s="286"/>
      <c r="AZ74" s="286"/>
      <c r="BA74" s="286"/>
      <c r="BB74" s="286"/>
      <c r="BC74" s="286"/>
      <c r="BD74" s="286"/>
      <c r="BE74" s="386">
        <f>SUM(AI74,AL74,AO74,AR74,AU74,AX74,BA74,BD74)</f>
        <v>3</v>
      </c>
      <c r="BF74" s="386"/>
      <c r="BG74" s="486" t="s">
        <v>199</v>
      </c>
      <c r="BH74" s="486"/>
      <c r="BI74" s="486"/>
      <c r="BJ74" s="487"/>
    </row>
    <row r="75" spans="1:62" s="7" customFormat="1" ht="108.75" customHeight="1" x14ac:dyDescent="0.55000000000000004">
      <c r="A75" s="523"/>
      <c r="B75" s="376" t="s">
        <v>341</v>
      </c>
      <c r="C75" s="376"/>
      <c r="D75" s="376"/>
      <c r="E75" s="376"/>
      <c r="F75" s="376"/>
      <c r="G75" s="376"/>
      <c r="H75" s="376"/>
      <c r="I75" s="376"/>
      <c r="J75" s="376"/>
      <c r="K75" s="376"/>
      <c r="L75" s="376"/>
      <c r="M75" s="376"/>
      <c r="N75" s="376"/>
      <c r="O75" s="376"/>
      <c r="P75" s="375"/>
      <c r="Q75" s="375"/>
      <c r="R75" s="375"/>
      <c r="S75" s="375"/>
      <c r="T75" s="392">
        <v>40</v>
      </c>
      <c r="U75" s="393"/>
      <c r="V75" s="394"/>
      <c r="W75" s="392"/>
      <c r="X75" s="394"/>
      <c r="Y75" s="386"/>
      <c r="Z75" s="386"/>
      <c r="AA75" s="386"/>
      <c r="AB75" s="386"/>
      <c r="AC75" s="386"/>
      <c r="AD75" s="386"/>
      <c r="AE75" s="386"/>
      <c r="AF75" s="386"/>
      <c r="AG75" s="286"/>
      <c r="AH75" s="286"/>
      <c r="AI75" s="286"/>
      <c r="AJ75" s="286"/>
      <c r="AK75" s="286"/>
      <c r="AL75" s="286"/>
      <c r="AM75" s="286">
        <v>40</v>
      </c>
      <c r="AN75" s="286"/>
      <c r="AO75" s="286">
        <v>1</v>
      </c>
      <c r="AP75" s="286"/>
      <c r="AQ75" s="286"/>
      <c r="AR75" s="286"/>
      <c r="AS75" s="288"/>
      <c r="AT75" s="288"/>
      <c r="AU75" s="288"/>
      <c r="AV75" s="288"/>
      <c r="AW75" s="288"/>
      <c r="AX75" s="288"/>
      <c r="AY75" s="286"/>
      <c r="AZ75" s="286"/>
      <c r="BA75" s="286"/>
      <c r="BB75" s="286"/>
      <c r="BC75" s="286"/>
      <c r="BD75" s="286"/>
      <c r="BE75" s="386">
        <f>SUM(AI75,AL75,AO75,AR75,AU75,AX75,BA75,BD75)</f>
        <v>1</v>
      </c>
      <c r="BF75" s="386"/>
      <c r="BG75" s="486"/>
      <c r="BH75" s="486"/>
      <c r="BI75" s="486"/>
      <c r="BJ75" s="487"/>
    </row>
    <row r="76" spans="1:62" s="7" customFormat="1" ht="51" customHeight="1" x14ac:dyDescent="0.55000000000000004">
      <c r="A76" s="360" t="s">
        <v>251</v>
      </c>
      <c r="B76" s="376" t="s">
        <v>351</v>
      </c>
      <c r="C76" s="376"/>
      <c r="D76" s="376"/>
      <c r="E76" s="376"/>
      <c r="F76" s="376"/>
      <c r="G76" s="376"/>
      <c r="H76" s="376"/>
      <c r="I76" s="376"/>
      <c r="J76" s="376"/>
      <c r="K76" s="376"/>
      <c r="L76" s="376"/>
      <c r="M76" s="376"/>
      <c r="N76" s="376"/>
      <c r="O76" s="376"/>
      <c r="P76" s="375"/>
      <c r="Q76" s="375"/>
      <c r="R76" s="375">
        <v>4</v>
      </c>
      <c r="S76" s="375"/>
      <c r="T76" s="392">
        <f>SUM(AG76,AJ76,AM76,AP76,AS76,AV76,AY76)</f>
        <v>130</v>
      </c>
      <c r="U76" s="393"/>
      <c r="V76" s="394"/>
      <c r="W76" s="392">
        <f>SUM(Y76:AF76)</f>
        <v>68</v>
      </c>
      <c r="X76" s="394"/>
      <c r="Y76" s="407">
        <v>34</v>
      </c>
      <c r="Z76" s="409"/>
      <c r="AA76" s="407">
        <v>34</v>
      </c>
      <c r="AB76" s="409"/>
      <c r="AC76" s="392"/>
      <c r="AD76" s="394"/>
      <c r="AE76" s="392"/>
      <c r="AF76" s="394"/>
      <c r="AG76" s="286"/>
      <c r="AH76" s="286"/>
      <c r="AI76" s="286"/>
      <c r="AJ76" s="286"/>
      <c r="AK76" s="286"/>
      <c r="AL76" s="286"/>
      <c r="AM76" s="286"/>
      <c r="AN76" s="286"/>
      <c r="AO76" s="286"/>
      <c r="AP76" s="286">
        <v>130</v>
      </c>
      <c r="AQ76" s="286">
        <v>68</v>
      </c>
      <c r="AR76" s="286">
        <v>3</v>
      </c>
      <c r="AS76" s="288"/>
      <c r="AT76" s="288"/>
      <c r="AU76" s="288"/>
      <c r="AV76" s="288"/>
      <c r="AW76" s="288"/>
      <c r="AX76" s="288"/>
      <c r="AY76" s="286"/>
      <c r="AZ76" s="286"/>
      <c r="BA76" s="286"/>
      <c r="BB76" s="286"/>
      <c r="BC76" s="286"/>
      <c r="BD76" s="286"/>
      <c r="BE76" s="386">
        <f>SUM(AI76,AL76,AO76,AR76,AU76,AX76,BA76,BD76)</f>
        <v>3</v>
      </c>
      <c r="BF76" s="386"/>
      <c r="BG76" s="486" t="s">
        <v>200</v>
      </c>
      <c r="BH76" s="486"/>
      <c r="BI76" s="486"/>
      <c r="BJ76" s="487"/>
    </row>
    <row r="77" spans="1:62" s="7" customFormat="1" ht="49.5" customHeight="1" x14ac:dyDescent="0.55000000000000004">
      <c r="A77" s="360" t="s">
        <v>177</v>
      </c>
      <c r="B77" s="376" t="s">
        <v>152</v>
      </c>
      <c r="C77" s="376"/>
      <c r="D77" s="376"/>
      <c r="E77" s="376"/>
      <c r="F77" s="376"/>
      <c r="G77" s="376"/>
      <c r="H77" s="376"/>
      <c r="I77" s="376"/>
      <c r="J77" s="376"/>
      <c r="K77" s="376"/>
      <c r="L77" s="376"/>
      <c r="M77" s="376"/>
      <c r="N77" s="376"/>
      <c r="O77" s="376"/>
      <c r="P77" s="375">
        <v>6</v>
      </c>
      <c r="Q77" s="375"/>
      <c r="R77" s="375"/>
      <c r="S77" s="375"/>
      <c r="T77" s="392">
        <f>SUM(AG77,AJ77,AM77,AP77,AS77,AV77,AY77)</f>
        <v>240</v>
      </c>
      <c r="U77" s="393"/>
      <c r="V77" s="394"/>
      <c r="W77" s="392">
        <f>SUM(Y77:AF77)</f>
        <v>120</v>
      </c>
      <c r="X77" s="394"/>
      <c r="Y77" s="407">
        <v>52</v>
      </c>
      <c r="Z77" s="409"/>
      <c r="AA77" s="392">
        <v>34</v>
      </c>
      <c r="AB77" s="394"/>
      <c r="AC77" s="392">
        <v>34</v>
      </c>
      <c r="AD77" s="394"/>
      <c r="AE77" s="386"/>
      <c r="AF77" s="386"/>
      <c r="AG77" s="286"/>
      <c r="AH77" s="286"/>
      <c r="AI77" s="286"/>
      <c r="AJ77" s="286"/>
      <c r="AK77" s="286"/>
      <c r="AL77" s="286"/>
      <c r="AM77" s="286"/>
      <c r="AN77" s="286"/>
      <c r="AO77" s="286"/>
      <c r="AP77" s="286"/>
      <c r="AQ77" s="286"/>
      <c r="AR77" s="286"/>
      <c r="AS77" s="288"/>
      <c r="AT77" s="288"/>
      <c r="AU77" s="288"/>
      <c r="AV77" s="285">
        <v>240</v>
      </c>
      <c r="AW77" s="285">
        <v>120</v>
      </c>
      <c r="AX77" s="285">
        <v>6</v>
      </c>
      <c r="AY77" s="124"/>
      <c r="AZ77" s="124"/>
      <c r="BA77" s="124"/>
      <c r="BB77" s="286"/>
      <c r="BC77" s="286"/>
      <c r="BD77" s="286"/>
      <c r="BE77" s="386">
        <f>SUM(AI77,AL77,AO77,AR77,AU77,AX77,BA77,BD77)</f>
        <v>6</v>
      </c>
      <c r="BF77" s="386"/>
      <c r="BG77" s="486" t="s">
        <v>201</v>
      </c>
      <c r="BH77" s="486"/>
      <c r="BI77" s="486"/>
      <c r="BJ77" s="487"/>
    </row>
    <row r="78" spans="1:62" s="7" customFormat="1" ht="61.5" customHeight="1" x14ac:dyDescent="0.55000000000000004">
      <c r="A78" s="360" t="s">
        <v>252</v>
      </c>
      <c r="B78" s="460" t="s">
        <v>315</v>
      </c>
      <c r="C78" s="460"/>
      <c r="D78" s="460"/>
      <c r="E78" s="460"/>
      <c r="F78" s="460"/>
      <c r="G78" s="460"/>
      <c r="H78" s="460"/>
      <c r="I78" s="460"/>
      <c r="J78" s="460"/>
      <c r="K78" s="460"/>
      <c r="L78" s="460"/>
      <c r="M78" s="460"/>
      <c r="N78" s="460"/>
      <c r="O78" s="460"/>
      <c r="P78" s="375"/>
      <c r="Q78" s="375"/>
      <c r="R78" s="375">
        <v>5</v>
      </c>
      <c r="S78" s="375"/>
      <c r="T78" s="392">
        <f>SUM(AG78,AJ78,AM78,AP78,AS78,AV78,AY78)</f>
        <v>130</v>
      </c>
      <c r="U78" s="393"/>
      <c r="V78" s="394"/>
      <c r="W78" s="392">
        <f>SUM(Y78:AF78)</f>
        <v>68</v>
      </c>
      <c r="X78" s="394"/>
      <c r="Y78" s="392">
        <v>34</v>
      </c>
      <c r="Z78" s="394"/>
      <c r="AA78" s="392">
        <v>34</v>
      </c>
      <c r="AB78" s="394"/>
      <c r="AC78" s="386"/>
      <c r="AD78" s="386"/>
      <c r="AE78" s="386"/>
      <c r="AF78" s="386"/>
      <c r="AG78" s="286"/>
      <c r="AH78" s="286"/>
      <c r="AI78" s="286"/>
      <c r="AJ78" s="286"/>
      <c r="AK78" s="286"/>
      <c r="AL78" s="286"/>
      <c r="AM78" s="286"/>
      <c r="AN78" s="286"/>
      <c r="AO78" s="286"/>
      <c r="AP78" s="286"/>
      <c r="AQ78" s="286"/>
      <c r="AR78" s="286"/>
      <c r="AS78" s="285">
        <v>130</v>
      </c>
      <c r="AT78" s="285">
        <v>68</v>
      </c>
      <c r="AU78" s="285">
        <v>3</v>
      </c>
      <c r="AV78" s="111"/>
      <c r="AW78" s="111"/>
      <c r="AX78" s="111"/>
      <c r="AY78" s="286"/>
      <c r="AZ78" s="286"/>
      <c r="BA78" s="286"/>
      <c r="BB78" s="286"/>
      <c r="BC78" s="286"/>
      <c r="BD78" s="286"/>
      <c r="BE78" s="386">
        <f>SUM(AI78,AL78,AO78,AR78,AU78,AX78,BA78,BD78)</f>
        <v>3</v>
      </c>
      <c r="BF78" s="386"/>
      <c r="BG78" s="486" t="s">
        <v>202</v>
      </c>
      <c r="BH78" s="486"/>
      <c r="BI78" s="486"/>
      <c r="BJ78" s="487"/>
    </row>
    <row r="79" spans="1:62" s="7" customFormat="1" ht="41.25" customHeight="1" x14ac:dyDescent="0.55000000000000004">
      <c r="A79" s="347" t="s">
        <v>253</v>
      </c>
      <c r="B79" s="501" t="s">
        <v>310</v>
      </c>
      <c r="C79" s="376"/>
      <c r="D79" s="376"/>
      <c r="E79" s="376"/>
      <c r="F79" s="376"/>
      <c r="G79" s="376"/>
      <c r="H79" s="376"/>
      <c r="I79" s="376"/>
      <c r="J79" s="376"/>
      <c r="K79" s="376"/>
      <c r="L79" s="376"/>
      <c r="M79" s="376"/>
      <c r="N79" s="376"/>
      <c r="O79" s="376"/>
      <c r="P79" s="375"/>
      <c r="Q79" s="375"/>
      <c r="R79" s="375"/>
      <c r="S79" s="375"/>
      <c r="T79" s="390">
        <f>SUM(T80:V81)</f>
        <v>200</v>
      </c>
      <c r="U79" s="390"/>
      <c r="V79" s="390"/>
      <c r="W79" s="390">
        <f>SUM(W80:X81)</f>
        <v>86</v>
      </c>
      <c r="X79" s="390"/>
      <c r="Y79" s="390">
        <f>SUM(Y80:Z81)</f>
        <v>52</v>
      </c>
      <c r="Z79" s="390"/>
      <c r="AA79" s="390">
        <f>SUM(AA80:AB81)</f>
        <v>16</v>
      </c>
      <c r="AB79" s="390"/>
      <c r="AC79" s="390">
        <f>SUM(AC80:AD81)</f>
        <v>18</v>
      </c>
      <c r="AD79" s="390"/>
      <c r="AE79" s="390"/>
      <c r="AF79" s="390"/>
      <c r="AG79" s="286"/>
      <c r="AH79" s="286"/>
      <c r="AI79" s="286"/>
      <c r="AJ79" s="286"/>
      <c r="AK79" s="286"/>
      <c r="AL79" s="286"/>
      <c r="AM79" s="284"/>
      <c r="AN79" s="284"/>
      <c r="AO79" s="284"/>
      <c r="AP79" s="284"/>
      <c r="AQ79" s="284"/>
      <c r="AR79" s="284"/>
      <c r="AS79" s="286"/>
      <c r="AT79" s="286"/>
      <c r="AU79" s="286"/>
      <c r="AV79" s="284"/>
      <c r="AW79" s="284"/>
      <c r="AX79" s="284"/>
      <c r="AY79" s="284"/>
      <c r="AZ79" s="284"/>
      <c r="BA79" s="284"/>
      <c r="BB79" s="284"/>
      <c r="BC79" s="284"/>
      <c r="BD79" s="284"/>
      <c r="BE79" s="511">
        <f>SUM(BE80:BF81)</f>
        <v>6</v>
      </c>
      <c r="BF79" s="511"/>
      <c r="BG79" s="786"/>
      <c r="BH79" s="786"/>
      <c r="BI79" s="786"/>
      <c r="BJ79" s="787"/>
    </row>
    <row r="80" spans="1:62" s="7" customFormat="1" ht="45.75" customHeight="1" x14ac:dyDescent="0.55000000000000004">
      <c r="A80" s="523" t="s">
        <v>178</v>
      </c>
      <c r="B80" s="524" t="s">
        <v>144</v>
      </c>
      <c r="C80" s="524"/>
      <c r="D80" s="524"/>
      <c r="E80" s="524"/>
      <c r="F80" s="524"/>
      <c r="G80" s="524"/>
      <c r="H80" s="524"/>
      <c r="I80" s="524"/>
      <c r="J80" s="524"/>
      <c r="K80" s="524"/>
      <c r="L80" s="524"/>
      <c r="M80" s="524"/>
      <c r="N80" s="524"/>
      <c r="O80" s="524"/>
      <c r="P80" s="375">
        <v>4</v>
      </c>
      <c r="Q80" s="375"/>
      <c r="R80" s="375"/>
      <c r="S80" s="375"/>
      <c r="T80" s="392">
        <f>SUM(AG80,AJ80,AM80,AP80,AS80,AV80,AY80)</f>
        <v>140</v>
      </c>
      <c r="U80" s="393"/>
      <c r="V80" s="394"/>
      <c r="W80" s="392">
        <f>SUM(Y80:AF80)</f>
        <v>86</v>
      </c>
      <c r="X80" s="394"/>
      <c r="Y80" s="392">
        <v>52</v>
      </c>
      <c r="Z80" s="394"/>
      <c r="AA80" s="392">
        <v>16</v>
      </c>
      <c r="AB80" s="394"/>
      <c r="AC80" s="392">
        <v>18</v>
      </c>
      <c r="AD80" s="394"/>
      <c r="AE80" s="390"/>
      <c r="AF80" s="390"/>
      <c r="AG80" s="286"/>
      <c r="AH80" s="286"/>
      <c r="AI80" s="286"/>
      <c r="AJ80" s="286"/>
      <c r="AK80" s="286"/>
      <c r="AL80" s="286"/>
      <c r="AM80" s="284"/>
      <c r="AN80" s="284"/>
      <c r="AO80" s="284"/>
      <c r="AP80" s="286">
        <v>140</v>
      </c>
      <c r="AQ80" s="286">
        <v>86</v>
      </c>
      <c r="AR80" s="286">
        <v>4</v>
      </c>
      <c r="AS80" s="286"/>
      <c r="AT80" s="286"/>
      <c r="AU80" s="286"/>
      <c r="AV80" s="284"/>
      <c r="AW80" s="284"/>
      <c r="AX80" s="284"/>
      <c r="AY80" s="284"/>
      <c r="AZ80" s="284"/>
      <c r="BA80" s="284"/>
      <c r="BB80" s="284"/>
      <c r="BC80" s="284"/>
      <c r="BD80" s="284"/>
      <c r="BE80" s="386">
        <f>SUM(AI80,AL80,AO80,AR80,AU80,AX80,BA80,BD80)</f>
        <v>4</v>
      </c>
      <c r="BF80" s="386"/>
      <c r="BG80" s="404" t="s">
        <v>203</v>
      </c>
      <c r="BH80" s="798"/>
      <c r="BI80" s="798"/>
      <c r="BJ80" s="799"/>
    </row>
    <row r="81" spans="1:254" s="62" customFormat="1" ht="75.75" customHeight="1" x14ac:dyDescent="0.55000000000000004">
      <c r="A81" s="523"/>
      <c r="B81" s="376" t="s">
        <v>413</v>
      </c>
      <c r="C81" s="376"/>
      <c r="D81" s="376"/>
      <c r="E81" s="376"/>
      <c r="F81" s="376"/>
      <c r="G81" s="376"/>
      <c r="H81" s="376"/>
      <c r="I81" s="376"/>
      <c r="J81" s="376"/>
      <c r="K81" s="376"/>
      <c r="L81" s="376"/>
      <c r="M81" s="376"/>
      <c r="N81" s="376"/>
      <c r="O81" s="376"/>
      <c r="P81" s="375"/>
      <c r="Q81" s="375"/>
      <c r="R81" s="375"/>
      <c r="S81" s="375"/>
      <c r="T81" s="392">
        <v>60</v>
      </c>
      <c r="U81" s="393"/>
      <c r="V81" s="394"/>
      <c r="W81" s="392"/>
      <c r="X81" s="394"/>
      <c r="Y81" s="386"/>
      <c r="Z81" s="386"/>
      <c r="AA81" s="390"/>
      <c r="AB81" s="390"/>
      <c r="AC81" s="390"/>
      <c r="AD81" s="390"/>
      <c r="AE81" s="390"/>
      <c r="AF81" s="390"/>
      <c r="AG81" s="286"/>
      <c r="AH81" s="286"/>
      <c r="AI81" s="286"/>
      <c r="AJ81" s="286"/>
      <c r="AK81" s="286"/>
      <c r="AL81" s="286"/>
      <c r="AM81" s="284"/>
      <c r="AN81" s="284"/>
      <c r="AO81" s="284"/>
      <c r="AP81" s="286">
        <v>60</v>
      </c>
      <c r="AQ81" s="286"/>
      <c r="AR81" s="286">
        <v>2</v>
      </c>
      <c r="AS81" s="288"/>
      <c r="AT81" s="288"/>
      <c r="AU81" s="288"/>
      <c r="AV81" s="287"/>
      <c r="AW81" s="287"/>
      <c r="AX81" s="287"/>
      <c r="AY81" s="284"/>
      <c r="AZ81" s="284"/>
      <c r="BA81" s="284"/>
      <c r="BB81" s="284"/>
      <c r="BC81" s="284"/>
      <c r="BD81" s="284"/>
      <c r="BE81" s="386">
        <f>SUM(AI81,AL81,AO81,AR81,AU81,AX81,BA81,BD81)</f>
        <v>2</v>
      </c>
      <c r="BF81" s="386"/>
      <c r="BG81" s="798"/>
      <c r="BH81" s="798"/>
      <c r="BI81" s="798"/>
      <c r="BJ81" s="799"/>
      <c r="BK81" s="7"/>
      <c r="BL81" s="7"/>
      <c r="BM81" s="7"/>
      <c r="BN81" s="7"/>
    </row>
    <row r="82" spans="1:254" s="7" customFormat="1" ht="72" customHeight="1" x14ac:dyDescent="0.55000000000000004">
      <c r="A82" s="347" t="s">
        <v>179</v>
      </c>
      <c r="B82" s="501" t="s">
        <v>323</v>
      </c>
      <c r="C82" s="501"/>
      <c r="D82" s="501"/>
      <c r="E82" s="501"/>
      <c r="F82" s="501"/>
      <c r="G82" s="501"/>
      <c r="H82" s="501"/>
      <c r="I82" s="501"/>
      <c r="J82" s="501"/>
      <c r="K82" s="501"/>
      <c r="L82" s="501"/>
      <c r="M82" s="501"/>
      <c r="N82" s="501"/>
      <c r="O82" s="501"/>
      <c r="P82" s="479"/>
      <c r="Q82" s="479"/>
      <c r="R82" s="479"/>
      <c r="S82" s="479"/>
      <c r="T82" s="390">
        <f>SUM(T83:V84)</f>
        <v>180</v>
      </c>
      <c r="U82" s="390"/>
      <c r="V82" s="390"/>
      <c r="W82" s="390">
        <f>SUM(W83:X84)</f>
        <v>88</v>
      </c>
      <c r="X82" s="390"/>
      <c r="Y82" s="390">
        <f>SUM(Y83:Z84)</f>
        <v>52</v>
      </c>
      <c r="Z82" s="390"/>
      <c r="AA82" s="390">
        <f>SUM(AA83:AB84)</f>
        <v>36</v>
      </c>
      <c r="AB82" s="390"/>
      <c r="AC82" s="390"/>
      <c r="AD82" s="390"/>
      <c r="AE82" s="390"/>
      <c r="AF82" s="390"/>
      <c r="AG82" s="284"/>
      <c r="AH82" s="284"/>
      <c r="AI82" s="284"/>
      <c r="AJ82" s="284"/>
      <c r="AK82" s="284"/>
      <c r="AL82" s="284"/>
      <c r="AM82" s="284"/>
      <c r="AN82" s="284"/>
      <c r="AO82" s="284"/>
      <c r="AP82" s="284"/>
      <c r="AQ82" s="284"/>
      <c r="AR82" s="284"/>
      <c r="AS82" s="287"/>
      <c r="AT82" s="287"/>
      <c r="AU82" s="287"/>
      <c r="AV82" s="287"/>
      <c r="AW82" s="287"/>
      <c r="AX82" s="287"/>
      <c r="AY82" s="284"/>
      <c r="AZ82" s="284"/>
      <c r="BA82" s="284"/>
      <c r="BB82" s="284"/>
      <c r="BC82" s="284"/>
      <c r="BD82" s="284"/>
      <c r="BE82" s="511">
        <f>SUM(BE83:BF84)</f>
        <v>6</v>
      </c>
      <c r="BF82" s="511"/>
      <c r="BG82" s="786"/>
      <c r="BH82" s="786"/>
      <c r="BI82" s="786"/>
      <c r="BJ82" s="787"/>
    </row>
    <row r="83" spans="1:254" s="7" customFormat="1" ht="72" customHeight="1" x14ac:dyDescent="0.55000000000000004">
      <c r="A83" s="360" t="s">
        <v>181</v>
      </c>
      <c r="B83" s="376" t="s">
        <v>155</v>
      </c>
      <c r="C83" s="376"/>
      <c r="D83" s="376"/>
      <c r="E83" s="376"/>
      <c r="F83" s="376"/>
      <c r="G83" s="376"/>
      <c r="H83" s="376"/>
      <c r="I83" s="376"/>
      <c r="J83" s="376"/>
      <c r="K83" s="376"/>
      <c r="L83" s="376"/>
      <c r="M83" s="376"/>
      <c r="N83" s="376"/>
      <c r="O83" s="376"/>
      <c r="P83" s="591"/>
      <c r="Q83" s="591"/>
      <c r="R83" s="375">
        <v>4</v>
      </c>
      <c r="S83" s="375"/>
      <c r="T83" s="392">
        <f>SUM(AG83,AJ83,AM83,AP83,AS83,AV83,AY83)</f>
        <v>90</v>
      </c>
      <c r="U83" s="393"/>
      <c r="V83" s="394"/>
      <c r="W83" s="392">
        <f>SUM(Y83:AF83)</f>
        <v>36</v>
      </c>
      <c r="X83" s="394"/>
      <c r="Y83" s="392">
        <v>18</v>
      </c>
      <c r="Z83" s="394"/>
      <c r="AA83" s="392">
        <v>18</v>
      </c>
      <c r="AB83" s="394"/>
      <c r="AC83" s="386"/>
      <c r="AD83" s="386"/>
      <c r="AE83" s="483"/>
      <c r="AF83" s="483"/>
      <c r="AG83" s="286"/>
      <c r="AH83" s="286"/>
      <c r="AI83" s="286"/>
      <c r="AJ83" s="286"/>
      <c r="AK83" s="286"/>
      <c r="AL83" s="286"/>
      <c r="AM83" s="286"/>
      <c r="AN83" s="286"/>
      <c r="AO83" s="286"/>
      <c r="AP83" s="286">
        <v>90</v>
      </c>
      <c r="AQ83" s="286">
        <v>36</v>
      </c>
      <c r="AR83" s="286">
        <v>3</v>
      </c>
      <c r="AS83" s="288"/>
      <c r="AT83" s="288"/>
      <c r="AU83" s="288"/>
      <c r="AV83" s="288"/>
      <c r="AW83" s="288"/>
      <c r="AX83" s="288"/>
      <c r="AY83" s="286"/>
      <c r="AZ83" s="286"/>
      <c r="BA83" s="286"/>
      <c r="BB83" s="286"/>
      <c r="BC83" s="286"/>
      <c r="BD83" s="286"/>
      <c r="BE83" s="386">
        <f>SUM(AI83,AL83,AO83,AR83,AU83,AX83,BA83,BD83)</f>
        <v>3</v>
      </c>
      <c r="BF83" s="386"/>
      <c r="BG83" s="404" t="s">
        <v>204</v>
      </c>
      <c r="BH83" s="404"/>
      <c r="BI83" s="404"/>
      <c r="BJ83" s="405"/>
    </row>
    <row r="84" spans="1:254" s="7" customFormat="1" ht="80.25" customHeight="1" thickBot="1" x14ac:dyDescent="0.6">
      <c r="A84" s="362" t="s">
        <v>329</v>
      </c>
      <c r="B84" s="535" t="s">
        <v>425</v>
      </c>
      <c r="C84" s="535"/>
      <c r="D84" s="535"/>
      <c r="E84" s="535"/>
      <c r="F84" s="535"/>
      <c r="G84" s="535"/>
      <c r="H84" s="535"/>
      <c r="I84" s="535"/>
      <c r="J84" s="535"/>
      <c r="K84" s="535"/>
      <c r="L84" s="535"/>
      <c r="M84" s="535"/>
      <c r="N84" s="535"/>
      <c r="O84" s="535"/>
      <c r="P84" s="633"/>
      <c r="Q84" s="633"/>
      <c r="R84" s="599">
        <v>7</v>
      </c>
      <c r="S84" s="599"/>
      <c r="T84" s="484">
        <f>SUM(AG84,AJ84,AM84,AP84,AS84,AV84,AY84)</f>
        <v>90</v>
      </c>
      <c r="U84" s="632"/>
      <c r="V84" s="485"/>
      <c r="W84" s="484">
        <f>SUM(Y84:AF84)</f>
        <v>52</v>
      </c>
      <c r="X84" s="485"/>
      <c r="Y84" s="484">
        <v>34</v>
      </c>
      <c r="Z84" s="485"/>
      <c r="AA84" s="484">
        <v>18</v>
      </c>
      <c r="AB84" s="485"/>
      <c r="AC84" s="716"/>
      <c r="AD84" s="716"/>
      <c r="AE84" s="822"/>
      <c r="AF84" s="822"/>
      <c r="AG84" s="352"/>
      <c r="AH84" s="352"/>
      <c r="AI84" s="352"/>
      <c r="AJ84" s="363"/>
      <c r="AK84" s="363"/>
      <c r="AL84" s="363"/>
      <c r="AM84" s="352"/>
      <c r="AN84" s="352"/>
      <c r="AO84" s="352"/>
      <c r="AP84" s="352"/>
      <c r="AQ84" s="352"/>
      <c r="AR84" s="352"/>
      <c r="AS84" s="364"/>
      <c r="AT84" s="364"/>
      <c r="AU84" s="283"/>
      <c r="AV84" s="365"/>
      <c r="AW84" s="365"/>
      <c r="AX84" s="365"/>
      <c r="AY84" s="363">
        <v>90</v>
      </c>
      <c r="AZ84" s="356">
        <v>52</v>
      </c>
      <c r="BA84" s="363">
        <v>3</v>
      </c>
      <c r="BB84" s="352"/>
      <c r="BC84" s="352"/>
      <c r="BD84" s="352"/>
      <c r="BE84" s="716">
        <f>SUM(AI84,AL84,AO84,AR84,AU84,AX84,BA84,BD84)</f>
        <v>3</v>
      </c>
      <c r="BF84" s="716"/>
      <c r="BG84" s="505" t="s">
        <v>205</v>
      </c>
      <c r="BH84" s="505"/>
      <c r="BI84" s="505"/>
      <c r="BJ84" s="506"/>
    </row>
    <row r="85" spans="1:254" s="7" customFormat="1" ht="22.5" customHeight="1" x14ac:dyDescent="0.55000000000000004">
      <c r="AV85" s="204"/>
    </row>
    <row r="86" spans="1:254" s="7" customFormat="1" ht="49.5" customHeight="1" x14ac:dyDescent="0.6">
      <c r="A86" s="69"/>
      <c r="B86" s="70"/>
      <c r="C86" s="504" t="s">
        <v>110</v>
      </c>
      <c r="D86" s="504"/>
      <c r="E86" s="504"/>
      <c r="F86" s="504"/>
      <c r="G86" s="504"/>
      <c r="H86" s="504"/>
      <c r="I86" s="269"/>
      <c r="J86" s="269"/>
      <c r="K86" s="269"/>
      <c r="L86" s="269"/>
      <c r="M86" s="269"/>
      <c r="N86" s="269"/>
      <c r="O86" s="269"/>
      <c r="P86" s="269"/>
      <c r="Q86" s="269"/>
      <c r="R86" s="269"/>
      <c r="S86" s="269"/>
      <c r="T86" s="269"/>
      <c r="U86" s="269"/>
      <c r="V86" s="269"/>
      <c r="W86" s="269"/>
      <c r="X86" s="269"/>
      <c r="Y86" s="269"/>
      <c r="Z86" s="269"/>
      <c r="AA86" s="269"/>
      <c r="AB86" s="269"/>
      <c r="AC86" s="269"/>
      <c r="AD86" s="269"/>
      <c r="AE86" s="269"/>
      <c r="AF86" s="269"/>
      <c r="AG86" s="269"/>
      <c r="AH86" s="269"/>
      <c r="AI86" s="269"/>
      <c r="AJ86" s="269"/>
      <c r="AK86" s="504" t="s">
        <v>110</v>
      </c>
      <c r="AL86" s="504"/>
      <c r="AM86" s="504"/>
      <c r="AN86" s="504"/>
      <c r="AO86" s="504"/>
      <c r="AP86" s="504"/>
      <c r="AQ86" s="269"/>
      <c r="AR86" s="269"/>
      <c r="AS86" s="270"/>
      <c r="AT86" s="270"/>
      <c r="AU86" s="270"/>
      <c r="AV86" s="271"/>
      <c r="AW86" s="270"/>
      <c r="AX86" s="270"/>
      <c r="AY86" s="269"/>
      <c r="AZ86" s="269"/>
      <c r="BA86" s="269"/>
      <c r="BB86" s="269"/>
      <c r="BC86" s="269"/>
      <c r="BD86" s="269"/>
      <c r="BE86" s="267"/>
      <c r="BF86" s="267"/>
      <c r="BG86" s="267"/>
      <c r="BH86" s="267"/>
      <c r="BI86" s="71"/>
      <c r="BJ86" s="71"/>
    </row>
    <row r="87" spans="1:254" s="7" customFormat="1" ht="80.25" customHeight="1" x14ac:dyDescent="0.55000000000000004">
      <c r="A87" s="69"/>
      <c r="B87" s="70"/>
      <c r="C87" s="900" t="s">
        <v>298</v>
      </c>
      <c r="D87" s="900"/>
      <c r="E87" s="900"/>
      <c r="F87" s="900"/>
      <c r="G87" s="900"/>
      <c r="H87" s="900"/>
      <c r="I87" s="900"/>
      <c r="J87" s="900"/>
      <c r="K87" s="900"/>
      <c r="L87" s="900"/>
      <c r="M87" s="900"/>
      <c r="N87" s="900"/>
      <c r="O87" s="900"/>
      <c r="P87" s="900"/>
      <c r="Q87" s="900"/>
      <c r="R87" s="900"/>
      <c r="S87" s="900"/>
      <c r="T87" s="900"/>
      <c r="U87" s="900"/>
      <c r="V87" s="900"/>
      <c r="W87" s="900"/>
      <c r="X87" s="900"/>
      <c r="Y87" s="900"/>
      <c r="Z87" s="272"/>
      <c r="AA87" s="272"/>
      <c r="AB87" s="272"/>
      <c r="AC87" s="272"/>
      <c r="AD87" s="272"/>
      <c r="AE87" s="272"/>
      <c r="AF87" s="272"/>
      <c r="AG87" s="269"/>
      <c r="AH87" s="269"/>
      <c r="AI87" s="269"/>
      <c r="AJ87" s="269"/>
      <c r="AK87" s="901" t="s">
        <v>460</v>
      </c>
      <c r="AL87" s="901"/>
      <c r="AM87" s="901"/>
      <c r="AN87" s="901"/>
      <c r="AO87" s="901"/>
      <c r="AP87" s="901"/>
      <c r="AQ87" s="901"/>
      <c r="AR87" s="901"/>
      <c r="AS87" s="901"/>
      <c r="AT87" s="901"/>
      <c r="AU87" s="901"/>
      <c r="AV87" s="901"/>
      <c r="AW87" s="901"/>
      <c r="AX87" s="901"/>
      <c r="AY87" s="901"/>
      <c r="AZ87" s="901"/>
      <c r="BA87" s="901"/>
      <c r="BB87" s="276"/>
      <c r="BC87" s="276"/>
      <c r="BD87" s="276"/>
      <c r="BE87" s="276"/>
      <c r="BF87" s="276"/>
      <c r="BG87" s="268"/>
      <c r="BH87" s="268"/>
      <c r="BI87" s="71"/>
      <c r="BJ87" s="71"/>
    </row>
    <row r="88" spans="1:254" s="7" customFormat="1" ht="54" customHeight="1" x14ac:dyDescent="0.65">
      <c r="A88" s="69"/>
      <c r="B88" s="70"/>
      <c r="C88" s="903"/>
      <c r="D88" s="903"/>
      <c r="E88" s="903"/>
      <c r="F88" s="903"/>
      <c r="G88" s="903"/>
      <c r="H88" s="903"/>
      <c r="I88" s="903"/>
      <c r="J88" s="903"/>
      <c r="K88" s="903"/>
      <c r="L88" s="717" t="s">
        <v>445</v>
      </c>
      <c r="M88" s="717"/>
      <c r="N88" s="717"/>
      <c r="O88" s="717"/>
      <c r="P88" s="717"/>
      <c r="Q88" s="717"/>
      <c r="R88" s="717"/>
      <c r="S88" s="717"/>
      <c r="T88" s="717"/>
      <c r="U88" s="273"/>
      <c r="V88" s="273"/>
      <c r="W88" s="273"/>
      <c r="X88" s="273"/>
      <c r="Y88" s="269"/>
      <c r="Z88" s="269"/>
      <c r="AA88" s="269"/>
      <c r="AB88" s="269"/>
      <c r="AC88" s="269"/>
      <c r="AD88" s="269"/>
      <c r="AE88" s="269"/>
      <c r="AF88" s="269"/>
      <c r="AG88" s="269"/>
      <c r="AH88" s="269"/>
      <c r="AI88" s="269"/>
      <c r="AJ88" s="269"/>
      <c r="AK88" s="907"/>
      <c r="AL88" s="907"/>
      <c r="AM88" s="907"/>
      <c r="AN88" s="907"/>
      <c r="AO88" s="907"/>
      <c r="AP88" s="907"/>
      <c r="AQ88" s="717" t="s">
        <v>446</v>
      </c>
      <c r="AR88" s="717"/>
      <c r="AS88" s="717"/>
      <c r="AT88" s="717"/>
      <c r="AU88" s="717"/>
      <c r="AV88" s="717"/>
      <c r="AW88" s="270"/>
      <c r="AX88" s="270"/>
      <c r="AY88" s="269"/>
      <c r="AZ88" s="269"/>
      <c r="BA88" s="269"/>
      <c r="BB88" s="269"/>
      <c r="BC88" s="269"/>
      <c r="BD88" s="269"/>
      <c r="BE88" s="267"/>
      <c r="BF88" s="267"/>
      <c r="BG88" s="267"/>
      <c r="BH88" s="267"/>
      <c r="BI88" s="71"/>
      <c r="BJ88" s="71"/>
    </row>
    <row r="89" spans="1:254" s="73" customFormat="1" ht="69.75" customHeight="1" x14ac:dyDescent="0.55000000000000004">
      <c r="A89" s="69"/>
      <c r="B89" s="70"/>
      <c r="C89" s="586" t="s">
        <v>328</v>
      </c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274"/>
      <c r="P89" s="274"/>
      <c r="Q89" s="274"/>
      <c r="R89" s="273"/>
      <c r="S89" s="273"/>
      <c r="T89" s="273"/>
      <c r="U89" s="273"/>
      <c r="V89" s="273"/>
      <c r="W89" s="273"/>
      <c r="X89" s="273"/>
      <c r="Y89" s="269"/>
      <c r="Z89" s="269"/>
      <c r="AA89" s="269"/>
      <c r="AB89" s="269"/>
      <c r="AC89" s="269"/>
      <c r="AD89" s="269"/>
      <c r="AE89" s="269"/>
      <c r="AF89" s="269"/>
      <c r="AG89" s="269"/>
      <c r="AH89" s="269"/>
      <c r="AI89" s="269"/>
      <c r="AJ89" s="269"/>
      <c r="AK89" s="586" t="s">
        <v>328</v>
      </c>
      <c r="AL89" s="586"/>
      <c r="AM89" s="586"/>
      <c r="AN89" s="586"/>
      <c r="AO89" s="586"/>
      <c r="AP89" s="586"/>
      <c r="AQ89" s="586"/>
      <c r="AR89" s="586"/>
      <c r="AS89" s="275"/>
      <c r="AT89" s="823"/>
      <c r="AU89" s="823"/>
      <c r="AV89" s="823"/>
      <c r="AW89" s="823"/>
      <c r="AX89" s="823"/>
      <c r="AY89" s="823"/>
      <c r="AZ89" s="823"/>
      <c r="BA89" s="823"/>
      <c r="BB89" s="269"/>
      <c r="BC89" s="269"/>
      <c r="BD89" s="269"/>
      <c r="BE89" s="267"/>
      <c r="BF89" s="267"/>
      <c r="BG89" s="267"/>
      <c r="BH89" s="267"/>
      <c r="BI89" s="71"/>
      <c r="BJ89" s="71"/>
    </row>
    <row r="90" spans="1:254" s="73" customFormat="1" ht="81.75" customHeight="1" thickBot="1" x14ac:dyDescent="0.65">
      <c r="A90" s="863" t="s">
        <v>470</v>
      </c>
      <c r="B90" s="863"/>
      <c r="C90" s="863"/>
      <c r="D90" s="863"/>
      <c r="E90" s="863"/>
      <c r="F90" s="863"/>
      <c r="G90" s="863"/>
      <c r="H90" s="863"/>
      <c r="I90" s="863"/>
      <c r="J90" s="863"/>
      <c r="K90" s="863"/>
      <c r="L90" s="863"/>
      <c r="M90" s="863"/>
      <c r="N90" s="863"/>
      <c r="O90" s="863"/>
      <c r="P90" s="863"/>
      <c r="Q90" s="863"/>
      <c r="R90" s="863"/>
      <c r="S90" s="863"/>
      <c r="T90" s="863"/>
      <c r="U90" s="863"/>
      <c r="V90" s="863"/>
      <c r="W90" s="863"/>
      <c r="X90" s="863"/>
      <c r="Y90" s="863"/>
      <c r="Z90" s="863"/>
      <c r="AA90" s="863"/>
      <c r="AB90" s="863"/>
      <c r="AC90" s="863"/>
      <c r="AD90" s="863"/>
      <c r="AE90" s="863"/>
      <c r="AF90" s="863"/>
      <c r="AG90" s="863"/>
      <c r="AH90" s="863"/>
      <c r="AI90" s="863"/>
      <c r="AJ90" s="863"/>
      <c r="AK90" s="863"/>
      <c r="AL90" s="863"/>
      <c r="AM90" s="863"/>
      <c r="AN90" s="863"/>
      <c r="AO90" s="863"/>
      <c r="AP90" s="863"/>
      <c r="AQ90" s="863"/>
      <c r="AR90" s="863"/>
      <c r="AS90" s="863"/>
      <c r="AT90" s="863"/>
      <c r="AU90" s="863"/>
      <c r="AV90" s="863"/>
      <c r="AW90" s="863"/>
      <c r="AX90" s="863"/>
      <c r="AY90" s="863"/>
      <c r="AZ90" s="863"/>
      <c r="BA90" s="863"/>
      <c r="BB90" s="863"/>
      <c r="BC90" s="863"/>
      <c r="BD90" s="863"/>
      <c r="BE90" s="863"/>
      <c r="BF90" s="863"/>
      <c r="BG90" s="863"/>
      <c r="BH90" s="863"/>
      <c r="BI90" s="863"/>
      <c r="BJ90" s="123"/>
    </row>
    <row r="91" spans="1:254" s="72" customFormat="1" ht="60" customHeight="1" thickBot="1" x14ac:dyDescent="0.6">
      <c r="A91" s="416" t="s">
        <v>95</v>
      </c>
      <c r="B91" s="713" t="s">
        <v>327</v>
      </c>
      <c r="C91" s="713"/>
      <c r="D91" s="713"/>
      <c r="E91" s="713"/>
      <c r="F91" s="713"/>
      <c r="G91" s="713"/>
      <c r="H91" s="713"/>
      <c r="I91" s="713"/>
      <c r="J91" s="713"/>
      <c r="K91" s="713"/>
      <c r="L91" s="713"/>
      <c r="M91" s="713"/>
      <c r="N91" s="713"/>
      <c r="O91" s="713"/>
      <c r="P91" s="532" t="s">
        <v>8</v>
      </c>
      <c r="Q91" s="532"/>
      <c r="R91" s="532" t="s">
        <v>9</v>
      </c>
      <c r="S91" s="532"/>
      <c r="T91" s="783" t="s">
        <v>10</v>
      </c>
      <c r="U91" s="784"/>
      <c r="V91" s="784"/>
      <c r="W91" s="784"/>
      <c r="X91" s="784"/>
      <c r="Y91" s="784"/>
      <c r="Z91" s="784"/>
      <c r="AA91" s="784"/>
      <c r="AB91" s="784"/>
      <c r="AC91" s="784"/>
      <c r="AD91" s="784"/>
      <c r="AE91" s="784"/>
      <c r="AF91" s="785"/>
      <c r="AG91" s="783" t="s">
        <v>33</v>
      </c>
      <c r="AH91" s="784"/>
      <c r="AI91" s="784"/>
      <c r="AJ91" s="784"/>
      <c r="AK91" s="784"/>
      <c r="AL91" s="784"/>
      <c r="AM91" s="784"/>
      <c r="AN91" s="784"/>
      <c r="AO91" s="784"/>
      <c r="AP91" s="784"/>
      <c r="AQ91" s="784"/>
      <c r="AR91" s="784"/>
      <c r="AS91" s="784"/>
      <c r="AT91" s="784"/>
      <c r="AU91" s="784"/>
      <c r="AV91" s="784"/>
      <c r="AW91" s="784"/>
      <c r="AX91" s="784"/>
      <c r="AY91" s="784"/>
      <c r="AZ91" s="784"/>
      <c r="BA91" s="784"/>
      <c r="BB91" s="784"/>
      <c r="BC91" s="784"/>
      <c r="BD91" s="785"/>
      <c r="BE91" s="761" t="s">
        <v>23</v>
      </c>
      <c r="BF91" s="762"/>
      <c r="BG91" s="747" t="s">
        <v>96</v>
      </c>
      <c r="BH91" s="748"/>
      <c r="BI91" s="748"/>
      <c r="BJ91" s="749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73"/>
      <c r="CC91" s="73"/>
      <c r="CD91" s="73"/>
      <c r="CE91" s="73"/>
      <c r="CF91" s="73"/>
      <c r="CG91" s="73"/>
      <c r="CH91" s="73"/>
      <c r="CI91" s="73"/>
      <c r="CJ91" s="73"/>
      <c r="CK91" s="73"/>
      <c r="CL91" s="73"/>
      <c r="CM91" s="73"/>
      <c r="CN91" s="73"/>
      <c r="CO91" s="73"/>
      <c r="CP91" s="73"/>
      <c r="CQ91" s="73"/>
      <c r="CR91" s="73"/>
      <c r="CS91" s="73"/>
      <c r="CT91" s="73"/>
      <c r="CU91" s="73"/>
      <c r="CV91" s="73"/>
      <c r="CW91" s="73"/>
      <c r="CX91" s="73"/>
      <c r="CY91" s="73"/>
      <c r="CZ91" s="73"/>
      <c r="DA91" s="73"/>
      <c r="DB91" s="73"/>
      <c r="DC91" s="73"/>
      <c r="DD91" s="73"/>
      <c r="DE91" s="73"/>
      <c r="DF91" s="73"/>
      <c r="DG91" s="73"/>
      <c r="DH91" s="73"/>
      <c r="DI91" s="73"/>
      <c r="DJ91" s="73"/>
      <c r="DK91" s="73"/>
      <c r="DL91" s="73"/>
      <c r="DM91" s="73"/>
      <c r="DN91" s="73"/>
      <c r="DO91" s="73"/>
      <c r="DP91" s="73"/>
      <c r="DQ91" s="73"/>
      <c r="DR91" s="73"/>
      <c r="DS91" s="73"/>
      <c r="DT91" s="73"/>
      <c r="DU91" s="73"/>
      <c r="DV91" s="73"/>
      <c r="DW91" s="73"/>
      <c r="DX91" s="73"/>
      <c r="DY91" s="73"/>
      <c r="DZ91" s="73"/>
      <c r="EA91" s="73"/>
      <c r="EB91" s="73"/>
      <c r="EC91" s="73"/>
      <c r="ED91" s="73"/>
      <c r="EE91" s="73"/>
      <c r="EF91" s="73"/>
      <c r="EG91" s="73"/>
      <c r="EH91" s="73"/>
      <c r="EI91" s="73"/>
      <c r="EJ91" s="73"/>
      <c r="EK91" s="73"/>
      <c r="EL91" s="73"/>
      <c r="EM91" s="73"/>
      <c r="EN91" s="73"/>
      <c r="EO91" s="73"/>
      <c r="EP91" s="73"/>
      <c r="EQ91" s="73"/>
      <c r="ER91" s="73"/>
      <c r="ES91" s="73"/>
      <c r="ET91" s="73"/>
      <c r="EU91" s="73"/>
      <c r="EV91" s="73"/>
      <c r="EW91" s="73"/>
      <c r="EX91" s="73"/>
      <c r="EY91" s="73"/>
      <c r="EZ91" s="73"/>
      <c r="FA91" s="73"/>
      <c r="FB91" s="73"/>
      <c r="FC91" s="73"/>
      <c r="FD91" s="73"/>
      <c r="FE91" s="73"/>
      <c r="FF91" s="73"/>
      <c r="FG91" s="73"/>
      <c r="FH91" s="73"/>
      <c r="FI91" s="73"/>
      <c r="FJ91" s="73"/>
      <c r="FK91" s="73"/>
      <c r="FL91" s="73"/>
      <c r="FM91" s="73"/>
      <c r="FN91" s="73"/>
      <c r="FO91" s="73"/>
      <c r="FP91" s="73"/>
      <c r="FQ91" s="73"/>
      <c r="FR91" s="73"/>
      <c r="FS91" s="73"/>
      <c r="FT91" s="73"/>
      <c r="FU91" s="73"/>
      <c r="FV91" s="73"/>
      <c r="FW91" s="73"/>
      <c r="FX91" s="73"/>
      <c r="FY91" s="73"/>
      <c r="FZ91" s="73"/>
      <c r="GA91" s="73"/>
      <c r="GB91" s="73"/>
      <c r="GC91" s="73"/>
      <c r="GD91" s="73"/>
      <c r="GE91" s="73"/>
      <c r="GF91" s="73"/>
      <c r="GG91" s="73"/>
      <c r="GH91" s="73"/>
      <c r="GI91" s="73"/>
      <c r="GJ91" s="73"/>
      <c r="GK91" s="73"/>
      <c r="GL91" s="73"/>
      <c r="GM91" s="73"/>
      <c r="GN91" s="73"/>
      <c r="GO91" s="73"/>
      <c r="GP91" s="73"/>
      <c r="GQ91" s="73"/>
      <c r="GR91" s="73"/>
      <c r="GS91" s="73"/>
      <c r="GT91" s="73"/>
      <c r="GU91" s="73"/>
      <c r="GV91" s="73"/>
      <c r="GW91" s="73"/>
      <c r="GX91" s="73"/>
      <c r="GY91" s="73"/>
      <c r="GZ91" s="73"/>
      <c r="HA91" s="73"/>
      <c r="HB91" s="73"/>
      <c r="HC91" s="73"/>
      <c r="HD91" s="73"/>
      <c r="HE91" s="73"/>
      <c r="HF91" s="73"/>
      <c r="HG91" s="73"/>
      <c r="HH91" s="73"/>
      <c r="HI91" s="73"/>
      <c r="HJ91" s="73"/>
      <c r="HK91" s="73"/>
      <c r="HL91" s="73"/>
      <c r="HM91" s="73"/>
      <c r="HN91" s="73"/>
      <c r="HO91" s="73"/>
      <c r="HP91" s="73"/>
      <c r="HQ91" s="73"/>
      <c r="HR91" s="73"/>
      <c r="HS91" s="73"/>
      <c r="HT91" s="73"/>
      <c r="HU91" s="73"/>
      <c r="HV91" s="73"/>
      <c r="HW91" s="73"/>
      <c r="HX91" s="73"/>
      <c r="HY91" s="73"/>
      <c r="HZ91" s="73"/>
      <c r="IA91" s="73"/>
      <c r="IB91" s="73"/>
      <c r="IC91" s="73"/>
      <c r="ID91" s="73"/>
      <c r="IE91" s="73"/>
      <c r="IF91" s="73"/>
      <c r="IG91" s="73"/>
      <c r="IH91" s="73"/>
      <c r="II91" s="73"/>
      <c r="IJ91" s="73"/>
      <c r="IK91" s="73"/>
      <c r="IL91" s="73"/>
      <c r="IM91" s="73"/>
      <c r="IN91" s="73"/>
      <c r="IO91" s="73"/>
      <c r="IP91" s="73"/>
      <c r="IQ91" s="73"/>
      <c r="IR91" s="73"/>
      <c r="IS91" s="73"/>
      <c r="IT91" s="73"/>
    </row>
    <row r="92" spans="1:254" s="7" customFormat="1" ht="46.5" customHeight="1" thickBot="1" x14ac:dyDescent="0.6">
      <c r="A92" s="417"/>
      <c r="B92" s="714"/>
      <c r="C92" s="714"/>
      <c r="D92" s="714"/>
      <c r="E92" s="714"/>
      <c r="F92" s="714"/>
      <c r="G92" s="714"/>
      <c r="H92" s="714"/>
      <c r="I92" s="714"/>
      <c r="J92" s="714"/>
      <c r="K92" s="714"/>
      <c r="L92" s="714"/>
      <c r="M92" s="714"/>
      <c r="N92" s="714"/>
      <c r="O92" s="714"/>
      <c r="P92" s="533"/>
      <c r="Q92" s="533"/>
      <c r="R92" s="533"/>
      <c r="S92" s="533"/>
      <c r="T92" s="470" t="s">
        <v>5</v>
      </c>
      <c r="U92" s="471"/>
      <c r="V92" s="472"/>
      <c r="W92" s="600" t="s">
        <v>11</v>
      </c>
      <c r="X92" s="601"/>
      <c r="Y92" s="520" t="s">
        <v>12</v>
      </c>
      <c r="Z92" s="521"/>
      <c r="AA92" s="521"/>
      <c r="AB92" s="521"/>
      <c r="AC92" s="521"/>
      <c r="AD92" s="521"/>
      <c r="AE92" s="521"/>
      <c r="AF92" s="522"/>
      <c r="AG92" s="520" t="s">
        <v>14</v>
      </c>
      <c r="AH92" s="521"/>
      <c r="AI92" s="521"/>
      <c r="AJ92" s="521"/>
      <c r="AK92" s="521"/>
      <c r="AL92" s="522"/>
      <c r="AM92" s="520" t="s">
        <v>15</v>
      </c>
      <c r="AN92" s="521"/>
      <c r="AO92" s="521"/>
      <c r="AP92" s="521"/>
      <c r="AQ92" s="521"/>
      <c r="AR92" s="522"/>
      <c r="AS92" s="520" t="s">
        <v>16</v>
      </c>
      <c r="AT92" s="521"/>
      <c r="AU92" s="521"/>
      <c r="AV92" s="521"/>
      <c r="AW92" s="521"/>
      <c r="AX92" s="522"/>
      <c r="AY92" s="520" t="s">
        <v>115</v>
      </c>
      <c r="AZ92" s="521"/>
      <c r="BA92" s="521"/>
      <c r="BB92" s="521"/>
      <c r="BC92" s="521"/>
      <c r="BD92" s="522"/>
      <c r="BE92" s="763"/>
      <c r="BF92" s="764"/>
      <c r="BG92" s="750"/>
      <c r="BH92" s="751"/>
      <c r="BI92" s="751"/>
      <c r="BJ92" s="752"/>
    </row>
    <row r="93" spans="1:254" s="7" customFormat="1" ht="74.25" customHeight="1" thickBot="1" x14ac:dyDescent="0.6">
      <c r="A93" s="417"/>
      <c r="B93" s="714"/>
      <c r="C93" s="714"/>
      <c r="D93" s="714"/>
      <c r="E93" s="714"/>
      <c r="F93" s="714"/>
      <c r="G93" s="714"/>
      <c r="H93" s="714"/>
      <c r="I93" s="714"/>
      <c r="J93" s="714"/>
      <c r="K93" s="714"/>
      <c r="L93" s="714"/>
      <c r="M93" s="714"/>
      <c r="N93" s="714"/>
      <c r="O93" s="714"/>
      <c r="P93" s="533"/>
      <c r="Q93" s="533"/>
      <c r="R93" s="533"/>
      <c r="S93" s="533"/>
      <c r="T93" s="473"/>
      <c r="U93" s="474"/>
      <c r="V93" s="475"/>
      <c r="W93" s="602"/>
      <c r="X93" s="603"/>
      <c r="Y93" s="470" t="s">
        <v>13</v>
      </c>
      <c r="Z93" s="472"/>
      <c r="AA93" s="600" t="s">
        <v>97</v>
      </c>
      <c r="AB93" s="472"/>
      <c r="AC93" s="600" t="s">
        <v>98</v>
      </c>
      <c r="AD93" s="472"/>
      <c r="AE93" s="600" t="s">
        <v>71</v>
      </c>
      <c r="AF93" s="601"/>
      <c r="AG93" s="517" t="s">
        <v>129</v>
      </c>
      <c r="AH93" s="518"/>
      <c r="AI93" s="519"/>
      <c r="AJ93" s="517" t="s">
        <v>130</v>
      </c>
      <c r="AK93" s="518"/>
      <c r="AL93" s="519"/>
      <c r="AM93" s="517" t="s">
        <v>131</v>
      </c>
      <c r="AN93" s="518"/>
      <c r="AO93" s="519"/>
      <c r="AP93" s="517" t="s">
        <v>132</v>
      </c>
      <c r="AQ93" s="518"/>
      <c r="AR93" s="519"/>
      <c r="AS93" s="491" t="s">
        <v>133</v>
      </c>
      <c r="AT93" s="492"/>
      <c r="AU93" s="493"/>
      <c r="AV93" s="491" t="s">
        <v>134</v>
      </c>
      <c r="AW93" s="492"/>
      <c r="AX93" s="493"/>
      <c r="AY93" s="517" t="s">
        <v>386</v>
      </c>
      <c r="AZ93" s="518"/>
      <c r="BA93" s="519"/>
      <c r="BB93" s="517" t="s">
        <v>302</v>
      </c>
      <c r="BC93" s="518"/>
      <c r="BD93" s="519"/>
      <c r="BE93" s="763"/>
      <c r="BF93" s="764"/>
      <c r="BG93" s="750"/>
      <c r="BH93" s="751"/>
      <c r="BI93" s="751"/>
      <c r="BJ93" s="752"/>
    </row>
    <row r="94" spans="1:254" s="7" customFormat="1" ht="184.5" customHeight="1" thickBot="1" x14ac:dyDescent="0.6">
      <c r="A94" s="418"/>
      <c r="B94" s="715"/>
      <c r="C94" s="715"/>
      <c r="D94" s="715"/>
      <c r="E94" s="715"/>
      <c r="F94" s="715"/>
      <c r="G94" s="715"/>
      <c r="H94" s="715"/>
      <c r="I94" s="715"/>
      <c r="J94" s="715"/>
      <c r="K94" s="715"/>
      <c r="L94" s="715"/>
      <c r="M94" s="715"/>
      <c r="N94" s="715"/>
      <c r="O94" s="715"/>
      <c r="P94" s="534"/>
      <c r="Q94" s="534"/>
      <c r="R94" s="534"/>
      <c r="S94" s="534"/>
      <c r="T94" s="476"/>
      <c r="U94" s="477"/>
      <c r="V94" s="478"/>
      <c r="W94" s="604"/>
      <c r="X94" s="605"/>
      <c r="Y94" s="476"/>
      <c r="Z94" s="478"/>
      <c r="AA94" s="604"/>
      <c r="AB94" s="478"/>
      <c r="AC94" s="604"/>
      <c r="AD94" s="478"/>
      <c r="AE94" s="604"/>
      <c r="AF94" s="605"/>
      <c r="AG94" s="171" t="s">
        <v>3</v>
      </c>
      <c r="AH94" s="168" t="s">
        <v>17</v>
      </c>
      <c r="AI94" s="169" t="s">
        <v>18</v>
      </c>
      <c r="AJ94" s="171" t="s">
        <v>3</v>
      </c>
      <c r="AK94" s="168" t="s">
        <v>17</v>
      </c>
      <c r="AL94" s="169" t="s">
        <v>18</v>
      </c>
      <c r="AM94" s="171" t="s">
        <v>3</v>
      </c>
      <c r="AN94" s="168" t="s">
        <v>17</v>
      </c>
      <c r="AO94" s="169" t="s">
        <v>18</v>
      </c>
      <c r="AP94" s="171" t="s">
        <v>3</v>
      </c>
      <c r="AQ94" s="168" t="s">
        <v>17</v>
      </c>
      <c r="AR94" s="172" t="s">
        <v>18</v>
      </c>
      <c r="AS94" s="173" t="s">
        <v>3</v>
      </c>
      <c r="AT94" s="164" t="s">
        <v>17</v>
      </c>
      <c r="AU94" s="165" t="s">
        <v>18</v>
      </c>
      <c r="AV94" s="203" t="s">
        <v>3</v>
      </c>
      <c r="AW94" s="166" t="s">
        <v>17</v>
      </c>
      <c r="AX94" s="167" t="s">
        <v>18</v>
      </c>
      <c r="AY94" s="171" t="s">
        <v>3</v>
      </c>
      <c r="AZ94" s="168" t="s">
        <v>17</v>
      </c>
      <c r="BA94" s="169" t="s">
        <v>18</v>
      </c>
      <c r="BB94" s="171" t="s">
        <v>3</v>
      </c>
      <c r="BC94" s="168" t="s">
        <v>17</v>
      </c>
      <c r="BD94" s="169" t="s">
        <v>18</v>
      </c>
      <c r="BE94" s="765"/>
      <c r="BF94" s="766"/>
      <c r="BG94" s="753"/>
      <c r="BH94" s="754"/>
      <c r="BI94" s="754"/>
      <c r="BJ94" s="755"/>
    </row>
    <row r="95" spans="1:254" s="7" customFormat="1" ht="50.25" customHeight="1" x14ac:dyDescent="0.55000000000000004">
      <c r="A95" s="358" t="s">
        <v>218</v>
      </c>
      <c r="B95" s="391" t="s">
        <v>175</v>
      </c>
      <c r="C95" s="391"/>
      <c r="D95" s="391"/>
      <c r="E95" s="391"/>
      <c r="F95" s="391"/>
      <c r="G95" s="391"/>
      <c r="H95" s="391"/>
      <c r="I95" s="391"/>
      <c r="J95" s="391"/>
      <c r="K95" s="391"/>
      <c r="L95" s="391"/>
      <c r="M95" s="391"/>
      <c r="N95" s="391"/>
      <c r="O95" s="391"/>
      <c r="P95" s="598"/>
      <c r="Q95" s="598"/>
      <c r="R95" s="598"/>
      <c r="S95" s="598"/>
      <c r="T95" s="744">
        <f>SUM(T96:V98)</f>
        <v>170</v>
      </c>
      <c r="U95" s="744"/>
      <c r="V95" s="744"/>
      <c r="W95" s="608">
        <f>SUM(W96:X98)</f>
        <v>86</v>
      </c>
      <c r="X95" s="609"/>
      <c r="Y95" s="608">
        <f>SUM(Y96:Z98)</f>
        <v>52</v>
      </c>
      <c r="Z95" s="609"/>
      <c r="AA95" s="608">
        <f>SUM(AA96:AB98)</f>
        <v>18</v>
      </c>
      <c r="AB95" s="609"/>
      <c r="AC95" s="608">
        <f>SUM(AC96:AD98)</f>
        <v>16</v>
      </c>
      <c r="AD95" s="609"/>
      <c r="AE95" s="608"/>
      <c r="AF95" s="609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359"/>
      <c r="AT95" s="359"/>
      <c r="AU95" s="359"/>
      <c r="AV95" s="359"/>
      <c r="AW95" s="359"/>
      <c r="AX95" s="359"/>
      <c r="AY95" s="295"/>
      <c r="AZ95" s="295"/>
      <c r="BA95" s="295"/>
      <c r="BB95" s="295"/>
      <c r="BC95" s="295"/>
      <c r="BD95" s="295"/>
      <c r="BE95" s="896">
        <f>SUM(BE96:BF98)</f>
        <v>4</v>
      </c>
      <c r="BF95" s="896"/>
      <c r="BG95" s="788"/>
      <c r="BH95" s="788"/>
      <c r="BI95" s="788"/>
      <c r="BJ95" s="789"/>
    </row>
    <row r="96" spans="1:254" s="7" customFormat="1" ht="48.75" customHeight="1" x14ac:dyDescent="0.55000000000000004">
      <c r="A96" s="525" t="s">
        <v>219</v>
      </c>
      <c r="B96" s="376" t="s">
        <v>409</v>
      </c>
      <c r="C96" s="376"/>
      <c r="D96" s="376"/>
      <c r="E96" s="376"/>
      <c r="F96" s="376"/>
      <c r="G96" s="376"/>
      <c r="H96" s="376"/>
      <c r="I96" s="376"/>
      <c r="J96" s="376"/>
      <c r="K96" s="376"/>
      <c r="L96" s="376"/>
      <c r="M96" s="376"/>
      <c r="N96" s="376"/>
      <c r="O96" s="376"/>
      <c r="P96" s="469">
        <v>3</v>
      </c>
      <c r="Q96" s="469"/>
      <c r="R96" s="375"/>
      <c r="S96" s="375"/>
      <c r="T96" s="392">
        <f>SUM(AG96,AJ96,AM96,AP96,AS96,AV96,AY96)</f>
        <v>130</v>
      </c>
      <c r="U96" s="393"/>
      <c r="V96" s="394"/>
      <c r="W96" s="392">
        <f>SUM(Y96:AF96)</f>
        <v>86</v>
      </c>
      <c r="X96" s="394"/>
      <c r="Y96" s="392">
        <v>52</v>
      </c>
      <c r="Z96" s="394"/>
      <c r="AA96" s="392">
        <v>18</v>
      </c>
      <c r="AB96" s="394"/>
      <c r="AC96" s="392">
        <v>16</v>
      </c>
      <c r="AD96" s="394"/>
      <c r="AE96" s="386"/>
      <c r="AF96" s="386"/>
      <c r="AG96" s="286"/>
      <c r="AH96" s="286"/>
      <c r="AI96" s="286"/>
      <c r="AJ96" s="286"/>
      <c r="AK96" s="286"/>
      <c r="AL96" s="286"/>
      <c r="AM96" s="286">
        <v>130</v>
      </c>
      <c r="AN96" s="286">
        <v>86</v>
      </c>
      <c r="AO96" s="286">
        <v>3</v>
      </c>
      <c r="AP96" s="286"/>
      <c r="AQ96" s="286"/>
      <c r="AR96" s="286"/>
      <c r="AS96" s="288"/>
      <c r="AT96" s="288"/>
      <c r="AU96" s="288"/>
      <c r="AV96" s="288"/>
      <c r="AW96" s="288"/>
      <c r="AX96" s="288"/>
      <c r="AY96" s="286"/>
      <c r="AZ96" s="286"/>
      <c r="BA96" s="286"/>
      <c r="BB96" s="286"/>
      <c r="BC96" s="286"/>
      <c r="BD96" s="286"/>
      <c r="BE96" s="386">
        <f>SUM(AI96,AL96,AO96,AR96,AU96,AX96,BA96,BD96)</f>
        <v>3</v>
      </c>
      <c r="BF96" s="386"/>
      <c r="BG96" s="404" t="s">
        <v>206</v>
      </c>
      <c r="BH96" s="404"/>
      <c r="BI96" s="404"/>
      <c r="BJ96" s="405"/>
    </row>
    <row r="97" spans="1:62" s="7" customFormat="1" ht="61.5" customHeight="1" x14ac:dyDescent="0.55000000000000004">
      <c r="A97" s="525"/>
      <c r="B97" s="376" t="s">
        <v>410</v>
      </c>
      <c r="C97" s="376"/>
      <c r="D97" s="376"/>
      <c r="E97" s="376"/>
      <c r="F97" s="376"/>
      <c r="G97" s="376"/>
      <c r="H97" s="376"/>
      <c r="I97" s="376"/>
      <c r="J97" s="376"/>
      <c r="K97" s="376"/>
      <c r="L97" s="376"/>
      <c r="M97" s="376"/>
      <c r="N97" s="376"/>
      <c r="O97" s="376"/>
      <c r="P97" s="375"/>
      <c r="Q97" s="375"/>
      <c r="R97" s="375"/>
      <c r="S97" s="375"/>
      <c r="T97" s="507">
        <v>40</v>
      </c>
      <c r="U97" s="630"/>
      <c r="V97" s="508"/>
      <c r="W97" s="507"/>
      <c r="X97" s="508"/>
      <c r="Y97" s="386"/>
      <c r="Z97" s="386"/>
      <c r="AA97" s="386"/>
      <c r="AB97" s="386"/>
      <c r="AC97" s="386"/>
      <c r="AD97" s="386"/>
      <c r="AE97" s="386"/>
      <c r="AF97" s="386"/>
      <c r="AG97" s="386"/>
      <c r="AH97" s="386"/>
      <c r="AI97" s="386"/>
      <c r="AJ97" s="386"/>
      <c r="AK97" s="386"/>
      <c r="AL97" s="386"/>
      <c r="AM97" s="386">
        <v>40</v>
      </c>
      <c r="AN97" s="386"/>
      <c r="AO97" s="386">
        <v>1</v>
      </c>
      <c r="AP97" s="386"/>
      <c r="AQ97" s="386"/>
      <c r="AR97" s="386"/>
      <c r="AS97" s="387"/>
      <c r="AT97" s="387"/>
      <c r="AU97" s="387"/>
      <c r="AV97" s="387"/>
      <c r="AW97" s="387"/>
      <c r="AX97" s="387"/>
      <c r="AY97" s="386"/>
      <c r="AZ97" s="386"/>
      <c r="BA97" s="386"/>
      <c r="BB97" s="386"/>
      <c r="BC97" s="386"/>
      <c r="BD97" s="386"/>
      <c r="BE97" s="386">
        <f>SUM(AI97,AL97,AO97,AR97,AU97,AX97,BA97,BD97)</f>
        <v>1</v>
      </c>
      <c r="BF97" s="386"/>
      <c r="BG97" s="404"/>
      <c r="BH97" s="404"/>
      <c r="BI97" s="404"/>
      <c r="BJ97" s="405"/>
    </row>
    <row r="98" spans="1:62" s="7" customFormat="1" ht="30.6" x14ac:dyDescent="0.55000000000000004">
      <c r="A98" s="525"/>
      <c r="B98" s="376"/>
      <c r="C98" s="376"/>
      <c r="D98" s="376"/>
      <c r="E98" s="376"/>
      <c r="F98" s="376"/>
      <c r="G98" s="376"/>
      <c r="H98" s="376"/>
      <c r="I98" s="376"/>
      <c r="J98" s="376"/>
      <c r="K98" s="376"/>
      <c r="L98" s="376"/>
      <c r="M98" s="376"/>
      <c r="N98" s="376"/>
      <c r="O98" s="376"/>
      <c r="P98" s="375"/>
      <c r="Q98" s="375"/>
      <c r="R98" s="375"/>
      <c r="S98" s="375"/>
      <c r="T98" s="225"/>
      <c r="U98" s="226"/>
      <c r="V98" s="227"/>
      <c r="W98" s="509"/>
      <c r="X98" s="510"/>
      <c r="Y98" s="386"/>
      <c r="Z98" s="386"/>
      <c r="AA98" s="386"/>
      <c r="AB98" s="386"/>
      <c r="AC98" s="386"/>
      <c r="AD98" s="386"/>
      <c r="AE98" s="386"/>
      <c r="AF98" s="386"/>
      <c r="AG98" s="386"/>
      <c r="AH98" s="386"/>
      <c r="AI98" s="386"/>
      <c r="AJ98" s="386"/>
      <c r="AK98" s="386"/>
      <c r="AL98" s="386"/>
      <c r="AM98" s="386"/>
      <c r="AN98" s="386"/>
      <c r="AO98" s="386"/>
      <c r="AP98" s="386"/>
      <c r="AQ98" s="386"/>
      <c r="AR98" s="386"/>
      <c r="AS98" s="387"/>
      <c r="AT98" s="387"/>
      <c r="AU98" s="387"/>
      <c r="AV98" s="387"/>
      <c r="AW98" s="387"/>
      <c r="AX98" s="387"/>
      <c r="AY98" s="386"/>
      <c r="AZ98" s="386"/>
      <c r="BA98" s="386"/>
      <c r="BB98" s="386"/>
      <c r="BC98" s="386"/>
      <c r="BD98" s="386"/>
      <c r="BE98" s="386"/>
      <c r="BF98" s="386"/>
      <c r="BG98" s="404"/>
      <c r="BH98" s="404"/>
      <c r="BI98" s="404"/>
      <c r="BJ98" s="405"/>
    </row>
    <row r="99" spans="1:62" s="7" customFormat="1" ht="48.75" customHeight="1" x14ac:dyDescent="0.55000000000000004">
      <c r="A99" s="348" t="s">
        <v>220</v>
      </c>
      <c r="B99" s="512" t="s">
        <v>254</v>
      </c>
      <c r="C99" s="513"/>
      <c r="D99" s="513"/>
      <c r="E99" s="513"/>
      <c r="F99" s="513"/>
      <c r="G99" s="513"/>
      <c r="H99" s="513"/>
      <c r="I99" s="513"/>
      <c r="J99" s="513"/>
      <c r="K99" s="513"/>
      <c r="L99" s="513"/>
      <c r="M99" s="513"/>
      <c r="N99" s="513"/>
      <c r="O99" s="514"/>
      <c r="P99" s="515"/>
      <c r="Q99" s="516"/>
      <c r="R99" s="515"/>
      <c r="S99" s="516"/>
      <c r="T99" s="390">
        <f>SUM(T100:V102)</f>
        <v>270</v>
      </c>
      <c r="U99" s="390"/>
      <c r="V99" s="390"/>
      <c r="W99" s="481">
        <f>SUM(W100:X102)</f>
        <v>118</v>
      </c>
      <c r="X99" s="482"/>
      <c r="Y99" s="481">
        <f>SUM(Y100:Z102)</f>
        <v>50</v>
      </c>
      <c r="Z99" s="482"/>
      <c r="AA99" s="481">
        <f>SUM(AA100:AB102)</f>
        <v>68</v>
      </c>
      <c r="AB99" s="482"/>
      <c r="AC99" s="481"/>
      <c r="AD99" s="482"/>
      <c r="AE99" s="481"/>
      <c r="AF99" s="482"/>
      <c r="AG99" s="284"/>
      <c r="AH99" s="284"/>
      <c r="AI99" s="284"/>
      <c r="AJ99" s="284"/>
      <c r="AK99" s="284"/>
      <c r="AL99" s="284"/>
      <c r="AM99" s="284"/>
      <c r="AN99" s="284"/>
      <c r="AO99" s="284"/>
      <c r="AP99" s="284"/>
      <c r="AQ99" s="284"/>
      <c r="AR99" s="284"/>
      <c r="AS99" s="287"/>
      <c r="AT99" s="287"/>
      <c r="AU99" s="287"/>
      <c r="AV99" s="287"/>
      <c r="AW99" s="287"/>
      <c r="AX99" s="287"/>
      <c r="AY99" s="284"/>
      <c r="AZ99" s="284"/>
      <c r="BA99" s="284"/>
      <c r="BB99" s="284"/>
      <c r="BC99" s="284"/>
      <c r="BD99" s="284"/>
      <c r="BE99" s="511">
        <f>SUM(BE100:BF102)</f>
        <v>7</v>
      </c>
      <c r="BF99" s="511"/>
      <c r="BG99" s="769"/>
      <c r="BH99" s="770"/>
      <c r="BI99" s="770"/>
      <c r="BJ99" s="771"/>
    </row>
    <row r="100" spans="1:62" s="7" customFormat="1" ht="53.25" customHeight="1" x14ac:dyDescent="0.55000000000000004">
      <c r="A100" s="525" t="s">
        <v>299</v>
      </c>
      <c r="B100" s="376" t="s">
        <v>255</v>
      </c>
      <c r="C100" s="376"/>
      <c r="D100" s="376"/>
      <c r="E100" s="376"/>
      <c r="F100" s="376"/>
      <c r="G100" s="376"/>
      <c r="H100" s="376"/>
      <c r="I100" s="376"/>
      <c r="J100" s="376"/>
      <c r="K100" s="376"/>
      <c r="L100" s="376"/>
      <c r="M100" s="376"/>
      <c r="N100" s="376"/>
      <c r="O100" s="376"/>
      <c r="P100" s="375">
        <v>6</v>
      </c>
      <c r="Q100" s="375"/>
      <c r="R100" s="375">
        <v>5</v>
      </c>
      <c r="S100" s="375"/>
      <c r="T100" s="392">
        <f>SUM(AG100,AJ100,AM100,AP100,AS100,AV100,AY100)</f>
        <v>230</v>
      </c>
      <c r="U100" s="393"/>
      <c r="V100" s="394"/>
      <c r="W100" s="392">
        <f>SUM(Y100:AF100)</f>
        <v>118</v>
      </c>
      <c r="X100" s="394"/>
      <c r="Y100" s="392">
        <v>50</v>
      </c>
      <c r="Z100" s="394"/>
      <c r="AA100" s="392">
        <v>68</v>
      </c>
      <c r="AB100" s="394"/>
      <c r="AC100" s="390"/>
      <c r="AD100" s="390"/>
      <c r="AE100" s="390"/>
      <c r="AF100" s="390"/>
      <c r="AG100" s="284"/>
      <c r="AH100" s="284"/>
      <c r="AI100" s="284"/>
      <c r="AJ100" s="284"/>
      <c r="AK100" s="284"/>
      <c r="AL100" s="284"/>
      <c r="AM100" s="284"/>
      <c r="AN100" s="284"/>
      <c r="AO100" s="284"/>
      <c r="AP100" s="284"/>
      <c r="AQ100" s="284"/>
      <c r="AR100" s="284"/>
      <c r="AS100" s="288">
        <v>110</v>
      </c>
      <c r="AT100" s="288">
        <v>50</v>
      </c>
      <c r="AU100" s="288">
        <v>3</v>
      </c>
      <c r="AV100" s="288">
        <v>120</v>
      </c>
      <c r="AW100" s="288">
        <v>68</v>
      </c>
      <c r="AX100" s="288">
        <v>3</v>
      </c>
      <c r="AY100" s="284"/>
      <c r="AZ100" s="284"/>
      <c r="BA100" s="284"/>
      <c r="BB100" s="284"/>
      <c r="BC100" s="284"/>
      <c r="BD100" s="284"/>
      <c r="BE100" s="386">
        <f>SUM(AI100,AL100,AO100,AR100,AU100,AX100,BA100,BD100)</f>
        <v>6</v>
      </c>
      <c r="BF100" s="386"/>
      <c r="BG100" s="404" t="s">
        <v>207</v>
      </c>
      <c r="BH100" s="404"/>
      <c r="BI100" s="404"/>
      <c r="BJ100" s="405"/>
    </row>
    <row r="101" spans="1:62" s="7" customFormat="1" ht="30.6" x14ac:dyDescent="0.55000000000000004">
      <c r="A101" s="525"/>
      <c r="B101" s="376" t="s">
        <v>273</v>
      </c>
      <c r="C101" s="376"/>
      <c r="D101" s="376"/>
      <c r="E101" s="376"/>
      <c r="F101" s="376"/>
      <c r="G101" s="376"/>
      <c r="H101" s="376"/>
      <c r="I101" s="376"/>
      <c r="J101" s="376"/>
      <c r="K101" s="376"/>
      <c r="L101" s="376"/>
      <c r="M101" s="376"/>
      <c r="N101" s="376"/>
      <c r="O101" s="376"/>
      <c r="P101" s="375"/>
      <c r="Q101" s="375"/>
      <c r="R101" s="375"/>
      <c r="S101" s="375"/>
      <c r="T101" s="507">
        <v>40</v>
      </c>
      <c r="U101" s="630"/>
      <c r="V101" s="508"/>
      <c r="W101" s="507"/>
      <c r="X101" s="508"/>
      <c r="Y101" s="507"/>
      <c r="Z101" s="508"/>
      <c r="AA101" s="507"/>
      <c r="AB101" s="508"/>
      <c r="AC101" s="386"/>
      <c r="AD101" s="386"/>
      <c r="AE101" s="386"/>
      <c r="AF101" s="386"/>
      <c r="AG101" s="386"/>
      <c r="AH101" s="386"/>
      <c r="AI101" s="386"/>
      <c r="AJ101" s="386"/>
      <c r="AK101" s="386"/>
      <c r="AL101" s="386"/>
      <c r="AM101" s="386"/>
      <c r="AN101" s="386"/>
      <c r="AO101" s="386"/>
      <c r="AP101" s="386"/>
      <c r="AQ101" s="386"/>
      <c r="AR101" s="386"/>
      <c r="AS101" s="387"/>
      <c r="AT101" s="387"/>
      <c r="AU101" s="387"/>
      <c r="AV101" s="387">
        <v>40</v>
      </c>
      <c r="AW101" s="387"/>
      <c r="AX101" s="387">
        <v>1</v>
      </c>
      <c r="AY101" s="386"/>
      <c r="AZ101" s="386"/>
      <c r="BA101" s="386"/>
      <c r="BB101" s="386"/>
      <c r="BC101" s="386"/>
      <c r="BD101" s="386"/>
      <c r="BE101" s="386">
        <v>1</v>
      </c>
      <c r="BF101" s="386"/>
      <c r="BG101" s="404"/>
      <c r="BH101" s="404"/>
      <c r="BI101" s="404"/>
      <c r="BJ101" s="405"/>
    </row>
    <row r="102" spans="1:62" s="7" customFormat="1" ht="52.5" customHeight="1" x14ac:dyDescent="0.55000000000000004">
      <c r="A102" s="525"/>
      <c r="B102" s="376"/>
      <c r="C102" s="376"/>
      <c r="D102" s="376"/>
      <c r="E102" s="376"/>
      <c r="F102" s="376"/>
      <c r="G102" s="376"/>
      <c r="H102" s="376"/>
      <c r="I102" s="376"/>
      <c r="J102" s="376"/>
      <c r="K102" s="376"/>
      <c r="L102" s="376"/>
      <c r="M102" s="376"/>
      <c r="N102" s="376"/>
      <c r="O102" s="376"/>
      <c r="P102" s="375"/>
      <c r="Q102" s="375"/>
      <c r="R102" s="375"/>
      <c r="S102" s="375"/>
      <c r="T102" s="509"/>
      <c r="U102" s="631"/>
      <c r="V102" s="510"/>
      <c r="W102" s="509"/>
      <c r="X102" s="510"/>
      <c r="Y102" s="509"/>
      <c r="Z102" s="510"/>
      <c r="AA102" s="509"/>
      <c r="AB102" s="510"/>
      <c r="AC102" s="386"/>
      <c r="AD102" s="386"/>
      <c r="AE102" s="386"/>
      <c r="AF102" s="386"/>
      <c r="AG102" s="386"/>
      <c r="AH102" s="386"/>
      <c r="AI102" s="386"/>
      <c r="AJ102" s="386"/>
      <c r="AK102" s="386"/>
      <c r="AL102" s="386"/>
      <c r="AM102" s="386"/>
      <c r="AN102" s="386"/>
      <c r="AO102" s="386"/>
      <c r="AP102" s="386"/>
      <c r="AQ102" s="386"/>
      <c r="AR102" s="386"/>
      <c r="AS102" s="387"/>
      <c r="AT102" s="387"/>
      <c r="AU102" s="387"/>
      <c r="AV102" s="387"/>
      <c r="AW102" s="387"/>
      <c r="AX102" s="387"/>
      <c r="AY102" s="386"/>
      <c r="AZ102" s="386"/>
      <c r="BA102" s="386"/>
      <c r="BB102" s="386"/>
      <c r="BC102" s="386"/>
      <c r="BD102" s="386"/>
      <c r="BE102" s="386"/>
      <c r="BF102" s="386"/>
      <c r="BG102" s="404"/>
      <c r="BH102" s="404"/>
      <c r="BI102" s="404"/>
      <c r="BJ102" s="405"/>
    </row>
    <row r="103" spans="1:62" s="7" customFormat="1" ht="75" customHeight="1" x14ac:dyDescent="0.55000000000000004">
      <c r="A103" s="349" t="s">
        <v>300</v>
      </c>
      <c r="B103" s="833" t="s">
        <v>342</v>
      </c>
      <c r="C103" s="834"/>
      <c r="D103" s="834"/>
      <c r="E103" s="834"/>
      <c r="F103" s="834"/>
      <c r="G103" s="834"/>
      <c r="H103" s="834"/>
      <c r="I103" s="834"/>
      <c r="J103" s="834"/>
      <c r="K103" s="834"/>
      <c r="L103" s="834"/>
      <c r="M103" s="834"/>
      <c r="N103" s="834"/>
      <c r="O103" s="835"/>
      <c r="P103" s="610"/>
      <c r="Q103" s="611"/>
      <c r="R103" s="610"/>
      <c r="S103" s="611"/>
      <c r="T103" s="481">
        <f>SUM(T104:V106)</f>
        <v>210</v>
      </c>
      <c r="U103" s="867"/>
      <c r="V103" s="482"/>
      <c r="W103" s="481">
        <f>SUM(W104:X106)</f>
        <v>102</v>
      </c>
      <c r="X103" s="482"/>
      <c r="Y103" s="481">
        <f>SUM(Y104:Z106)</f>
        <v>52</v>
      </c>
      <c r="Z103" s="482"/>
      <c r="AA103" s="610"/>
      <c r="AB103" s="611"/>
      <c r="AC103" s="481">
        <f>SUM(AC104:AD106)</f>
        <v>50</v>
      </c>
      <c r="AD103" s="482"/>
      <c r="AE103" s="610"/>
      <c r="AF103" s="611"/>
      <c r="AG103" s="296"/>
      <c r="AH103" s="297"/>
      <c r="AI103" s="297"/>
      <c r="AJ103" s="296"/>
      <c r="AK103" s="297"/>
      <c r="AL103" s="297"/>
      <c r="AM103" s="296"/>
      <c r="AN103" s="297"/>
      <c r="AO103" s="297"/>
      <c r="AP103" s="296"/>
      <c r="AQ103" s="297"/>
      <c r="AR103" s="156"/>
      <c r="AS103" s="292"/>
      <c r="AT103" s="291"/>
      <c r="AU103" s="157"/>
      <c r="AV103" s="205"/>
      <c r="AW103" s="291"/>
      <c r="AX103" s="157"/>
      <c r="AY103" s="296"/>
      <c r="AZ103" s="297"/>
      <c r="BA103" s="297"/>
      <c r="BB103" s="296"/>
      <c r="BC103" s="297"/>
      <c r="BD103" s="297"/>
      <c r="BE103" s="511">
        <f>SUM(BE104:BF106)</f>
        <v>6</v>
      </c>
      <c r="BF103" s="511"/>
      <c r="BG103" s="790"/>
      <c r="BH103" s="791"/>
      <c r="BI103" s="791"/>
      <c r="BJ103" s="792"/>
    </row>
    <row r="104" spans="1:62" s="7" customFormat="1" ht="49.5" customHeight="1" x14ac:dyDescent="0.55000000000000004">
      <c r="A104" s="350" t="s">
        <v>221</v>
      </c>
      <c r="B104" s="498" t="s">
        <v>294</v>
      </c>
      <c r="C104" s="513"/>
      <c r="D104" s="513"/>
      <c r="E104" s="513"/>
      <c r="F104" s="513"/>
      <c r="G104" s="513"/>
      <c r="H104" s="513"/>
      <c r="I104" s="513"/>
      <c r="J104" s="513"/>
      <c r="K104" s="513"/>
      <c r="L104" s="513"/>
      <c r="M104" s="513"/>
      <c r="N104" s="513"/>
      <c r="O104" s="514"/>
      <c r="P104" s="820"/>
      <c r="Q104" s="821"/>
      <c r="R104" s="469">
        <v>7</v>
      </c>
      <c r="S104" s="469"/>
      <c r="T104" s="392">
        <f>SUM(AG104,AJ104,AM104,AP104,AY104,AV104,AS104)</f>
        <v>90</v>
      </c>
      <c r="U104" s="393"/>
      <c r="V104" s="394"/>
      <c r="W104" s="392">
        <f>SUM(Y104:AF104)</f>
        <v>34</v>
      </c>
      <c r="X104" s="394"/>
      <c r="Y104" s="407">
        <v>18</v>
      </c>
      <c r="Z104" s="409"/>
      <c r="AA104" s="461"/>
      <c r="AB104" s="461"/>
      <c r="AC104" s="407">
        <v>16</v>
      </c>
      <c r="AD104" s="409"/>
      <c r="AE104" s="820"/>
      <c r="AF104" s="821"/>
      <c r="AG104" s="150"/>
      <c r="AH104" s="151"/>
      <c r="AI104" s="151"/>
      <c r="AJ104" s="150"/>
      <c r="AK104" s="151"/>
      <c r="AL104" s="151"/>
      <c r="AM104" s="150"/>
      <c r="AN104" s="151"/>
      <c r="AO104" s="151"/>
      <c r="AP104" s="286"/>
      <c r="AQ104" s="286"/>
      <c r="AR104" s="286"/>
      <c r="AS104" s="125"/>
      <c r="AT104" s="125"/>
      <c r="AU104" s="125"/>
      <c r="AV104" s="206"/>
      <c r="AW104" s="154"/>
      <c r="AX104" s="155"/>
      <c r="AY104" s="290">
        <v>90</v>
      </c>
      <c r="AZ104" s="290">
        <v>34</v>
      </c>
      <c r="BA104" s="290">
        <v>3</v>
      </c>
      <c r="BB104" s="150"/>
      <c r="BC104" s="151"/>
      <c r="BD104" s="159"/>
      <c r="BE104" s="392">
        <f>SUM(AI104,AL104,AO104,AR104,BA104,AX104,AU104,BD104)</f>
        <v>3</v>
      </c>
      <c r="BF104" s="394"/>
      <c r="BG104" s="756" t="s">
        <v>357</v>
      </c>
      <c r="BH104" s="757"/>
      <c r="BI104" s="757"/>
      <c r="BJ104" s="758"/>
    </row>
    <row r="105" spans="1:62" s="7" customFormat="1" ht="50.25" customHeight="1" x14ac:dyDescent="0.55000000000000004">
      <c r="A105" s="350" t="s">
        <v>330</v>
      </c>
      <c r="B105" s="498" t="s">
        <v>149</v>
      </c>
      <c r="C105" s="513"/>
      <c r="D105" s="513"/>
      <c r="E105" s="513"/>
      <c r="F105" s="513"/>
      <c r="G105" s="513"/>
      <c r="H105" s="513"/>
      <c r="I105" s="513"/>
      <c r="J105" s="513"/>
      <c r="K105" s="513"/>
      <c r="L105" s="513"/>
      <c r="M105" s="513"/>
      <c r="N105" s="513"/>
      <c r="O105" s="514"/>
      <c r="P105" s="375">
        <v>7</v>
      </c>
      <c r="Q105" s="375"/>
      <c r="R105" s="469"/>
      <c r="S105" s="469"/>
      <c r="T105" s="392">
        <f>SUM(AG105,AJ105,AM105,AP105,AS105,AV105,AY105)</f>
        <v>120</v>
      </c>
      <c r="U105" s="393"/>
      <c r="V105" s="394"/>
      <c r="W105" s="392">
        <f>SUM(Y105:AF105)</f>
        <v>68</v>
      </c>
      <c r="X105" s="394"/>
      <c r="Y105" s="392">
        <v>34</v>
      </c>
      <c r="Z105" s="394"/>
      <c r="AA105" s="392"/>
      <c r="AB105" s="394"/>
      <c r="AC105" s="392">
        <v>34</v>
      </c>
      <c r="AD105" s="394"/>
      <c r="AE105" s="820"/>
      <c r="AF105" s="821"/>
      <c r="AG105" s="150"/>
      <c r="AH105" s="151"/>
      <c r="AI105" s="151"/>
      <c r="AJ105" s="150"/>
      <c r="AK105" s="151"/>
      <c r="AL105" s="151"/>
      <c r="AM105" s="150"/>
      <c r="AN105" s="151"/>
      <c r="AO105" s="151"/>
      <c r="AP105" s="150"/>
      <c r="AQ105" s="151"/>
      <c r="AR105" s="152"/>
      <c r="AS105" s="153"/>
      <c r="AT105" s="154"/>
      <c r="AU105" s="155"/>
      <c r="AV105" s="206"/>
      <c r="AW105" s="154"/>
      <c r="AX105" s="155"/>
      <c r="AY105" s="290">
        <v>120</v>
      </c>
      <c r="AZ105" s="290">
        <v>68</v>
      </c>
      <c r="BA105" s="290">
        <v>3</v>
      </c>
      <c r="BB105" s="150"/>
      <c r="BC105" s="151"/>
      <c r="BD105" s="159"/>
      <c r="BE105" s="392">
        <f>SUM(AI105,AL105,AO105,AR105,AU105,AX105,BA105,BD105)</f>
        <v>3</v>
      </c>
      <c r="BF105" s="394"/>
      <c r="BG105" s="756" t="s">
        <v>395</v>
      </c>
      <c r="BH105" s="757"/>
      <c r="BI105" s="757"/>
      <c r="BJ105" s="758"/>
    </row>
    <row r="106" spans="1:62" s="7" customFormat="1" ht="14.25" hidden="1" customHeight="1" thickBot="1" x14ac:dyDescent="0.6">
      <c r="A106" s="351"/>
      <c r="B106" s="298"/>
      <c r="C106" s="299"/>
      <c r="D106" s="299"/>
      <c r="E106" s="299"/>
      <c r="F106" s="299"/>
      <c r="G106" s="299"/>
      <c r="H106" s="299"/>
      <c r="I106" s="299"/>
      <c r="J106" s="299"/>
      <c r="K106" s="299"/>
      <c r="L106" s="299"/>
      <c r="M106" s="299"/>
      <c r="N106" s="299"/>
      <c r="O106" s="300"/>
      <c r="P106" s="132"/>
      <c r="Q106" s="129"/>
      <c r="R106" s="132"/>
      <c r="S106" s="133"/>
      <c r="T106" s="127"/>
      <c r="U106" s="128"/>
      <c r="V106" s="129"/>
      <c r="W106" s="132"/>
      <c r="X106" s="133"/>
      <c r="Y106" s="127"/>
      <c r="Z106" s="129"/>
      <c r="AA106" s="132"/>
      <c r="AB106" s="129"/>
      <c r="AC106" s="132"/>
      <c r="AD106" s="129"/>
      <c r="AE106" s="132"/>
      <c r="AF106" s="133"/>
      <c r="AG106" s="143"/>
      <c r="AH106" s="144"/>
      <c r="AI106" s="145"/>
      <c r="AJ106" s="143"/>
      <c r="AK106" s="144"/>
      <c r="AL106" s="145"/>
      <c r="AM106" s="143"/>
      <c r="AN106" s="144"/>
      <c r="AO106" s="145"/>
      <c r="AP106" s="143"/>
      <c r="AQ106" s="144"/>
      <c r="AR106" s="146"/>
      <c r="AS106" s="147"/>
      <c r="AT106" s="148"/>
      <c r="AU106" s="149"/>
      <c r="AV106" s="207"/>
      <c r="AW106" s="148"/>
      <c r="AX106" s="149"/>
      <c r="AY106" s="143"/>
      <c r="AZ106" s="144"/>
      <c r="BA106" s="145"/>
      <c r="BB106" s="143"/>
      <c r="BC106" s="144"/>
      <c r="BD106" s="145"/>
      <c r="BE106" s="136"/>
      <c r="BF106" s="137"/>
      <c r="BG106" s="756"/>
      <c r="BH106" s="757"/>
      <c r="BI106" s="757"/>
      <c r="BJ106" s="758"/>
    </row>
    <row r="107" spans="1:62" s="7" customFormat="1" ht="78.75" customHeight="1" x14ac:dyDescent="0.55000000000000004">
      <c r="A107" s="897" t="s">
        <v>222</v>
      </c>
      <c r="B107" s="832" t="s">
        <v>324</v>
      </c>
      <c r="C107" s="832"/>
      <c r="D107" s="832"/>
      <c r="E107" s="832"/>
      <c r="F107" s="832"/>
      <c r="G107" s="832"/>
      <c r="H107" s="832"/>
      <c r="I107" s="832"/>
      <c r="J107" s="832"/>
      <c r="K107" s="832"/>
      <c r="L107" s="832"/>
      <c r="M107" s="832"/>
      <c r="N107" s="832"/>
      <c r="O107" s="832"/>
      <c r="P107" s="479"/>
      <c r="Q107" s="479"/>
      <c r="R107" s="479"/>
      <c r="S107" s="479"/>
      <c r="T107" s="390">
        <f>SUM(T109:V110)</f>
        <v>260</v>
      </c>
      <c r="U107" s="390"/>
      <c r="V107" s="390"/>
      <c r="W107" s="390">
        <f>SUM(W109:X110)</f>
        <v>168</v>
      </c>
      <c r="X107" s="390"/>
      <c r="Y107" s="606">
        <f>SUM(Y109:Z110)</f>
        <v>84</v>
      </c>
      <c r="Z107" s="607"/>
      <c r="AA107" s="606">
        <f>SUM(AA109:AB110)</f>
        <v>50</v>
      </c>
      <c r="AB107" s="607"/>
      <c r="AC107" s="390">
        <f>SUM(AC109:AD110)</f>
        <v>34</v>
      </c>
      <c r="AD107" s="390"/>
      <c r="AE107" s="390"/>
      <c r="AF107" s="390"/>
      <c r="AG107" s="390"/>
      <c r="AH107" s="390"/>
      <c r="AI107" s="390"/>
      <c r="AJ107" s="390"/>
      <c r="AK107" s="390"/>
      <c r="AL107" s="390"/>
      <c r="AM107" s="390"/>
      <c r="AN107" s="390"/>
      <c r="AO107" s="390"/>
      <c r="AP107" s="390"/>
      <c r="AQ107" s="390"/>
      <c r="AR107" s="390"/>
      <c r="AS107" s="511"/>
      <c r="AT107" s="511"/>
      <c r="AU107" s="511"/>
      <c r="AV107" s="511"/>
      <c r="AW107" s="511"/>
      <c r="AX107" s="511"/>
      <c r="AY107" s="390"/>
      <c r="AZ107" s="390"/>
      <c r="BA107" s="390"/>
      <c r="BB107" s="390"/>
      <c r="BC107" s="390"/>
      <c r="BD107" s="390"/>
      <c r="BE107" s="390">
        <f>SUM(BE109:BF110)</f>
        <v>6</v>
      </c>
      <c r="BF107" s="390"/>
      <c r="BG107" s="756"/>
      <c r="BH107" s="757"/>
      <c r="BI107" s="757"/>
      <c r="BJ107" s="758"/>
    </row>
    <row r="108" spans="1:62" s="7" customFormat="1" ht="43.5" hidden="1" customHeight="1" x14ac:dyDescent="0.55000000000000004">
      <c r="A108" s="897"/>
      <c r="B108" s="832"/>
      <c r="C108" s="832"/>
      <c r="D108" s="832"/>
      <c r="E108" s="832"/>
      <c r="F108" s="832"/>
      <c r="G108" s="832"/>
      <c r="H108" s="832"/>
      <c r="I108" s="832"/>
      <c r="J108" s="832"/>
      <c r="K108" s="832"/>
      <c r="L108" s="832"/>
      <c r="M108" s="832"/>
      <c r="N108" s="832"/>
      <c r="O108" s="832"/>
      <c r="P108" s="479"/>
      <c r="Q108" s="479"/>
      <c r="R108" s="479"/>
      <c r="S108" s="479"/>
      <c r="T108" s="390">
        <f t="shared" ref="T108" si="2">SUM(T109:V111)</f>
        <v>760</v>
      </c>
      <c r="U108" s="390"/>
      <c r="V108" s="390"/>
      <c r="W108" s="390"/>
      <c r="X108" s="390"/>
      <c r="Y108" s="608"/>
      <c r="Z108" s="609"/>
      <c r="AA108" s="608"/>
      <c r="AB108" s="609"/>
      <c r="AC108" s="390"/>
      <c r="AD108" s="390"/>
      <c r="AE108" s="390"/>
      <c r="AF108" s="390"/>
      <c r="AG108" s="390"/>
      <c r="AH108" s="390"/>
      <c r="AI108" s="390"/>
      <c r="AJ108" s="390"/>
      <c r="AK108" s="390"/>
      <c r="AL108" s="390"/>
      <c r="AM108" s="390"/>
      <c r="AN108" s="390"/>
      <c r="AO108" s="390"/>
      <c r="AP108" s="390"/>
      <c r="AQ108" s="390"/>
      <c r="AR108" s="390"/>
      <c r="AS108" s="511"/>
      <c r="AT108" s="511"/>
      <c r="AU108" s="511"/>
      <c r="AV108" s="511"/>
      <c r="AW108" s="511"/>
      <c r="AX108" s="511"/>
      <c r="AY108" s="390"/>
      <c r="AZ108" s="390"/>
      <c r="BA108" s="390"/>
      <c r="BB108" s="390"/>
      <c r="BC108" s="390"/>
      <c r="BD108" s="390"/>
      <c r="BE108" s="390"/>
      <c r="BF108" s="390"/>
      <c r="BG108" s="756"/>
      <c r="BH108" s="757"/>
      <c r="BI108" s="757"/>
      <c r="BJ108" s="758"/>
    </row>
    <row r="109" spans="1:62" s="56" customFormat="1" ht="54" customHeight="1" x14ac:dyDescent="0.55000000000000004">
      <c r="A109" s="350" t="s">
        <v>223</v>
      </c>
      <c r="B109" s="376" t="s">
        <v>146</v>
      </c>
      <c r="C109" s="376"/>
      <c r="D109" s="376"/>
      <c r="E109" s="376"/>
      <c r="F109" s="376"/>
      <c r="G109" s="376"/>
      <c r="H109" s="376"/>
      <c r="I109" s="376"/>
      <c r="J109" s="376"/>
      <c r="K109" s="376"/>
      <c r="L109" s="376"/>
      <c r="M109" s="376"/>
      <c r="N109" s="376"/>
      <c r="O109" s="376"/>
      <c r="P109" s="375">
        <v>2</v>
      </c>
      <c r="Q109" s="375"/>
      <c r="R109" s="375"/>
      <c r="S109" s="375"/>
      <c r="T109" s="392">
        <f>SUM(AG109,AJ109,AM109,AP109,AS109,AV109,AY109)</f>
        <v>130</v>
      </c>
      <c r="U109" s="393"/>
      <c r="V109" s="394"/>
      <c r="W109" s="392">
        <f>SUM(Y109:AF109)</f>
        <v>86</v>
      </c>
      <c r="X109" s="394"/>
      <c r="Y109" s="392">
        <v>34</v>
      </c>
      <c r="Z109" s="394"/>
      <c r="AA109" s="392">
        <v>34</v>
      </c>
      <c r="AB109" s="394"/>
      <c r="AC109" s="386">
        <v>18</v>
      </c>
      <c r="AD109" s="386"/>
      <c r="AE109" s="386"/>
      <c r="AF109" s="386"/>
      <c r="AG109" s="286"/>
      <c r="AH109" s="286"/>
      <c r="AI109" s="286"/>
      <c r="AJ109" s="290">
        <v>130</v>
      </c>
      <c r="AK109" s="290">
        <v>86</v>
      </c>
      <c r="AL109" s="290">
        <v>3</v>
      </c>
      <c r="AM109" s="284"/>
      <c r="AN109" s="284"/>
      <c r="AO109" s="284"/>
      <c r="AP109" s="76"/>
      <c r="AQ109" s="76"/>
      <c r="AR109" s="76"/>
      <c r="AS109" s="288"/>
      <c r="AT109" s="288"/>
      <c r="AU109" s="288"/>
      <c r="AV109" s="288"/>
      <c r="AW109" s="288"/>
      <c r="AX109" s="288"/>
      <c r="AY109" s="286"/>
      <c r="AZ109" s="286"/>
      <c r="BA109" s="286"/>
      <c r="BB109" s="286"/>
      <c r="BC109" s="286"/>
      <c r="BD109" s="286"/>
      <c r="BE109" s="386">
        <f>SUM(AI109,AL109,AO109,AR109,AU109,AX109,BA109,BD109)</f>
        <v>3</v>
      </c>
      <c r="BF109" s="386"/>
      <c r="BG109" s="756" t="s">
        <v>211</v>
      </c>
      <c r="BH109" s="757"/>
      <c r="BI109" s="757"/>
      <c r="BJ109" s="758"/>
    </row>
    <row r="110" spans="1:62" s="7" customFormat="1" ht="56.25" customHeight="1" x14ac:dyDescent="0.55000000000000004">
      <c r="A110" s="350" t="s">
        <v>293</v>
      </c>
      <c r="B110" s="376" t="s">
        <v>157</v>
      </c>
      <c r="C110" s="376"/>
      <c r="D110" s="376"/>
      <c r="E110" s="376"/>
      <c r="F110" s="376"/>
      <c r="G110" s="376"/>
      <c r="H110" s="376"/>
      <c r="I110" s="376"/>
      <c r="J110" s="376"/>
      <c r="K110" s="376"/>
      <c r="L110" s="376"/>
      <c r="M110" s="376"/>
      <c r="N110" s="376"/>
      <c r="O110" s="376"/>
      <c r="P110" s="375">
        <v>4</v>
      </c>
      <c r="Q110" s="375"/>
      <c r="R110" s="591"/>
      <c r="S110" s="591"/>
      <c r="T110" s="392">
        <f>SUM(AG110,AJ110,AM110,AP110,AS110,AV110,AY110)</f>
        <v>130</v>
      </c>
      <c r="U110" s="393"/>
      <c r="V110" s="394"/>
      <c r="W110" s="392">
        <f>SUM(Y110:AF110)</f>
        <v>82</v>
      </c>
      <c r="X110" s="394"/>
      <c r="Y110" s="392">
        <v>50</v>
      </c>
      <c r="Z110" s="394"/>
      <c r="AA110" s="392">
        <v>16</v>
      </c>
      <c r="AB110" s="394"/>
      <c r="AC110" s="392">
        <v>16</v>
      </c>
      <c r="AD110" s="394"/>
      <c r="AE110" s="590"/>
      <c r="AF110" s="590"/>
      <c r="AG110" s="294"/>
      <c r="AH110" s="294"/>
      <c r="AI110" s="294"/>
      <c r="AJ110" s="294"/>
      <c r="AK110" s="294"/>
      <c r="AL110" s="294"/>
      <c r="AM110" s="289"/>
      <c r="AN110" s="289"/>
      <c r="AO110" s="289"/>
      <c r="AP110" s="286">
        <v>130</v>
      </c>
      <c r="AQ110" s="286">
        <v>82</v>
      </c>
      <c r="AR110" s="286">
        <v>3</v>
      </c>
      <c r="AS110" s="288"/>
      <c r="AT110" s="288"/>
      <c r="AU110" s="288"/>
      <c r="AV110" s="301"/>
      <c r="AW110" s="301"/>
      <c r="AX110" s="301"/>
      <c r="AY110" s="289"/>
      <c r="AZ110" s="289"/>
      <c r="BA110" s="289"/>
      <c r="BB110" s="289"/>
      <c r="BC110" s="289"/>
      <c r="BD110" s="289"/>
      <c r="BE110" s="386">
        <f>SUM(AI110,AL110,AO110,AR110,AU110,AX110,BA110,BD110)</f>
        <v>3</v>
      </c>
      <c r="BF110" s="386"/>
      <c r="BG110" s="756" t="s">
        <v>212</v>
      </c>
      <c r="BH110" s="757"/>
      <c r="BI110" s="757"/>
      <c r="BJ110" s="758"/>
    </row>
    <row r="111" spans="1:62" s="7" customFormat="1" ht="63" customHeight="1" x14ac:dyDescent="0.55000000000000004">
      <c r="A111" s="348" t="s">
        <v>224</v>
      </c>
      <c r="B111" s="501" t="s">
        <v>289</v>
      </c>
      <c r="C111" s="501"/>
      <c r="D111" s="501"/>
      <c r="E111" s="501"/>
      <c r="F111" s="501"/>
      <c r="G111" s="501"/>
      <c r="H111" s="501"/>
      <c r="I111" s="501"/>
      <c r="J111" s="501"/>
      <c r="K111" s="501"/>
      <c r="L111" s="501"/>
      <c r="M111" s="501"/>
      <c r="N111" s="501"/>
      <c r="O111" s="501"/>
      <c r="P111" s="375"/>
      <c r="Q111" s="375"/>
      <c r="R111" s="375"/>
      <c r="S111" s="375"/>
      <c r="T111" s="390">
        <f>SUM(T112:V116)</f>
        <v>500</v>
      </c>
      <c r="U111" s="390"/>
      <c r="V111" s="390"/>
      <c r="W111" s="390">
        <f>SUM(W112:X116)</f>
        <v>222</v>
      </c>
      <c r="X111" s="390"/>
      <c r="Y111" s="390">
        <f>SUM(Y112:Z116)</f>
        <v>136</v>
      </c>
      <c r="Z111" s="390"/>
      <c r="AA111" s="390">
        <f>SUM(AA112:AB116)</f>
        <v>50</v>
      </c>
      <c r="AB111" s="390"/>
      <c r="AC111" s="390">
        <f>SUM(AC112:AD116)</f>
        <v>36</v>
      </c>
      <c r="AD111" s="390"/>
      <c r="AE111" s="386"/>
      <c r="AF111" s="386"/>
      <c r="AG111" s="286"/>
      <c r="AH111" s="286"/>
      <c r="AI111" s="286"/>
      <c r="AJ111" s="286"/>
      <c r="AK111" s="286"/>
      <c r="AL111" s="286"/>
      <c r="AM111" s="286"/>
      <c r="AN111" s="286"/>
      <c r="AO111" s="286"/>
      <c r="AP111" s="286"/>
      <c r="AQ111" s="286"/>
      <c r="AR111" s="286"/>
      <c r="AS111" s="288"/>
      <c r="AT111" s="288"/>
      <c r="AU111" s="288"/>
      <c r="AV111" s="288"/>
      <c r="AW111" s="288"/>
      <c r="AX111" s="288"/>
      <c r="AY111" s="286"/>
      <c r="AZ111" s="286"/>
      <c r="BA111" s="286"/>
      <c r="BB111" s="286"/>
      <c r="BC111" s="286"/>
      <c r="BD111" s="286"/>
      <c r="BE111" s="390">
        <f>SUM(BE112:BF116)</f>
        <v>13</v>
      </c>
      <c r="BF111" s="390"/>
      <c r="BG111" s="756"/>
      <c r="BH111" s="757"/>
      <c r="BI111" s="757"/>
      <c r="BJ111" s="758"/>
    </row>
    <row r="112" spans="1:62" s="7" customFormat="1" ht="53.25" customHeight="1" x14ac:dyDescent="0.55000000000000004">
      <c r="A112" s="350" t="s">
        <v>225</v>
      </c>
      <c r="B112" s="376" t="s">
        <v>143</v>
      </c>
      <c r="C112" s="376"/>
      <c r="D112" s="376"/>
      <c r="E112" s="376"/>
      <c r="F112" s="376"/>
      <c r="G112" s="376"/>
      <c r="H112" s="376"/>
      <c r="I112" s="376"/>
      <c r="J112" s="376"/>
      <c r="K112" s="376"/>
      <c r="L112" s="376"/>
      <c r="M112" s="376"/>
      <c r="N112" s="376"/>
      <c r="O112" s="376"/>
      <c r="P112" s="375"/>
      <c r="Q112" s="375"/>
      <c r="R112" s="375" t="s">
        <v>281</v>
      </c>
      <c r="S112" s="375"/>
      <c r="T112" s="392">
        <f>SUM(AG112,AJ112,AM112,AP112,AS112,AV112,AY112)</f>
        <v>90</v>
      </c>
      <c r="U112" s="393"/>
      <c r="V112" s="394"/>
      <c r="W112" s="392">
        <f>SUM(Y112:AF112)</f>
        <v>34</v>
      </c>
      <c r="X112" s="394"/>
      <c r="Y112" s="392">
        <v>34</v>
      </c>
      <c r="Z112" s="394"/>
      <c r="AA112" s="386"/>
      <c r="AB112" s="386"/>
      <c r="AC112" s="386"/>
      <c r="AD112" s="386"/>
      <c r="AE112" s="386"/>
      <c r="AF112" s="386"/>
      <c r="AG112" s="286">
        <v>90</v>
      </c>
      <c r="AH112" s="286">
        <v>34</v>
      </c>
      <c r="AI112" s="286">
        <v>3</v>
      </c>
      <c r="AJ112" s="286"/>
      <c r="AK112" s="286"/>
      <c r="AL112" s="286"/>
      <c r="AM112" s="286"/>
      <c r="AN112" s="286"/>
      <c r="AO112" s="286"/>
      <c r="AP112" s="286"/>
      <c r="AQ112" s="286"/>
      <c r="AR112" s="286"/>
      <c r="AS112" s="288"/>
      <c r="AT112" s="288"/>
      <c r="AU112" s="288"/>
      <c r="AV112" s="288"/>
      <c r="AW112" s="288"/>
      <c r="AX112" s="288"/>
      <c r="AY112" s="286"/>
      <c r="AZ112" s="286"/>
      <c r="BA112" s="286"/>
      <c r="BB112" s="286"/>
      <c r="BC112" s="286"/>
      <c r="BD112" s="286"/>
      <c r="BE112" s="386">
        <f t="shared" ref="BE112:BE116" si="3">SUM(AI112,AL112,AO112,AR112,AU112,AX112,BA112,BD112)</f>
        <v>3</v>
      </c>
      <c r="BF112" s="386"/>
      <c r="BG112" s="756" t="s">
        <v>213</v>
      </c>
      <c r="BH112" s="757"/>
      <c r="BI112" s="757"/>
      <c r="BJ112" s="758"/>
    </row>
    <row r="113" spans="1:62" s="7" customFormat="1" ht="52.5" customHeight="1" x14ac:dyDescent="0.55000000000000004">
      <c r="A113" s="350" t="s">
        <v>226</v>
      </c>
      <c r="B113" s="376" t="s">
        <v>340</v>
      </c>
      <c r="C113" s="376"/>
      <c r="D113" s="376"/>
      <c r="E113" s="376"/>
      <c r="F113" s="376"/>
      <c r="G113" s="376"/>
      <c r="H113" s="376"/>
      <c r="I113" s="376"/>
      <c r="J113" s="376"/>
      <c r="K113" s="376"/>
      <c r="L113" s="376"/>
      <c r="M113" s="376"/>
      <c r="N113" s="376"/>
      <c r="O113" s="376"/>
      <c r="P113" s="469">
        <v>5</v>
      </c>
      <c r="Q113" s="469"/>
      <c r="R113" s="469"/>
      <c r="S113" s="469"/>
      <c r="T113" s="392">
        <f>SUM(AJ113,AG113,AM113,AP113,AS113,AV113,AY113)</f>
        <v>130</v>
      </c>
      <c r="U113" s="393"/>
      <c r="V113" s="394"/>
      <c r="W113" s="392">
        <f>SUM(Y113:AF113)</f>
        <v>68</v>
      </c>
      <c r="X113" s="394"/>
      <c r="Y113" s="407">
        <v>34</v>
      </c>
      <c r="Z113" s="409"/>
      <c r="AA113" s="407">
        <v>16</v>
      </c>
      <c r="AB113" s="409"/>
      <c r="AC113" s="461">
        <v>18</v>
      </c>
      <c r="AD113" s="461"/>
      <c r="AE113" s="386"/>
      <c r="AF113" s="386"/>
      <c r="AG113" s="125"/>
      <c r="AH113" s="125"/>
      <c r="AI113" s="125"/>
      <c r="AJ113" s="286"/>
      <c r="AK113" s="286"/>
      <c r="AL113" s="286"/>
      <c r="AM113" s="286"/>
      <c r="AN113" s="286"/>
      <c r="AO113" s="286"/>
      <c r="AP113" s="286"/>
      <c r="AQ113" s="286"/>
      <c r="AR113" s="286"/>
      <c r="AS113" s="285">
        <v>130</v>
      </c>
      <c r="AT113" s="285">
        <v>68</v>
      </c>
      <c r="AU113" s="285">
        <v>3</v>
      </c>
      <c r="AV113" s="288"/>
      <c r="AW113" s="288"/>
      <c r="AX113" s="288"/>
      <c r="AY113" s="286"/>
      <c r="AZ113" s="286"/>
      <c r="BA113" s="286"/>
      <c r="BB113" s="286"/>
      <c r="BC113" s="286"/>
      <c r="BD113" s="286"/>
      <c r="BE113" s="386">
        <f>SUM(AL113,AI113,AO113,AR113,AU113,AX113,BA113,BD113)</f>
        <v>3</v>
      </c>
      <c r="BF113" s="386"/>
      <c r="BG113" s="756" t="s">
        <v>214</v>
      </c>
      <c r="BH113" s="757"/>
      <c r="BI113" s="757"/>
      <c r="BJ113" s="758"/>
    </row>
    <row r="114" spans="1:62" s="7" customFormat="1" ht="56.25" customHeight="1" x14ac:dyDescent="0.55000000000000004">
      <c r="A114" s="350" t="s">
        <v>331</v>
      </c>
      <c r="B114" s="460" t="s">
        <v>154</v>
      </c>
      <c r="C114" s="460"/>
      <c r="D114" s="460"/>
      <c r="E114" s="460"/>
      <c r="F114" s="460"/>
      <c r="G114" s="460"/>
      <c r="H114" s="460"/>
      <c r="I114" s="460"/>
      <c r="J114" s="460"/>
      <c r="K114" s="460"/>
      <c r="L114" s="460"/>
      <c r="M114" s="460"/>
      <c r="N114" s="460"/>
      <c r="O114" s="460"/>
      <c r="P114" s="469">
        <v>2</v>
      </c>
      <c r="Q114" s="469"/>
      <c r="R114" s="469"/>
      <c r="S114" s="469"/>
      <c r="T114" s="392">
        <f>SUM(AG114,AJ114,AM114,AP114,AS114,AV114,AY114)</f>
        <v>110</v>
      </c>
      <c r="U114" s="393"/>
      <c r="V114" s="394"/>
      <c r="W114" s="392">
        <f>SUM(Y114:AF114)</f>
        <v>52</v>
      </c>
      <c r="X114" s="394"/>
      <c r="Y114" s="392">
        <v>34</v>
      </c>
      <c r="Z114" s="394"/>
      <c r="AA114" s="392"/>
      <c r="AB114" s="394"/>
      <c r="AC114" s="392">
        <v>18</v>
      </c>
      <c r="AD114" s="394"/>
      <c r="AE114" s="590"/>
      <c r="AF114" s="590"/>
      <c r="AG114" s="294"/>
      <c r="AH114" s="294"/>
      <c r="AI114" s="294"/>
      <c r="AJ114" s="290">
        <v>110</v>
      </c>
      <c r="AK114" s="290">
        <v>52</v>
      </c>
      <c r="AL114" s="290">
        <v>3</v>
      </c>
      <c r="AM114" s="286"/>
      <c r="AN114" s="286"/>
      <c r="AO114" s="286"/>
      <c r="AP114" s="286"/>
      <c r="AQ114" s="286"/>
      <c r="AR114" s="286"/>
      <c r="AS114" s="288"/>
      <c r="AT114" s="288"/>
      <c r="AU114" s="288"/>
      <c r="AV114" s="111"/>
      <c r="AW114" s="111"/>
      <c r="AX114" s="111"/>
      <c r="AY114" s="289"/>
      <c r="AZ114" s="289"/>
      <c r="BA114" s="289"/>
      <c r="BB114" s="289"/>
      <c r="BC114" s="289"/>
      <c r="BD114" s="289"/>
      <c r="BE114" s="386">
        <f t="shared" si="3"/>
        <v>3</v>
      </c>
      <c r="BF114" s="386"/>
      <c r="BG114" s="756" t="s">
        <v>215</v>
      </c>
      <c r="BH114" s="757"/>
      <c r="BI114" s="757"/>
      <c r="BJ114" s="758"/>
    </row>
    <row r="115" spans="1:62" s="7" customFormat="1" ht="48" customHeight="1" x14ac:dyDescent="0.55000000000000004">
      <c r="A115" s="525" t="s">
        <v>332</v>
      </c>
      <c r="B115" s="460" t="s">
        <v>316</v>
      </c>
      <c r="C115" s="460"/>
      <c r="D115" s="460"/>
      <c r="E115" s="460"/>
      <c r="F115" s="460"/>
      <c r="G115" s="460"/>
      <c r="H115" s="460"/>
      <c r="I115" s="460"/>
      <c r="J115" s="460"/>
      <c r="K115" s="460"/>
      <c r="L115" s="460"/>
      <c r="M115" s="460"/>
      <c r="N115" s="460"/>
      <c r="O115" s="460"/>
      <c r="P115" s="375">
        <v>5</v>
      </c>
      <c r="Q115" s="375"/>
      <c r="R115" s="591"/>
      <c r="S115" s="591"/>
      <c r="T115" s="392">
        <f>SUM(AG115,AJ115,AM115,AP115,AS115,AV115,AY115)</f>
        <v>130</v>
      </c>
      <c r="U115" s="393"/>
      <c r="V115" s="394"/>
      <c r="W115" s="392">
        <f>SUM(Y115:AF115)</f>
        <v>68</v>
      </c>
      <c r="X115" s="394"/>
      <c r="Y115" s="392">
        <v>34</v>
      </c>
      <c r="Z115" s="394"/>
      <c r="AA115" s="392">
        <v>34</v>
      </c>
      <c r="AB115" s="394"/>
      <c r="AC115" s="386"/>
      <c r="AD115" s="386"/>
      <c r="AE115" s="590"/>
      <c r="AF115" s="590"/>
      <c r="AG115" s="294"/>
      <c r="AH115" s="294"/>
      <c r="AI115" s="294"/>
      <c r="AJ115" s="294"/>
      <c r="AK115" s="294"/>
      <c r="AL115" s="294"/>
      <c r="AM115" s="286"/>
      <c r="AN115" s="286"/>
      <c r="AO115" s="286"/>
      <c r="AP115" s="289"/>
      <c r="AQ115" s="289"/>
      <c r="AR115" s="289"/>
      <c r="AS115" s="288">
        <v>130</v>
      </c>
      <c r="AT115" s="288">
        <v>68</v>
      </c>
      <c r="AU115" s="288">
        <v>3</v>
      </c>
      <c r="AV115" s="301"/>
      <c r="AW115" s="301"/>
      <c r="AX115" s="301"/>
      <c r="AY115" s="289"/>
      <c r="AZ115" s="289"/>
      <c r="BA115" s="289"/>
      <c r="BB115" s="289"/>
      <c r="BC115" s="289"/>
      <c r="BD115" s="289"/>
      <c r="BE115" s="386">
        <f t="shared" si="3"/>
        <v>3</v>
      </c>
      <c r="BF115" s="386"/>
      <c r="BG115" s="404" t="s">
        <v>216</v>
      </c>
      <c r="BH115" s="404"/>
      <c r="BI115" s="404"/>
      <c r="BJ115" s="405"/>
    </row>
    <row r="116" spans="1:62" s="7" customFormat="1" ht="86.25" customHeight="1" x14ac:dyDescent="0.55000000000000004">
      <c r="A116" s="525"/>
      <c r="B116" s="460" t="s">
        <v>318</v>
      </c>
      <c r="C116" s="460"/>
      <c r="D116" s="460"/>
      <c r="E116" s="460"/>
      <c r="F116" s="460"/>
      <c r="G116" s="460"/>
      <c r="H116" s="460"/>
      <c r="I116" s="460"/>
      <c r="J116" s="460"/>
      <c r="K116" s="460"/>
      <c r="L116" s="460"/>
      <c r="M116" s="460"/>
      <c r="N116" s="460"/>
      <c r="O116" s="460"/>
      <c r="P116" s="591"/>
      <c r="Q116" s="591"/>
      <c r="R116" s="591"/>
      <c r="S116" s="591"/>
      <c r="T116" s="392">
        <v>40</v>
      </c>
      <c r="U116" s="393"/>
      <c r="V116" s="394"/>
      <c r="W116" s="392"/>
      <c r="X116" s="394"/>
      <c r="Y116" s="483"/>
      <c r="Z116" s="483"/>
      <c r="AA116" s="590"/>
      <c r="AB116" s="590"/>
      <c r="AC116" s="590"/>
      <c r="AD116" s="590"/>
      <c r="AE116" s="590"/>
      <c r="AF116" s="590"/>
      <c r="AG116" s="294"/>
      <c r="AH116" s="294"/>
      <c r="AI116" s="294"/>
      <c r="AJ116" s="294"/>
      <c r="AK116" s="294"/>
      <c r="AL116" s="294"/>
      <c r="AM116" s="286"/>
      <c r="AN116" s="286"/>
      <c r="AO116" s="286"/>
      <c r="AP116" s="289"/>
      <c r="AQ116" s="289"/>
      <c r="AR116" s="289"/>
      <c r="AS116" s="288">
        <v>40</v>
      </c>
      <c r="AT116" s="301"/>
      <c r="AU116" s="288">
        <v>1</v>
      </c>
      <c r="AV116" s="301"/>
      <c r="AW116" s="301"/>
      <c r="AX116" s="301"/>
      <c r="AY116" s="289"/>
      <c r="AZ116" s="289"/>
      <c r="BA116" s="289"/>
      <c r="BB116" s="289"/>
      <c r="BC116" s="289"/>
      <c r="BD116" s="289"/>
      <c r="BE116" s="386">
        <f t="shared" si="3"/>
        <v>1</v>
      </c>
      <c r="BF116" s="386"/>
      <c r="BG116" s="404"/>
      <c r="BH116" s="404"/>
      <c r="BI116" s="404"/>
      <c r="BJ116" s="405"/>
    </row>
    <row r="117" spans="1:62" s="7" customFormat="1" ht="84" customHeight="1" x14ac:dyDescent="0.55000000000000004">
      <c r="A117" s="348" t="s">
        <v>227</v>
      </c>
      <c r="B117" s="501" t="s">
        <v>325</v>
      </c>
      <c r="C117" s="501"/>
      <c r="D117" s="501"/>
      <c r="E117" s="501"/>
      <c r="F117" s="501"/>
      <c r="G117" s="501"/>
      <c r="H117" s="501"/>
      <c r="I117" s="501"/>
      <c r="J117" s="501"/>
      <c r="K117" s="501"/>
      <c r="L117" s="501"/>
      <c r="M117" s="501"/>
      <c r="N117" s="501"/>
      <c r="O117" s="501"/>
      <c r="P117" s="591"/>
      <c r="Q117" s="591"/>
      <c r="R117" s="591"/>
      <c r="S117" s="591"/>
      <c r="T117" s="390">
        <f>SUM(T118:V124,T130:V132)</f>
        <v>1022</v>
      </c>
      <c r="U117" s="390"/>
      <c r="V117" s="390"/>
      <c r="W117" s="390">
        <f>SUM(W118:X124,W130:X132)</f>
        <v>478</v>
      </c>
      <c r="X117" s="390"/>
      <c r="Y117" s="390">
        <f>SUM(Y118:Z124,Y130:Z132)</f>
        <v>172</v>
      </c>
      <c r="Z117" s="390"/>
      <c r="AA117" s="390">
        <f>SUM(AA118:AB124,AA130:AB132)</f>
        <v>256</v>
      </c>
      <c r="AB117" s="390"/>
      <c r="AC117" s="390">
        <f>SUM(AC118:AD124,AC130:AD132)</f>
        <v>50</v>
      </c>
      <c r="AD117" s="390"/>
      <c r="AE117" s="590"/>
      <c r="AF117" s="590"/>
      <c r="AG117" s="294"/>
      <c r="AH117" s="294"/>
      <c r="AI117" s="294"/>
      <c r="AJ117" s="294"/>
      <c r="AK117" s="294"/>
      <c r="AL117" s="294"/>
      <c r="AM117" s="289"/>
      <c r="AN117" s="289"/>
      <c r="AO117" s="289"/>
      <c r="AP117" s="289"/>
      <c r="AQ117" s="289"/>
      <c r="AR117" s="289"/>
      <c r="AS117" s="301"/>
      <c r="AT117" s="301"/>
      <c r="AU117" s="301"/>
      <c r="AV117" s="301"/>
      <c r="AW117" s="301"/>
      <c r="AX117" s="301"/>
      <c r="AY117" s="289"/>
      <c r="AZ117" s="289"/>
      <c r="BA117" s="289"/>
      <c r="BB117" s="289"/>
      <c r="BC117" s="289"/>
      <c r="BD117" s="289"/>
      <c r="BE117" s="390">
        <f>SUM(BE118:BF132)</f>
        <v>27</v>
      </c>
      <c r="BF117" s="390"/>
      <c r="BG117" s="756"/>
      <c r="BH117" s="757"/>
      <c r="BI117" s="757"/>
      <c r="BJ117" s="758"/>
    </row>
    <row r="118" spans="1:62" s="7" customFormat="1" ht="56.25" customHeight="1" x14ac:dyDescent="0.55000000000000004">
      <c r="A118" s="350" t="s">
        <v>228</v>
      </c>
      <c r="B118" s="376" t="s">
        <v>148</v>
      </c>
      <c r="C118" s="376"/>
      <c r="D118" s="376"/>
      <c r="E118" s="376"/>
      <c r="F118" s="376"/>
      <c r="G118" s="376"/>
      <c r="H118" s="376"/>
      <c r="I118" s="376"/>
      <c r="J118" s="376"/>
      <c r="K118" s="376"/>
      <c r="L118" s="376"/>
      <c r="M118" s="376"/>
      <c r="N118" s="376"/>
      <c r="O118" s="376"/>
      <c r="P118" s="469">
        <v>5</v>
      </c>
      <c r="Q118" s="469"/>
      <c r="R118" s="480"/>
      <c r="S118" s="480"/>
      <c r="T118" s="392">
        <f>SUM(AG118,AJ118,AM118,AP118,AS118,AV118,AY118)</f>
        <v>130</v>
      </c>
      <c r="U118" s="393"/>
      <c r="V118" s="394"/>
      <c r="W118" s="392">
        <f>SUM(Y118:AF118)</f>
        <v>68</v>
      </c>
      <c r="X118" s="394"/>
      <c r="Y118" s="392">
        <v>34</v>
      </c>
      <c r="Z118" s="394"/>
      <c r="AA118" s="386"/>
      <c r="AB118" s="386"/>
      <c r="AC118" s="392">
        <v>34</v>
      </c>
      <c r="AD118" s="394"/>
      <c r="AE118" s="386"/>
      <c r="AF118" s="386"/>
      <c r="AG118" s="286"/>
      <c r="AH118" s="286"/>
      <c r="AI118" s="286"/>
      <c r="AJ118" s="286"/>
      <c r="AK118" s="286"/>
      <c r="AL118" s="286"/>
      <c r="AM118" s="286"/>
      <c r="AN118" s="286"/>
      <c r="AO118" s="286"/>
      <c r="AP118" s="76"/>
      <c r="AQ118" s="76"/>
      <c r="AR118" s="76"/>
      <c r="AS118" s="288">
        <v>130</v>
      </c>
      <c r="AT118" s="288">
        <v>68</v>
      </c>
      <c r="AU118" s="288">
        <v>3</v>
      </c>
      <c r="AV118" s="288"/>
      <c r="AW118" s="288"/>
      <c r="AX118" s="288"/>
      <c r="AY118" s="286"/>
      <c r="AZ118" s="286"/>
      <c r="BA118" s="286"/>
      <c r="BB118" s="286"/>
      <c r="BC118" s="286"/>
      <c r="BD118" s="286"/>
      <c r="BE118" s="386">
        <f>SUM(AI118,AL118,AO118,AR118,AU118,AX118,BA118,BD118)</f>
        <v>3</v>
      </c>
      <c r="BF118" s="386"/>
      <c r="BG118" s="756" t="s">
        <v>217</v>
      </c>
      <c r="BH118" s="757"/>
      <c r="BI118" s="757"/>
      <c r="BJ118" s="758"/>
    </row>
    <row r="119" spans="1:62" s="9" customFormat="1" ht="90.75" customHeight="1" x14ac:dyDescent="0.55000000000000004">
      <c r="A119" s="525" t="s">
        <v>229</v>
      </c>
      <c r="B119" s="454" t="s">
        <v>261</v>
      </c>
      <c r="C119" s="454"/>
      <c r="D119" s="454"/>
      <c r="E119" s="454"/>
      <c r="F119" s="454"/>
      <c r="G119" s="454"/>
      <c r="H119" s="454"/>
      <c r="I119" s="454"/>
      <c r="J119" s="454"/>
      <c r="K119" s="454"/>
      <c r="L119" s="454"/>
      <c r="M119" s="454"/>
      <c r="N119" s="454"/>
      <c r="O119" s="454"/>
      <c r="P119" s="819">
        <v>6</v>
      </c>
      <c r="Q119" s="819"/>
      <c r="R119" s="819">
        <v>5</v>
      </c>
      <c r="S119" s="819"/>
      <c r="T119" s="392">
        <f>SUM(AG119,AJ119,AM119,AP119,AS119,AV119,AY119)</f>
        <v>250</v>
      </c>
      <c r="U119" s="393"/>
      <c r="V119" s="394"/>
      <c r="W119" s="392">
        <f>SUM(Y119:AF119)</f>
        <v>136</v>
      </c>
      <c r="X119" s="394"/>
      <c r="Y119" s="588">
        <v>34</v>
      </c>
      <c r="Z119" s="589"/>
      <c r="AA119" s="588">
        <v>102</v>
      </c>
      <c r="AB119" s="589"/>
      <c r="AC119" s="455"/>
      <c r="AD119" s="456"/>
      <c r="AE119" s="587"/>
      <c r="AF119" s="587"/>
      <c r="AG119" s="83"/>
      <c r="AH119" s="83"/>
      <c r="AI119" s="83"/>
      <c r="AJ119" s="83"/>
      <c r="AK119" s="83"/>
      <c r="AL119" s="83"/>
      <c r="AM119" s="301"/>
      <c r="AN119" s="301"/>
      <c r="AO119" s="301"/>
      <c r="AP119" s="301"/>
      <c r="AQ119" s="301"/>
      <c r="AR119" s="301"/>
      <c r="AS119" s="288">
        <v>130</v>
      </c>
      <c r="AT119" s="288">
        <v>68</v>
      </c>
      <c r="AU119" s="288">
        <v>3</v>
      </c>
      <c r="AV119" s="288">
        <v>120</v>
      </c>
      <c r="AW119" s="288">
        <v>68</v>
      </c>
      <c r="AX119" s="288">
        <v>3</v>
      </c>
      <c r="AY119" s="301"/>
      <c r="AZ119" s="301"/>
      <c r="BA119" s="301"/>
      <c r="BB119" s="301"/>
      <c r="BC119" s="301"/>
      <c r="BD119" s="301"/>
      <c r="BE119" s="386">
        <f>SUM(AI119,AL119,AO119,AR119,AU119,AX119,BA119,BD119)</f>
        <v>6</v>
      </c>
      <c r="BF119" s="386"/>
      <c r="BG119" s="377" t="s">
        <v>339</v>
      </c>
      <c r="BH119" s="378"/>
      <c r="BI119" s="378"/>
      <c r="BJ119" s="379"/>
    </row>
    <row r="120" spans="1:62" s="7" customFormat="1" ht="30" customHeight="1" x14ac:dyDescent="0.55000000000000004">
      <c r="A120" s="525"/>
      <c r="B120" s="376" t="s">
        <v>262</v>
      </c>
      <c r="C120" s="376"/>
      <c r="D120" s="376"/>
      <c r="E120" s="376"/>
      <c r="F120" s="376"/>
      <c r="G120" s="376"/>
      <c r="H120" s="376"/>
      <c r="I120" s="376"/>
      <c r="J120" s="376"/>
      <c r="K120" s="376"/>
      <c r="L120" s="376"/>
      <c r="M120" s="376"/>
      <c r="N120" s="376"/>
      <c r="O120" s="376"/>
      <c r="P120" s="480"/>
      <c r="Q120" s="480"/>
      <c r="R120" s="480"/>
      <c r="S120" s="480"/>
      <c r="T120" s="507">
        <v>60</v>
      </c>
      <c r="U120" s="630"/>
      <c r="V120" s="508"/>
      <c r="W120" s="507"/>
      <c r="X120" s="508"/>
      <c r="Y120" s="386"/>
      <c r="Z120" s="386"/>
      <c r="AA120" s="390"/>
      <c r="AB120" s="390"/>
      <c r="AC120" s="390"/>
      <c r="AD120" s="390"/>
      <c r="AE120" s="390"/>
      <c r="AF120" s="390"/>
      <c r="AG120" s="386"/>
      <c r="AH120" s="386"/>
      <c r="AI120" s="386"/>
      <c r="AJ120" s="386"/>
      <c r="AK120" s="386"/>
      <c r="AL120" s="386"/>
      <c r="AM120" s="390"/>
      <c r="AN120" s="390"/>
      <c r="AO120" s="390"/>
      <c r="AP120" s="390"/>
      <c r="AQ120" s="390"/>
      <c r="AR120" s="390"/>
      <c r="AS120" s="511"/>
      <c r="AT120" s="511"/>
      <c r="AU120" s="511"/>
      <c r="AV120" s="387">
        <v>60</v>
      </c>
      <c r="AW120" s="511"/>
      <c r="AX120" s="387">
        <v>2</v>
      </c>
      <c r="AY120" s="390"/>
      <c r="AZ120" s="390"/>
      <c r="BA120" s="390"/>
      <c r="BB120" s="390"/>
      <c r="BC120" s="390"/>
      <c r="BD120" s="390"/>
      <c r="BE120" s="386">
        <f t="shared" ref="BE120:BE137" si="4">SUM(AI120,AL120,AO120,AR120,AU120,AX120,BA120,BD120)</f>
        <v>2</v>
      </c>
      <c r="BF120" s="386"/>
      <c r="BG120" s="380"/>
      <c r="BH120" s="381"/>
      <c r="BI120" s="381"/>
      <c r="BJ120" s="382"/>
    </row>
    <row r="121" spans="1:62" s="7" customFormat="1" ht="88.5" customHeight="1" x14ac:dyDescent="0.55000000000000004">
      <c r="A121" s="525"/>
      <c r="B121" s="376"/>
      <c r="C121" s="376"/>
      <c r="D121" s="376"/>
      <c r="E121" s="376"/>
      <c r="F121" s="376"/>
      <c r="G121" s="376"/>
      <c r="H121" s="376"/>
      <c r="I121" s="376"/>
      <c r="J121" s="376"/>
      <c r="K121" s="376"/>
      <c r="L121" s="376"/>
      <c r="M121" s="376"/>
      <c r="N121" s="376"/>
      <c r="O121" s="376"/>
      <c r="P121" s="480"/>
      <c r="Q121" s="480"/>
      <c r="R121" s="480"/>
      <c r="S121" s="480"/>
      <c r="T121" s="509"/>
      <c r="U121" s="631"/>
      <c r="V121" s="510"/>
      <c r="W121" s="509"/>
      <c r="X121" s="510"/>
      <c r="Y121" s="386"/>
      <c r="Z121" s="386"/>
      <c r="AA121" s="390"/>
      <c r="AB121" s="390"/>
      <c r="AC121" s="390"/>
      <c r="AD121" s="390"/>
      <c r="AE121" s="390"/>
      <c r="AF121" s="390"/>
      <c r="AG121" s="386"/>
      <c r="AH121" s="386"/>
      <c r="AI121" s="386"/>
      <c r="AJ121" s="386"/>
      <c r="AK121" s="386"/>
      <c r="AL121" s="386"/>
      <c r="AM121" s="390"/>
      <c r="AN121" s="390"/>
      <c r="AO121" s="390"/>
      <c r="AP121" s="390"/>
      <c r="AQ121" s="390"/>
      <c r="AR121" s="390"/>
      <c r="AS121" s="511"/>
      <c r="AT121" s="511"/>
      <c r="AU121" s="511"/>
      <c r="AV121" s="387"/>
      <c r="AW121" s="511"/>
      <c r="AX121" s="387"/>
      <c r="AY121" s="390"/>
      <c r="AZ121" s="390"/>
      <c r="BA121" s="390"/>
      <c r="BB121" s="390"/>
      <c r="BC121" s="390"/>
      <c r="BD121" s="390"/>
      <c r="BE121" s="386"/>
      <c r="BF121" s="386"/>
      <c r="BG121" s="380"/>
      <c r="BH121" s="381"/>
      <c r="BI121" s="381"/>
      <c r="BJ121" s="382"/>
    </row>
    <row r="122" spans="1:62" s="7" customFormat="1" ht="81.75" customHeight="1" x14ac:dyDescent="0.55000000000000004">
      <c r="A122" s="350" t="s">
        <v>230</v>
      </c>
      <c r="B122" s="376" t="s">
        <v>158</v>
      </c>
      <c r="C122" s="376"/>
      <c r="D122" s="376"/>
      <c r="E122" s="376"/>
      <c r="F122" s="376"/>
      <c r="G122" s="376"/>
      <c r="H122" s="376"/>
      <c r="I122" s="376"/>
      <c r="J122" s="376"/>
      <c r="K122" s="376"/>
      <c r="L122" s="376"/>
      <c r="M122" s="376"/>
      <c r="N122" s="376"/>
      <c r="O122" s="376"/>
      <c r="P122" s="375">
        <v>6</v>
      </c>
      <c r="Q122" s="375"/>
      <c r="R122" s="591"/>
      <c r="S122" s="591"/>
      <c r="T122" s="392">
        <f>SUM(AG122,AJ122,AM122,AP122,AS122,AV122,AY122)</f>
        <v>120</v>
      </c>
      <c r="U122" s="393"/>
      <c r="V122" s="394"/>
      <c r="W122" s="392">
        <f>SUM(Y122:AF122)</f>
        <v>68</v>
      </c>
      <c r="X122" s="394"/>
      <c r="Y122" s="392">
        <v>34</v>
      </c>
      <c r="Z122" s="394"/>
      <c r="AA122" s="392">
        <v>18</v>
      </c>
      <c r="AB122" s="394"/>
      <c r="AC122" s="392">
        <v>16</v>
      </c>
      <c r="AD122" s="394"/>
      <c r="AE122" s="590"/>
      <c r="AF122" s="590"/>
      <c r="AG122" s="294"/>
      <c r="AH122" s="294"/>
      <c r="AI122" s="294"/>
      <c r="AJ122" s="294"/>
      <c r="AK122" s="294"/>
      <c r="AL122" s="294"/>
      <c r="AM122" s="289"/>
      <c r="AN122" s="289"/>
      <c r="AO122" s="289"/>
      <c r="AP122" s="289"/>
      <c r="AQ122" s="289"/>
      <c r="AR122" s="289"/>
      <c r="AS122" s="301"/>
      <c r="AT122" s="301"/>
      <c r="AU122" s="301"/>
      <c r="AV122" s="285">
        <v>120</v>
      </c>
      <c r="AW122" s="285">
        <v>68</v>
      </c>
      <c r="AX122" s="285">
        <v>3</v>
      </c>
      <c r="AY122" s="286"/>
      <c r="AZ122" s="286"/>
      <c r="BA122" s="286"/>
      <c r="BB122" s="289"/>
      <c r="BC122" s="289"/>
      <c r="BD122" s="289"/>
      <c r="BE122" s="386">
        <f t="shared" si="4"/>
        <v>3</v>
      </c>
      <c r="BF122" s="386"/>
      <c r="BG122" s="383"/>
      <c r="BH122" s="384"/>
      <c r="BI122" s="384"/>
      <c r="BJ122" s="385"/>
    </row>
    <row r="123" spans="1:62" s="7" customFormat="1" ht="84.75" customHeight="1" x14ac:dyDescent="0.55000000000000004">
      <c r="A123" s="525" t="s">
        <v>259</v>
      </c>
      <c r="B123" s="376" t="s">
        <v>161</v>
      </c>
      <c r="C123" s="376"/>
      <c r="D123" s="376"/>
      <c r="E123" s="376"/>
      <c r="F123" s="376"/>
      <c r="G123" s="376"/>
      <c r="H123" s="376"/>
      <c r="I123" s="376"/>
      <c r="J123" s="376"/>
      <c r="K123" s="376"/>
      <c r="L123" s="376"/>
      <c r="M123" s="376"/>
      <c r="N123" s="376"/>
      <c r="O123" s="376"/>
      <c r="P123" s="375">
        <v>7</v>
      </c>
      <c r="Q123" s="375"/>
      <c r="R123" s="591"/>
      <c r="S123" s="591"/>
      <c r="T123" s="392">
        <f>SUM(AG123,AJ123,AM123,AP123,AS123,AV123,AY123)</f>
        <v>130</v>
      </c>
      <c r="U123" s="393"/>
      <c r="V123" s="394"/>
      <c r="W123" s="392">
        <f>SUM(Y123:AF123)</f>
        <v>68</v>
      </c>
      <c r="X123" s="394"/>
      <c r="Y123" s="392">
        <v>34</v>
      </c>
      <c r="Z123" s="394"/>
      <c r="AA123" s="392">
        <v>34</v>
      </c>
      <c r="AB123" s="394"/>
      <c r="AC123" s="386"/>
      <c r="AD123" s="386"/>
      <c r="AE123" s="590"/>
      <c r="AF123" s="590"/>
      <c r="AG123" s="294"/>
      <c r="AH123" s="294"/>
      <c r="AI123" s="294"/>
      <c r="AJ123" s="294"/>
      <c r="AK123" s="294"/>
      <c r="AL123" s="294"/>
      <c r="AM123" s="289"/>
      <c r="AN123" s="289"/>
      <c r="AO123" s="289"/>
      <c r="AP123" s="289"/>
      <c r="AQ123" s="289"/>
      <c r="AR123" s="289"/>
      <c r="AS123" s="301"/>
      <c r="AT123" s="301"/>
      <c r="AU123" s="301"/>
      <c r="AV123" s="111"/>
      <c r="AW123" s="111"/>
      <c r="AX123" s="111"/>
      <c r="AY123" s="290">
        <v>130</v>
      </c>
      <c r="AZ123" s="290">
        <v>68</v>
      </c>
      <c r="BA123" s="290">
        <v>3</v>
      </c>
      <c r="BB123" s="289"/>
      <c r="BC123" s="289"/>
      <c r="BD123" s="289"/>
      <c r="BE123" s="386">
        <f t="shared" si="4"/>
        <v>3</v>
      </c>
      <c r="BF123" s="386"/>
      <c r="BG123" s="404" t="s">
        <v>359</v>
      </c>
      <c r="BH123" s="404"/>
      <c r="BI123" s="404"/>
      <c r="BJ123" s="405"/>
    </row>
    <row r="124" spans="1:62" s="7" customFormat="1" ht="117" customHeight="1" thickBot="1" x14ac:dyDescent="0.6">
      <c r="A124" s="742"/>
      <c r="B124" s="535" t="s">
        <v>182</v>
      </c>
      <c r="C124" s="535"/>
      <c r="D124" s="535"/>
      <c r="E124" s="535"/>
      <c r="F124" s="535"/>
      <c r="G124" s="535"/>
      <c r="H124" s="535"/>
      <c r="I124" s="535"/>
      <c r="J124" s="535"/>
      <c r="K124" s="535"/>
      <c r="L124" s="535"/>
      <c r="M124" s="535"/>
      <c r="N124" s="535"/>
      <c r="O124" s="535"/>
      <c r="P124" s="633"/>
      <c r="Q124" s="633"/>
      <c r="R124" s="633"/>
      <c r="S124" s="633"/>
      <c r="T124" s="484">
        <v>40</v>
      </c>
      <c r="U124" s="632"/>
      <c r="V124" s="485"/>
      <c r="W124" s="484"/>
      <c r="X124" s="485"/>
      <c r="Y124" s="716"/>
      <c r="Z124" s="716"/>
      <c r="AA124" s="812"/>
      <c r="AB124" s="812"/>
      <c r="AC124" s="812"/>
      <c r="AD124" s="812"/>
      <c r="AE124" s="745"/>
      <c r="AF124" s="745"/>
      <c r="AG124" s="352"/>
      <c r="AH124" s="352"/>
      <c r="AI124" s="352"/>
      <c r="AJ124" s="352"/>
      <c r="AK124" s="352"/>
      <c r="AL124" s="352"/>
      <c r="AM124" s="353"/>
      <c r="AN124" s="353"/>
      <c r="AO124" s="353"/>
      <c r="AP124" s="353"/>
      <c r="AQ124" s="353"/>
      <c r="AR124" s="353"/>
      <c r="AS124" s="354"/>
      <c r="AT124" s="354"/>
      <c r="AU124" s="354"/>
      <c r="AV124" s="355"/>
      <c r="AW124" s="355"/>
      <c r="AX124" s="355"/>
      <c r="AY124" s="356">
        <v>40</v>
      </c>
      <c r="AZ124" s="357"/>
      <c r="BA124" s="356">
        <v>1</v>
      </c>
      <c r="BB124" s="353"/>
      <c r="BC124" s="353"/>
      <c r="BD124" s="353"/>
      <c r="BE124" s="716">
        <f t="shared" si="4"/>
        <v>1</v>
      </c>
      <c r="BF124" s="716"/>
      <c r="BG124" s="505"/>
      <c r="BH124" s="505"/>
      <c r="BI124" s="505"/>
      <c r="BJ124" s="506"/>
    </row>
    <row r="125" spans="1:62" s="7" customFormat="1" ht="96.75" customHeight="1" thickBot="1" x14ac:dyDescent="0.6">
      <c r="A125" s="187"/>
      <c r="B125" s="188"/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9"/>
      <c r="Q125" s="189"/>
      <c r="R125" s="189"/>
      <c r="S125" s="189"/>
      <c r="T125" s="190"/>
      <c r="U125" s="190"/>
      <c r="V125" s="190"/>
      <c r="W125" s="190"/>
      <c r="X125" s="190"/>
      <c r="Y125" s="190"/>
      <c r="Z125" s="190"/>
      <c r="AA125" s="191"/>
      <c r="AB125" s="191"/>
      <c r="AC125" s="191"/>
      <c r="AD125" s="191"/>
      <c r="AE125" s="192"/>
      <c r="AF125" s="192"/>
      <c r="AG125" s="193"/>
      <c r="AH125" s="193"/>
      <c r="AI125" s="193"/>
      <c r="AJ125" s="193"/>
      <c r="AK125" s="193"/>
      <c r="AL125" s="193"/>
      <c r="AM125" s="192"/>
      <c r="AN125" s="192"/>
      <c r="AO125" s="192"/>
      <c r="AP125" s="192"/>
      <c r="AQ125" s="192"/>
      <c r="AR125" s="192"/>
      <c r="AS125" s="194"/>
      <c r="AT125" s="194"/>
      <c r="AU125" s="194"/>
      <c r="AV125" s="194"/>
      <c r="AW125" s="194"/>
      <c r="AX125" s="194"/>
      <c r="AY125" s="190"/>
      <c r="AZ125" s="192"/>
      <c r="BA125" s="190"/>
      <c r="BB125" s="192"/>
      <c r="BC125" s="192"/>
      <c r="BD125" s="192"/>
      <c r="BE125" s="190"/>
      <c r="BF125" s="190"/>
      <c r="BG125" s="174"/>
      <c r="BH125" s="174"/>
      <c r="BI125" s="174"/>
      <c r="BJ125" s="174"/>
    </row>
    <row r="126" spans="1:62" s="7" customFormat="1" ht="42" customHeight="1" thickBot="1" x14ac:dyDescent="0.6">
      <c r="A126" s="416" t="s">
        <v>423</v>
      </c>
      <c r="B126" s="713" t="s">
        <v>327</v>
      </c>
      <c r="C126" s="713"/>
      <c r="D126" s="713"/>
      <c r="E126" s="713"/>
      <c r="F126" s="713"/>
      <c r="G126" s="713"/>
      <c r="H126" s="713"/>
      <c r="I126" s="713"/>
      <c r="J126" s="713"/>
      <c r="K126" s="713"/>
      <c r="L126" s="713"/>
      <c r="M126" s="713"/>
      <c r="N126" s="713"/>
      <c r="O126" s="713"/>
      <c r="P126" s="532" t="s">
        <v>8</v>
      </c>
      <c r="Q126" s="532"/>
      <c r="R126" s="532" t="s">
        <v>9</v>
      </c>
      <c r="S126" s="532"/>
      <c r="T126" s="783" t="s">
        <v>10</v>
      </c>
      <c r="U126" s="784"/>
      <c r="V126" s="784"/>
      <c r="W126" s="784"/>
      <c r="X126" s="784"/>
      <c r="Y126" s="784"/>
      <c r="Z126" s="784"/>
      <c r="AA126" s="784"/>
      <c r="AB126" s="784"/>
      <c r="AC126" s="784"/>
      <c r="AD126" s="784"/>
      <c r="AE126" s="784"/>
      <c r="AF126" s="785"/>
      <c r="AG126" s="783" t="s">
        <v>33</v>
      </c>
      <c r="AH126" s="784"/>
      <c r="AI126" s="784"/>
      <c r="AJ126" s="784"/>
      <c r="AK126" s="784"/>
      <c r="AL126" s="784"/>
      <c r="AM126" s="784"/>
      <c r="AN126" s="784"/>
      <c r="AO126" s="784"/>
      <c r="AP126" s="784"/>
      <c r="AQ126" s="784"/>
      <c r="AR126" s="784"/>
      <c r="AS126" s="784"/>
      <c r="AT126" s="784"/>
      <c r="AU126" s="784"/>
      <c r="AV126" s="784"/>
      <c r="AW126" s="784"/>
      <c r="AX126" s="784"/>
      <c r="AY126" s="784"/>
      <c r="AZ126" s="784"/>
      <c r="BA126" s="784"/>
      <c r="BB126" s="784"/>
      <c r="BC126" s="784"/>
      <c r="BD126" s="785"/>
      <c r="BE126" s="761" t="s">
        <v>23</v>
      </c>
      <c r="BF126" s="762"/>
      <c r="BG126" s="747" t="s">
        <v>96</v>
      </c>
      <c r="BH126" s="748"/>
      <c r="BI126" s="748"/>
      <c r="BJ126" s="749"/>
    </row>
    <row r="127" spans="1:62" s="7" customFormat="1" ht="33" customHeight="1" thickBot="1" x14ac:dyDescent="0.6">
      <c r="A127" s="417"/>
      <c r="B127" s="714"/>
      <c r="C127" s="714"/>
      <c r="D127" s="714"/>
      <c r="E127" s="714"/>
      <c r="F127" s="714"/>
      <c r="G127" s="714"/>
      <c r="H127" s="714"/>
      <c r="I127" s="714"/>
      <c r="J127" s="714"/>
      <c r="K127" s="714"/>
      <c r="L127" s="714"/>
      <c r="M127" s="714"/>
      <c r="N127" s="714"/>
      <c r="O127" s="714"/>
      <c r="P127" s="533"/>
      <c r="Q127" s="533"/>
      <c r="R127" s="533"/>
      <c r="S127" s="533"/>
      <c r="T127" s="470" t="s">
        <v>5</v>
      </c>
      <c r="U127" s="471"/>
      <c r="V127" s="472"/>
      <c r="W127" s="600" t="s">
        <v>11</v>
      </c>
      <c r="X127" s="601"/>
      <c r="Y127" s="520" t="s">
        <v>12</v>
      </c>
      <c r="Z127" s="521"/>
      <c r="AA127" s="521"/>
      <c r="AB127" s="521"/>
      <c r="AC127" s="521"/>
      <c r="AD127" s="521"/>
      <c r="AE127" s="521"/>
      <c r="AF127" s="522"/>
      <c r="AG127" s="520" t="s">
        <v>14</v>
      </c>
      <c r="AH127" s="521"/>
      <c r="AI127" s="521"/>
      <c r="AJ127" s="521"/>
      <c r="AK127" s="521"/>
      <c r="AL127" s="522"/>
      <c r="AM127" s="520" t="s">
        <v>15</v>
      </c>
      <c r="AN127" s="521"/>
      <c r="AO127" s="521"/>
      <c r="AP127" s="521"/>
      <c r="AQ127" s="521"/>
      <c r="AR127" s="522"/>
      <c r="AS127" s="520" t="s">
        <v>16</v>
      </c>
      <c r="AT127" s="521"/>
      <c r="AU127" s="521"/>
      <c r="AV127" s="521"/>
      <c r="AW127" s="521"/>
      <c r="AX127" s="522"/>
      <c r="AY127" s="520" t="s">
        <v>115</v>
      </c>
      <c r="AZ127" s="521"/>
      <c r="BA127" s="521"/>
      <c r="BB127" s="521"/>
      <c r="BC127" s="521"/>
      <c r="BD127" s="522"/>
      <c r="BE127" s="763"/>
      <c r="BF127" s="764"/>
      <c r="BG127" s="750"/>
      <c r="BH127" s="751"/>
      <c r="BI127" s="751"/>
      <c r="BJ127" s="752"/>
    </row>
    <row r="128" spans="1:62" s="7" customFormat="1" ht="73.5" customHeight="1" thickBot="1" x14ac:dyDescent="0.6">
      <c r="A128" s="417"/>
      <c r="B128" s="714"/>
      <c r="C128" s="714"/>
      <c r="D128" s="714"/>
      <c r="E128" s="714"/>
      <c r="F128" s="714"/>
      <c r="G128" s="714"/>
      <c r="H128" s="714"/>
      <c r="I128" s="714"/>
      <c r="J128" s="714"/>
      <c r="K128" s="714"/>
      <c r="L128" s="714"/>
      <c r="M128" s="714"/>
      <c r="N128" s="714"/>
      <c r="O128" s="714"/>
      <c r="P128" s="533"/>
      <c r="Q128" s="533"/>
      <c r="R128" s="533"/>
      <c r="S128" s="533"/>
      <c r="T128" s="473"/>
      <c r="U128" s="474"/>
      <c r="V128" s="475"/>
      <c r="W128" s="602"/>
      <c r="X128" s="603"/>
      <c r="Y128" s="470" t="s">
        <v>13</v>
      </c>
      <c r="Z128" s="472"/>
      <c r="AA128" s="600" t="s">
        <v>97</v>
      </c>
      <c r="AB128" s="472"/>
      <c r="AC128" s="600" t="s">
        <v>98</v>
      </c>
      <c r="AD128" s="472"/>
      <c r="AE128" s="600" t="s">
        <v>71</v>
      </c>
      <c r="AF128" s="601"/>
      <c r="AG128" s="517" t="s">
        <v>129</v>
      </c>
      <c r="AH128" s="518"/>
      <c r="AI128" s="519"/>
      <c r="AJ128" s="517" t="s">
        <v>130</v>
      </c>
      <c r="AK128" s="518"/>
      <c r="AL128" s="519"/>
      <c r="AM128" s="517" t="s">
        <v>131</v>
      </c>
      <c r="AN128" s="518"/>
      <c r="AO128" s="519"/>
      <c r="AP128" s="517" t="s">
        <v>132</v>
      </c>
      <c r="AQ128" s="518"/>
      <c r="AR128" s="519"/>
      <c r="AS128" s="491" t="s">
        <v>133</v>
      </c>
      <c r="AT128" s="492"/>
      <c r="AU128" s="493"/>
      <c r="AV128" s="491" t="s">
        <v>134</v>
      </c>
      <c r="AW128" s="492"/>
      <c r="AX128" s="493"/>
      <c r="AY128" s="517" t="s">
        <v>386</v>
      </c>
      <c r="AZ128" s="518"/>
      <c r="BA128" s="519"/>
      <c r="BB128" s="517" t="s">
        <v>302</v>
      </c>
      <c r="BC128" s="518"/>
      <c r="BD128" s="519"/>
      <c r="BE128" s="763"/>
      <c r="BF128" s="764"/>
      <c r="BG128" s="750"/>
      <c r="BH128" s="751"/>
      <c r="BI128" s="751"/>
      <c r="BJ128" s="752"/>
    </row>
    <row r="129" spans="1:1313" s="7" customFormat="1" ht="152.25" customHeight="1" thickBot="1" x14ac:dyDescent="0.6">
      <c r="A129" s="418"/>
      <c r="B129" s="715"/>
      <c r="C129" s="715"/>
      <c r="D129" s="715"/>
      <c r="E129" s="715"/>
      <c r="F129" s="715"/>
      <c r="G129" s="715"/>
      <c r="H129" s="715"/>
      <c r="I129" s="715"/>
      <c r="J129" s="715"/>
      <c r="K129" s="715"/>
      <c r="L129" s="715"/>
      <c r="M129" s="715"/>
      <c r="N129" s="715"/>
      <c r="O129" s="715"/>
      <c r="P129" s="534"/>
      <c r="Q129" s="534"/>
      <c r="R129" s="534"/>
      <c r="S129" s="534"/>
      <c r="T129" s="476"/>
      <c r="U129" s="477"/>
      <c r="V129" s="478"/>
      <c r="W129" s="604"/>
      <c r="X129" s="605"/>
      <c r="Y129" s="476"/>
      <c r="Z129" s="478"/>
      <c r="AA129" s="604"/>
      <c r="AB129" s="478"/>
      <c r="AC129" s="604"/>
      <c r="AD129" s="478"/>
      <c r="AE129" s="604"/>
      <c r="AF129" s="605"/>
      <c r="AG129" s="171" t="s">
        <v>3</v>
      </c>
      <c r="AH129" s="168" t="s">
        <v>17</v>
      </c>
      <c r="AI129" s="169" t="s">
        <v>18</v>
      </c>
      <c r="AJ129" s="171" t="s">
        <v>3</v>
      </c>
      <c r="AK129" s="168" t="s">
        <v>17</v>
      </c>
      <c r="AL129" s="169" t="s">
        <v>18</v>
      </c>
      <c r="AM129" s="171" t="s">
        <v>3</v>
      </c>
      <c r="AN129" s="168" t="s">
        <v>17</v>
      </c>
      <c r="AO129" s="169" t="s">
        <v>18</v>
      </c>
      <c r="AP129" s="171" t="s">
        <v>3</v>
      </c>
      <c r="AQ129" s="168" t="s">
        <v>17</v>
      </c>
      <c r="AR129" s="172" t="s">
        <v>18</v>
      </c>
      <c r="AS129" s="173" t="s">
        <v>3</v>
      </c>
      <c r="AT129" s="164" t="s">
        <v>17</v>
      </c>
      <c r="AU129" s="165" t="s">
        <v>18</v>
      </c>
      <c r="AV129" s="203" t="s">
        <v>3</v>
      </c>
      <c r="AW129" s="166" t="s">
        <v>17</v>
      </c>
      <c r="AX129" s="167" t="s">
        <v>18</v>
      </c>
      <c r="AY129" s="171" t="s">
        <v>3</v>
      </c>
      <c r="AZ129" s="168" t="s">
        <v>17</v>
      </c>
      <c r="BA129" s="169" t="s">
        <v>18</v>
      </c>
      <c r="BB129" s="171" t="s">
        <v>3</v>
      </c>
      <c r="BC129" s="168" t="s">
        <v>17</v>
      </c>
      <c r="BD129" s="169" t="s">
        <v>18</v>
      </c>
      <c r="BE129" s="765"/>
      <c r="BF129" s="766"/>
      <c r="BG129" s="753"/>
      <c r="BH129" s="754"/>
      <c r="BI129" s="754"/>
      <c r="BJ129" s="755"/>
    </row>
    <row r="130" spans="1:1313" s="7" customFormat="1" ht="73.5" customHeight="1" x14ac:dyDescent="0.55000000000000004">
      <c r="A130" s="811" t="s">
        <v>333</v>
      </c>
      <c r="B130" s="836" t="s">
        <v>162</v>
      </c>
      <c r="C130" s="836"/>
      <c r="D130" s="836"/>
      <c r="E130" s="836"/>
      <c r="F130" s="836"/>
      <c r="G130" s="836"/>
      <c r="H130" s="836"/>
      <c r="I130" s="836"/>
      <c r="J130" s="836"/>
      <c r="K130" s="836"/>
      <c r="L130" s="836"/>
      <c r="M130" s="836"/>
      <c r="N130" s="836"/>
      <c r="O130" s="836"/>
      <c r="P130" s="809">
        <v>7</v>
      </c>
      <c r="Q130" s="809"/>
      <c r="R130" s="468"/>
      <c r="S130" s="468"/>
      <c r="T130" s="767">
        <f>SUM(AG130,AJ130,AM130,AP130,AS130,AV130,AY130)</f>
        <v>130</v>
      </c>
      <c r="U130" s="818"/>
      <c r="V130" s="768"/>
      <c r="W130" s="767">
        <f>SUM(Y130:AF130)</f>
        <v>86</v>
      </c>
      <c r="X130" s="768"/>
      <c r="Y130" s="767">
        <v>18</v>
      </c>
      <c r="Z130" s="768"/>
      <c r="AA130" s="767">
        <v>68</v>
      </c>
      <c r="AB130" s="768"/>
      <c r="AC130" s="744"/>
      <c r="AD130" s="744"/>
      <c r="AE130" s="817"/>
      <c r="AF130" s="817"/>
      <c r="AG130" s="214"/>
      <c r="AH130" s="214"/>
      <c r="AI130" s="214"/>
      <c r="AJ130" s="214"/>
      <c r="AK130" s="214"/>
      <c r="AL130" s="214"/>
      <c r="AM130" s="215"/>
      <c r="AN130" s="215"/>
      <c r="AO130" s="215"/>
      <c r="AP130" s="215"/>
      <c r="AQ130" s="215"/>
      <c r="AR130" s="215"/>
      <c r="AS130" s="216"/>
      <c r="AT130" s="216"/>
      <c r="AU130" s="216"/>
      <c r="AV130" s="217"/>
      <c r="AW130" s="217"/>
      <c r="AX130" s="217"/>
      <c r="AY130" s="231">
        <v>130</v>
      </c>
      <c r="AZ130" s="231">
        <v>86</v>
      </c>
      <c r="BA130" s="231">
        <v>4</v>
      </c>
      <c r="BB130" s="215"/>
      <c r="BC130" s="215"/>
      <c r="BD130" s="215"/>
      <c r="BE130" s="712">
        <f t="shared" si="4"/>
        <v>4</v>
      </c>
      <c r="BF130" s="712"/>
      <c r="BG130" s="380" t="s">
        <v>359</v>
      </c>
      <c r="BH130" s="381"/>
      <c r="BI130" s="381"/>
      <c r="BJ130" s="382"/>
    </row>
    <row r="131" spans="1:1313" s="7" customFormat="1" ht="109.5" customHeight="1" x14ac:dyDescent="0.55000000000000004">
      <c r="A131" s="810"/>
      <c r="B131" s="376" t="s">
        <v>183</v>
      </c>
      <c r="C131" s="376"/>
      <c r="D131" s="376"/>
      <c r="E131" s="376"/>
      <c r="F131" s="376"/>
      <c r="G131" s="376"/>
      <c r="H131" s="376"/>
      <c r="I131" s="376"/>
      <c r="J131" s="376"/>
      <c r="K131" s="376"/>
      <c r="L131" s="376"/>
      <c r="M131" s="376"/>
      <c r="N131" s="376"/>
      <c r="O131" s="376"/>
      <c r="P131" s="591"/>
      <c r="Q131" s="591"/>
      <c r="R131" s="591"/>
      <c r="S131" s="591"/>
      <c r="T131" s="392">
        <v>60</v>
      </c>
      <c r="U131" s="393"/>
      <c r="V131" s="394"/>
      <c r="W131" s="392"/>
      <c r="X131" s="394"/>
      <c r="Y131" s="392"/>
      <c r="Z131" s="394"/>
      <c r="AA131" s="481"/>
      <c r="AB131" s="482"/>
      <c r="AC131" s="390"/>
      <c r="AD131" s="390"/>
      <c r="AE131" s="590"/>
      <c r="AF131" s="590"/>
      <c r="AG131" s="78"/>
      <c r="AH131" s="78"/>
      <c r="AI131" s="78"/>
      <c r="AJ131" s="78"/>
      <c r="AK131" s="78"/>
      <c r="AL131" s="78"/>
      <c r="AM131" s="79"/>
      <c r="AN131" s="79"/>
      <c r="AO131" s="79"/>
      <c r="AP131" s="79"/>
      <c r="AQ131" s="79"/>
      <c r="AR131" s="79"/>
      <c r="AS131" s="84"/>
      <c r="AT131" s="84"/>
      <c r="AU131" s="84"/>
      <c r="AV131" s="195"/>
      <c r="AW131" s="84"/>
      <c r="AX131" s="75"/>
      <c r="AY131" s="228">
        <v>60</v>
      </c>
      <c r="AZ131" s="228"/>
      <c r="BA131" s="228">
        <v>2</v>
      </c>
      <c r="BB131" s="79"/>
      <c r="BC131" s="79"/>
      <c r="BD131" s="79"/>
      <c r="BE131" s="386">
        <f t="shared" si="4"/>
        <v>2</v>
      </c>
      <c r="BF131" s="386"/>
      <c r="BG131" s="383"/>
      <c r="BH131" s="384"/>
      <c r="BI131" s="384"/>
      <c r="BJ131" s="385"/>
    </row>
    <row r="132" spans="1:1313" s="7" customFormat="1" ht="43.5" customHeight="1" x14ac:dyDescent="0.55000000000000004">
      <c r="A132" s="64" t="s">
        <v>334</v>
      </c>
      <c r="B132" s="460" t="s">
        <v>313</v>
      </c>
      <c r="C132" s="460"/>
      <c r="D132" s="460"/>
      <c r="E132" s="460"/>
      <c r="F132" s="460"/>
      <c r="G132" s="460"/>
      <c r="H132" s="460"/>
      <c r="I132" s="460"/>
      <c r="J132" s="460"/>
      <c r="K132" s="460"/>
      <c r="L132" s="460"/>
      <c r="M132" s="460"/>
      <c r="N132" s="460"/>
      <c r="O132" s="460"/>
      <c r="P132" s="375"/>
      <c r="Q132" s="375"/>
      <c r="R132" s="469">
        <v>6</v>
      </c>
      <c r="S132" s="469"/>
      <c r="T132" s="392">
        <f>SUM(AG132,AJ132,AM132,AP132,AY132,AS132,AV132)</f>
        <v>102</v>
      </c>
      <c r="U132" s="393"/>
      <c r="V132" s="394"/>
      <c r="W132" s="392">
        <f>SUM(Y132:AF132)</f>
        <v>52</v>
      </c>
      <c r="X132" s="394"/>
      <c r="Y132" s="392">
        <v>18</v>
      </c>
      <c r="Z132" s="394"/>
      <c r="AA132" s="392">
        <v>34</v>
      </c>
      <c r="AB132" s="394"/>
      <c r="AC132" s="390"/>
      <c r="AD132" s="390"/>
      <c r="AE132" s="590"/>
      <c r="AF132" s="590"/>
      <c r="AG132" s="78"/>
      <c r="AH132" s="78"/>
      <c r="AI132" s="78"/>
      <c r="AJ132" s="78"/>
      <c r="AK132" s="78"/>
      <c r="AL132" s="78"/>
      <c r="AM132" s="79"/>
      <c r="AN132" s="79"/>
      <c r="AO132" s="79"/>
      <c r="AP132" s="79"/>
      <c r="AQ132" s="79"/>
      <c r="AR132" s="79"/>
      <c r="AS132" s="125"/>
      <c r="AT132" s="125"/>
      <c r="AU132" s="125"/>
      <c r="AV132" s="232">
        <v>102</v>
      </c>
      <c r="AW132" s="232">
        <v>52</v>
      </c>
      <c r="AX132" s="232">
        <v>3</v>
      </c>
      <c r="AY132" s="125"/>
      <c r="AZ132" s="125"/>
      <c r="BA132" s="125"/>
      <c r="BB132" s="79"/>
      <c r="BC132" s="79"/>
      <c r="BD132" s="79"/>
      <c r="BE132" s="386">
        <f>SUM(AI132,AL132,AO132,AR132,BA132,AU132,AX132,BD132)</f>
        <v>3</v>
      </c>
      <c r="BF132" s="386"/>
      <c r="BG132" s="404" t="s">
        <v>361</v>
      </c>
      <c r="BH132" s="404"/>
      <c r="BI132" s="404"/>
      <c r="BJ132" s="405"/>
    </row>
    <row r="133" spans="1:1313" s="7" customFormat="1" ht="43.5" customHeight="1" x14ac:dyDescent="0.55000000000000004">
      <c r="A133" s="38" t="s">
        <v>260</v>
      </c>
      <c r="B133" s="501" t="s">
        <v>180</v>
      </c>
      <c r="C133" s="501"/>
      <c r="D133" s="501"/>
      <c r="E133" s="501"/>
      <c r="F133" s="501"/>
      <c r="G133" s="501"/>
      <c r="H133" s="501"/>
      <c r="I133" s="501"/>
      <c r="J133" s="501"/>
      <c r="K133" s="501"/>
      <c r="L133" s="501"/>
      <c r="M133" s="501"/>
      <c r="N133" s="501"/>
      <c r="O133" s="501"/>
      <c r="P133" s="375"/>
      <c r="Q133" s="375"/>
      <c r="R133" s="375"/>
      <c r="S133" s="375"/>
      <c r="T133" s="390">
        <f>SUM(T134:V140)</f>
        <v>500</v>
      </c>
      <c r="U133" s="390"/>
      <c r="V133" s="390"/>
      <c r="W133" s="481">
        <f>SUM(W134:X140)</f>
        <v>204</v>
      </c>
      <c r="X133" s="482"/>
      <c r="Y133" s="390">
        <f>SUM(Y134:Z140)</f>
        <v>70</v>
      </c>
      <c r="Z133" s="390"/>
      <c r="AA133" s="390">
        <f>SUM(AA134:AB140)</f>
        <v>134</v>
      </c>
      <c r="AB133" s="390"/>
      <c r="AC133" s="390"/>
      <c r="AD133" s="390"/>
      <c r="AE133" s="390"/>
      <c r="AF133" s="390"/>
      <c r="AG133" s="78"/>
      <c r="AH133" s="78"/>
      <c r="AI133" s="78"/>
      <c r="AJ133" s="78"/>
      <c r="AK133" s="78"/>
      <c r="AL133" s="78"/>
      <c r="AM133" s="79"/>
      <c r="AN133" s="79"/>
      <c r="AO133" s="79"/>
      <c r="AP133" s="79"/>
      <c r="AQ133" s="79"/>
      <c r="AR133" s="79"/>
      <c r="AS133" s="84"/>
      <c r="AT133" s="84"/>
      <c r="AU133" s="84"/>
      <c r="AV133" s="197"/>
      <c r="AW133" s="84"/>
      <c r="AX133" s="84"/>
      <c r="AY133" s="79"/>
      <c r="AZ133" s="79"/>
      <c r="BA133" s="79"/>
      <c r="BB133" s="79"/>
      <c r="BC133" s="79"/>
      <c r="BD133" s="79"/>
      <c r="BE133" s="390">
        <f>SUM(BE134:BF140)</f>
        <v>12</v>
      </c>
      <c r="BF133" s="390"/>
      <c r="BG133" s="781"/>
      <c r="BH133" s="781"/>
      <c r="BI133" s="781"/>
      <c r="BJ133" s="782"/>
    </row>
    <row r="134" spans="1:1313" s="7" customFormat="1" ht="44.25" customHeight="1" x14ac:dyDescent="0.55000000000000004">
      <c r="A134" s="810" t="s">
        <v>231</v>
      </c>
      <c r="B134" s="376" t="s">
        <v>159</v>
      </c>
      <c r="C134" s="376"/>
      <c r="D134" s="376"/>
      <c r="E134" s="376"/>
      <c r="F134" s="376"/>
      <c r="G134" s="376"/>
      <c r="H134" s="376"/>
      <c r="I134" s="376"/>
      <c r="J134" s="376"/>
      <c r="K134" s="376"/>
      <c r="L134" s="376"/>
      <c r="M134" s="376"/>
      <c r="N134" s="376"/>
      <c r="O134" s="376"/>
      <c r="P134" s="375">
        <v>5</v>
      </c>
      <c r="Q134" s="375"/>
      <c r="R134" s="591"/>
      <c r="S134" s="591"/>
      <c r="T134" s="392">
        <f>SUM(AG134,AJ134,AM134,AP134,AS134,AV134,AY134)</f>
        <v>130</v>
      </c>
      <c r="U134" s="393"/>
      <c r="V134" s="394"/>
      <c r="W134" s="392">
        <f>SUM(Y134:AF134)</f>
        <v>68</v>
      </c>
      <c r="X134" s="394"/>
      <c r="Y134" s="392">
        <v>18</v>
      </c>
      <c r="Z134" s="394"/>
      <c r="AA134" s="392">
        <v>50</v>
      </c>
      <c r="AB134" s="394"/>
      <c r="AC134" s="590"/>
      <c r="AD134" s="590"/>
      <c r="AE134" s="590"/>
      <c r="AF134" s="590"/>
      <c r="AG134" s="78"/>
      <c r="AH134" s="78"/>
      <c r="AI134" s="78"/>
      <c r="AJ134" s="78"/>
      <c r="AK134" s="78"/>
      <c r="AL134" s="78"/>
      <c r="AM134" s="79"/>
      <c r="AN134" s="79"/>
      <c r="AO134" s="79"/>
      <c r="AP134" s="79"/>
      <c r="AQ134" s="79"/>
      <c r="AR134" s="79"/>
      <c r="AS134" s="75">
        <v>130</v>
      </c>
      <c r="AT134" s="75">
        <v>68</v>
      </c>
      <c r="AU134" s="75">
        <v>3</v>
      </c>
      <c r="AV134" s="197"/>
      <c r="AW134" s="84"/>
      <c r="AX134" s="84"/>
      <c r="AY134" s="79"/>
      <c r="AZ134" s="79"/>
      <c r="BA134" s="79"/>
      <c r="BB134" s="79"/>
      <c r="BC134" s="79"/>
      <c r="BD134" s="79"/>
      <c r="BE134" s="386">
        <f t="shared" si="4"/>
        <v>3</v>
      </c>
      <c r="BF134" s="386"/>
      <c r="BG134" s="377" t="s">
        <v>363</v>
      </c>
      <c r="BH134" s="378"/>
      <c r="BI134" s="378"/>
      <c r="BJ134" s="379"/>
    </row>
    <row r="135" spans="1:1313" s="7" customFormat="1" ht="72.75" customHeight="1" x14ac:dyDescent="0.55000000000000004">
      <c r="A135" s="810"/>
      <c r="B135" s="376" t="s">
        <v>414</v>
      </c>
      <c r="C135" s="376"/>
      <c r="D135" s="376"/>
      <c r="E135" s="376"/>
      <c r="F135" s="376"/>
      <c r="G135" s="376"/>
      <c r="H135" s="376"/>
      <c r="I135" s="376"/>
      <c r="J135" s="376"/>
      <c r="K135" s="376"/>
      <c r="L135" s="376"/>
      <c r="M135" s="376"/>
      <c r="N135" s="376"/>
      <c r="O135" s="376"/>
      <c r="P135" s="591"/>
      <c r="Q135" s="591"/>
      <c r="R135" s="591"/>
      <c r="S135" s="591"/>
      <c r="T135" s="392">
        <v>40</v>
      </c>
      <c r="U135" s="393"/>
      <c r="V135" s="394"/>
      <c r="W135" s="392"/>
      <c r="X135" s="394"/>
      <c r="Y135" s="483"/>
      <c r="Z135" s="483"/>
      <c r="AA135" s="590"/>
      <c r="AB135" s="590"/>
      <c r="AC135" s="590"/>
      <c r="AD135" s="590"/>
      <c r="AE135" s="590"/>
      <c r="AF135" s="590"/>
      <c r="AG135" s="78"/>
      <c r="AH135" s="78"/>
      <c r="AI135" s="78"/>
      <c r="AJ135" s="78"/>
      <c r="AK135" s="78"/>
      <c r="AL135" s="78"/>
      <c r="AM135" s="79"/>
      <c r="AN135" s="79"/>
      <c r="AO135" s="79"/>
      <c r="AP135" s="79"/>
      <c r="AQ135" s="79"/>
      <c r="AR135" s="79"/>
      <c r="AS135" s="75">
        <v>40</v>
      </c>
      <c r="AT135" s="84"/>
      <c r="AU135" s="75">
        <v>1</v>
      </c>
      <c r="AV135" s="197"/>
      <c r="AW135" s="84"/>
      <c r="AX135" s="84"/>
      <c r="AY135" s="79"/>
      <c r="AZ135" s="79"/>
      <c r="BA135" s="79"/>
      <c r="BB135" s="79"/>
      <c r="BC135" s="79"/>
      <c r="BD135" s="79"/>
      <c r="BE135" s="386">
        <f t="shared" si="4"/>
        <v>1</v>
      </c>
      <c r="BF135" s="386"/>
      <c r="BG135" s="380"/>
      <c r="BH135" s="381"/>
      <c r="BI135" s="381"/>
      <c r="BJ135" s="382"/>
    </row>
    <row r="136" spans="1:1313" s="7" customFormat="1" ht="52.5" customHeight="1" x14ac:dyDescent="0.55000000000000004">
      <c r="A136" s="810" t="s">
        <v>232</v>
      </c>
      <c r="B136" s="460" t="s">
        <v>160</v>
      </c>
      <c r="C136" s="460"/>
      <c r="D136" s="460"/>
      <c r="E136" s="460"/>
      <c r="F136" s="460"/>
      <c r="G136" s="460"/>
      <c r="H136" s="460"/>
      <c r="I136" s="460"/>
      <c r="J136" s="460"/>
      <c r="K136" s="460"/>
      <c r="L136" s="460"/>
      <c r="M136" s="460"/>
      <c r="N136" s="460"/>
      <c r="O136" s="460"/>
      <c r="P136" s="375"/>
      <c r="Q136" s="375"/>
      <c r="R136" s="375">
        <v>6</v>
      </c>
      <c r="S136" s="375"/>
      <c r="T136" s="392">
        <f>SUM(AG136,AJ136,AM136,AP136,AS136,AV136,AY136)</f>
        <v>120</v>
      </c>
      <c r="U136" s="393"/>
      <c r="V136" s="394"/>
      <c r="W136" s="392">
        <f>SUM(Y136:AF136)</f>
        <v>68</v>
      </c>
      <c r="X136" s="394"/>
      <c r="Y136" s="392">
        <v>34</v>
      </c>
      <c r="Z136" s="394"/>
      <c r="AA136" s="392">
        <v>34</v>
      </c>
      <c r="AB136" s="394"/>
      <c r="AC136" s="590"/>
      <c r="AD136" s="590"/>
      <c r="AE136" s="590"/>
      <c r="AF136" s="590"/>
      <c r="AG136" s="78"/>
      <c r="AH136" s="78"/>
      <c r="AI136" s="78"/>
      <c r="AJ136" s="78"/>
      <c r="AK136" s="78"/>
      <c r="AL136" s="78"/>
      <c r="AM136" s="79"/>
      <c r="AN136" s="79"/>
      <c r="AO136" s="79"/>
      <c r="AP136" s="79"/>
      <c r="AQ136" s="79"/>
      <c r="AR136" s="79"/>
      <c r="AS136" s="84"/>
      <c r="AT136" s="84"/>
      <c r="AU136" s="84"/>
      <c r="AV136" s="230">
        <v>120</v>
      </c>
      <c r="AW136" s="230">
        <v>68</v>
      </c>
      <c r="AX136" s="230">
        <v>3</v>
      </c>
      <c r="AY136" s="110"/>
      <c r="AZ136" s="110"/>
      <c r="BA136" s="110"/>
      <c r="BB136" s="79"/>
      <c r="BC136" s="79"/>
      <c r="BD136" s="79"/>
      <c r="BE136" s="386">
        <f t="shared" si="4"/>
        <v>3</v>
      </c>
      <c r="BF136" s="386"/>
      <c r="BG136" s="380"/>
      <c r="BH136" s="381"/>
      <c r="BI136" s="381"/>
      <c r="BJ136" s="382"/>
      <c r="BK136" s="73"/>
    </row>
    <row r="137" spans="1:1313" s="81" customFormat="1" ht="45" customHeight="1" x14ac:dyDescent="0.55000000000000004">
      <c r="A137" s="810"/>
      <c r="B137" s="376" t="s">
        <v>436</v>
      </c>
      <c r="C137" s="376"/>
      <c r="D137" s="376"/>
      <c r="E137" s="376"/>
      <c r="F137" s="376"/>
      <c r="G137" s="376"/>
      <c r="H137" s="376"/>
      <c r="I137" s="376"/>
      <c r="J137" s="376"/>
      <c r="K137" s="376"/>
      <c r="L137" s="376"/>
      <c r="M137" s="376"/>
      <c r="N137" s="376"/>
      <c r="O137" s="376"/>
      <c r="P137" s="375"/>
      <c r="Q137" s="375"/>
      <c r="R137" s="375"/>
      <c r="S137" s="375"/>
      <c r="T137" s="507">
        <v>40</v>
      </c>
      <c r="U137" s="630"/>
      <c r="V137" s="508"/>
      <c r="W137" s="507"/>
      <c r="X137" s="508"/>
      <c r="Y137" s="386"/>
      <c r="Z137" s="386"/>
      <c r="AA137" s="390"/>
      <c r="AB137" s="390"/>
      <c r="AC137" s="390"/>
      <c r="AD137" s="390"/>
      <c r="AE137" s="390"/>
      <c r="AF137" s="390"/>
      <c r="AG137" s="386"/>
      <c r="AH137" s="386"/>
      <c r="AI137" s="386"/>
      <c r="AJ137" s="386"/>
      <c r="AK137" s="386"/>
      <c r="AL137" s="386"/>
      <c r="AM137" s="390"/>
      <c r="AN137" s="390"/>
      <c r="AO137" s="390"/>
      <c r="AP137" s="390"/>
      <c r="AQ137" s="390"/>
      <c r="AR137" s="390"/>
      <c r="AS137" s="511"/>
      <c r="AT137" s="511"/>
      <c r="AU137" s="511"/>
      <c r="AV137" s="545">
        <v>40</v>
      </c>
      <c r="AW137" s="545"/>
      <c r="AX137" s="545">
        <v>1</v>
      </c>
      <c r="AY137" s="386"/>
      <c r="AZ137" s="390"/>
      <c r="BA137" s="386"/>
      <c r="BB137" s="390"/>
      <c r="BC137" s="390"/>
      <c r="BD137" s="390"/>
      <c r="BE137" s="386">
        <f t="shared" si="4"/>
        <v>1</v>
      </c>
      <c r="BF137" s="386"/>
      <c r="BG137" s="380"/>
      <c r="BH137" s="381"/>
      <c r="BI137" s="381"/>
      <c r="BJ137" s="382"/>
      <c r="BK137" s="73"/>
      <c r="BL137" s="73"/>
      <c r="BM137" s="73"/>
      <c r="BN137" s="73"/>
      <c r="BO137" s="73"/>
      <c r="BP137" s="73"/>
      <c r="BQ137" s="73"/>
      <c r="BR137" s="73"/>
      <c r="BS137" s="73"/>
      <c r="BT137" s="73"/>
      <c r="BU137" s="73"/>
      <c r="BV137" s="73"/>
      <c r="BW137" s="73"/>
      <c r="BX137" s="73"/>
      <c r="BY137" s="73"/>
      <c r="BZ137" s="73"/>
      <c r="CA137" s="73"/>
      <c r="CB137" s="73"/>
      <c r="CC137" s="73"/>
      <c r="CD137" s="73"/>
      <c r="CE137" s="73"/>
      <c r="CF137" s="73"/>
      <c r="CG137" s="73"/>
      <c r="CH137" s="73"/>
      <c r="CI137" s="73"/>
      <c r="CJ137" s="73"/>
      <c r="CK137" s="73"/>
      <c r="CL137" s="73"/>
      <c r="CM137" s="73"/>
      <c r="CN137" s="73"/>
      <c r="CO137" s="73"/>
      <c r="CP137" s="73"/>
      <c r="CQ137" s="73"/>
      <c r="CR137" s="73"/>
      <c r="CS137" s="73"/>
      <c r="CT137" s="73"/>
      <c r="CU137" s="73"/>
      <c r="CV137" s="73"/>
      <c r="CW137" s="73"/>
      <c r="CX137" s="73"/>
      <c r="CY137" s="73"/>
      <c r="CZ137" s="73"/>
      <c r="DA137" s="73"/>
      <c r="DB137" s="73"/>
      <c r="DC137" s="73"/>
      <c r="DD137" s="73"/>
      <c r="DE137" s="73"/>
      <c r="DF137" s="73"/>
      <c r="DG137" s="73"/>
      <c r="DH137" s="73"/>
      <c r="DI137" s="73"/>
      <c r="DJ137" s="73"/>
      <c r="DK137" s="73"/>
      <c r="DL137" s="73"/>
      <c r="DM137" s="73"/>
      <c r="DN137" s="73"/>
      <c r="DO137" s="73"/>
      <c r="DP137" s="73"/>
      <c r="DQ137" s="73"/>
      <c r="DR137" s="73"/>
      <c r="DS137" s="73"/>
      <c r="DT137" s="73"/>
      <c r="DU137" s="73"/>
      <c r="DV137" s="73"/>
      <c r="DW137" s="73"/>
      <c r="DX137" s="73"/>
      <c r="DY137" s="73"/>
      <c r="DZ137" s="73"/>
      <c r="EA137" s="73"/>
      <c r="EB137" s="73"/>
      <c r="EC137" s="73"/>
      <c r="ED137" s="73"/>
      <c r="EE137" s="73"/>
      <c r="EF137" s="73"/>
      <c r="EG137" s="73"/>
      <c r="EH137" s="73"/>
      <c r="EI137" s="73"/>
      <c r="EJ137" s="73"/>
      <c r="EK137" s="73"/>
      <c r="EL137" s="73"/>
      <c r="EM137" s="73"/>
      <c r="EN137" s="73"/>
      <c r="EO137" s="73"/>
      <c r="EP137" s="73"/>
      <c r="EQ137" s="73"/>
      <c r="ER137" s="73"/>
      <c r="ES137" s="73"/>
      <c r="ET137" s="73"/>
      <c r="EU137" s="73"/>
      <c r="EV137" s="73"/>
      <c r="EW137" s="73"/>
      <c r="EX137" s="73"/>
      <c r="EY137" s="73"/>
      <c r="EZ137" s="73"/>
      <c r="FA137" s="73"/>
      <c r="FB137" s="73"/>
      <c r="FC137" s="73"/>
      <c r="FD137" s="73"/>
      <c r="FE137" s="73"/>
      <c r="FF137" s="73"/>
      <c r="FG137" s="73"/>
      <c r="FH137" s="73"/>
      <c r="FI137" s="73"/>
      <c r="FJ137" s="73"/>
      <c r="FK137" s="73"/>
      <c r="FL137" s="73"/>
      <c r="FM137" s="73"/>
      <c r="FN137" s="73"/>
      <c r="FO137" s="73"/>
      <c r="FP137" s="73"/>
      <c r="FQ137" s="73"/>
      <c r="FR137" s="73"/>
      <c r="FS137" s="73"/>
      <c r="FT137" s="73"/>
      <c r="FU137" s="73"/>
      <c r="FV137" s="73"/>
      <c r="FW137" s="73"/>
      <c r="FX137" s="73"/>
      <c r="FY137" s="73"/>
      <c r="FZ137" s="73"/>
      <c r="GA137" s="73"/>
      <c r="GB137" s="73"/>
      <c r="GC137" s="73"/>
      <c r="GD137" s="73"/>
      <c r="GE137" s="73"/>
      <c r="GF137" s="73"/>
      <c r="GG137" s="73"/>
      <c r="GH137" s="73"/>
      <c r="GI137" s="73"/>
      <c r="GJ137" s="73"/>
      <c r="GK137" s="73"/>
      <c r="GL137" s="73"/>
      <c r="GM137" s="73"/>
      <c r="GN137" s="73"/>
      <c r="GO137" s="73"/>
      <c r="GP137" s="73"/>
      <c r="GQ137" s="73"/>
      <c r="GR137" s="73"/>
      <c r="GS137" s="73"/>
      <c r="GT137" s="73"/>
      <c r="GU137" s="73"/>
      <c r="GV137" s="73"/>
      <c r="GW137" s="73"/>
      <c r="GX137" s="73"/>
      <c r="GY137" s="73"/>
      <c r="GZ137" s="73"/>
      <c r="HA137" s="73"/>
      <c r="HB137" s="73"/>
      <c r="HC137" s="73"/>
      <c r="HD137" s="73"/>
      <c r="HE137" s="73"/>
      <c r="HF137" s="73"/>
      <c r="HG137" s="73"/>
      <c r="HH137" s="73"/>
      <c r="HI137" s="73"/>
      <c r="HJ137" s="73"/>
      <c r="HK137" s="73"/>
      <c r="HL137" s="73"/>
      <c r="HM137" s="73"/>
      <c r="HN137" s="73"/>
      <c r="HO137" s="73"/>
      <c r="HP137" s="73"/>
      <c r="HQ137" s="73"/>
      <c r="HR137" s="73"/>
      <c r="HS137" s="73"/>
      <c r="HT137" s="73"/>
      <c r="HU137" s="73"/>
      <c r="HV137" s="73"/>
      <c r="HW137" s="73"/>
      <c r="HX137" s="73"/>
      <c r="HY137" s="73"/>
      <c r="HZ137" s="73"/>
      <c r="IA137" s="73"/>
      <c r="IB137" s="73"/>
      <c r="IC137" s="73"/>
      <c r="ID137" s="73"/>
      <c r="IE137" s="73"/>
      <c r="IF137" s="73"/>
      <c r="IG137" s="73"/>
      <c r="IH137" s="73"/>
      <c r="II137" s="73"/>
      <c r="IJ137" s="73"/>
      <c r="IK137" s="73"/>
      <c r="IL137" s="73"/>
      <c r="IM137" s="73"/>
      <c r="IN137" s="73"/>
      <c r="IO137" s="73"/>
      <c r="IP137" s="73"/>
      <c r="IQ137" s="73"/>
      <c r="IR137" s="73"/>
      <c r="IS137" s="73"/>
      <c r="IT137" s="73"/>
      <c r="IU137" s="73"/>
      <c r="IV137" s="73"/>
      <c r="IW137" s="73"/>
      <c r="IX137" s="73"/>
      <c r="IY137" s="73"/>
      <c r="IZ137" s="73"/>
      <c r="JA137" s="73"/>
      <c r="JB137" s="73"/>
      <c r="JC137" s="73"/>
      <c r="JD137" s="73"/>
      <c r="JE137" s="73"/>
      <c r="JF137" s="73"/>
      <c r="JG137" s="73"/>
      <c r="JH137" s="73"/>
      <c r="JI137" s="73"/>
      <c r="JJ137" s="73"/>
      <c r="JK137" s="73"/>
      <c r="JL137" s="73"/>
      <c r="JM137" s="73"/>
      <c r="JN137" s="73"/>
      <c r="JO137" s="73"/>
      <c r="JP137" s="73"/>
      <c r="JQ137" s="73"/>
      <c r="JR137" s="73"/>
      <c r="JS137" s="73"/>
      <c r="JT137" s="73"/>
      <c r="JU137" s="73"/>
      <c r="JV137" s="73"/>
      <c r="JW137" s="73"/>
      <c r="JX137" s="73"/>
      <c r="JY137" s="73"/>
      <c r="JZ137" s="73"/>
      <c r="KA137" s="73"/>
      <c r="KB137" s="73"/>
      <c r="KC137" s="73"/>
      <c r="KD137" s="73"/>
      <c r="KE137" s="73"/>
      <c r="KF137" s="73"/>
      <c r="KG137" s="73"/>
      <c r="KH137" s="73"/>
      <c r="KI137" s="73"/>
      <c r="KJ137" s="73"/>
      <c r="KK137" s="73"/>
      <c r="KL137" s="73"/>
      <c r="KM137" s="73"/>
      <c r="KN137" s="73"/>
      <c r="KO137" s="73"/>
      <c r="KP137" s="73"/>
      <c r="KQ137" s="73"/>
      <c r="KR137" s="73"/>
      <c r="KS137" s="73"/>
      <c r="KT137" s="73"/>
      <c r="KU137" s="73"/>
      <c r="KV137" s="73"/>
      <c r="KW137" s="73"/>
      <c r="KX137" s="73"/>
      <c r="KY137" s="73"/>
      <c r="KZ137" s="73"/>
      <c r="LA137" s="73"/>
      <c r="LB137" s="73"/>
      <c r="LC137" s="73"/>
      <c r="LD137" s="73"/>
      <c r="LE137" s="73"/>
      <c r="LF137" s="73"/>
      <c r="LG137" s="73"/>
      <c r="LH137" s="73"/>
      <c r="LI137" s="73"/>
      <c r="LJ137" s="73"/>
      <c r="LK137" s="73"/>
      <c r="LL137" s="73"/>
      <c r="LM137" s="73"/>
      <c r="LN137" s="73"/>
      <c r="LO137" s="73"/>
      <c r="LP137" s="73"/>
      <c r="LQ137" s="73"/>
      <c r="LR137" s="73"/>
      <c r="LS137" s="73"/>
      <c r="LT137" s="73"/>
      <c r="LU137" s="73"/>
      <c r="LV137" s="73"/>
      <c r="LW137" s="73"/>
      <c r="LX137" s="73"/>
      <c r="LY137" s="73"/>
      <c r="LZ137" s="73"/>
      <c r="MA137" s="73"/>
      <c r="MB137" s="73"/>
      <c r="MC137" s="73"/>
      <c r="MD137" s="73"/>
      <c r="ME137" s="73"/>
      <c r="MF137" s="73"/>
      <c r="MG137" s="73"/>
      <c r="MH137" s="73"/>
      <c r="MI137" s="73"/>
      <c r="MJ137" s="73"/>
      <c r="MK137" s="73"/>
      <c r="ML137" s="73"/>
      <c r="MM137" s="73"/>
      <c r="MN137" s="73"/>
      <c r="MO137" s="73"/>
      <c r="MP137" s="73"/>
      <c r="MQ137" s="73"/>
      <c r="MR137" s="73"/>
      <c r="MS137" s="73"/>
      <c r="MT137" s="73"/>
      <c r="MU137" s="73"/>
      <c r="MV137" s="73"/>
      <c r="MW137" s="73"/>
      <c r="MX137" s="73"/>
      <c r="MY137" s="73"/>
      <c r="MZ137" s="73"/>
      <c r="NA137" s="73"/>
      <c r="NB137" s="73"/>
      <c r="NC137" s="73"/>
      <c r="ND137" s="73"/>
      <c r="NE137" s="73"/>
      <c r="NF137" s="73"/>
      <c r="NG137" s="73"/>
      <c r="NH137" s="73"/>
      <c r="NI137" s="73"/>
      <c r="NJ137" s="73"/>
      <c r="NK137" s="73"/>
      <c r="NL137" s="73"/>
      <c r="NM137" s="73"/>
      <c r="NN137" s="73"/>
      <c r="NO137" s="73"/>
      <c r="NP137" s="73"/>
      <c r="NQ137" s="73"/>
      <c r="NR137" s="73"/>
      <c r="NS137" s="73"/>
      <c r="NT137" s="73"/>
      <c r="NU137" s="73"/>
      <c r="NV137" s="73"/>
      <c r="NW137" s="73"/>
      <c r="NX137" s="73"/>
      <c r="NY137" s="73"/>
      <c r="NZ137" s="73"/>
      <c r="OA137" s="73"/>
      <c r="OB137" s="73"/>
      <c r="OC137" s="73"/>
      <c r="OD137" s="73"/>
      <c r="OE137" s="73"/>
      <c r="OF137" s="73"/>
      <c r="OG137" s="73"/>
      <c r="OH137" s="73"/>
      <c r="OI137" s="73"/>
      <c r="OJ137" s="73"/>
      <c r="OK137" s="73"/>
      <c r="OL137" s="73"/>
      <c r="OM137" s="73"/>
      <c r="ON137" s="73"/>
      <c r="OO137" s="73"/>
      <c r="OP137" s="73"/>
      <c r="OQ137" s="73"/>
      <c r="OR137" s="73"/>
      <c r="OS137" s="73"/>
      <c r="OT137" s="73"/>
      <c r="OU137" s="73"/>
      <c r="OV137" s="73"/>
      <c r="OW137" s="73"/>
      <c r="OX137" s="73"/>
      <c r="OY137" s="73"/>
      <c r="OZ137" s="73"/>
      <c r="PA137" s="73"/>
      <c r="PB137" s="73"/>
      <c r="PC137" s="73"/>
      <c r="PD137" s="73"/>
      <c r="PE137" s="73"/>
      <c r="PF137" s="73"/>
      <c r="PG137" s="73"/>
      <c r="PH137" s="73"/>
      <c r="PI137" s="73"/>
      <c r="PJ137" s="73"/>
      <c r="PK137" s="73"/>
      <c r="PL137" s="73"/>
      <c r="PM137" s="73"/>
      <c r="PN137" s="73"/>
      <c r="PO137" s="73"/>
      <c r="PP137" s="73"/>
      <c r="PQ137" s="73"/>
      <c r="PR137" s="73"/>
      <c r="PS137" s="73"/>
      <c r="PT137" s="73"/>
      <c r="PU137" s="73"/>
      <c r="PV137" s="73"/>
      <c r="PW137" s="73"/>
      <c r="PX137" s="73"/>
      <c r="PY137" s="73"/>
      <c r="PZ137" s="73"/>
      <c r="QA137" s="73"/>
      <c r="QB137" s="73"/>
      <c r="QC137" s="73"/>
      <c r="QD137" s="73"/>
      <c r="QE137" s="73"/>
      <c r="QF137" s="73"/>
      <c r="QG137" s="73"/>
      <c r="QH137" s="73"/>
      <c r="QI137" s="73"/>
      <c r="QJ137" s="73"/>
      <c r="QK137" s="73"/>
      <c r="QL137" s="73"/>
      <c r="QM137" s="73"/>
      <c r="QN137" s="73"/>
      <c r="QO137" s="73"/>
      <c r="QP137" s="73"/>
      <c r="QQ137" s="73"/>
      <c r="QR137" s="73"/>
      <c r="QS137" s="73"/>
      <c r="QT137" s="73"/>
      <c r="QU137" s="73"/>
      <c r="QV137" s="73"/>
      <c r="QW137" s="73"/>
      <c r="QX137" s="73"/>
      <c r="QY137" s="73"/>
      <c r="QZ137" s="73"/>
      <c r="RA137" s="73"/>
      <c r="RB137" s="73"/>
      <c r="RC137" s="73"/>
      <c r="RD137" s="73"/>
      <c r="RE137" s="73"/>
      <c r="RF137" s="73"/>
      <c r="RG137" s="73"/>
      <c r="RH137" s="73"/>
      <c r="RI137" s="73"/>
      <c r="RJ137" s="73"/>
      <c r="RK137" s="73"/>
      <c r="RL137" s="73"/>
      <c r="RM137" s="73"/>
      <c r="RN137" s="73"/>
      <c r="RO137" s="73"/>
      <c r="RP137" s="73"/>
      <c r="RQ137" s="73"/>
      <c r="RR137" s="73"/>
      <c r="RS137" s="73"/>
      <c r="RT137" s="73"/>
      <c r="RU137" s="73"/>
      <c r="RV137" s="73"/>
      <c r="RW137" s="73"/>
      <c r="RX137" s="73"/>
      <c r="RY137" s="73"/>
      <c r="RZ137" s="73"/>
      <c r="SA137" s="73"/>
      <c r="SB137" s="73"/>
      <c r="SC137" s="73"/>
      <c r="SD137" s="73"/>
      <c r="SE137" s="73"/>
      <c r="SF137" s="73"/>
      <c r="SG137" s="73"/>
      <c r="SH137" s="73"/>
      <c r="SI137" s="73"/>
      <c r="SJ137" s="73"/>
      <c r="SK137" s="73"/>
      <c r="SL137" s="73"/>
      <c r="SM137" s="73"/>
      <c r="SN137" s="73"/>
      <c r="SO137" s="73"/>
      <c r="SP137" s="73"/>
      <c r="SQ137" s="73"/>
      <c r="SR137" s="73"/>
      <c r="SS137" s="73"/>
      <c r="ST137" s="73"/>
      <c r="SU137" s="73"/>
      <c r="SV137" s="73"/>
      <c r="SW137" s="73"/>
      <c r="SX137" s="73"/>
      <c r="SY137" s="73"/>
      <c r="SZ137" s="73"/>
      <c r="TA137" s="73"/>
      <c r="TB137" s="73"/>
      <c r="TC137" s="73"/>
      <c r="TD137" s="73"/>
      <c r="TE137" s="73"/>
      <c r="TF137" s="73"/>
      <c r="TG137" s="73"/>
      <c r="TH137" s="73"/>
      <c r="TI137" s="73"/>
      <c r="TJ137" s="73"/>
      <c r="TK137" s="73"/>
      <c r="TL137" s="73"/>
      <c r="TM137" s="73"/>
      <c r="TN137" s="73"/>
      <c r="TO137" s="73"/>
      <c r="TP137" s="73"/>
      <c r="TQ137" s="73"/>
      <c r="TR137" s="73"/>
      <c r="TS137" s="73"/>
      <c r="TT137" s="73"/>
      <c r="TU137" s="73"/>
      <c r="TV137" s="73"/>
      <c r="TW137" s="73"/>
      <c r="TX137" s="73"/>
      <c r="TY137" s="73"/>
      <c r="TZ137" s="73"/>
      <c r="UA137" s="73"/>
      <c r="UB137" s="73"/>
      <c r="UC137" s="73"/>
      <c r="UD137" s="73"/>
      <c r="UE137" s="73"/>
      <c r="UF137" s="73"/>
      <c r="UG137" s="73"/>
      <c r="UH137" s="73"/>
      <c r="UI137" s="73"/>
      <c r="UJ137" s="73"/>
      <c r="UK137" s="73"/>
      <c r="UL137" s="73"/>
      <c r="UM137" s="73"/>
      <c r="UN137" s="73"/>
      <c r="UO137" s="73"/>
      <c r="UP137" s="73"/>
      <c r="UQ137" s="73"/>
      <c r="UR137" s="73"/>
      <c r="US137" s="73"/>
      <c r="UT137" s="73"/>
      <c r="UU137" s="73"/>
      <c r="UV137" s="73"/>
      <c r="UW137" s="73"/>
      <c r="UX137" s="73"/>
      <c r="UY137" s="73"/>
      <c r="UZ137" s="73"/>
      <c r="VA137" s="73"/>
      <c r="VB137" s="73"/>
      <c r="VC137" s="73"/>
      <c r="VD137" s="73"/>
      <c r="VE137" s="73"/>
      <c r="VF137" s="73"/>
      <c r="VG137" s="73"/>
      <c r="VH137" s="73"/>
      <c r="VI137" s="73"/>
      <c r="VJ137" s="73"/>
      <c r="VK137" s="73"/>
      <c r="VL137" s="73"/>
      <c r="VM137" s="73"/>
      <c r="VN137" s="73"/>
      <c r="VO137" s="73"/>
      <c r="VP137" s="73"/>
      <c r="VQ137" s="73"/>
      <c r="VR137" s="73"/>
      <c r="VS137" s="73"/>
      <c r="VT137" s="73"/>
      <c r="VU137" s="73"/>
      <c r="VV137" s="73"/>
      <c r="VW137" s="73"/>
      <c r="VX137" s="73"/>
      <c r="VY137" s="73"/>
      <c r="VZ137" s="73"/>
      <c r="WA137" s="73"/>
      <c r="WB137" s="73"/>
      <c r="WC137" s="73"/>
      <c r="WD137" s="73"/>
      <c r="WE137" s="73"/>
      <c r="WF137" s="73"/>
      <c r="WG137" s="73"/>
      <c r="WH137" s="73"/>
      <c r="WI137" s="73"/>
      <c r="WJ137" s="73"/>
      <c r="WK137" s="73"/>
      <c r="WL137" s="73"/>
      <c r="WM137" s="73"/>
      <c r="WN137" s="73"/>
      <c r="WO137" s="73"/>
      <c r="WP137" s="73"/>
      <c r="WQ137" s="73"/>
      <c r="WR137" s="73"/>
      <c r="WS137" s="73"/>
      <c r="WT137" s="73"/>
      <c r="WU137" s="73"/>
      <c r="WV137" s="73"/>
      <c r="WW137" s="73"/>
      <c r="WX137" s="73"/>
      <c r="WY137" s="73"/>
      <c r="WZ137" s="73"/>
      <c r="XA137" s="73"/>
      <c r="XB137" s="73"/>
      <c r="XC137" s="73"/>
      <c r="XD137" s="73"/>
      <c r="XE137" s="73"/>
      <c r="XF137" s="73"/>
      <c r="XG137" s="73"/>
      <c r="XH137" s="73"/>
      <c r="XI137" s="73"/>
      <c r="XJ137" s="73"/>
      <c r="XK137" s="73"/>
      <c r="XL137" s="73"/>
      <c r="XM137" s="73"/>
      <c r="XN137" s="73"/>
      <c r="XO137" s="73"/>
      <c r="XP137" s="73"/>
      <c r="XQ137" s="73"/>
      <c r="XR137" s="73"/>
      <c r="XS137" s="73"/>
      <c r="XT137" s="73"/>
      <c r="XU137" s="73"/>
      <c r="XV137" s="73"/>
      <c r="XW137" s="73"/>
      <c r="XX137" s="73"/>
      <c r="XY137" s="73"/>
      <c r="XZ137" s="73"/>
      <c r="YA137" s="73"/>
      <c r="YB137" s="73"/>
      <c r="YC137" s="73"/>
      <c r="YD137" s="73"/>
      <c r="YE137" s="73"/>
      <c r="YF137" s="73"/>
      <c r="YG137" s="73"/>
      <c r="YH137" s="73"/>
      <c r="YI137" s="73"/>
      <c r="YJ137" s="73"/>
      <c r="YK137" s="73"/>
      <c r="YL137" s="73"/>
      <c r="YM137" s="73"/>
      <c r="YN137" s="73"/>
      <c r="YO137" s="73"/>
      <c r="YP137" s="73"/>
      <c r="YQ137" s="73"/>
      <c r="YR137" s="73"/>
      <c r="YS137" s="73"/>
      <c r="YT137" s="73"/>
      <c r="YU137" s="73"/>
      <c r="YV137" s="73"/>
      <c r="YW137" s="73"/>
      <c r="YX137" s="73"/>
      <c r="YY137" s="73"/>
      <c r="YZ137" s="73"/>
      <c r="ZA137" s="73"/>
      <c r="ZB137" s="73"/>
      <c r="ZC137" s="73"/>
      <c r="ZD137" s="73"/>
      <c r="ZE137" s="73"/>
      <c r="ZF137" s="73"/>
      <c r="ZG137" s="73"/>
      <c r="ZH137" s="73"/>
      <c r="ZI137" s="73"/>
      <c r="ZJ137" s="73"/>
      <c r="ZK137" s="73"/>
      <c r="ZL137" s="73"/>
      <c r="ZM137" s="73"/>
      <c r="ZN137" s="73"/>
      <c r="ZO137" s="73"/>
      <c r="ZP137" s="73"/>
      <c r="ZQ137" s="73"/>
      <c r="ZR137" s="73"/>
      <c r="ZS137" s="73"/>
      <c r="ZT137" s="73"/>
      <c r="ZU137" s="73"/>
      <c r="ZV137" s="73"/>
      <c r="ZW137" s="73"/>
      <c r="ZX137" s="73"/>
      <c r="ZY137" s="73"/>
      <c r="ZZ137" s="73"/>
      <c r="AAA137" s="73"/>
      <c r="AAB137" s="73"/>
      <c r="AAC137" s="73"/>
      <c r="AAD137" s="73"/>
      <c r="AAE137" s="73"/>
      <c r="AAF137" s="73"/>
      <c r="AAG137" s="73"/>
      <c r="AAH137" s="73"/>
      <c r="AAI137" s="73"/>
      <c r="AAJ137" s="73"/>
      <c r="AAK137" s="73"/>
      <c r="AAL137" s="73"/>
      <c r="AAM137" s="73"/>
      <c r="AAN137" s="73"/>
      <c r="AAO137" s="73"/>
      <c r="AAP137" s="73"/>
      <c r="AAQ137" s="73"/>
      <c r="AAR137" s="73"/>
      <c r="AAS137" s="73"/>
      <c r="AAT137" s="73"/>
      <c r="AAU137" s="73"/>
      <c r="AAV137" s="73"/>
      <c r="AAW137" s="73"/>
      <c r="AAX137" s="73"/>
      <c r="AAY137" s="73"/>
      <c r="AAZ137" s="73"/>
      <c r="ABA137" s="73"/>
      <c r="ABB137" s="73"/>
      <c r="ABC137" s="73"/>
      <c r="ABD137" s="73"/>
      <c r="ABE137" s="73"/>
      <c r="ABF137" s="73"/>
      <c r="ABG137" s="73"/>
      <c r="ABH137" s="73"/>
      <c r="ABI137" s="73"/>
      <c r="ABJ137" s="73"/>
      <c r="ABK137" s="73"/>
      <c r="ABL137" s="73"/>
      <c r="ABM137" s="73"/>
      <c r="ABN137" s="73"/>
      <c r="ABO137" s="73"/>
      <c r="ABP137" s="73"/>
      <c r="ABQ137" s="73"/>
      <c r="ABR137" s="73"/>
      <c r="ABS137" s="73"/>
      <c r="ABT137" s="73"/>
      <c r="ABU137" s="73"/>
      <c r="ABV137" s="73"/>
      <c r="ABW137" s="73"/>
      <c r="ABX137" s="73"/>
      <c r="ABY137" s="73"/>
      <c r="ABZ137" s="73"/>
      <c r="ACA137" s="73"/>
      <c r="ACB137" s="73"/>
      <c r="ACC137" s="73"/>
      <c r="ACD137" s="73"/>
      <c r="ACE137" s="73"/>
      <c r="ACF137" s="73"/>
      <c r="ACG137" s="73"/>
      <c r="ACH137" s="73"/>
      <c r="ACI137" s="73"/>
      <c r="ACJ137" s="73"/>
      <c r="ACK137" s="73"/>
      <c r="ACL137" s="73"/>
      <c r="ACM137" s="73"/>
      <c r="ACN137" s="73"/>
      <c r="ACO137" s="73"/>
      <c r="ACP137" s="73"/>
      <c r="ACQ137" s="73"/>
      <c r="ACR137" s="73"/>
      <c r="ACS137" s="73"/>
      <c r="ACT137" s="73"/>
      <c r="ACU137" s="73"/>
      <c r="ACV137" s="73"/>
      <c r="ACW137" s="73"/>
      <c r="ACX137" s="73"/>
      <c r="ACY137" s="73"/>
      <c r="ACZ137" s="73"/>
      <c r="ADA137" s="73"/>
      <c r="ADB137" s="73"/>
      <c r="ADC137" s="73"/>
      <c r="ADD137" s="73"/>
      <c r="ADE137" s="73"/>
      <c r="ADF137" s="73"/>
      <c r="ADG137" s="73"/>
      <c r="ADH137" s="73"/>
      <c r="ADI137" s="73"/>
      <c r="ADJ137" s="73"/>
      <c r="ADK137" s="73"/>
      <c r="ADL137" s="73"/>
      <c r="ADM137" s="73"/>
      <c r="ADN137" s="73"/>
      <c r="ADO137" s="73"/>
      <c r="ADP137" s="73"/>
      <c r="ADQ137" s="73"/>
      <c r="ADR137" s="73"/>
      <c r="ADS137" s="73"/>
      <c r="ADT137" s="73"/>
      <c r="ADU137" s="73"/>
      <c r="ADV137" s="73"/>
      <c r="ADW137" s="73"/>
      <c r="ADX137" s="73"/>
      <c r="ADY137" s="73"/>
      <c r="ADZ137" s="73"/>
      <c r="AEA137" s="73"/>
      <c r="AEB137" s="73"/>
      <c r="AEC137" s="73"/>
      <c r="AED137" s="73"/>
      <c r="AEE137" s="73"/>
      <c r="AEF137" s="73"/>
      <c r="AEG137" s="73"/>
      <c r="AEH137" s="73"/>
      <c r="AEI137" s="73"/>
      <c r="AEJ137" s="73"/>
      <c r="AEK137" s="73"/>
      <c r="AEL137" s="73"/>
      <c r="AEM137" s="73"/>
      <c r="AEN137" s="73"/>
      <c r="AEO137" s="73"/>
      <c r="AEP137" s="73"/>
      <c r="AEQ137" s="73"/>
      <c r="AER137" s="73"/>
      <c r="AES137" s="73"/>
      <c r="AET137" s="73"/>
      <c r="AEU137" s="73"/>
      <c r="AEV137" s="73"/>
      <c r="AEW137" s="73"/>
      <c r="AEX137" s="73"/>
      <c r="AEY137" s="73"/>
      <c r="AEZ137" s="73"/>
      <c r="AFA137" s="73"/>
      <c r="AFB137" s="73"/>
      <c r="AFC137" s="73"/>
      <c r="AFD137" s="73"/>
      <c r="AFE137" s="73"/>
      <c r="AFF137" s="73"/>
      <c r="AFG137" s="73"/>
      <c r="AFH137" s="73"/>
      <c r="AFI137" s="73"/>
      <c r="AFJ137" s="73"/>
      <c r="AFK137" s="73"/>
      <c r="AFL137" s="73"/>
      <c r="AFM137" s="73"/>
      <c r="AFN137" s="73"/>
      <c r="AFO137" s="73"/>
      <c r="AFP137" s="73"/>
      <c r="AFQ137" s="73"/>
      <c r="AFR137" s="73"/>
      <c r="AFS137" s="73"/>
      <c r="AFT137" s="73"/>
      <c r="AFU137" s="73"/>
      <c r="AFV137" s="73"/>
      <c r="AFW137" s="73"/>
      <c r="AFX137" s="73"/>
      <c r="AFY137" s="73"/>
      <c r="AFZ137" s="73"/>
      <c r="AGA137" s="73"/>
      <c r="AGB137" s="73"/>
      <c r="AGC137" s="73"/>
      <c r="AGD137" s="73"/>
      <c r="AGE137" s="73"/>
      <c r="AGF137" s="73"/>
      <c r="AGG137" s="73"/>
      <c r="AGH137" s="73"/>
      <c r="AGI137" s="73"/>
      <c r="AGJ137" s="73"/>
      <c r="AGK137" s="73"/>
      <c r="AGL137" s="73"/>
      <c r="AGM137" s="73"/>
      <c r="AGN137" s="73"/>
      <c r="AGO137" s="73"/>
      <c r="AGP137" s="73"/>
      <c r="AGQ137" s="73"/>
      <c r="AGR137" s="73"/>
      <c r="AGS137" s="73"/>
      <c r="AGT137" s="73"/>
      <c r="AGU137" s="73"/>
      <c r="AGV137" s="73"/>
      <c r="AGW137" s="73"/>
      <c r="AGX137" s="73"/>
      <c r="AGY137" s="73"/>
      <c r="AGZ137" s="73"/>
      <c r="AHA137" s="73"/>
      <c r="AHB137" s="73"/>
      <c r="AHC137" s="73"/>
      <c r="AHD137" s="73"/>
      <c r="AHE137" s="73"/>
      <c r="AHF137" s="73"/>
      <c r="AHG137" s="73"/>
      <c r="AHH137" s="73"/>
      <c r="AHI137" s="73"/>
      <c r="AHJ137" s="73"/>
      <c r="AHK137" s="73"/>
      <c r="AHL137" s="73"/>
      <c r="AHM137" s="73"/>
      <c r="AHN137" s="73"/>
      <c r="AHO137" s="73"/>
      <c r="AHP137" s="73"/>
      <c r="AHQ137" s="73"/>
      <c r="AHR137" s="73"/>
      <c r="AHS137" s="73"/>
      <c r="AHT137" s="73"/>
      <c r="AHU137" s="73"/>
      <c r="AHV137" s="73"/>
      <c r="AHW137" s="73"/>
      <c r="AHX137" s="73"/>
      <c r="AHY137" s="73"/>
      <c r="AHZ137" s="73"/>
      <c r="AIA137" s="73"/>
      <c r="AIB137" s="73"/>
      <c r="AIC137" s="73"/>
      <c r="AID137" s="73"/>
      <c r="AIE137" s="73"/>
      <c r="AIF137" s="73"/>
      <c r="AIG137" s="73"/>
      <c r="AIH137" s="73"/>
      <c r="AII137" s="73"/>
      <c r="AIJ137" s="73"/>
      <c r="AIK137" s="73"/>
      <c r="AIL137" s="73"/>
      <c r="AIM137" s="73"/>
      <c r="AIN137" s="73"/>
      <c r="AIO137" s="73"/>
      <c r="AIP137" s="73"/>
      <c r="AIQ137" s="73"/>
      <c r="AIR137" s="73"/>
      <c r="AIS137" s="73"/>
      <c r="AIT137" s="73"/>
      <c r="AIU137" s="73"/>
      <c r="AIV137" s="73"/>
      <c r="AIW137" s="73"/>
      <c r="AIX137" s="73"/>
      <c r="AIY137" s="73"/>
      <c r="AIZ137" s="73"/>
      <c r="AJA137" s="73"/>
      <c r="AJB137" s="73"/>
      <c r="AJC137" s="73"/>
      <c r="AJD137" s="73"/>
      <c r="AJE137" s="73"/>
      <c r="AJF137" s="73"/>
      <c r="AJG137" s="73"/>
      <c r="AJH137" s="73"/>
      <c r="AJI137" s="73"/>
      <c r="AJJ137" s="73"/>
      <c r="AJK137" s="73"/>
      <c r="AJL137" s="73"/>
      <c r="AJM137" s="73"/>
      <c r="AJN137" s="73"/>
      <c r="AJO137" s="73"/>
      <c r="AJP137" s="73"/>
      <c r="AJQ137" s="73"/>
      <c r="AJR137" s="73"/>
      <c r="AJS137" s="73"/>
      <c r="AJT137" s="73"/>
      <c r="AJU137" s="73"/>
      <c r="AJV137" s="73"/>
      <c r="AJW137" s="73"/>
      <c r="AJX137" s="73"/>
      <c r="AJY137" s="73"/>
      <c r="AJZ137" s="73"/>
      <c r="AKA137" s="73"/>
      <c r="AKB137" s="73"/>
      <c r="AKC137" s="73"/>
      <c r="AKD137" s="73"/>
      <c r="AKE137" s="73"/>
      <c r="AKF137" s="73"/>
      <c r="AKG137" s="73"/>
      <c r="AKH137" s="73"/>
      <c r="AKI137" s="73"/>
      <c r="AKJ137" s="73"/>
      <c r="AKK137" s="73"/>
      <c r="AKL137" s="73"/>
      <c r="AKM137" s="73"/>
      <c r="AKN137" s="73"/>
      <c r="AKO137" s="73"/>
      <c r="AKP137" s="73"/>
      <c r="AKQ137" s="73"/>
      <c r="AKR137" s="73"/>
      <c r="AKS137" s="73"/>
      <c r="AKT137" s="73"/>
      <c r="AKU137" s="73"/>
      <c r="AKV137" s="73"/>
      <c r="AKW137" s="73"/>
      <c r="AKX137" s="73"/>
      <c r="AKY137" s="73"/>
      <c r="AKZ137" s="73"/>
      <c r="ALA137" s="73"/>
      <c r="ALB137" s="73"/>
      <c r="ALC137" s="73"/>
      <c r="ALD137" s="73"/>
      <c r="ALE137" s="73"/>
      <c r="ALF137" s="73"/>
      <c r="ALG137" s="73"/>
      <c r="ALH137" s="73"/>
      <c r="ALI137" s="73"/>
      <c r="ALJ137" s="73"/>
      <c r="ALK137" s="73"/>
      <c r="ALL137" s="73"/>
      <c r="ALM137" s="73"/>
      <c r="ALN137" s="73"/>
      <c r="ALO137" s="73"/>
      <c r="ALP137" s="73"/>
      <c r="ALQ137" s="73"/>
      <c r="ALR137" s="73"/>
      <c r="ALS137" s="73"/>
      <c r="ALT137" s="73"/>
      <c r="ALU137" s="73"/>
      <c r="ALV137" s="73"/>
      <c r="ALW137" s="73"/>
      <c r="ALX137" s="73"/>
      <c r="ALY137" s="73"/>
      <c r="ALZ137" s="73"/>
      <c r="AMA137" s="73"/>
      <c r="AMB137" s="73"/>
      <c r="AMC137" s="73"/>
      <c r="AMD137" s="73"/>
      <c r="AME137" s="73"/>
      <c r="AMF137" s="73"/>
      <c r="AMG137" s="73"/>
      <c r="AMH137" s="73"/>
      <c r="AMI137" s="73"/>
      <c r="AMJ137" s="73"/>
      <c r="AMK137" s="73"/>
      <c r="AML137" s="73"/>
      <c r="AMM137" s="73"/>
      <c r="AMN137" s="73"/>
      <c r="AMO137" s="73"/>
      <c r="AMP137" s="73"/>
      <c r="AMQ137" s="73"/>
      <c r="AMR137" s="73"/>
      <c r="AMS137" s="73"/>
      <c r="AMT137" s="73"/>
      <c r="AMU137" s="73"/>
      <c r="AMV137" s="73"/>
      <c r="AMW137" s="73"/>
      <c r="AMX137" s="73"/>
      <c r="AMY137" s="73"/>
      <c r="AMZ137" s="73"/>
      <c r="ANA137" s="73"/>
      <c r="ANB137" s="73"/>
      <c r="ANC137" s="73"/>
      <c r="AND137" s="73"/>
      <c r="ANE137" s="73"/>
      <c r="ANF137" s="73"/>
      <c r="ANG137" s="73"/>
      <c r="ANH137" s="73"/>
      <c r="ANI137" s="73"/>
      <c r="ANJ137" s="73"/>
      <c r="ANK137" s="73"/>
      <c r="ANL137" s="73"/>
      <c r="ANM137" s="73"/>
      <c r="ANN137" s="73"/>
      <c r="ANO137" s="73"/>
      <c r="ANP137" s="73"/>
      <c r="ANQ137" s="73"/>
      <c r="ANR137" s="73"/>
      <c r="ANS137" s="73"/>
      <c r="ANT137" s="73"/>
      <c r="ANU137" s="73"/>
      <c r="ANV137" s="73"/>
      <c r="ANW137" s="73"/>
      <c r="ANX137" s="73"/>
      <c r="ANY137" s="73"/>
      <c r="ANZ137" s="73"/>
      <c r="AOA137" s="73"/>
      <c r="AOB137" s="73"/>
      <c r="AOC137" s="73"/>
      <c r="AOD137" s="73"/>
      <c r="AOE137" s="73"/>
      <c r="AOF137" s="73"/>
      <c r="AOG137" s="73"/>
      <c r="AOH137" s="73"/>
      <c r="AOI137" s="73"/>
      <c r="AOJ137" s="73"/>
      <c r="AOK137" s="73"/>
      <c r="AOL137" s="73"/>
      <c r="AOM137" s="73"/>
      <c r="AON137" s="73"/>
      <c r="AOO137" s="73"/>
      <c r="AOP137" s="73"/>
      <c r="AOQ137" s="73"/>
      <c r="AOR137" s="73"/>
      <c r="AOS137" s="73"/>
      <c r="AOT137" s="73"/>
      <c r="AOU137" s="73"/>
      <c r="AOV137" s="73"/>
      <c r="AOW137" s="73"/>
      <c r="AOX137" s="73"/>
      <c r="AOY137" s="73"/>
      <c r="AOZ137" s="73"/>
      <c r="APA137" s="73"/>
      <c r="APB137" s="73"/>
      <c r="APC137" s="73"/>
      <c r="APD137" s="73"/>
      <c r="APE137" s="73"/>
      <c r="APF137" s="73"/>
      <c r="APG137" s="73"/>
      <c r="APH137" s="73"/>
      <c r="API137" s="73"/>
      <c r="APJ137" s="73"/>
      <c r="APK137" s="73"/>
      <c r="APL137" s="73"/>
      <c r="APM137" s="73"/>
      <c r="APN137" s="73"/>
      <c r="APO137" s="73"/>
      <c r="APP137" s="73"/>
      <c r="APQ137" s="73"/>
      <c r="APR137" s="73"/>
      <c r="APS137" s="73"/>
      <c r="APT137" s="73"/>
      <c r="APU137" s="73"/>
      <c r="APV137" s="73"/>
      <c r="APW137" s="73"/>
      <c r="APX137" s="73"/>
      <c r="APY137" s="73"/>
      <c r="APZ137" s="73"/>
      <c r="AQA137" s="73"/>
      <c r="AQB137" s="73"/>
      <c r="AQC137" s="73"/>
      <c r="AQD137" s="73"/>
      <c r="AQE137" s="73"/>
      <c r="AQF137" s="73"/>
      <c r="AQG137" s="73"/>
      <c r="AQH137" s="73"/>
      <c r="AQI137" s="73"/>
      <c r="AQJ137" s="73"/>
      <c r="AQK137" s="73"/>
      <c r="AQL137" s="73"/>
      <c r="AQM137" s="73"/>
      <c r="AQN137" s="73"/>
      <c r="AQO137" s="73"/>
      <c r="AQP137" s="73"/>
      <c r="AQQ137" s="73"/>
      <c r="AQR137" s="73"/>
      <c r="AQS137" s="73"/>
      <c r="AQT137" s="73"/>
      <c r="AQU137" s="73"/>
      <c r="AQV137" s="73"/>
      <c r="AQW137" s="73"/>
      <c r="AQX137" s="73"/>
      <c r="AQY137" s="73"/>
      <c r="AQZ137" s="73"/>
      <c r="ARA137" s="73"/>
      <c r="ARB137" s="73"/>
      <c r="ARC137" s="73"/>
      <c r="ARD137" s="73"/>
      <c r="ARE137" s="73"/>
      <c r="ARF137" s="73"/>
      <c r="ARG137" s="73"/>
      <c r="ARH137" s="73"/>
      <c r="ARI137" s="73"/>
      <c r="ARJ137" s="73"/>
      <c r="ARK137" s="73"/>
      <c r="ARL137" s="73"/>
      <c r="ARM137" s="73"/>
      <c r="ARN137" s="73"/>
      <c r="ARO137" s="73"/>
      <c r="ARP137" s="73"/>
      <c r="ARQ137" s="73"/>
      <c r="ARR137" s="73"/>
      <c r="ARS137" s="73"/>
      <c r="ART137" s="73"/>
      <c r="ARU137" s="73"/>
      <c r="ARV137" s="73"/>
      <c r="ARW137" s="73"/>
      <c r="ARX137" s="73"/>
      <c r="ARY137" s="73"/>
      <c r="ARZ137" s="73"/>
      <c r="ASA137" s="73"/>
      <c r="ASB137" s="73"/>
      <c r="ASC137" s="73"/>
      <c r="ASD137" s="73"/>
      <c r="ASE137" s="73"/>
      <c r="ASF137" s="73"/>
      <c r="ASG137" s="73"/>
      <c r="ASH137" s="73"/>
      <c r="ASI137" s="73"/>
      <c r="ASJ137" s="73"/>
      <c r="ASK137" s="73"/>
      <c r="ASL137" s="73"/>
      <c r="ASM137" s="73"/>
      <c r="ASN137" s="73"/>
      <c r="ASO137" s="73"/>
      <c r="ASP137" s="73"/>
      <c r="ASQ137" s="73"/>
      <c r="ASR137" s="73"/>
      <c r="ASS137" s="73"/>
      <c r="AST137" s="73"/>
      <c r="ASU137" s="73"/>
      <c r="ASV137" s="73"/>
      <c r="ASW137" s="73"/>
      <c r="ASX137" s="73"/>
      <c r="ASY137" s="73"/>
      <c r="ASZ137" s="73"/>
      <c r="ATA137" s="73"/>
      <c r="ATB137" s="73"/>
      <c r="ATC137" s="73"/>
      <c r="ATD137" s="73"/>
      <c r="ATE137" s="73"/>
      <c r="ATF137" s="73"/>
      <c r="ATG137" s="73"/>
      <c r="ATH137" s="73"/>
      <c r="ATI137" s="73"/>
      <c r="ATJ137" s="73"/>
      <c r="ATK137" s="73"/>
      <c r="ATL137" s="73"/>
      <c r="ATM137" s="73"/>
      <c r="ATN137" s="73"/>
      <c r="ATO137" s="73"/>
      <c r="ATP137" s="73"/>
      <c r="ATQ137" s="73"/>
      <c r="ATR137" s="73"/>
      <c r="ATS137" s="73"/>
      <c r="ATT137" s="73"/>
      <c r="ATU137" s="73"/>
      <c r="ATV137" s="73"/>
      <c r="ATW137" s="73"/>
      <c r="ATX137" s="73"/>
      <c r="ATY137" s="73"/>
      <c r="ATZ137" s="73"/>
      <c r="AUA137" s="73"/>
      <c r="AUB137" s="73"/>
      <c r="AUC137" s="73"/>
      <c r="AUD137" s="73"/>
      <c r="AUE137" s="73"/>
      <c r="AUF137" s="73"/>
      <c r="AUG137" s="73"/>
      <c r="AUH137" s="73"/>
      <c r="AUI137" s="73"/>
      <c r="AUJ137" s="73"/>
      <c r="AUK137" s="73"/>
      <c r="AUL137" s="73"/>
      <c r="AUM137" s="73"/>
      <c r="AUN137" s="73"/>
      <c r="AUO137" s="73"/>
      <c r="AUP137" s="73"/>
      <c r="AUQ137" s="73"/>
      <c r="AUR137" s="73"/>
      <c r="AUS137" s="73"/>
      <c r="AUT137" s="73"/>
      <c r="AUU137" s="73"/>
      <c r="AUV137" s="73"/>
      <c r="AUW137" s="73"/>
      <c r="AUX137" s="73"/>
      <c r="AUY137" s="73"/>
      <c r="AUZ137" s="73"/>
      <c r="AVA137" s="73"/>
      <c r="AVB137" s="73"/>
      <c r="AVC137" s="73"/>
      <c r="AVD137" s="73"/>
      <c r="AVE137" s="73"/>
      <c r="AVF137" s="73"/>
      <c r="AVG137" s="73"/>
      <c r="AVH137" s="73"/>
      <c r="AVI137" s="73"/>
      <c r="AVJ137" s="73"/>
      <c r="AVK137" s="73"/>
      <c r="AVL137" s="73"/>
      <c r="AVM137" s="73"/>
      <c r="AVN137" s="73"/>
      <c r="AVO137" s="73"/>
      <c r="AVP137" s="73"/>
      <c r="AVQ137" s="73"/>
      <c r="AVR137" s="73"/>
      <c r="AVS137" s="73"/>
      <c r="AVT137" s="73"/>
      <c r="AVU137" s="73"/>
      <c r="AVV137" s="73"/>
      <c r="AVW137" s="73"/>
      <c r="AVX137" s="73"/>
      <c r="AVY137" s="73"/>
      <c r="AVZ137" s="73"/>
      <c r="AWA137" s="73"/>
      <c r="AWB137" s="73"/>
      <c r="AWC137" s="73"/>
      <c r="AWD137" s="73"/>
      <c r="AWE137" s="73"/>
      <c r="AWF137" s="73"/>
      <c r="AWG137" s="73"/>
      <c r="AWH137" s="73"/>
      <c r="AWI137" s="73"/>
      <c r="AWJ137" s="73"/>
      <c r="AWK137" s="73"/>
      <c r="AWL137" s="73"/>
      <c r="AWM137" s="73"/>
      <c r="AWN137" s="73"/>
      <c r="AWO137" s="73"/>
      <c r="AWP137" s="73"/>
      <c r="AWQ137" s="73"/>
      <c r="AWR137" s="73"/>
      <c r="AWS137" s="73"/>
      <c r="AWT137" s="73"/>
      <c r="AWU137" s="73"/>
      <c r="AWV137" s="73"/>
      <c r="AWW137" s="73"/>
      <c r="AWX137" s="73"/>
      <c r="AWY137" s="73"/>
      <c r="AWZ137" s="73"/>
      <c r="AXA137" s="73"/>
      <c r="AXB137" s="73"/>
      <c r="AXC137" s="73"/>
      <c r="AXD137" s="73"/>
      <c r="AXE137" s="73"/>
      <c r="AXF137" s="73"/>
      <c r="AXG137" s="73"/>
      <c r="AXH137" s="73"/>
      <c r="AXI137" s="73"/>
      <c r="AXJ137" s="73"/>
      <c r="AXK137" s="73"/>
      <c r="AXL137" s="73"/>
      <c r="AXM137" s="73"/>
    </row>
    <row r="138" spans="1:1313" s="7" customFormat="1" ht="33.75" customHeight="1" x14ac:dyDescent="0.55000000000000004">
      <c r="A138" s="810"/>
      <c r="B138" s="376"/>
      <c r="C138" s="376"/>
      <c r="D138" s="376"/>
      <c r="E138" s="376"/>
      <c r="F138" s="376"/>
      <c r="G138" s="376"/>
      <c r="H138" s="376"/>
      <c r="I138" s="376"/>
      <c r="J138" s="376"/>
      <c r="K138" s="376"/>
      <c r="L138" s="376"/>
      <c r="M138" s="376"/>
      <c r="N138" s="376"/>
      <c r="O138" s="376"/>
      <c r="P138" s="375"/>
      <c r="Q138" s="375"/>
      <c r="R138" s="375"/>
      <c r="S138" s="375"/>
      <c r="T138" s="509"/>
      <c r="U138" s="631"/>
      <c r="V138" s="510"/>
      <c r="W138" s="509"/>
      <c r="X138" s="510"/>
      <c r="Y138" s="386"/>
      <c r="Z138" s="386"/>
      <c r="AA138" s="390"/>
      <c r="AB138" s="390"/>
      <c r="AC138" s="390"/>
      <c r="AD138" s="390"/>
      <c r="AE138" s="390"/>
      <c r="AF138" s="390"/>
      <c r="AG138" s="386"/>
      <c r="AH138" s="386"/>
      <c r="AI138" s="386"/>
      <c r="AJ138" s="386"/>
      <c r="AK138" s="386"/>
      <c r="AL138" s="386"/>
      <c r="AM138" s="390"/>
      <c r="AN138" s="390"/>
      <c r="AO138" s="390"/>
      <c r="AP138" s="390"/>
      <c r="AQ138" s="390"/>
      <c r="AR138" s="390"/>
      <c r="AS138" s="511"/>
      <c r="AT138" s="511"/>
      <c r="AU138" s="511"/>
      <c r="AV138" s="545"/>
      <c r="AW138" s="545"/>
      <c r="AX138" s="545"/>
      <c r="AY138" s="386"/>
      <c r="AZ138" s="390"/>
      <c r="BA138" s="386"/>
      <c r="BB138" s="390"/>
      <c r="BC138" s="390"/>
      <c r="BD138" s="390"/>
      <c r="BE138" s="386"/>
      <c r="BF138" s="386"/>
      <c r="BG138" s="383"/>
      <c r="BH138" s="384"/>
      <c r="BI138" s="384"/>
      <c r="BJ138" s="385"/>
    </row>
    <row r="139" spans="1:1313" s="7" customFormat="1" ht="45" customHeight="1" x14ac:dyDescent="0.55000000000000004">
      <c r="A139" s="810" t="s">
        <v>311</v>
      </c>
      <c r="B139" s="376" t="s">
        <v>312</v>
      </c>
      <c r="C139" s="376"/>
      <c r="D139" s="376"/>
      <c r="E139" s="376"/>
      <c r="F139" s="376"/>
      <c r="G139" s="376"/>
      <c r="H139" s="376"/>
      <c r="I139" s="376"/>
      <c r="J139" s="376"/>
      <c r="K139" s="376"/>
      <c r="L139" s="376"/>
      <c r="M139" s="376"/>
      <c r="N139" s="376"/>
      <c r="O139" s="376"/>
      <c r="P139" s="375"/>
      <c r="Q139" s="375"/>
      <c r="R139" s="375">
        <v>7</v>
      </c>
      <c r="S139" s="375"/>
      <c r="T139" s="392">
        <f>SUM(AG139,AJ139,AM139,AP139,AS139,AV139,AY139)</f>
        <v>130</v>
      </c>
      <c r="U139" s="393"/>
      <c r="V139" s="394"/>
      <c r="W139" s="392">
        <f>SUM(Y139:AF139)</f>
        <v>68</v>
      </c>
      <c r="X139" s="394"/>
      <c r="Y139" s="388">
        <v>18</v>
      </c>
      <c r="Z139" s="389"/>
      <c r="AA139" s="392">
        <v>50</v>
      </c>
      <c r="AB139" s="394"/>
      <c r="AC139" s="390"/>
      <c r="AD139" s="390"/>
      <c r="AE139" s="390"/>
      <c r="AF139" s="390"/>
      <c r="AG139" s="110"/>
      <c r="AH139" s="110"/>
      <c r="AI139" s="110"/>
      <c r="AJ139" s="110"/>
      <c r="AK139" s="110"/>
      <c r="AL139" s="110"/>
      <c r="AM139" s="77"/>
      <c r="AN139" s="77"/>
      <c r="AO139" s="77"/>
      <c r="AP139" s="77"/>
      <c r="AQ139" s="77"/>
      <c r="AR139" s="77"/>
      <c r="AS139" s="82"/>
      <c r="AT139" s="82"/>
      <c r="AU139" s="82"/>
      <c r="AV139" s="196"/>
      <c r="AW139" s="82"/>
      <c r="AX139" s="82"/>
      <c r="AY139" s="110">
        <v>130</v>
      </c>
      <c r="AZ139" s="110">
        <v>68</v>
      </c>
      <c r="BA139" s="110">
        <v>3</v>
      </c>
      <c r="BB139" s="77"/>
      <c r="BC139" s="77"/>
      <c r="BD139" s="77"/>
      <c r="BE139" s="386">
        <f>SUM(AI139,AL139,AO139,AR139,AU139,AX139,BA139,BD139)</f>
        <v>3</v>
      </c>
      <c r="BF139" s="386"/>
      <c r="BG139" s="377" t="s">
        <v>365</v>
      </c>
      <c r="BH139" s="378"/>
      <c r="BI139" s="378"/>
      <c r="BJ139" s="379"/>
    </row>
    <row r="140" spans="1:1313" s="7" customFormat="1" ht="80.25" customHeight="1" x14ac:dyDescent="0.55000000000000004">
      <c r="A140" s="810"/>
      <c r="B140" s="376" t="s">
        <v>449</v>
      </c>
      <c r="C140" s="376"/>
      <c r="D140" s="376"/>
      <c r="E140" s="376"/>
      <c r="F140" s="376"/>
      <c r="G140" s="376"/>
      <c r="H140" s="376"/>
      <c r="I140" s="376"/>
      <c r="J140" s="376"/>
      <c r="K140" s="376"/>
      <c r="L140" s="376"/>
      <c r="M140" s="376"/>
      <c r="N140" s="376"/>
      <c r="O140" s="376"/>
      <c r="P140" s="375"/>
      <c r="Q140" s="375"/>
      <c r="R140" s="375"/>
      <c r="S140" s="375"/>
      <c r="T140" s="392">
        <v>40</v>
      </c>
      <c r="U140" s="393"/>
      <c r="V140" s="394"/>
      <c r="W140" s="392"/>
      <c r="X140" s="394"/>
      <c r="Y140" s="386"/>
      <c r="Z140" s="386"/>
      <c r="AA140" s="390"/>
      <c r="AB140" s="390"/>
      <c r="AC140" s="390"/>
      <c r="AD140" s="390"/>
      <c r="AE140" s="390"/>
      <c r="AF140" s="390"/>
      <c r="AG140" s="110"/>
      <c r="AH140" s="110"/>
      <c r="AI140" s="110"/>
      <c r="AJ140" s="110"/>
      <c r="AK140" s="110"/>
      <c r="AL140" s="110"/>
      <c r="AM140" s="77"/>
      <c r="AN140" s="77"/>
      <c r="AO140" s="77"/>
      <c r="AP140" s="77"/>
      <c r="AQ140" s="77"/>
      <c r="AR140" s="77"/>
      <c r="AS140" s="82"/>
      <c r="AT140" s="82"/>
      <c r="AU140" s="82"/>
      <c r="AV140" s="196"/>
      <c r="AW140" s="82"/>
      <c r="AX140" s="82"/>
      <c r="AY140" s="110">
        <v>40</v>
      </c>
      <c r="AZ140" s="77"/>
      <c r="BA140" s="110">
        <v>1</v>
      </c>
      <c r="BB140" s="77"/>
      <c r="BC140" s="77"/>
      <c r="BD140" s="77"/>
      <c r="BE140" s="386">
        <f>SUM(AI140,AL140,AO140,AR140,AU140,AX140,BA140,BD140)</f>
        <v>1</v>
      </c>
      <c r="BF140" s="386"/>
      <c r="BG140" s="383"/>
      <c r="BH140" s="384"/>
      <c r="BI140" s="384"/>
      <c r="BJ140" s="385"/>
    </row>
    <row r="141" spans="1:1313" s="7" customFormat="1" ht="45" customHeight="1" x14ac:dyDescent="0.55000000000000004">
      <c r="A141" s="38" t="s">
        <v>128</v>
      </c>
      <c r="B141" s="837" t="s">
        <v>126</v>
      </c>
      <c r="C141" s="837"/>
      <c r="D141" s="837"/>
      <c r="E141" s="837"/>
      <c r="F141" s="837"/>
      <c r="G141" s="837"/>
      <c r="H141" s="837"/>
      <c r="I141" s="837"/>
      <c r="J141" s="837"/>
      <c r="K141" s="837"/>
      <c r="L141" s="837"/>
      <c r="M141" s="837"/>
      <c r="N141" s="837"/>
      <c r="O141" s="837"/>
      <c r="P141" s="375"/>
      <c r="Q141" s="375"/>
      <c r="R141" s="375"/>
      <c r="S141" s="375"/>
      <c r="T141" s="375"/>
      <c r="U141" s="375"/>
      <c r="V141" s="375"/>
      <c r="W141" s="388"/>
      <c r="X141" s="389"/>
      <c r="Y141" s="375"/>
      <c r="Z141" s="375"/>
      <c r="AA141" s="375"/>
      <c r="AB141" s="375"/>
      <c r="AC141" s="375"/>
      <c r="AD141" s="375"/>
      <c r="AE141" s="375"/>
      <c r="AF141" s="375"/>
      <c r="AG141" s="135"/>
      <c r="AH141" s="135"/>
      <c r="AI141" s="135"/>
      <c r="AJ141" s="135"/>
      <c r="AK141" s="135"/>
      <c r="AL141" s="135"/>
      <c r="AM141" s="135"/>
      <c r="AN141" s="135"/>
      <c r="AO141" s="135"/>
      <c r="AP141" s="135"/>
      <c r="AQ141" s="135"/>
      <c r="AR141" s="140"/>
      <c r="AS141" s="134"/>
      <c r="AT141" s="134"/>
      <c r="AU141" s="53"/>
      <c r="AV141" s="195"/>
      <c r="AW141" s="134"/>
      <c r="AX141" s="53"/>
      <c r="AY141" s="135"/>
      <c r="AZ141" s="135"/>
      <c r="BA141" s="135"/>
      <c r="BB141" s="135"/>
      <c r="BC141" s="135"/>
      <c r="BD141" s="135"/>
      <c r="BE141" s="375"/>
      <c r="BF141" s="375"/>
      <c r="BG141" s="874"/>
      <c r="BH141" s="875"/>
      <c r="BI141" s="875"/>
      <c r="BJ141" s="876"/>
    </row>
    <row r="142" spans="1:1313" s="58" customFormat="1" ht="42.75" customHeight="1" x14ac:dyDescent="0.55000000000000004">
      <c r="A142" s="25" t="s">
        <v>66</v>
      </c>
      <c r="B142" s="454" t="s">
        <v>163</v>
      </c>
      <c r="C142" s="454"/>
      <c r="D142" s="454"/>
      <c r="E142" s="454"/>
      <c r="F142" s="454"/>
      <c r="G142" s="454"/>
      <c r="H142" s="454"/>
      <c r="I142" s="454"/>
      <c r="J142" s="454"/>
      <c r="K142" s="454"/>
      <c r="L142" s="454"/>
      <c r="M142" s="454"/>
      <c r="N142" s="454"/>
      <c r="O142" s="454"/>
      <c r="P142" s="375"/>
      <c r="Q142" s="375"/>
      <c r="R142" s="375" t="s">
        <v>417</v>
      </c>
      <c r="S142" s="375"/>
      <c r="T142" s="372" t="s">
        <v>279</v>
      </c>
      <c r="U142" s="419"/>
      <c r="V142" s="373"/>
      <c r="W142" s="372" t="s">
        <v>279</v>
      </c>
      <c r="X142" s="373"/>
      <c r="Y142" s="421"/>
      <c r="Z142" s="421"/>
      <c r="AA142" s="421"/>
      <c r="AB142" s="421"/>
      <c r="AC142" s="421"/>
      <c r="AD142" s="421"/>
      <c r="AE142" s="372" t="s">
        <v>279</v>
      </c>
      <c r="AF142" s="373"/>
      <c r="AG142" s="134" t="s">
        <v>279</v>
      </c>
      <c r="AH142" s="134" t="s">
        <v>279</v>
      </c>
      <c r="AI142" s="61"/>
      <c r="AJ142" s="134"/>
      <c r="AK142" s="134"/>
      <c r="AL142" s="134"/>
      <c r="AM142" s="134"/>
      <c r="AN142" s="134"/>
      <c r="AO142" s="134"/>
      <c r="AP142" s="134"/>
      <c r="AQ142" s="134"/>
      <c r="AR142" s="141"/>
      <c r="AS142" s="134"/>
      <c r="AT142" s="134"/>
      <c r="AU142" s="53"/>
      <c r="AV142" s="195"/>
      <c r="AW142" s="134"/>
      <c r="AX142" s="53"/>
      <c r="AY142" s="134"/>
      <c r="AZ142" s="134"/>
      <c r="BA142" s="134"/>
      <c r="BB142" s="134"/>
      <c r="BC142" s="134"/>
      <c r="BD142" s="134"/>
      <c r="BE142" s="421"/>
      <c r="BF142" s="421"/>
      <c r="BG142" s="401"/>
      <c r="BH142" s="402"/>
      <c r="BI142" s="402"/>
      <c r="BJ142" s="403"/>
    </row>
    <row r="143" spans="1:1313" s="58" customFormat="1" ht="47.25" customHeight="1" x14ac:dyDescent="0.55000000000000004">
      <c r="A143" s="25" t="s">
        <v>120</v>
      </c>
      <c r="B143" s="454" t="s">
        <v>164</v>
      </c>
      <c r="C143" s="454"/>
      <c r="D143" s="454"/>
      <c r="E143" s="454"/>
      <c r="F143" s="454"/>
      <c r="G143" s="454"/>
      <c r="H143" s="454"/>
      <c r="I143" s="454"/>
      <c r="J143" s="454"/>
      <c r="K143" s="454"/>
      <c r="L143" s="454"/>
      <c r="M143" s="454"/>
      <c r="N143" s="454"/>
      <c r="O143" s="454"/>
      <c r="P143" s="375"/>
      <c r="Q143" s="375"/>
      <c r="R143" s="375" t="s">
        <v>435</v>
      </c>
      <c r="S143" s="375"/>
      <c r="T143" s="421" t="s">
        <v>280</v>
      </c>
      <c r="U143" s="421"/>
      <c r="V143" s="421"/>
      <c r="W143" s="421" t="s">
        <v>280</v>
      </c>
      <c r="X143" s="421"/>
      <c r="Y143" s="421" t="s">
        <v>280</v>
      </c>
      <c r="Z143" s="421"/>
      <c r="AA143" s="421"/>
      <c r="AB143" s="421"/>
      <c r="AC143" s="421"/>
      <c r="AD143" s="421"/>
      <c r="AE143" s="421"/>
      <c r="AF143" s="421"/>
      <c r="AG143" s="134"/>
      <c r="AH143" s="134"/>
      <c r="AI143" s="61"/>
      <c r="AJ143" s="134"/>
      <c r="AK143" s="229"/>
      <c r="AL143" s="134"/>
      <c r="AM143" s="134" t="s">
        <v>280</v>
      </c>
      <c r="AN143" s="134" t="s">
        <v>280</v>
      </c>
      <c r="AO143" s="134"/>
      <c r="AP143" s="134"/>
      <c r="AQ143" s="134"/>
      <c r="AR143" s="141"/>
      <c r="AS143" s="134"/>
      <c r="AT143" s="134"/>
      <c r="AU143" s="53"/>
      <c r="AV143" s="195"/>
      <c r="AW143" s="134"/>
      <c r="AX143" s="53"/>
      <c r="AY143" s="134"/>
      <c r="AZ143" s="134"/>
      <c r="BA143" s="134"/>
      <c r="BB143" s="134"/>
      <c r="BC143" s="134"/>
      <c r="BD143" s="134"/>
      <c r="BE143" s="421"/>
      <c r="BF143" s="421"/>
      <c r="BG143" s="401"/>
      <c r="BH143" s="402"/>
      <c r="BI143" s="402"/>
      <c r="BJ143" s="403"/>
    </row>
    <row r="144" spans="1:1313" s="58" customFormat="1" ht="42.75" customHeight="1" x14ac:dyDescent="0.55000000000000004">
      <c r="A144" s="25" t="s">
        <v>165</v>
      </c>
      <c r="B144" s="808" t="s">
        <v>264</v>
      </c>
      <c r="C144" s="808"/>
      <c r="D144" s="808"/>
      <c r="E144" s="808"/>
      <c r="F144" s="808"/>
      <c r="G144" s="808"/>
      <c r="H144" s="808"/>
      <c r="I144" s="808"/>
      <c r="J144" s="808"/>
      <c r="K144" s="808"/>
      <c r="L144" s="808"/>
      <c r="M144" s="808"/>
      <c r="N144" s="808"/>
      <c r="O144" s="808"/>
      <c r="P144" s="375"/>
      <c r="Q144" s="375"/>
      <c r="R144" s="375" t="s">
        <v>418</v>
      </c>
      <c r="S144" s="375"/>
      <c r="T144" s="421" t="s">
        <v>280</v>
      </c>
      <c r="U144" s="421"/>
      <c r="V144" s="421"/>
      <c r="W144" s="421" t="s">
        <v>280</v>
      </c>
      <c r="X144" s="421"/>
      <c r="Y144" s="421" t="s">
        <v>280</v>
      </c>
      <c r="Z144" s="421"/>
      <c r="AA144" s="421"/>
      <c r="AB144" s="421"/>
      <c r="AC144" s="421"/>
      <c r="AD144" s="421"/>
      <c r="AE144" s="421"/>
      <c r="AF144" s="421"/>
      <c r="AG144" s="134"/>
      <c r="AH144" s="134"/>
      <c r="AI144" s="134"/>
      <c r="AJ144" s="134" t="s">
        <v>280</v>
      </c>
      <c r="AK144" s="134" t="s">
        <v>280</v>
      </c>
      <c r="AL144" s="61"/>
      <c r="AM144" s="61"/>
      <c r="AN144" s="134"/>
      <c r="AO144" s="134"/>
      <c r="AP144" s="134"/>
      <c r="AQ144" s="134"/>
      <c r="AR144" s="141"/>
      <c r="AS144" s="134"/>
      <c r="AT144" s="134"/>
      <c r="AU144" s="53"/>
      <c r="AV144" s="195"/>
      <c r="AW144" s="134"/>
      <c r="AX144" s="53"/>
      <c r="AY144" s="134"/>
      <c r="AZ144" s="134"/>
      <c r="BA144" s="134"/>
      <c r="BB144" s="134"/>
      <c r="BC144" s="134"/>
      <c r="BD144" s="134"/>
      <c r="BE144" s="421"/>
      <c r="BF144" s="421"/>
      <c r="BG144" s="401"/>
      <c r="BH144" s="402"/>
      <c r="BI144" s="402"/>
      <c r="BJ144" s="403"/>
    </row>
    <row r="145" spans="1:62" s="130" customFormat="1" ht="42.75" customHeight="1" x14ac:dyDescent="0.55000000000000004">
      <c r="A145" s="220" t="s">
        <v>265</v>
      </c>
      <c r="B145" s="460" t="s">
        <v>314</v>
      </c>
      <c r="C145" s="460"/>
      <c r="D145" s="460"/>
      <c r="E145" s="460"/>
      <c r="F145" s="460"/>
      <c r="G145" s="460"/>
      <c r="H145" s="460"/>
      <c r="I145" s="460"/>
      <c r="J145" s="460"/>
      <c r="K145" s="460"/>
      <c r="L145" s="460"/>
      <c r="M145" s="460"/>
      <c r="N145" s="460"/>
      <c r="O145" s="460"/>
      <c r="P145" s="375"/>
      <c r="Q145" s="375"/>
      <c r="R145" s="388" t="s">
        <v>418</v>
      </c>
      <c r="S145" s="389"/>
      <c r="T145" s="386" t="s">
        <v>269</v>
      </c>
      <c r="U145" s="386"/>
      <c r="V145" s="386"/>
      <c r="W145" s="386" t="s">
        <v>269</v>
      </c>
      <c r="X145" s="386"/>
      <c r="Y145" s="461" t="s">
        <v>269</v>
      </c>
      <c r="Z145" s="461"/>
      <c r="AA145" s="386"/>
      <c r="AB145" s="386"/>
      <c r="AC145" s="386"/>
      <c r="AD145" s="386"/>
      <c r="AE145" s="386"/>
      <c r="AF145" s="386"/>
      <c r="AG145" s="218"/>
      <c r="AH145" s="218"/>
      <c r="AI145" s="218"/>
      <c r="AJ145" s="218" t="s">
        <v>269</v>
      </c>
      <c r="AK145" s="218" t="s">
        <v>269</v>
      </c>
      <c r="AL145" s="218"/>
      <c r="AM145" s="218"/>
      <c r="AN145" s="218"/>
      <c r="AO145" s="218"/>
      <c r="AP145" s="218"/>
      <c r="AQ145" s="218"/>
      <c r="AR145" s="218"/>
      <c r="AS145" s="219"/>
      <c r="AT145" s="219"/>
      <c r="AU145" s="219"/>
      <c r="AV145" s="219"/>
      <c r="AW145" s="219"/>
      <c r="AX145" s="219"/>
      <c r="AY145" s="218"/>
      <c r="AZ145" s="218"/>
      <c r="BA145" s="218"/>
      <c r="BB145" s="218"/>
      <c r="BC145" s="218"/>
      <c r="BD145" s="218"/>
      <c r="BE145" s="386"/>
      <c r="BF145" s="386"/>
      <c r="BG145" s="401"/>
      <c r="BH145" s="402"/>
      <c r="BI145" s="402"/>
      <c r="BJ145" s="403"/>
    </row>
    <row r="146" spans="1:62" s="60" customFormat="1" ht="41.25" customHeight="1" x14ac:dyDescent="0.55000000000000004">
      <c r="A146" s="25" t="s">
        <v>278</v>
      </c>
      <c r="B146" s="808" t="s">
        <v>263</v>
      </c>
      <c r="C146" s="808"/>
      <c r="D146" s="808"/>
      <c r="E146" s="808"/>
      <c r="F146" s="808"/>
      <c r="G146" s="808"/>
      <c r="H146" s="808"/>
      <c r="I146" s="808"/>
      <c r="J146" s="808"/>
      <c r="K146" s="808"/>
      <c r="L146" s="808"/>
      <c r="M146" s="808"/>
      <c r="N146" s="808"/>
      <c r="O146" s="808"/>
      <c r="P146" s="375"/>
      <c r="Q146" s="375"/>
      <c r="R146" s="375" t="s">
        <v>419</v>
      </c>
      <c r="S146" s="375"/>
      <c r="T146" s="421" t="s">
        <v>269</v>
      </c>
      <c r="U146" s="421"/>
      <c r="V146" s="421"/>
      <c r="W146" s="421" t="s">
        <v>269</v>
      </c>
      <c r="X146" s="421"/>
      <c r="Y146" s="421"/>
      <c r="Z146" s="421"/>
      <c r="AA146" s="421"/>
      <c r="AB146" s="421"/>
      <c r="AC146" s="421"/>
      <c r="AD146" s="421"/>
      <c r="AE146" s="421" t="s">
        <v>269</v>
      </c>
      <c r="AF146" s="421"/>
      <c r="AG146" s="134"/>
      <c r="AH146" s="134"/>
      <c r="AI146" s="134"/>
      <c r="AJ146" s="134"/>
      <c r="AK146" s="134"/>
      <c r="AL146" s="134"/>
      <c r="AM146" s="134"/>
      <c r="AN146" s="134"/>
      <c r="AO146" s="134"/>
      <c r="AP146" s="134" t="s">
        <v>269</v>
      </c>
      <c r="AQ146" s="134" t="s">
        <v>269</v>
      </c>
      <c r="AR146" s="141"/>
      <c r="AS146" s="134"/>
      <c r="AT146" s="134"/>
      <c r="AU146" s="53"/>
      <c r="AV146" s="195"/>
      <c r="AW146" s="134"/>
      <c r="AX146" s="53"/>
      <c r="AY146" s="134"/>
      <c r="AZ146" s="134"/>
      <c r="BA146" s="134"/>
      <c r="BB146" s="134"/>
      <c r="BC146" s="134"/>
      <c r="BD146" s="134"/>
      <c r="BE146" s="421"/>
      <c r="BF146" s="421"/>
      <c r="BG146" s="401"/>
      <c r="BH146" s="402"/>
      <c r="BI146" s="402"/>
      <c r="BJ146" s="403"/>
    </row>
    <row r="147" spans="1:62" s="74" customFormat="1" ht="76.5" customHeight="1" x14ac:dyDescent="0.55000000000000004">
      <c r="A147" s="25" t="s">
        <v>301</v>
      </c>
      <c r="B147" s="815" t="s">
        <v>415</v>
      </c>
      <c r="C147" s="815"/>
      <c r="D147" s="815"/>
      <c r="E147" s="815"/>
      <c r="F147" s="815"/>
      <c r="G147" s="815"/>
      <c r="H147" s="815"/>
      <c r="I147" s="815"/>
      <c r="J147" s="815"/>
      <c r="K147" s="815"/>
      <c r="L147" s="815"/>
      <c r="M147" s="815"/>
      <c r="N147" s="815"/>
      <c r="O147" s="815"/>
      <c r="P147" s="375"/>
      <c r="Q147" s="375"/>
      <c r="R147" s="469" t="s">
        <v>420</v>
      </c>
      <c r="S147" s="469"/>
      <c r="T147" s="421" t="s">
        <v>269</v>
      </c>
      <c r="U147" s="421"/>
      <c r="V147" s="421"/>
      <c r="W147" s="421" t="s">
        <v>269</v>
      </c>
      <c r="X147" s="421"/>
      <c r="Y147" s="421" t="s">
        <v>416</v>
      </c>
      <c r="Z147" s="421"/>
      <c r="AA147" s="421"/>
      <c r="AB147" s="421"/>
      <c r="AC147" s="421" t="s">
        <v>280</v>
      </c>
      <c r="AD147" s="421"/>
      <c r="AE147" s="421"/>
      <c r="AF147" s="421"/>
      <c r="AG147" s="134"/>
      <c r="AH147" s="134"/>
      <c r="AI147" s="134"/>
      <c r="AJ147" s="134"/>
      <c r="AK147" s="134"/>
      <c r="AL147" s="134"/>
      <c r="AM147" s="134"/>
      <c r="AN147" s="134"/>
      <c r="AO147" s="134"/>
      <c r="AP147" s="134"/>
      <c r="AQ147" s="134"/>
      <c r="AR147" s="141"/>
      <c r="AS147" s="233" t="s">
        <v>269</v>
      </c>
      <c r="AT147" s="233" t="s">
        <v>269</v>
      </c>
      <c r="AU147" s="53"/>
      <c r="AV147" s="282"/>
      <c r="AW147" s="282"/>
      <c r="AX147" s="53"/>
      <c r="AY147" s="134"/>
      <c r="AZ147" s="134"/>
      <c r="BA147" s="134"/>
      <c r="BB147" s="134"/>
      <c r="BC147" s="134"/>
      <c r="BD147" s="134"/>
      <c r="BE147" s="421"/>
      <c r="BF147" s="421"/>
      <c r="BG147" s="401"/>
      <c r="BH147" s="402"/>
      <c r="BI147" s="402"/>
      <c r="BJ147" s="403"/>
    </row>
    <row r="148" spans="1:62" s="68" customFormat="1" ht="42.75" customHeight="1" x14ac:dyDescent="0.55000000000000004">
      <c r="A148" s="25" t="s">
        <v>434</v>
      </c>
      <c r="B148" s="454" t="s">
        <v>166</v>
      </c>
      <c r="C148" s="454"/>
      <c r="D148" s="454"/>
      <c r="E148" s="454"/>
      <c r="F148" s="454"/>
      <c r="G148" s="454"/>
      <c r="H148" s="454"/>
      <c r="I148" s="454"/>
      <c r="J148" s="454"/>
      <c r="K148" s="454"/>
      <c r="L148" s="454"/>
      <c r="M148" s="454"/>
      <c r="N148" s="454"/>
      <c r="O148" s="454"/>
      <c r="P148" s="375"/>
      <c r="Q148" s="375"/>
      <c r="R148" s="375" t="s">
        <v>421</v>
      </c>
      <c r="S148" s="375"/>
      <c r="T148" s="421" t="s">
        <v>267</v>
      </c>
      <c r="U148" s="421"/>
      <c r="V148" s="421"/>
      <c r="W148" s="421" t="s">
        <v>267</v>
      </c>
      <c r="X148" s="421"/>
      <c r="Y148" s="421"/>
      <c r="Z148" s="421"/>
      <c r="AA148" s="421"/>
      <c r="AB148" s="421"/>
      <c r="AC148" s="421" t="s">
        <v>267</v>
      </c>
      <c r="AD148" s="421"/>
      <c r="AE148" s="421"/>
      <c r="AF148" s="421"/>
      <c r="AG148" s="134"/>
      <c r="AH148" s="134"/>
      <c r="AI148" s="134"/>
      <c r="AJ148" s="134"/>
      <c r="AK148" s="134"/>
      <c r="AL148" s="134"/>
      <c r="AM148" s="134"/>
      <c r="AN148" s="134"/>
      <c r="AO148" s="134"/>
      <c r="AP148" s="134"/>
      <c r="AQ148" s="134"/>
      <c r="AR148" s="141"/>
      <c r="AS148" s="134" t="s">
        <v>269</v>
      </c>
      <c r="AT148" s="134" t="s">
        <v>269</v>
      </c>
      <c r="AU148" s="53"/>
      <c r="AV148" s="195" t="s">
        <v>269</v>
      </c>
      <c r="AW148" s="134" t="s">
        <v>269</v>
      </c>
      <c r="AX148" s="53"/>
      <c r="AY148" s="134"/>
      <c r="AZ148" s="134"/>
      <c r="BA148" s="134"/>
      <c r="BB148" s="134"/>
      <c r="BC148" s="134"/>
      <c r="BD148" s="134"/>
      <c r="BE148" s="421"/>
      <c r="BF148" s="421"/>
      <c r="BG148" s="401"/>
      <c r="BH148" s="402"/>
      <c r="BI148" s="402"/>
      <c r="BJ148" s="403"/>
    </row>
    <row r="149" spans="1:62" s="68" customFormat="1" ht="48" customHeight="1" x14ac:dyDescent="0.55000000000000004">
      <c r="A149" s="566">
        <v>4</v>
      </c>
      <c r="B149" s="746" t="s">
        <v>127</v>
      </c>
      <c r="C149" s="746"/>
      <c r="D149" s="746"/>
      <c r="E149" s="746"/>
      <c r="F149" s="746"/>
      <c r="G149" s="746"/>
      <c r="H149" s="746"/>
      <c r="I149" s="746"/>
      <c r="J149" s="746"/>
      <c r="K149" s="746"/>
      <c r="L149" s="746"/>
      <c r="M149" s="746"/>
      <c r="N149" s="746"/>
      <c r="O149" s="746"/>
      <c r="P149" s="375"/>
      <c r="Q149" s="375"/>
      <c r="R149" s="375"/>
      <c r="S149" s="375"/>
      <c r="T149" s="421"/>
      <c r="U149" s="421"/>
      <c r="V149" s="421"/>
      <c r="W149" s="421"/>
      <c r="X149" s="421"/>
      <c r="Y149" s="421"/>
      <c r="Z149" s="421"/>
      <c r="AA149" s="421"/>
      <c r="AB149" s="421"/>
      <c r="AC149" s="421"/>
      <c r="AD149" s="421"/>
      <c r="AE149" s="421"/>
      <c r="AF149" s="421"/>
      <c r="AG149" s="421"/>
      <c r="AH149" s="421"/>
      <c r="AI149" s="421"/>
      <c r="AJ149" s="421"/>
      <c r="AK149" s="421"/>
      <c r="AL149" s="421"/>
      <c r="AM149" s="421"/>
      <c r="AN149" s="421"/>
      <c r="AO149" s="421"/>
      <c r="AP149" s="421"/>
      <c r="AQ149" s="421"/>
      <c r="AR149" s="895"/>
      <c r="AS149" s="421"/>
      <c r="AT149" s="421"/>
      <c r="AU149" s="868"/>
      <c r="AV149" s="387"/>
      <c r="AW149" s="421"/>
      <c r="AX149" s="868"/>
      <c r="AY149" s="421"/>
      <c r="AZ149" s="421"/>
      <c r="BA149" s="421"/>
      <c r="BB149" s="421"/>
      <c r="BC149" s="421"/>
      <c r="BD149" s="421"/>
      <c r="BE149" s="421"/>
      <c r="BF149" s="421"/>
      <c r="BG149" s="887"/>
      <c r="BH149" s="888"/>
      <c r="BI149" s="888"/>
      <c r="BJ149" s="889"/>
    </row>
    <row r="150" spans="1:62" s="68" customFormat="1" ht="6" hidden="1" customHeight="1" x14ac:dyDescent="0.55000000000000004">
      <c r="A150" s="566"/>
      <c r="B150" s="746"/>
      <c r="C150" s="746"/>
      <c r="D150" s="746"/>
      <c r="E150" s="746"/>
      <c r="F150" s="746"/>
      <c r="G150" s="746"/>
      <c r="H150" s="746"/>
      <c r="I150" s="746"/>
      <c r="J150" s="746"/>
      <c r="K150" s="746"/>
      <c r="L150" s="746"/>
      <c r="M150" s="746"/>
      <c r="N150" s="746"/>
      <c r="O150" s="746"/>
      <c r="P150" s="375"/>
      <c r="Q150" s="375"/>
      <c r="R150" s="375"/>
      <c r="S150" s="375"/>
      <c r="T150" s="421"/>
      <c r="U150" s="421"/>
      <c r="V150" s="421"/>
      <c r="W150" s="421"/>
      <c r="X150" s="421"/>
      <c r="Y150" s="421"/>
      <c r="Z150" s="421"/>
      <c r="AA150" s="421"/>
      <c r="AB150" s="421"/>
      <c r="AC150" s="421"/>
      <c r="AD150" s="421"/>
      <c r="AE150" s="421"/>
      <c r="AF150" s="421"/>
      <c r="AG150" s="421"/>
      <c r="AH150" s="421"/>
      <c r="AI150" s="421"/>
      <c r="AJ150" s="421"/>
      <c r="AK150" s="421"/>
      <c r="AL150" s="421"/>
      <c r="AM150" s="421"/>
      <c r="AN150" s="421"/>
      <c r="AO150" s="421"/>
      <c r="AP150" s="421"/>
      <c r="AQ150" s="421"/>
      <c r="AR150" s="895"/>
      <c r="AS150" s="421"/>
      <c r="AT150" s="421"/>
      <c r="AU150" s="868"/>
      <c r="AV150" s="387"/>
      <c r="AW150" s="421"/>
      <c r="AX150" s="868"/>
      <c r="AY150" s="421"/>
      <c r="AZ150" s="421"/>
      <c r="BA150" s="421"/>
      <c r="BB150" s="421"/>
      <c r="BC150" s="421"/>
      <c r="BD150" s="421"/>
      <c r="BE150" s="421"/>
      <c r="BF150" s="421"/>
      <c r="BG150" s="890"/>
      <c r="BH150" s="891"/>
      <c r="BI150" s="891"/>
      <c r="BJ150" s="892"/>
    </row>
    <row r="151" spans="1:62" s="60" customFormat="1" ht="43.5" customHeight="1" x14ac:dyDescent="0.55000000000000004">
      <c r="A151" s="25" t="s">
        <v>70</v>
      </c>
      <c r="B151" s="454" t="s">
        <v>167</v>
      </c>
      <c r="C151" s="454"/>
      <c r="D151" s="454"/>
      <c r="E151" s="454"/>
      <c r="F151" s="454"/>
      <c r="G151" s="454"/>
      <c r="H151" s="454"/>
      <c r="I151" s="454"/>
      <c r="J151" s="454"/>
      <c r="K151" s="454"/>
      <c r="L151" s="454"/>
      <c r="M151" s="454"/>
      <c r="N151" s="454"/>
      <c r="O151" s="454"/>
      <c r="P151" s="375"/>
      <c r="Q151" s="375"/>
      <c r="R151" s="547"/>
      <c r="S151" s="547"/>
      <c r="T151" s="421"/>
      <c r="U151" s="421"/>
      <c r="V151" s="421"/>
      <c r="W151" s="421" t="s">
        <v>277</v>
      </c>
      <c r="X151" s="421"/>
      <c r="Y151" s="421" t="s">
        <v>277</v>
      </c>
      <c r="Z151" s="421"/>
      <c r="AA151" s="421"/>
      <c r="AB151" s="421"/>
      <c r="AC151" s="421"/>
      <c r="AD151" s="421"/>
      <c r="AE151" s="421"/>
      <c r="AF151" s="421"/>
      <c r="AG151" s="134"/>
      <c r="AH151" s="134"/>
      <c r="AI151" s="134"/>
      <c r="AJ151" s="134"/>
      <c r="AK151" s="134"/>
      <c r="AL151" s="134"/>
      <c r="AM151" s="134"/>
      <c r="AN151" s="134"/>
      <c r="AO151" s="134"/>
      <c r="AP151" s="134"/>
      <c r="AQ151" s="134"/>
      <c r="AR151" s="141"/>
      <c r="AS151" s="134"/>
      <c r="AT151" s="134"/>
      <c r="AU151" s="53"/>
      <c r="AV151" s="208"/>
      <c r="AW151" s="61"/>
      <c r="AX151" s="61"/>
      <c r="AY151" s="134"/>
      <c r="AZ151" s="134"/>
      <c r="BA151" s="134"/>
      <c r="BB151" s="134"/>
      <c r="BC151" s="61" t="s">
        <v>277</v>
      </c>
      <c r="BD151" s="61"/>
      <c r="BE151" s="421"/>
      <c r="BF151" s="421"/>
      <c r="BG151" s="884"/>
      <c r="BH151" s="885"/>
      <c r="BI151" s="885"/>
      <c r="BJ151" s="886"/>
    </row>
    <row r="152" spans="1:62" s="60" customFormat="1" ht="47.25" customHeight="1" x14ac:dyDescent="0.55000000000000004">
      <c r="A152" s="25" t="s">
        <v>108</v>
      </c>
      <c r="B152" s="454" t="s">
        <v>166</v>
      </c>
      <c r="C152" s="454"/>
      <c r="D152" s="454"/>
      <c r="E152" s="454"/>
      <c r="F152" s="454"/>
      <c r="G152" s="454"/>
      <c r="H152" s="454"/>
      <c r="I152" s="454"/>
      <c r="J152" s="454"/>
      <c r="K152" s="454"/>
      <c r="L152" s="454"/>
      <c r="M152" s="454"/>
      <c r="N152" s="454"/>
      <c r="O152" s="454"/>
      <c r="P152" s="375"/>
      <c r="Q152" s="375"/>
      <c r="R152" s="547" t="s">
        <v>266</v>
      </c>
      <c r="S152" s="547"/>
      <c r="T152" s="421" t="s">
        <v>268</v>
      </c>
      <c r="U152" s="421"/>
      <c r="V152" s="421"/>
      <c r="W152" s="421" t="s">
        <v>268</v>
      </c>
      <c r="X152" s="421"/>
      <c r="Y152" s="421"/>
      <c r="Z152" s="421"/>
      <c r="AA152" s="421"/>
      <c r="AB152" s="421"/>
      <c r="AC152" s="421" t="s">
        <v>268</v>
      </c>
      <c r="AD152" s="421"/>
      <c r="AE152" s="421"/>
      <c r="AF152" s="421"/>
      <c r="AG152" s="134" t="s">
        <v>267</v>
      </c>
      <c r="AH152" s="134" t="s">
        <v>267</v>
      </c>
      <c r="AI152" s="134"/>
      <c r="AJ152" s="134" t="s">
        <v>267</v>
      </c>
      <c r="AK152" s="134" t="s">
        <v>267</v>
      </c>
      <c r="AL152" s="134"/>
      <c r="AM152" s="134" t="s">
        <v>267</v>
      </c>
      <c r="AN152" s="134" t="s">
        <v>267</v>
      </c>
      <c r="AO152" s="134"/>
      <c r="AP152" s="134" t="s">
        <v>267</v>
      </c>
      <c r="AQ152" s="134" t="s">
        <v>267</v>
      </c>
      <c r="AR152" s="141"/>
      <c r="AS152" s="134" t="s">
        <v>269</v>
      </c>
      <c r="AT152" s="134" t="s">
        <v>269</v>
      </c>
      <c r="AU152" s="53"/>
      <c r="AV152" s="195" t="s">
        <v>269</v>
      </c>
      <c r="AW152" s="134" t="s">
        <v>269</v>
      </c>
      <c r="AX152" s="53"/>
      <c r="AY152" s="134"/>
      <c r="AZ152" s="134"/>
      <c r="BA152" s="134"/>
      <c r="BB152" s="134"/>
      <c r="BC152" s="134"/>
      <c r="BD152" s="134"/>
      <c r="BE152" s="421"/>
      <c r="BF152" s="421"/>
      <c r="BG152" s="793" t="s">
        <v>189</v>
      </c>
      <c r="BH152" s="794"/>
      <c r="BI152" s="794"/>
      <c r="BJ152" s="795"/>
    </row>
    <row r="153" spans="1:62" s="58" customFormat="1" ht="53.25" customHeight="1" x14ac:dyDescent="0.55000000000000004">
      <c r="A153" s="816" t="s">
        <v>119</v>
      </c>
      <c r="B153" s="816"/>
      <c r="C153" s="816"/>
      <c r="D153" s="816"/>
      <c r="E153" s="816"/>
      <c r="F153" s="816"/>
      <c r="G153" s="816"/>
      <c r="H153" s="816"/>
      <c r="I153" s="816"/>
      <c r="J153" s="816"/>
      <c r="K153" s="816"/>
      <c r="L153" s="816"/>
      <c r="M153" s="816"/>
      <c r="N153" s="816"/>
      <c r="O153" s="816"/>
      <c r="P153" s="816"/>
      <c r="Q153" s="816"/>
      <c r="R153" s="816"/>
      <c r="S153" s="816"/>
      <c r="T153" s="455">
        <f>SUM(AG153,AJ153,AM153,AP153,AS153,AV153,AY153)</f>
        <v>7348</v>
      </c>
      <c r="U153" s="560"/>
      <c r="V153" s="456"/>
      <c r="W153" s="455">
        <f>SUM(AH153,AK153,AN153,AQ153,AT153,AW153,AZ153)</f>
        <v>3520</v>
      </c>
      <c r="X153" s="456"/>
      <c r="Y153" s="455">
        <f>SUM(Y37,Y68)</f>
        <v>1414</v>
      </c>
      <c r="Z153" s="456"/>
      <c r="AA153" s="455">
        <f>SUM(AA68,AA37)</f>
        <v>1386</v>
      </c>
      <c r="AB153" s="456"/>
      <c r="AC153" s="511">
        <f>SUM(AC68,AC37)</f>
        <v>594</v>
      </c>
      <c r="AD153" s="546"/>
      <c r="AE153" s="511">
        <f>SUM(AE68,AE37)</f>
        <v>126</v>
      </c>
      <c r="AF153" s="546"/>
      <c r="AG153" s="223">
        <f>SUM(AG68,AG37)</f>
        <v>1024</v>
      </c>
      <c r="AH153" s="82">
        <f t="shared" ref="AH153:BA153" si="5">SUM(AH68,AH37)</f>
        <v>508</v>
      </c>
      <c r="AI153" s="82">
        <f t="shared" si="5"/>
        <v>28</v>
      </c>
      <c r="AJ153" s="82">
        <f t="shared" si="5"/>
        <v>1020</v>
      </c>
      <c r="AK153" s="82">
        <f t="shared" si="5"/>
        <v>494</v>
      </c>
      <c r="AL153" s="82">
        <f>SUM(AL68,AL37)</f>
        <v>27</v>
      </c>
      <c r="AM153" s="82">
        <f t="shared" si="5"/>
        <v>1044</v>
      </c>
      <c r="AN153" s="82">
        <f t="shared" si="5"/>
        <v>520</v>
      </c>
      <c r="AO153" s="82">
        <f t="shared" si="5"/>
        <v>27</v>
      </c>
      <c r="AP153" s="82">
        <f t="shared" si="5"/>
        <v>1012</v>
      </c>
      <c r="AQ153" s="82">
        <f t="shared" si="5"/>
        <v>476</v>
      </c>
      <c r="AR153" s="82">
        <f t="shared" si="5"/>
        <v>27</v>
      </c>
      <c r="AS153" s="82">
        <f t="shared" si="5"/>
        <v>1060</v>
      </c>
      <c r="AT153" s="142">
        <f t="shared" si="5"/>
        <v>492</v>
      </c>
      <c r="AU153" s="142">
        <f t="shared" si="5"/>
        <v>26</v>
      </c>
      <c r="AV153" s="196">
        <f t="shared" si="5"/>
        <v>1106</v>
      </c>
      <c r="AW153" s="142">
        <f t="shared" si="5"/>
        <v>520</v>
      </c>
      <c r="AX153" s="142">
        <f t="shared" si="5"/>
        <v>29</v>
      </c>
      <c r="AY153" s="82">
        <f t="shared" si="5"/>
        <v>1082</v>
      </c>
      <c r="AZ153" s="82">
        <f t="shared" si="5"/>
        <v>510</v>
      </c>
      <c r="BA153" s="82">
        <f t="shared" si="5"/>
        <v>31</v>
      </c>
      <c r="BB153" s="139">
        <f>SUM(BB68+BB37)</f>
        <v>0</v>
      </c>
      <c r="BC153" s="131"/>
      <c r="BD153" s="131"/>
      <c r="BE153" s="511">
        <f>SUM(BE68,BE37)</f>
        <v>195</v>
      </c>
      <c r="BF153" s="546"/>
      <c r="BG153" s="778"/>
      <c r="BH153" s="779"/>
      <c r="BI153" s="779"/>
      <c r="BJ153" s="780"/>
    </row>
    <row r="154" spans="1:62" s="15" customFormat="1" ht="46.5" customHeight="1" x14ac:dyDescent="0.5">
      <c r="A154" s="454" t="s">
        <v>19</v>
      </c>
      <c r="B154" s="454"/>
      <c r="C154" s="454"/>
      <c r="D154" s="454"/>
      <c r="E154" s="454"/>
      <c r="F154" s="454"/>
      <c r="G154" s="454"/>
      <c r="H154" s="454"/>
      <c r="I154" s="454"/>
      <c r="J154" s="454"/>
      <c r="K154" s="454"/>
      <c r="L154" s="454"/>
      <c r="M154" s="454"/>
      <c r="N154" s="454"/>
      <c r="O154" s="454"/>
      <c r="P154" s="454"/>
      <c r="Q154" s="454"/>
      <c r="R154" s="454"/>
      <c r="S154" s="454"/>
      <c r="T154" s="421"/>
      <c r="U154" s="421"/>
      <c r="V154" s="421"/>
      <c r="W154" s="421"/>
      <c r="X154" s="421"/>
      <c r="Y154" s="421"/>
      <c r="Z154" s="421"/>
      <c r="AA154" s="421"/>
      <c r="AB154" s="421"/>
      <c r="AC154" s="421"/>
      <c r="AD154" s="421"/>
      <c r="AE154" s="421"/>
      <c r="AF154" s="421"/>
      <c r="AG154" s="387">
        <f>AH153/17</f>
        <v>29.882352941176471</v>
      </c>
      <c r="AH154" s="387"/>
      <c r="AI154" s="387"/>
      <c r="AJ154" s="387">
        <f>AK153/17</f>
        <v>29.058823529411764</v>
      </c>
      <c r="AK154" s="387"/>
      <c r="AL154" s="387"/>
      <c r="AM154" s="387">
        <f>AN153/17</f>
        <v>30.588235294117649</v>
      </c>
      <c r="AN154" s="387"/>
      <c r="AO154" s="387"/>
      <c r="AP154" s="545">
        <f>AQ153/17</f>
        <v>28</v>
      </c>
      <c r="AQ154" s="545"/>
      <c r="AR154" s="545"/>
      <c r="AS154" s="545">
        <f>AT153/17</f>
        <v>28.941176470588236</v>
      </c>
      <c r="AT154" s="545"/>
      <c r="AU154" s="545"/>
      <c r="AV154" s="387">
        <f>AW153/17</f>
        <v>30.588235294117649</v>
      </c>
      <c r="AW154" s="387"/>
      <c r="AX154" s="387"/>
      <c r="AY154" s="545">
        <f>AZ153/17</f>
        <v>30</v>
      </c>
      <c r="AZ154" s="545"/>
      <c r="BA154" s="545"/>
      <c r="BB154" s="421"/>
      <c r="BC154" s="421"/>
      <c r="BD154" s="421"/>
      <c r="BE154" s="421"/>
      <c r="BF154" s="421"/>
      <c r="BG154" s="372"/>
      <c r="BH154" s="419"/>
      <c r="BI154" s="419"/>
      <c r="BJ154" s="420"/>
    </row>
    <row r="155" spans="1:62" s="85" customFormat="1" ht="40.5" customHeight="1" x14ac:dyDescent="0.55000000000000004">
      <c r="A155" s="454" t="s">
        <v>20</v>
      </c>
      <c r="B155" s="454"/>
      <c r="C155" s="454"/>
      <c r="D155" s="454"/>
      <c r="E155" s="454"/>
      <c r="F155" s="454"/>
      <c r="G155" s="454"/>
      <c r="H155" s="454"/>
      <c r="I155" s="454"/>
      <c r="J155" s="454"/>
      <c r="K155" s="454"/>
      <c r="L155" s="454"/>
      <c r="M155" s="454"/>
      <c r="N155" s="454"/>
      <c r="O155" s="454"/>
      <c r="P155" s="454"/>
      <c r="Q155" s="454"/>
      <c r="R155" s="454"/>
      <c r="S155" s="454"/>
      <c r="T155" s="387">
        <f>SUM(AG155:BA155)</f>
        <v>3</v>
      </c>
      <c r="U155" s="387"/>
      <c r="V155" s="387"/>
      <c r="W155" s="421"/>
      <c r="X155" s="421"/>
      <c r="Y155" s="421"/>
      <c r="Z155" s="421"/>
      <c r="AA155" s="421"/>
      <c r="AB155" s="421"/>
      <c r="AC155" s="421"/>
      <c r="AD155" s="421"/>
      <c r="AE155" s="421"/>
      <c r="AF155" s="421"/>
      <c r="AG155" s="572"/>
      <c r="AH155" s="572"/>
      <c r="AI155" s="572"/>
      <c r="AJ155" s="387"/>
      <c r="AK155" s="387"/>
      <c r="AL155" s="387"/>
      <c r="AM155" s="387">
        <f>COUNTIF($AM$39:$AM$140,60)</f>
        <v>0</v>
      </c>
      <c r="AN155" s="387"/>
      <c r="AO155" s="387"/>
      <c r="AP155" s="387">
        <f>COUNTIF($AP$39:$AP$140,60)</f>
        <v>1</v>
      </c>
      <c r="AQ155" s="387"/>
      <c r="AR155" s="387"/>
      <c r="AS155" s="894">
        <f>COUNTIF($AS$39:$AS$140,60)</f>
        <v>0</v>
      </c>
      <c r="AT155" s="894"/>
      <c r="AU155" s="894"/>
      <c r="AV155" s="387">
        <f>COUNTIF($AV$39:$AV$140,60)</f>
        <v>1</v>
      </c>
      <c r="AW155" s="387"/>
      <c r="AX155" s="387"/>
      <c r="AY155" s="387">
        <f>COUNTIF($AY$39:$AY$140,60)</f>
        <v>1</v>
      </c>
      <c r="AZ155" s="387"/>
      <c r="BA155" s="387"/>
      <c r="BB155" s="387"/>
      <c r="BC155" s="387"/>
      <c r="BD155" s="387"/>
      <c r="BE155" s="387"/>
      <c r="BF155" s="387"/>
      <c r="BG155" s="372"/>
      <c r="BH155" s="419"/>
      <c r="BI155" s="419"/>
      <c r="BJ155" s="420"/>
    </row>
    <row r="156" spans="1:62" s="85" customFormat="1" ht="48.75" customHeight="1" x14ac:dyDescent="0.55000000000000004">
      <c r="A156" s="454" t="s">
        <v>2</v>
      </c>
      <c r="B156" s="454"/>
      <c r="C156" s="454"/>
      <c r="D156" s="454"/>
      <c r="E156" s="454"/>
      <c r="F156" s="454"/>
      <c r="G156" s="454"/>
      <c r="H156" s="454"/>
      <c r="I156" s="454"/>
      <c r="J156" s="454"/>
      <c r="K156" s="454"/>
      <c r="L156" s="454"/>
      <c r="M156" s="454"/>
      <c r="N156" s="454"/>
      <c r="O156" s="454"/>
      <c r="P156" s="454"/>
      <c r="Q156" s="454"/>
      <c r="R156" s="454"/>
      <c r="S156" s="454"/>
      <c r="T156" s="387">
        <f>SUM(AG156:BA156)</f>
        <v>9</v>
      </c>
      <c r="U156" s="387"/>
      <c r="V156" s="387"/>
      <c r="W156" s="421"/>
      <c r="X156" s="421"/>
      <c r="Y156" s="421"/>
      <c r="Z156" s="421"/>
      <c r="AA156" s="421"/>
      <c r="AB156" s="421"/>
      <c r="AC156" s="421"/>
      <c r="AD156" s="421"/>
      <c r="AE156" s="421"/>
      <c r="AF156" s="421"/>
      <c r="AG156" s="387"/>
      <c r="AH156" s="387"/>
      <c r="AI156" s="387"/>
      <c r="AJ156" s="387"/>
      <c r="AK156" s="387"/>
      <c r="AL156" s="387"/>
      <c r="AM156" s="387">
        <f>COUNTIF($AM$39:$AM$140,40)</f>
        <v>2</v>
      </c>
      <c r="AN156" s="387"/>
      <c r="AO156" s="387"/>
      <c r="AP156" s="387">
        <f>COUNTIF($AP$39:$AP$140,40)</f>
        <v>1</v>
      </c>
      <c r="AQ156" s="387"/>
      <c r="AR156" s="387"/>
      <c r="AS156" s="387">
        <f>COUNTIF($AS$39:$AS$140,40)</f>
        <v>2</v>
      </c>
      <c r="AT156" s="387"/>
      <c r="AU156" s="387"/>
      <c r="AV156" s="387">
        <f>COUNTIF($AV$39:$AV$140,40)</f>
        <v>2</v>
      </c>
      <c r="AW156" s="387"/>
      <c r="AX156" s="387"/>
      <c r="AY156" s="545">
        <f>COUNTIF($AY$39:$AY$140,40)</f>
        <v>2</v>
      </c>
      <c r="AZ156" s="545"/>
      <c r="BA156" s="545"/>
      <c r="BB156" s="387"/>
      <c r="BC156" s="387"/>
      <c r="BD156" s="387"/>
      <c r="BE156" s="387"/>
      <c r="BF156" s="387"/>
      <c r="BG156" s="372"/>
      <c r="BH156" s="419"/>
      <c r="BI156" s="419"/>
      <c r="BJ156" s="420"/>
    </row>
    <row r="157" spans="1:62" s="85" customFormat="1" ht="46.5" customHeight="1" x14ac:dyDescent="0.55000000000000004">
      <c r="A157" s="454" t="s">
        <v>21</v>
      </c>
      <c r="B157" s="454"/>
      <c r="C157" s="454"/>
      <c r="D157" s="454"/>
      <c r="E157" s="454"/>
      <c r="F157" s="454"/>
      <c r="G157" s="454"/>
      <c r="H157" s="454"/>
      <c r="I157" s="454"/>
      <c r="J157" s="454"/>
      <c r="K157" s="454"/>
      <c r="L157" s="454"/>
      <c r="M157" s="454"/>
      <c r="N157" s="454"/>
      <c r="O157" s="454"/>
      <c r="P157" s="454"/>
      <c r="Q157" s="454"/>
      <c r="R157" s="454"/>
      <c r="S157" s="454"/>
      <c r="T157" s="387">
        <f>SUM(AG157:BA157)</f>
        <v>31</v>
      </c>
      <c r="U157" s="387"/>
      <c r="V157" s="387"/>
      <c r="W157" s="421"/>
      <c r="X157" s="421"/>
      <c r="Y157" s="421"/>
      <c r="Z157" s="421"/>
      <c r="AA157" s="421"/>
      <c r="AB157" s="421"/>
      <c r="AC157" s="421"/>
      <c r="AD157" s="421"/>
      <c r="AE157" s="421"/>
      <c r="AF157" s="421"/>
      <c r="AG157" s="387">
        <f>1+COUNTIF($P$39:$Q$140,"1")</f>
        <v>4</v>
      </c>
      <c r="AH157" s="387"/>
      <c r="AI157" s="387"/>
      <c r="AJ157" s="387">
        <f>1+COUNTIF(P39:Q140,"2")</f>
        <v>5</v>
      </c>
      <c r="AK157" s="387"/>
      <c r="AL157" s="387"/>
      <c r="AM157" s="387">
        <f>1+COUNTIF(P39:Q140,"3")</f>
        <v>5</v>
      </c>
      <c r="AN157" s="387"/>
      <c r="AO157" s="387"/>
      <c r="AP157" s="387">
        <f>COUNTIF(P40:Q140,"4")</f>
        <v>5</v>
      </c>
      <c r="AQ157" s="387"/>
      <c r="AR157" s="387"/>
      <c r="AS157" s="387">
        <f>COUNTIF(P40:Q140,"5")</f>
        <v>4</v>
      </c>
      <c r="AT157" s="387"/>
      <c r="AU157" s="387"/>
      <c r="AV157" s="387">
        <f>COUNTIF(P39:Q140,"6")</f>
        <v>4</v>
      </c>
      <c r="AW157" s="387"/>
      <c r="AX157" s="387"/>
      <c r="AY157" s="387">
        <f>COUNTIF(P39:Q140,"7")</f>
        <v>4</v>
      </c>
      <c r="AZ157" s="387"/>
      <c r="BA157" s="387"/>
      <c r="BB157" s="387"/>
      <c r="BC157" s="387"/>
      <c r="BD157" s="387"/>
      <c r="BE157" s="421"/>
      <c r="BF157" s="421"/>
      <c r="BG157" s="372"/>
      <c r="BH157" s="419"/>
      <c r="BI157" s="419"/>
      <c r="BJ157" s="420"/>
    </row>
    <row r="158" spans="1:62" s="85" customFormat="1" ht="45.75" customHeight="1" thickBot="1" x14ac:dyDescent="0.6">
      <c r="A158" s="453" t="s">
        <v>22</v>
      </c>
      <c r="B158" s="453"/>
      <c r="C158" s="453"/>
      <c r="D158" s="453"/>
      <c r="E158" s="453"/>
      <c r="F158" s="453"/>
      <c r="G158" s="453"/>
      <c r="H158" s="453"/>
      <c r="I158" s="453"/>
      <c r="J158" s="453"/>
      <c r="K158" s="453"/>
      <c r="L158" s="453"/>
      <c r="M158" s="453"/>
      <c r="N158" s="453"/>
      <c r="O158" s="453"/>
      <c r="P158" s="453"/>
      <c r="Q158" s="453"/>
      <c r="R158" s="453"/>
      <c r="S158" s="453"/>
      <c r="T158" s="565">
        <f>SUM(AG158:BA158)</f>
        <v>27</v>
      </c>
      <c r="U158" s="565"/>
      <c r="V158" s="565"/>
      <c r="W158" s="567"/>
      <c r="X158" s="568"/>
      <c r="Y158" s="585"/>
      <c r="Z158" s="585"/>
      <c r="AA158" s="585"/>
      <c r="AB158" s="585"/>
      <c r="AC158" s="585"/>
      <c r="AD158" s="585"/>
      <c r="AE158" s="585"/>
      <c r="AF158" s="585"/>
      <c r="AG158" s="565">
        <f>3+COUNTIF($R$39:$S$140,1)</f>
        <v>6</v>
      </c>
      <c r="AH158" s="565"/>
      <c r="AI158" s="565"/>
      <c r="AJ158" s="565">
        <f>2+COUNTIF($R$39:$S$140,2)</f>
        <v>3</v>
      </c>
      <c r="AK158" s="565"/>
      <c r="AL158" s="565"/>
      <c r="AM158" s="565">
        <f>1+COUNTIF($R$39:$S$140,3)</f>
        <v>3</v>
      </c>
      <c r="AN158" s="565"/>
      <c r="AO158" s="565"/>
      <c r="AP158" s="565">
        <f>COUNTIF($R$39:$S$140,4)</f>
        <v>3</v>
      </c>
      <c r="AQ158" s="565"/>
      <c r="AR158" s="565"/>
      <c r="AS158" s="565">
        <f>COUNTIF($R$39:$S$140,5)</f>
        <v>4</v>
      </c>
      <c r="AT158" s="565"/>
      <c r="AU158" s="565"/>
      <c r="AV158" s="565">
        <f>1+COUNTIF($R$39:$S$140,6)</f>
        <v>3</v>
      </c>
      <c r="AW158" s="565"/>
      <c r="AX158" s="565"/>
      <c r="AY158" s="565">
        <f>1+COUNTIF($R$39:$S$140,7)</f>
        <v>5</v>
      </c>
      <c r="AZ158" s="565"/>
      <c r="BA158" s="565"/>
      <c r="BB158" s="567"/>
      <c r="BC158" s="877"/>
      <c r="BD158" s="568"/>
      <c r="BE158" s="585"/>
      <c r="BF158" s="585"/>
      <c r="BG158" s="567"/>
      <c r="BH158" s="877"/>
      <c r="BI158" s="877"/>
      <c r="BJ158" s="893"/>
    </row>
    <row r="159" spans="1:62" s="59" customFormat="1" ht="24" customHeight="1" thickBot="1" x14ac:dyDescent="0.6">
      <c r="A159" s="621"/>
      <c r="B159" s="622"/>
      <c r="C159" s="622"/>
      <c r="D159" s="622"/>
      <c r="E159" s="622"/>
      <c r="F159" s="622"/>
      <c r="G159" s="622"/>
      <c r="H159" s="622"/>
      <c r="I159" s="622"/>
      <c r="J159" s="622"/>
      <c r="K159" s="622"/>
      <c r="L159" s="622"/>
      <c r="M159" s="622"/>
      <c r="N159" s="622"/>
      <c r="O159" s="622"/>
      <c r="P159" s="622"/>
      <c r="Q159" s="622"/>
      <c r="R159" s="622"/>
      <c r="S159" s="622"/>
      <c r="T159" s="622"/>
      <c r="U159" s="622"/>
      <c r="V159" s="622"/>
      <c r="W159" s="622"/>
      <c r="X159" s="622"/>
      <c r="Y159" s="622"/>
      <c r="Z159" s="622"/>
      <c r="AA159" s="622"/>
      <c r="AB159" s="622"/>
      <c r="AC159" s="622"/>
      <c r="AD159" s="622"/>
      <c r="AE159" s="622"/>
      <c r="AF159" s="622"/>
      <c r="AG159" s="622"/>
      <c r="AH159" s="622"/>
      <c r="AI159" s="622"/>
      <c r="AJ159" s="622"/>
      <c r="AK159" s="622"/>
      <c r="AL159" s="622"/>
      <c r="AM159" s="622"/>
      <c r="AN159" s="622"/>
      <c r="AO159" s="622"/>
      <c r="AP159" s="622"/>
      <c r="AQ159" s="622"/>
      <c r="AR159" s="622"/>
      <c r="AS159" s="622"/>
      <c r="AT159" s="622"/>
      <c r="AU159" s="622"/>
      <c r="AV159" s="622"/>
      <c r="AW159" s="622"/>
      <c r="AX159" s="622"/>
      <c r="AY159" s="622"/>
      <c r="AZ159" s="622"/>
      <c r="BA159" s="622"/>
      <c r="BB159" s="622"/>
      <c r="BC159" s="622"/>
      <c r="BD159" s="622"/>
      <c r="BE159" s="622"/>
      <c r="BF159" s="622"/>
      <c r="BG159" s="622"/>
      <c r="BH159" s="622"/>
      <c r="BI159" s="622"/>
      <c r="BJ159" s="622"/>
    </row>
    <row r="160" spans="1:62" s="58" customFormat="1" ht="47.25" customHeight="1" x14ac:dyDescent="0.55000000000000004">
      <c r="A160" s="813" t="s">
        <v>69</v>
      </c>
      <c r="B160" s="559"/>
      <c r="C160" s="559"/>
      <c r="D160" s="559"/>
      <c r="E160" s="559"/>
      <c r="F160" s="559"/>
      <c r="G160" s="559"/>
      <c r="H160" s="559"/>
      <c r="I160" s="559"/>
      <c r="J160" s="559"/>
      <c r="K160" s="559"/>
      <c r="L160" s="559"/>
      <c r="M160" s="559"/>
      <c r="N160" s="559"/>
      <c r="O160" s="559"/>
      <c r="P160" s="559"/>
      <c r="Q160" s="559" t="s">
        <v>385</v>
      </c>
      <c r="R160" s="559"/>
      <c r="S160" s="559"/>
      <c r="T160" s="559"/>
      <c r="U160" s="559"/>
      <c r="V160" s="559"/>
      <c r="W160" s="559"/>
      <c r="X160" s="559"/>
      <c r="Y160" s="559"/>
      <c r="Z160" s="559"/>
      <c r="AA160" s="559"/>
      <c r="AB160" s="559"/>
      <c r="AC160" s="559"/>
      <c r="AD160" s="559"/>
      <c r="AE160" s="559"/>
      <c r="AF160" s="559"/>
      <c r="AG160" s="759" t="s">
        <v>68</v>
      </c>
      <c r="AH160" s="759"/>
      <c r="AI160" s="759"/>
      <c r="AJ160" s="759"/>
      <c r="AK160" s="759"/>
      <c r="AL160" s="759"/>
      <c r="AM160" s="759"/>
      <c r="AN160" s="759"/>
      <c r="AO160" s="759"/>
      <c r="AP160" s="759"/>
      <c r="AQ160" s="759"/>
      <c r="AR160" s="759"/>
      <c r="AS160" s="759"/>
      <c r="AT160" s="759"/>
      <c r="AU160" s="759"/>
      <c r="AV160" s="759" t="s">
        <v>67</v>
      </c>
      <c r="AW160" s="759"/>
      <c r="AX160" s="759"/>
      <c r="AY160" s="759"/>
      <c r="AZ160" s="759"/>
      <c r="BA160" s="759"/>
      <c r="BB160" s="759"/>
      <c r="BC160" s="759"/>
      <c r="BD160" s="759"/>
      <c r="BE160" s="759"/>
      <c r="BF160" s="759"/>
      <c r="BG160" s="759"/>
      <c r="BH160" s="759"/>
      <c r="BI160" s="759"/>
      <c r="BJ160" s="760"/>
    </row>
    <row r="161" spans="1:65" s="58" customFormat="1" ht="68.25" customHeight="1" x14ac:dyDescent="0.55000000000000004">
      <c r="A161" s="814" t="s">
        <v>30</v>
      </c>
      <c r="B161" s="445"/>
      <c r="C161" s="445"/>
      <c r="D161" s="445"/>
      <c r="E161" s="445"/>
      <c r="F161" s="445"/>
      <c r="G161" s="446"/>
      <c r="H161" s="444" t="s">
        <v>29</v>
      </c>
      <c r="I161" s="445"/>
      <c r="J161" s="446"/>
      <c r="K161" s="444" t="s">
        <v>31</v>
      </c>
      <c r="L161" s="445"/>
      <c r="M161" s="446"/>
      <c r="N161" s="548" t="s">
        <v>100</v>
      </c>
      <c r="O161" s="549"/>
      <c r="P161" s="550"/>
      <c r="Q161" s="548" t="s">
        <v>30</v>
      </c>
      <c r="R161" s="549"/>
      <c r="S161" s="549"/>
      <c r="T161" s="549"/>
      <c r="U161" s="549"/>
      <c r="V161" s="549"/>
      <c r="W161" s="550"/>
      <c r="X161" s="444" t="s">
        <v>29</v>
      </c>
      <c r="Y161" s="445"/>
      <c r="Z161" s="446"/>
      <c r="AA161" s="444" t="s">
        <v>31</v>
      </c>
      <c r="AB161" s="445"/>
      <c r="AC161" s="446"/>
      <c r="AD161" s="548" t="s">
        <v>100</v>
      </c>
      <c r="AE161" s="549"/>
      <c r="AF161" s="550"/>
      <c r="AG161" s="444" t="s">
        <v>29</v>
      </c>
      <c r="AH161" s="445"/>
      <c r="AI161" s="445"/>
      <c r="AJ161" s="445"/>
      <c r="AK161" s="446"/>
      <c r="AL161" s="444" t="s">
        <v>31</v>
      </c>
      <c r="AM161" s="445"/>
      <c r="AN161" s="445"/>
      <c r="AO161" s="445"/>
      <c r="AP161" s="446"/>
      <c r="AQ161" s="548" t="s">
        <v>422</v>
      </c>
      <c r="AR161" s="549"/>
      <c r="AS161" s="549"/>
      <c r="AT161" s="549"/>
      <c r="AU161" s="550"/>
      <c r="AV161" s="772" t="s">
        <v>450</v>
      </c>
      <c r="AW161" s="773"/>
      <c r="AX161" s="773"/>
      <c r="AY161" s="773"/>
      <c r="AZ161" s="773"/>
      <c r="BA161" s="773"/>
      <c r="BB161" s="773"/>
      <c r="BC161" s="773"/>
      <c r="BD161" s="773"/>
      <c r="BE161" s="773"/>
      <c r="BF161" s="773"/>
      <c r="BG161" s="773"/>
      <c r="BH161" s="773"/>
      <c r="BI161" s="773"/>
      <c r="BJ161" s="774"/>
    </row>
    <row r="162" spans="1:65" s="58" customFormat="1" ht="38.25" customHeight="1" x14ac:dyDescent="0.55000000000000004">
      <c r="A162" s="739" t="s">
        <v>135</v>
      </c>
      <c r="B162" s="448"/>
      <c r="C162" s="448"/>
      <c r="D162" s="448"/>
      <c r="E162" s="448"/>
      <c r="F162" s="448"/>
      <c r="G162" s="449"/>
      <c r="H162" s="447">
        <v>2</v>
      </c>
      <c r="I162" s="448"/>
      <c r="J162" s="449"/>
      <c r="K162" s="447">
        <v>3</v>
      </c>
      <c r="L162" s="448"/>
      <c r="M162" s="449"/>
      <c r="N162" s="447">
        <v>5</v>
      </c>
      <c r="O162" s="448"/>
      <c r="P162" s="449"/>
      <c r="Q162" s="465" t="s">
        <v>136</v>
      </c>
      <c r="R162" s="466"/>
      <c r="S162" s="466"/>
      <c r="T162" s="466"/>
      <c r="U162" s="466"/>
      <c r="V162" s="466"/>
      <c r="W162" s="467"/>
      <c r="X162" s="444">
        <v>4</v>
      </c>
      <c r="Y162" s="445"/>
      <c r="Z162" s="446"/>
      <c r="AA162" s="444">
        <v>4</v>
      </c>
      <c r="AB162" s="445"/>
      <c r="AC162" s="446"/>
      <c r="AD162" s="444">
        <v>6</v>
      </c>
      <c r="AE162" s="445"/>
      <c r="AF162" s="446"/>
      <c r="AG162" s="447">
        <v>8</v>
      </c>
      <c r="AH162" s="448"/>
      <c r="AI162" s="448"/>
      <c r="AJ162" s="448"/>
      <c r="AK162" s="449"/>
      <c r="AL162" s="447">
        <v>14</v>
      </c>
      <c r="AM162" s="448"/>
      <c r="AN162" s="448"/>
      <c r="AO162" s="448"/>
      <c r="AP162" s="449"/>
      <c r="AQ162" s="447">
        <v>21</v>
      </c>
      <c r="AR162" s="448"/>
      <c r="AS162" s="448"/>
      <c r="AT162" s="448"/>
      <c r="AU162" s="449"/>
      <c r="AV162" s="775"/>
      <c r="AW162" s="776"/>
      <c r="AX162" s="776"/>
      <c r="AY162" s="776"/>
      <c r="AZ162" s="776"/>
      <c r="BA162" s="776"/>
      <c r="BB162" s="776"/>
      <c r="BC162" s="776"/>
      <c r="BD162" s="776"/>
      <c r="BE162" s="776"/>
      <c r="BF162" s="776"/>
      <c r="BG162" s="776"/>
      <c r="BH162" s="776"/>
      <c r="BI162" s="776"/>
      <c r="BJ162" s="777"/>
    </row>
    <row r="163" spans="1:65" s="58" customFormat="1" ht="39" customHeight="1" x14ac:dyDescent="0.55000000000000004">
      <c r="A163" s="740"/>
      <c r="B163" s="463"/>
      <c r="C163" s="463"/>
      <c r="D163" s="463"/>
      <c r="E163" s="463"/>
      <c r="F163" s="463"/>
      <c r="G163" s="464"/>
      <c r="H163" s="462"/>
      <c r="I163" s="463"/>
      <c r="J163" s="464"/>
      <c r="K163" s="462"/>
      <c r="L163" s="463"/>
      <c r="M163" s="464"/>
      <c r="N163" s="462"/>
      <c r="O163" s="463"/>
      <c r="P163" s="464"/>
      <c r="Q163" s="592" t="s">
        <v>137</v>
      </c>
      <c r="R163" s="593"/>
      <c r="S163" s="593"/>
      <c r="T163" s="593"/>
      <c r="U163" s="593"/>
      <c r="V163" s="593"/>
      <c r="W163" s="594"/>
      <c r="X163" s="447">
        <v>6</v>
      </c>
      <c r="Y163" s="448"/>
      <c r="Z163" s="449"/>
      <c r="AA163" s="447">
        <v>4</v>
      </c>
      <c r="AB163" s="448"/>
      <c r="AC163" s="449"/>
      <c r="AD163" s="447">
        <v>5</v>
      </c>
      <c r="AE163" s="448"/>
      <c r="AF163" s="449"/>
      <c r="AG163" s="462"/>
      <c r="AH163" s="463"/>
      <c r="AI163" s="463"/>
      <c r="AJ163" s="463"/>
      <c r="AK163" s="464"/>
      <c r="AL163" s="462"/>
      <c r="AM163" s="463"/>
      <c r="AN163" s="463"/>
      <c r="AO163" s="463"/>
      <c r="AP163" s="464"/>
      <c r="AQ163" s="462"/>
      <c r="AR163" s="463"/>
      <c r="AS163" s="463"/>
      <c r="AT163" s="463"/>
      <c r="AU163" s="464"/>
      <c r="AV163" s="539" t="s">
        <v>292</v>
      </c>
      <c r="AW163" s="540"/>
      <c r="AX163" s="540"/>
      <c r="AY163" s="540"/>
      <c r="AZ163" s="540"/>
      <c r="BA163" s="540"/>
      <c r="BB163" s="540"/>
      <c r="BC163" s="540"/>
      <c r="BD163" s="540"/>
      <c r="BE163" s="540"/>
      <c r="BF163" s="540"/>
      <c r="BG163" s="540"/>
      <c r="BH163" s="540"/>
      <c r="BI163" s="540"/>
      <c r="BJ163" s="541"/>
    </row>
    <row r="164" spans="1:65" s="58" customFormat="1" ht="24" customHeight="1" x14ac:dyDescent="0.55000000000000004">
      <c r="A164" s="740"/>
      <c r="B164" s="463"/>
      <c r="C164" s="463"/>
      <c r="D164" s="463"/>
      <c r="E164" s="463"/>
      <c r="F164" s="463"/>
      <c r="G164" s="464"/>
      <c r="H164" s="462"/>
      <c r="I164" s="463"/>
      <c r="J164" s="464"/>
      <c r="K164" s="462"/>
      <c r="L164" s="463"/>
      <c r="M164" s="464"/>
      <c r="N164" s="462"/>
      <c r="O164" s="463"/>
      <c r="P164" s="464"/>
      <c r="Q164" s="595"/>
      <c r="R164" s="596"/>
      <c r="S164" s="596"/>
      <c r="T164" s="596"/>
      <c r="U164" s="596"/>
      <c r="V164" s="596"/>
      <c r="W164" s="597"/>
      <c r="X164" s="450"/>
      <c r="Y164" s="451"/>
      <c r="Z164" s="452"/>
      <c r="AA164" s="450"/>
      <c r="AB164" s="451"/>
      <c r="AC164" s="452"/>
      <c r="AD164" s="450"/>
      <c r="AE164" s="451"/>
      <c r="AF164" s="452"/>
      <c r="AG164" s="462"/>
      <c r="AH164" s="463"/>
      <c r="AI164" s="463"/>
      <c r="AJ164" s="463"/>
      <c r="AK164" s="464"/>
      <c r="AL164" s="462"/>
      <c r="AM164" s="463"/>
      <c r="AN164" s="463"/>
      <c r="AO164" s="463"/>
      <c r="AP164" s="464"/>
      <c r="AQ164" s="462"/>
      <c r="AR164" s="463"/>
      <c r="AS164" s="463"/>
      <c r="AT164" s="463"/>
      <c r="AU164" s="464"/>
      <c r="AV164" s="539"/>
      <c r="AW164" s="540"/>
      <c r="AX164" s="540"/>
      <c r="AY164" s="540"/>
      <c r="AZ164" s="540"/>
      <c r="BA164" s="540"/>
      <c r="BB164" s="540"/>
      <c r="BC164" s="540"/>
      <c r="BD164" s="540"/>
      <c r="BE164" s="540"/>
      <c r="BF164" s="540"/>
      <c r="BG164" s="540"/>
      <c r="BH164" s="540"/>
      <c r="BI164" s="540"/>
      <c r="BJ164" s="541"/>
    </row>
    <row r="165" spans="1:65" s="58" customFormat="1" ht="2.25" customHeight="1" x14ac:dyDescent="0.55000000000000004">
      <c r="A165" s="740"/>
      <c r="B165" s="463"/>
      <c r="C165" s="463"/>
      <c r="D165" s="463"/>
      <c r="E165" s="463"/>
      <c r="F165" s="463"/>
      <c r="G165" s="464"/>
      <c r="H165" s="462"/>
      <c r="I165" s="463"/>
      <c r="J165" s="464"/>
      <c r="K165" s="462"/>
      <c r="L165" s="463"/>
      <c r="M165" s="464"/>
      <c r="N165" s="462"/>
      <c r="O165" s="463"/>
      <c r="P165" s="464"/>
      <c r="Q165" s="579" t="s">
        <v>138</v>
      </c>
      <c r="R165" s="580"/>
      <c r="S165" s="580"/>
      <c r="T165" s="580"/>
      <c r="U165" s="580"/>
      <c r="V165" s="580"/>
      <c r="W165" s="581"/>
      <c r="X165" s="447">
        <v>8</v>
      </c>
      <c r="Y165" s="448"/>
      <c r="Z165" s="449"/>
      <c r="AA165" s="447">
        <v>5</v>
      </c>
      <c r="AB165" s="448"/>
      <c r="AC165" s="449"/>
      <c r="AD165" s="447">
        <v>8</v>
      </c>
      <c r="AE165" s="448"/>
      <c r="AF165" s="449"/>
      <c r="AG165" s="462"/>
      <c r="AH165" s="463"/>
      <c r="AI165" s="463"/>
      <c r="AJ165" s="463"/>
      <c r="AK165" s="464"/>
      <c r="AL165" s="462"/>
      <c r="AM165" s="463"/>
      <c r="AN165" s="463"/>
      <c r="AO165" s="463"/>
      <c r="AP165" s="464"/>
      <c r="AQ165" s="462"/>
      <c r="AR165" s="463"/>
      <c r="AS165" s="463"/>
      <c r="AT165" s="463"/>
      <c r="AU165" s="464"/>
      <c r="AV165" s="539"/>
      <c r="AW165" s="540"/>
      <c r="AX165" s="540"/>
      <c r="AY165" s="540"/>
      <c r="AZ165" s="540"/>
      <c r="BA165" s="540"/>
      <c r="BB165" s="540"/>
      <c r="BC165" s="540"/>
      <c r="BD165" s="540"/>
      <c r="BE165" s="540"/>
      <c r="BF165" s="540"/>
      <c r="BG165" s="540"/>
      <c r="BH165" s="540"/>
      <c r="BI165" s="540"/>
      <c r="BJ165" s="541"/>
    </row>
    <row r="166" spans="1:65" s="58" customFormat="1" ht="45.75" customHeight="1" thickBot="1" x14ac:dyDescent="0.6">
      <c r="A166" s="741"/>
      <c r="B166" s="458"/>
      <c r="C166" s="458"/>
      <c r="D166" s="458"/>
      <c r="E166" s="458"/>
      <c r="F166" s="458"/>
      <c r="G166" s="459"/>
      <c r="H166" s="457"/>
      <c r="I166" s="458"/>
      <c r="J166" s="459"/>
      <c r="K166" s="457"/>
      <c r="L166" s="458"/>
      <c r="M166" s="459"/>
      <c r="N166" s="457"/>
      <c r="O166" s="458"/>
      <c r="P166" s="459"/>
      <c r="Q166" s="582"/>
      <c r="R166" s="583"/>
      <c r="S166" s="583"/>
      <c r="T166" s="583"/>
      <c r="U166" s="583"/>
      <c r="V166" s="583"/>
      <c r="W166" s="584"/>
      <c r="X166" s="457"/>
      <c r="Y166" s="458"/>
      <c r="Z166" s="459"/>
      <c r="AA166" s="457"/>
      <c r="AB166" s="458"/>
      <c r="AC166" s="459"/>
      <c r="AD166" s="457"/>
      <c r="AE166" s="458"/>
      <c r="AF166" s="459"/>
      <c r="AG166" s="457"/>
      <c r="AH166" s="458"/>
      <c r="AI166" s="458"/>
      <c r="AJ166" s="458"/>
      <c r="AK166" s="459"/>
      <c r="AL166" s="457"/>
      <c r="AM166" s="458"/>
      <c r="AN166" s="458"/>
      <c r="AO166" s="458"/>
      <c r="AP166" s="459"/>
      <c r="AQ166" s="457"/>
      <c r="AR166" s="458"/>
      <c r="AS166" s="458"/>
      <c r="AT166" s="458"/>
      <c r="AU166" s="459"/>
      <c r="AV166" s="542"/>
      <c r="AW166" s="543"/>
      <c r="AX166" s="543"/>
      <c r="AY166" s="543"/>
      <c r="AZ166" s="543"/>
      <c r="BA166" s="543"/>
      <c r="BB166" s="543"/>
      <c r="BC166" s="543"/>
      <c r="BD166" s="543"/>
      <c r="BE166" s="543"/>
      <c r="BF166" s="543"/>
      <c r="BG166" s="543"/>
      <c r="BH166" s="543"/>
      <c r="BI166" s="543"/>
      <c r="BJ166" s="544"/>
    </row>
    <row r="167" spans="1:65" s="58" customFormat="1" ht="57.75" customHeight="1" x14ac:dyDescent="0.6">
      <c r="A167" s="237"/>
      <c r="B167" s="237"/>
      <c r="C167" s="237"/>
      <c r="D167" s="237"/>
      <c r="E167" s="902" t="s">
        <v>110</v>
      </c>
      <c r="F167" s="902"/>
      <c r="G167" s="902"/>
      <c r="H167" s="902"/>
      <c r="I167" s="902"/>
      <c r="J167" s="902"/>
      <c r="K167" s="902"/>
      <c r="L167" s="277"/>
      <c r="M167" s="277"/>
      <c r="N167" s="277"/>
      <c r="O167" s="277"/>
      <c r="P167" s="277"/>
      <c r="Q167" s="277"/>
      <c r="R167" s="277"/>
      <c r="S167" s="277"/>
      <c r="T167" s="277"/>
      <c r="U167" s="277"/>
      <c r="V167" s="277"/>
      <c r="W167" s="277"/>
      <c r="X167" s="277"/>
      <c r="Y167" s="277"/>
      <c r="Z167" s="277"/>
      <c r="AA167" s="277"/>
      <c r="AB167" s="277"/>
      <c r="AC167" s="277"/>
      <c r="AD167" s="277"/>
      <c r="AE167" s="277"/>
      <c r="AF167" s="277"/>
      <c r="AG167" s="277"/>
      <c r="AH167" s="277"/>
      <c r="AI167" s="277"/>
      <c r="AJ167" s="277"/>
      <c r="AK167" s="277"/>
      <c r="AL167" s="504" t="s">
        <v>110</v>
      </c>
      <c r="AM167" s="504"/>
      <c r="AN167" s="504"/>
      <c r="AO167" s="504"/>
      <c r="AP167" s="504"/>
      <c r="AQ167" s="277"/>
      <c r="AR167" s="277"/>
      <c r="AS167" s="277"/>
      <c r="AT167" s="277"/>
      <c r="AU167" s="277"/>
      <c r="AV167" s="278"/>
      <c r="AW167" s="277"/>
      <c r="AX167" s="277"/>
      <c r="AY167" s="277"/>
      <c r="AZ167" s="277"/>
      <c r="BA167" s="277"/>
      <c r="BB167" s="277"/>
      <c r="BC167" s="235"/>
      <c r="BD167" s="235"/>
      <c r="BE167" s="235"/>
      <c r="BF167" s="235"/>
      <c r="BG167" s="235"/>
      <c r="BH167" s="235"/>
      <c r="BI167" s="235"/>
      <c r="BJ167" s="158"/>
    </row>
    <row r="168" spans="1:65" s="130" customFormat="1" ht="87" customHeight="1" x14ac:dyDescent="0.55000000000000004">
      <c r="A168" s="237"/>
      <c r="B168" s="237"/>
      <c r="C168" s="237"/>
      <c r="D168" s="237"/>
      <c r="E168" s="900" t="s">
        <v>298</v>
      </c>
      <c r="F168" s="900"/>
      <c r="G168" s="900"/>
      <c r="H168" s="900"/>
      <c r="I168" s="900"/>
      <c r="J168" s="900"/>
      <c r="K168" s="900"/>
      <c r="L168" s="900"/>
      <c r="M168" s="900"/>
      <c r="N168" s="900"/>
      <c r="O168" s="900"/>
      <c r="P168" s="900"/>
      <c r="Q168" s="900"/>
      <c r="R168" s="900"/>
      <c r="S168" s="900"/>
      <c r="T168" s="900"/>
      <c r="U168" s="900"/>
      <c r="V168" s="900"/>
      <c r="W168" s="900"/>
      <c r="X168" s="900"/>
      <c r="Y168" s="900"/>
      <c r="Z168" s="900"/>
      <c r="AA168" s="900"/>
      <c r="AB168" s="277"/>
      <c r="AC168" s="277"/>
      <c r="AD168" s="277"/>
      <c r="AE168" s="277"/>
      <c r="AF168" s="277"/>
      <c r="AG168" s="277"/>
      <c r="AH168" s="277"/>
      <c r="AI168" s="277"/>
      <c r="AJ168" s="277"/>
      <c r="AK168" s="277"/>
      <c r="AL168" s="901" t="s">
        <v>382</v>
      </c>
      <c r="AM168" s="901"/>
      <c r="AN168" s="901"/>
      <c r="AO168" s="901"/>
      <c r="AP168" s="901"/>
      <c r="AQ168" s="901"/>
      <c r="AR168" s="901"/>
      <c r="AS168" s="901"/>
      <c r="AT168" s="901"/>
      <c r="AU168" s="901"/>
      <c r="AV168" s="901"/>
      <c r="AW168" s="901"/>
      <c r="AX168" s="901"/>
      <c r="AY168" s="901"/>
      <c r="AZ168" s="901"/>
      <c r="BA168" s="901"/>
      <c r="BB168" s="276"/>
      <c r="BC168" s="234"/>
      <c r="BD168" s="234"/>
      <c r="BE168" s="234"/>
      <c r="BF168" s="234"/>
      <c r="BG168" s="234"/>
      <c r="BH168" s="234"/>
      <c r="BI168" s="234"/>
      <c r="BJ168" s="158"/>
    </row>
    <row r="169" spans="1:65" s="130" customFormat="1" ht="49.5" customHeight="1" x14ac:dyDescent="0.65">
      <c r="A169" s="237"/>
      <c r="B169" s="237"/>
      <c r="C169" s="237"/>
      <c r="D169" s="237"/>
      <c r="E169" s="903"/>
      <c r="F169" s="903"/>
      <c r="G169" s="903"/>
      <c r="H169" s="903"/>
      <c r="I169" s="903"/>
      <c r="J169" s="903"/>
      <c r="K169" s="903"/>
      <c r="L169" s="903"/>
      <c r="M169" s="903"/>
      <c r="N169" s="717" t="s">
        <v>445</v>
      </c>
      <c r="O169" s="717"/>
      <c r="P169" s="717"/>
      <c r="Q169" s="717"/>
      <c r="R169" s="717"/>
      <c r="S169" s="717"/>
      <c r="T169" s="717"/>
      <c r="U169" s="717"/>
      <c r="V169" s="717"/>
      <c r="W169" s="273"/>
      <c r="X169" s="273"/>
      <c r="Y169" s="273"/>
      <c r="Z169" s="273"/>
      <c r="AA169" s="277"/>
      <c r="AB169" s="277"/>
      <c r="AC169" s="277"/>
      <c r="AD169" s="277"/>
      <c r="AE169" s="277"/>
      <c r="AF169" s="277"/>
      <c r="AG169" s="277"/>
      <c r="AH169" s="277"/>
      <c r="AI169" s="277"/>
      <c r="AJ169" s="277"/>
      <c r="AK169" s="277"/>
      <c r="AL169" s="279"/>
      <c r="AM169" s="279"/>
      <c r="AN169" s="279"/>
      <c r="AO169" s="279"/>
      <c r="AP169" s="279"/>
      <c r="AQ169" s="279"/>
      <c r="AR169" s="717" t="s">
        <v>446</v>
      </c>
      <c r="AS169" s="717"/>
      <c r="AT169" s="717"/>
      <c r="AU169" s="717"/>
      <c r="AV169" s="717"/>
      <c r="AW169" s="717"/>
      <c r="AX169" s="280"/>
      <c r="AY169" s="280"/>
      <c r="AZ169" s="273"/>
      <c r="BA169" s="273"/>
      <c r="BB169" s="273"/>
      <c r="BC169" s="175"/>
      <c r="BD169" s="175"/>
      <c r="BE169" s="175"/>
      <c r="BF169" s="236"/>
      <c r="BG169" s="236"/>
      <c r="BH169" s="236"/>
      <c r="BI169" s="236"/>
      <c r="BJ169" s="158"/>
    </row>
    <row r="170" spans="1:65" s="130" customFormat="1" ht="75.75" customHeight="1" x14ac:dyDescent="0.55000000000000004">
      <c r="A170" s="237"/>
      <c r="B170" s="237"/>
      <c r="C170" s="237"/>
      <c r="D170" s="237"/>
      <c r="E170" s="586" t="s">
        <v>328</v>
      </c>
      <c r="F170" s="586"/>
      <c r="G170" s="586"/>
      <c r="H170" s="586"/>
      <c r="I170" s="586"/>
      <c r="J170" s="586"/>
      <c r="K170" s="586"/>
      <c r="L170" s="586"/>
      <c r="M170" s="586"/>
      <c r="N170" s="586"/>
      <c r="O170" s="586"/>
      <c r="P170" s="274"/>
      <c r="Q170" s="274"/>
      <c r="R170" s="274"/>
      <c r="S170" s="274"/>
      <c r="T170" s="273"/>
      <c r="U170" s="273"/>
      <c r="V170" s="273"/>
      <c r="W170" s="273"/>
      <c r="X170" s="273"/>
      <c r="Y170" s="273"/>
      <c r="Z170" s="273"/>
      <c r="AA170" s="277"/>
      <c r="AB170" s="277"/>
      <c r="AC170" s="277"/>
      <c r="AD170" s="277"/>
      <c r="AE170" s="277"/>
      <c r="AF170" s="277"/>
      <c r="AG170" s="277"/>
      <c r="AH170" s="277"/>
      <c r="AI170" s="277"/>
      <c r="AJ170" s="277"/>
      <c r="AK170" s="277"/>
      <c r="AL170" s="586" t="s">
        <v>328</v>
      </c>
      <c r="AM170" s="586"/>
      <c r="AN170" s="586"/>
      <c r="AO170" s="586"/>
      <c r="AP170" s="586"/>
      <c r="AQ170" s="586"/>
      <c r="AR170" s="586"/>
      <c r="AS170" s="586"/>
      <c r="AT170" s="281"/>
      <c r="AU170" s="586"/>
      <c r="AV170" s="586"/>
      <c r="AW170" s="586"/>
      <c r="AX170" s="586"/>
      <c r="AY170" s="586"/>
      <c r="AZ170" s="586"/>
      <c r="BA170" s="586"/>
      <c r="BB170" s="586"/>
      <c r="BC170" s="175"/>
      <c r="BD170" s="175"/>
      <c r="BE170" s="175"/>
      <c r="BF170" s="236"/>
      <c r="BG170" s="236"/>
      <c r="BH170" s="236"/>
      <c r="BI170" s="236"/>
      <c r="BJ170" s="158"/>
    </row>
    <row r="171" spans="1:65" s="130" customFormat="1" ht="27" customHeight="1" x14ac:dyDescent="0.55000000000000004">
      <c r="A171" s="158"/>
      <c r="B171" s="158"/>
      <c r="C171" s="158"/>
      <c r="D171" s="158"/>
      <c r="E171" s="126"/>
      <c r="F171" s="126"/>
      <c r="G171" s="126"/>
      <c r="H171" s="126"/>
      <c r="I171" s="126"/>
      <c r="J171" s="126"/>
      <c r="K171" s="126"/>
      <c r="L171" s="126"/>
      <c r="M171" s="118"/>
      <c r="N171" s="119"/>
      <c r="O171" s="120"/>
      <c r="P171" s="120"/>
      <c r="Q171" s="120"/>
      <c r="R171" s="120"/>
      <c r="S171" s="120"/>
      <c r="T171" s="118"/>
      <c r="U171" s="118"/>
      <c r="V171" s="118"/>
      <c r="W171" s="118"/>
      <c r="X171" s="118"/>
      <c r="Y171" s="118"/>
      <c r="Z171" s="118"/>
      <c r="AA171" s="158"/>
      <c r="AB171" s="158"/>
      <c r="AC171" s="158"/>
      <c r="AD171" s="158"/>
      <c r="AE171" s="158"/>
      <c r="AF171" s="158"/>
      <c r="AG171" s="158"/>
      <c r="AH171" s="158"/>
      <c r="AI171" s="158"/>
      <c r="AJ171" s="158"/>
      <c r="AK171" s="158"/>
      <c r="AL171" s="126"/>
      <c r="AM171" s="126"/>
      <c r="AN171" s="126"/>
      <c r="AO171" s="126"/>
      <c r="AP171" s="126"/>
      <c r="AQ171" s="126"/>
      <c r="AR171" s="126"/>
      <c r="AS171" s="126"/>
      <c r="AT171" s="122"/>
      <c r="AU171" s="126"/>
      <c r="AV171" s="209"/>
      <c r="AW171" s="126"/>
      <c r="AX171" s="126"/>
      <c r="AY171" s="126"/>
      <c r="AZ171" s="126"/>
      <c r="BA171" s="126"/>
      <c r="BB171" s="126"/>
      <c r="BC171" s="118"/>
      <c r="BD171" s="118"/>
      <c r="BE171" s="118"/>
      <c r="BF171" s="121"/>
      <c r="BG171" s="121"/>
      <c r="BH171" s="121"/>
      <c r="BI171" s="121"/>
      <c r="BJ171" s="158"/>
    </row>
    <row r="172" spans="1:65" s="130" customFormat="1" ht="46.5" customHeight="1" x14ac:dyDescent="0.55000000000000004">
      <c r="A172" s="406" t="s">
        <v>471</v>
      </c>
      <c r="B172" s="406"/>
      <c r="C172" s="406"/>
      <c r="D172" s="406"/>
      <c r="E172" s="406"/>
      <c r="F172" s="406"/>
      <c r="G172" s="406"/>
      <c r="H172" s="406"/>
      <c r="I172" s="406"/>
      <c r="J172" s="406"/>
      <c r="K172" s="406"/>
      <c r="L172" s="406"/>
      <c r="M172" s="406"/>
      <c r="N172" s="406"/>
      <c r="O172" s="406"/>
      <c r="P172" s="406"/>
      <c r="Q172" s="406"/>
      <c r="R172" s="406"/>
      <c r="S172" s="406"/>
      <c r="T172" s="406"/>
      <c r="U172" s="406"/>
      <c r="V172" s="406"/>
      <c r="W172" s="406"/>
      <c r="X172" s="406"/>
      <c r="Y172" s="406"/>
      <c r="Z172" s="406"/>
      <c r="AA172" s="406"/>
      <c r="AB172" s="406"/>
      <c r="AC172" s="406"/>
      <c r="AD172" s="406"/>
      <c r="AE172" s="406"/>
      <c r="AF172" s="406"/>
      <c r="AG172" s="406"/>
      <c r="AH172" s="406"/>
      <c r="AI172" s="406"/>
      <c r="AJ172" s="406"/>
      <c r="AK172" s="406"/>
      <c r="AL172" s="406"/>
      <c r="AM172" s="406"/>
      <c r="AN172" s="406"/>
      <c r="AO172" s="406"/>
      <c r="AP172" s="406"/>
      <c r="AQ172" s="406"/>
      <c r="AR172" s="406"/>
      <c r="AS172" s="406"/>
      <c r="AT172" s="406"/>
      <c r="AU172" s="406"/>
      <c r="AV172" s="406"/>
      <c r="AW172" s="406"/>
      <c r="AX172" s="126"/>
      <c r="AY172" s="126"/>
      <c r="AZ172" s="126"/>
      <c r="BA172" s="126"/>
      <c r="BB172" s="126"/>
      <c r="BC172" s="118"/>
      <c r="BD172" s="118"/>
      <c r="BE172" s="118"/>
      <c r="BF172" s="121"/>
      <c r="BG172" s="121"/>
      <c r="BH172" s="121"/>
      <c r="BI172" s="121"/>
      <c r="BJ172" s="158"/>
    </row>
    <row r="173" spans="1:65" s="58" customFormat="1" ht="60" customHeight="1" thickBot="1" x14ac:dyDescent="0.6">
      <c r="A173" s="562" t="s">
        <v>109</v>
      </c>
      <c r="B173" s="562"/>
      <c r="C173" s="562"/>
      <c r="D173" s="562"/>
      <c r="E173" s="562"/>
      <c r="F173" s="562"/>
      <c r="G173" s="562"/>
      <c r="H173" s="562"/>
      <c r="I173" s="562"/>
      <c r="J173" s="562"/>
      <c r="K173" s="562"/>
      <c r="L173" s="562"/>
      <c r="M173" s="562"/>
      <c r="N173" s="562"/>
      <c r="O173" s="562"/>
      <c r="P173" s="562"/>
      <c r="Q173" s="562"/>
      <c r="R173" s="562"/>
      <c r="S173" s="562"/>
      <c r="T173" s="562"/>
      <c r="U173" s="562"/>
      <c r="V173" s="562"/>
      <c r="W173" s="562"/>
      <c r="X173" s="562"/>
      <c r="Y173" s="562"/>
      <c r="Z173" s="562"/>
      <c r="AA173" s="562"/>
      <c r="AB173" s="562"/>
      <c r="AC173" s="562"/>
      <c r="AD173" s="562"/>
      <c r="AE173" s="562"/>
      <c r="AF173" s="562"/>
      <c r="AG173" s="562"/>
      <c r="AH173" s="562"/>
      <c r="AI173" s="562"/>
      <c r="AJ173" s="562"/>
      <c r="AK173" s="562"/>
      <c r="AL173" s="562"/>
      <c r="AM173" s="562"/>
      <c r="AN173" s="562"/>
      <c r="AO173" s="562"/>
      <c r="AP173" s="562"/>
      <c r="AQ173" s="562"/>
      <c r="AR173" s="562"/>
      <c r="AS173" s="562"/>
      <c r="AT173" s="562"/>
      <c r="AU173" s="562"/>
      <c r="AV173" s="562"/>
      <c r="AW173" s="562"/>
      <c r="AX173" s="562"/>
      <c r="AY173" s="562"/>
      <c r="AZ173" s="562"/>
      <c r="BA173" s="562"/>
      <c r="BB173" s="562"/>
      <c r="BC173" s="562"/>
      <c r="BD173" s="562"/>
      <c r="BE173" s="562"/>
      <c r="BF173" s="562"/>
      <c r="BG173" s="562"/>
      <c r="BH173" s="562"/>
      <c r="BI173" s="562"/>
      <c r="BJ173" s="562"/>
      <c r="BK173" s="9"/>
      <c r="BL173" s="9"/>
      <c r="BM173" s="9"/>
    </row>
    <row r="174" spans="1:65" s="58" customFormat="1" ht="79.5" customHeight="1" x14ac:dyDescent="0.55000000000000004">
      <c r="A174" s="736" t="s">
        <v>101</v>
      </c>
      <c r="B174" s="736"/>
      <c r="C174" s="736"/>
      <c r="D174" s="736"/>
      <c r="E174" s="725" t="s">
        <v>102</v>
      </c>
      <c r="F174" s="725"/>
      <c r="G174" s="725"/>
      <c r="H174" s="725"/>
      <c r="I174" s="725"/>
      <c r="J174" s="725"/>
      <c r="K174" s="725"/>
      <c r="L174" s="725"/>
      <c r="M174" s="725"/>
      <c r="N174" s="725"/>
      <c r="O174" s="725"/>
      <c r="P174" s="725"/>
      <c r="Q174" s="725"/>
      <c r="R174" s="725"/>
      <c r="S174" s="725"/>
      <c r="T174" s="725"/>
      <c r="U174" s="725"/>
      <c r="V174" s="725"/>
      <c r="W174" s="725"/>
      <c r="X174" s="725"/>
      <c r="Y174" s="725"/>
      <c r="Z174" s="725"/>
      <c r="AA174" s="725"/>
      <c r="AB174" s="725"/>
      <c r="AC174" s="725"/>
      <c r="AD174" s="725"/>
      <c r="AE174" s="725"/>
      <c r="AF174" s="725"/>
      <c r="AG174" s="725"/>
      <c r="AH174" s="725"/>
      <c r="AI174" s="725"/>
      <c r="AJ174" s="725"/>
      <c r="AK174" s="725"/>
      <c r="AL174" s="725"/>
      <c r="AM174" s="725"/>
      <c r="AN174" s="725"/>
      <c r="AO174" s="725"/>
      <c r="AP174" s="725"/>
      <c r="AQ174" s="725"/>
      <c r="AR174" s="725"/>
      <c r="AS174" s="725"/>
      <c r="AT174" s="725"/>
      <c r="AU174" s="725"/>
      <c r="AV174" s="725"/>
      <c r="AW174" s="725"/>
      <c r="AX174" s="725"/>
      <c r="AY174" s="725"/>
      <c r="AZ174" s="725"/>
      <c r="BA174" s="725"/>
      <c r="BB174" s="725"/>
      <c r="BC174" s="725"/>
      <c r="BD174" s="725"/>
      <c r="BE174" s="725"/>
      <c r="BF174" s="725"/>
      <c r="BG174" s="878" t="s">
        <v>326</v>
      </c>
      <c r="BH174" s="879"/>
      <c r="BI174" s="879"/>
      <c r="BJ174" s="880"/>
      <c r="BK174" s="9"/>
      <c r="BL174" s="9"/>
      <c r="BM174" s="9"/>
    </row>
    <row r="175" spans="1:65" s="9" customFormat="1" ht="48.75" customHeight="1" thickBot="1" x14ac:dyDescent="0.6">
      <c r="A175" s="737"/>
      <c r="B175" s="737"/>
      <c r="C175" s="737"/>
      <c r="D175" s="737"/>
      <c r="E175" s="726"/>
      <c r="F175" s="726"/>
      <c r="G175" s="726"/>
      <c r="H175" s="726"/>
      <c r="I175" s="726"/>
      <c r="J175" s="726"/>
      <c r="K175" s="726"/>
      <c r="L175" s="726"/>
      <c r="M175" s="726"/>
      <c r="N175" s="726"/>
      <c r="O175" s="726"/>
      <c r="P175" s="726"/>
      <c r="Q175" s="726"/>
      <c r="R175" s="726"/>
      <c r="S175" s="726"/>
      <c r="T175" s="726"/>
      <c r="U175" s="726"/>
      <c r="V175" s="726"/>
      <c r="W175" s="726"/>
      <c r="X175" s="726"/>
      <c r="Y175" s="726"/>
      <c r="Z175" s="726"/>
      <c r="AA175" s="726"/>
      <c r="AB175" s="726"/>
      <c r="AC175" s="726"/>
      <c r="AD175" s="726"/>
      <c r="AE175" s="726"/>
      <c r="AF175" s="726"/>
      <c r="AG175" s="726"/>
      <c r="AH175" s="726"/>
      <c r="AI175" s="726"/>
      <c r="AJ175" s="726"/>
      <c r="AK175" s="726"/>
      <c r="AL175" s="726"/>
      <c r="AM175" s="726"/>
      <c r="AN175" s="726"/>
      <c r="AO175" s="726"/>
      <c r="AP175" s="726"/>
      <c r="AQ175" s="726"/>
      <c r="AR175" s="726"/>
      <c r="AS175" s="726"/>
      <c r="AT175" s="726"/>
      <c r="AU175" s="726"/>
      <c r="AV175" s="726"/>
      <c r="AW175" s="726"/>
      <c r="AX175" s="726"/>
      <c r="AY175" s="726"/>
      <c r="AZ175" s="726"/>
      <c r="BA175" s="726"/>
      <c r="BB175" s="726"/>
      <c r="BC175" s="726"/>
      <c r="BD175" s="726"/>
      <c r="BE175" s="726"/>
      <c r="BF175" s="726"/>
      <c r="BG175" s="881"/>
      <c r="BH175" s="882"/>
      <c r="BI175" s="882"/>
      <c r="BJ175" s="883"/>
    </row>
    <row r="176" spans="1:65" s="9" customFormat="1" ht="51.75" customHeight="1" thickBot="1" x14ac:dyDescent="0.6">
      <c r="A176" s="576" t="s">
        <v>184</v>
      </c>
      <c r="B176" s="577"/>
      <c r="C176" s="577"/>
      <c r="D176" s="578"/>
      <c r="E176" s="563" t="s">
        <v>394</v>
      </c>
      <c r="F176" s="564"/>
      <c r="G176" s="564"/>
      <c r="H176" s="564"/>
      <c r="I176" s="564"/>
      <c r="J176" s="564"/>
      <c r="K176" s="564"/>
      <c r="L176" s="564"/>
      <c r="M176" s="564"/>
      <c r="N176" s="564"/>
      <c r="O176" s="564"/>
      <c r="P176" s="564"/>
      <c r="Q176" s="564"/>
      <c r="R176" s="564"/>
      <c r="S176" s="564"/>
      <c r="T176" s="564"/>
      <c r="U176" s="564"/>
      <c r="V176" s="564"/>
      <c r="W176" s="564"/>
      <c r="X176" s="564"/>
      <c r="Y176" s="564"/>
      <c r="Z176" s="564"/>
      <c r="AA176" s="564"/>
      <c r="AB176" s="564"/>
      <c r="AC176" s="564"/>
      <c r="AD176" s="564"/>
      <c r="AE176" s="564"/>
      <c r="AF176" s="564"/>
      <c r="AG176" s="564"/>
      <c r="AH176" s="564"/>
      <c r="AI176" s="564"/>
      <c r="AJ176" s="564"/>
      <c r="AK176" s="564"/>
      <c r="AL176" s="564"/>
      <c r="AM176" s="564"/>
      <c r="AN176" s="564"/>
      <c r="AO176" s="564"/>
      <c r="AP176" s="564"/>
      <c r="AQ176" s="564"/>
      <c r="AR176" s="564"/>
      <c r="AS176" s="564"/>
      <c r="AT176" s="564"/>
      <c r="AU176" s="564"/>
      <c r="AV176" s="564"/>
      <c r="AW176" s="564"/>
      <c r="AX176" s="564"/>
      <c r="AY176" s="564"/>
      <c r="AZ176" s="564"/>
      <c r="BA176" s="564"/>
      <c r="BB176" s="564"/>
      <c r="BC176" s="564"/>
      <c r="BD176" s="564"/>
      <c r="BE176" s="564"/>
      <c r="BF176" s="564"/>
      <c r="BG176" s="395" t="s">
        <v>168</v>
      </c>
      <c r="BH176" s="396"/>
      <c r="BI176" s="396"/>
      <c r="BJ176" s="397"/>
    </row>
    <row r="177" spans="1:239" s="9" customFormat="1" ht="46.5" customHeight="1" thickBot="1" x14ac:dyDescent="0.6">
      <c r="A177" s="410" t="s">
        <v>185</v>
      </c>
      <c r="B177" s="411"/>
      <c r="C177" s="411"/>
      <c r="D177" s="412"/>
      <c r="E177" s="442" t="s">
        <v>319</v>
      </c>
      <c r="F177" s="443"/>
      <c r="G177" s="443"/>
      <c r="H177" s="443"/>
      <c r="I177" s="443"/>
      <c r="J177" s="443"/>
      <c r="K177" s="443"/>
      <c r="L177" s="443"/>
      <c r="M177" s="443"/>
      <c r="N177" s="443"/>
      <c r="O177" s="443"/>
      <c r="P177" s="443"/>
      <c r="Q177" s="443"/>
      <c r="R177" s="443"/>
      <c r="S177" s="443"/>
      <c r="T177" s="443"/>
      <c r="U177" s="443"/>
      <c r="V177" s="443"/>
      <c r="W177" s="443"/>
      <c r="X177" s="443"/>
      <c r="Y177" s="443"/>
      <c r="Z177" s="443"/>
      <c r="AA177" s="443"/>
      <c r="AB177" s="443"/>
      <c r="AC177" s="443"/>
      <c r="AD177" s="443"/>
      <c r="AE177" s="443"/>
      <c r="AF177" s="443"/>
      <c r="AG177" s="443"/>
      <c r="AH177" s="443"/>
      <c r="AI177" s="443"/>
      <c r="AJ177" s="443"/>
      <c r="AK177" s="443"/>
      <c r="AL177" s="443"/>
      <c r="AM177" s="443"/>
      <c r="AN177" s="443"/>
      <c r="AO177" s="443"/>
      <c r="AP177" s="443"/>
      <c r="AQ177" s="443"/>
      <c r="AR177" s="443"/>
      <c r="AS177" s="443"/>
      <c r="AT177" s="443"/>
      <c r="AU177" s="443"/>
      <c r="AV177" s="443"/>
      <c r="AW177" s="443"/>
      <c r="AX177" s="443"/>
      <c r="AY177" s="443"/>
      <c r="AZ177" s="443"/>
      <c r="BA177" s="443"/>
      <c r="BB177" s="443"/>
      <c r="BC177" s="443"/>
      <c r="BD177" s="443"/>
      <c r="BE177" s="443"/>
      <c r="BF177" s="443"/>
      <c r="BG177" s="395" t="s">
        <v>396</v>
      </c>
      <c r="BH177" s="396"/>
      <c r="BI177" s="396"/>
      <c r="BJ177" s="397"/>
    </row>
    <row r="178" spans="1:239" s="9" customFormat="1" ht="80.25" customHeight="1" thickBot="1" x14ac:dyDescent="0.6">
      <c r="A178" s="410" t="s">
        <v>186</v>
      </c>
      <c r="B178" s="411"/>
      <c r="C178" s="411"/>
      <c r="D178" s="412"/>
      <c r="E178" s="442" t="s">
        <v>344</v>
      </c>
      <c r="F178" s="443"/>
      <c r="G178" s="443"/>
      <c r="H178" s="443"/>
      <c r="I178" s="443"/>
      <c r="J178" s="443"/>
      <c r="K178" s="443"/>
      <c r="L178" s="443"/>
      <c r="M178" s="443"/>
      <c r="N178" s="443"/>
      <c r="O178" s="443"/>
      <c r="P178" s="443"/>
      <c r="Q178" s="443"/>
      <c r="R178" s="443"/>
      <c r="S178" s="443"/>
      <c r="T178" s="443"/>
      <c r="U178" s="443"/>
      <c r="V178" s="443"/>
      <c r="W178" s="443"/>
      <c r="X178" s="443"/>
      <c r="Y178" s="443"/>
      <c r="Z178" s="443"/>
      <c r="AA178" s="443"/>
      <c r="AB178" s="443"/>
      <c r="AC178" s="443"/>
      <c r="AD178" s="443"/>
      <c r="AE178" s="443"/>
      <c r="AF178" s="443"/>
      <c r="AG178" s="443"/>
      <c r="AH178" s="443"/>
      <c r="AI178" s="443"/>
      <c r="AJ178" s="443"/>
      <c r="AK178" s="443"/>
      <c r="AL178" s="443"/>
      <c r="AM178" s="443"/>
      <c r="AN178" s="443"/>
      <c r="AO178" s="443"/>
      <c r="AP178" s="443"/>
      <c r="AQ178" s="443"/>
      <c r="AR178" s="443"/>
      <c r="AS178" s="443"/>
      <c r="AT178" s="443"/>
      <c r="AU178" s="443"/>
      <c r="AV178" s="443"/>
      <c r="AW178" s="443"/>
      <c r="AX178" s="443"/>
      <c r="AY178" s="443"/>
      <c r="AZ178" s="443"/>
      <c r="BA178" s="443"/>
      <c r="BB178" s="443"/>
      <c r="BC178" s="443"/>
      <c r="BD178" s="443"/>
      <c r="BE178" s="443"/>
      <c r="BF178" s="443"/>
      <c r="BG178" s="395" t="s">
        <v>169</v>
      </c>
      <c r="BH178" s="396"/>
      <c r="BI178" s="396"/>
      <c r="BJ178" s="397"/>
    </row>
    <row r="179" spans="1:239" s="62" customFormat="1" ht="54.75" customHeight="1" thickBot="1" x14ac:dyDescent="0.6">
      <c r="A179" s="410" t="s">
        <v>187</v>
      </c>
      <c r="B179" s="411"/>
      <c r="C179" s="411"/>
      <c r="D179" s="412"/>
      <c r="E179" s="438" t="s">
        <v>345</v>
      </c>
      <c r="F179" s="443"/>
      <c r="G179" s="443"/>
      <c r="H179" s="443"/>
      <c r="I179" s="443"/>
      <c r="J179" s="443"/>
      <c r="K179" s="443"/>
      <c r="L179" s="443"/>
      <c r="M179" s="443"/>
      <c r="N179" s="443"/>
      <c r="O179" s="443"/>
      <c r="P179" s="443"/>
      <c r="Q179" s="443"/>
      <c r="R179" s="443"/>
      <c r="S179" s="443"/>
      <c r="T179" s="443"/>
      <c r="U179" s="443"/>
      <c r="V179" s="443"/>
      <c r="W179" s="443"/>
      <c r="X179" s="443"/>
      <c r="Y179" s="443"/>
      <c r="Z179" s="443"/>
      <c r="AA179" s="443"/>
      <c r="AB179" s="443"/>
      <c r="AC179" s="443"/>
      <c r="AD179" s="443"/>
      <c r="AE179" s="443"/>
      <c r="AF179" s="443"/>
      <c r="AG179" s="443"/>
      <c r="AH179" s="443"/>
      <c r="AI179" s="443"/>
      <c r="AJ179" s="443"/>
      <c r="AK179" s="443"/>
      <c r="AL179" s="443"/>
      <c r="AM179" s="443"/>
      <c r="AN179" s="443"/>
      <c r="AO179" s="443"/>
      <c r="AP179" s="443"/>
      <c r="AQ179" s="443"/>
      <c r="AR179" s="443"/>
      <c r="AS179" s="443"/>
      <c r="AT179" s="443"/>
      <c r="AU179" s="443"/>
      <c r="AV179" s="443"/>
      <c r="AW179" s="443"/>
      <c r="AX179" s="443"/>
      <c r="AY179" s="443"/>
      <c r="AZ179" s="443"/>
      <c r="BA179" s="443"/>
      <c r="BB179" s="443"/>
      <c r="BC179" s="443"/>
      <c r="BD179" s="443"/>
      <c r="BE179" s="443"/>
      <c r="BF179" s="443"/>
      <c r="BG179" s="395" t="s">
        <v>275</v>
      </c>
      <c r="BH179" s="396"/>
      <c r="BI179" s="396"/>
      <c r="BJ179" s="397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  <c r="GB179" s="9"/>
      <c r="GC179" s="9"/>
      <c r="GD179" s="9"/>
      <c r="GE179" s="9"/>
      <c r="GF179" s="9"/>
      <c r="GG179" s="9"/>
      <c r="GH179" s="9"/>
      <c r="GI179" s="9"/>
      <c r="GJ179" s="9"/>
      <c r="GK179" s="9"/>
      <c r="GL179" s="9"/>
      <c r="GM179" s="9"/>
      <c r="GN179" s="9"/>
      <c r="GO179" s="9"/>
      <c r="GP179" s="9"/>
      <c r="GQ179" s="9"/>
      <c r="GR179" s="9"/>
      <c r="GS179" s="9"/>
      <c r="GT179" s="9"/>
      <c r="GU179" s="9"/>
      <c r="GV179" s="9"/>
      <c r="GW179" s="9"/>
      <c r="GX179" s="9"/>
      <c r="GY179" s="9"/>
      <c r="GZ179" s="9"/>
      <c r="HA179" s="9"/>
      <c r="HB179" s="9"/>
      <c r="HC179" s="9"/>
      <c r="HD179" s="9"/>
      <c r="HE179" s="9"/>
      <c r="HF179" s="9"/>
      <c r="HG179" s="9"/>
      <c r="HH179" s="9"/>
      <c r="HI179" s="9"/>
      <c r="HJ179" s="9"/>
      <c r="HK179" s="9"/>
      <c r="HL179" s="9"/>
      <c r="HM179" s="9"/>
      <c r="HN179" s="9"/>
      <c r="HO179" s="9"/>
      <c r="HP179" s="9"/>
      <c r="HQ179" s="9"/>
      <c r="HR179" s="9"/>
      <c r="HS179" s="9"/>
      <c r="HT179" s="9"/>
      <c r="HU179" s="9"/>
      <c r="HV179" s="9"/>
      <c r="HW179" s="9"/>
      <c r="HX179" s="9"/>
      <c r="HY179" s="9"/>
      <c r="HZ179" s="9"/>
      <c r="IA179" s="9"/>
      <c r="IB179" s="9"/>
      <c r="IC179" s="9"/>
      <c r="ID179" s="9"/>
      <c r="IE179" s="9"/>
    </row>
    <row r="180" spans="1:239" s="9" customFormat="1" ht="83.25" customHeight="1" thickBot="1" x14ac:dyDescent="0.6">
      <c r="A180" s="494" t="s">
        <v>188</v>
      </c>
      <c r="B180" s="495"/>
      <c r="C180" s="495"/>
      <c r="D180" s="496"/>
      <c r="E180" s="442" t="s">
        <v>348</v>
      </c>
      <c r="F180" s="443"/>
      <c r="G180" s="443"/>
      <c r="H180" s="443"/>
      <c r="I180" s="443"/>
      <c r="J180" s="443"/>
      <c r="K180" s="443"/>
      <c r="L180" s="443"/>
      <c r="M180" s="443"/>
      <c r="N180" s="443"/>
      <c r="O180" s="443"/>
      <c r="P180" s="443"/>
      <c r="Q180" s="443"/>
      <c r="R180" s="443"/>
      <c r="S180" s="443"/>
      <c r="T180" s="443"/>
      <c r="U180" s="443"/>
      <c r="V180" s="443"/>
      <c r="W180" s="443"/>
      <c r="X180" s="443"/>
      <c r="Y180" s="443"/>
      <c r="Z180" s="443"/>
      <c r="AA180" s="443"/>
      <c r="AB180" s="443"/>
      <c r="AC180" s="443"/>
      <c r="AD180" s="443"/>
      <c r="AE180" s="443"/>
      <c r="AF180" s="443"/>
      <c r="AG180" s="443"/>
      <c r="AH180" s="443"/>
      <c r="AI180" s="443"/>
      <c r="AJ180" s="443"/>
      <c r="AK180" s="443"/>
      <c r="AL180" s="443"/>
      <c r="AM180" s="443"/>
      <c r="AN180" s="443"/>
      <c r="AO180" s="443"/>
      <c r="AP180" s="443"/>
      <c r="AQ180" s="443"/>
      <c r="AR180" s="443"/>
      <c r="AS180" s="443"/>
      <c r="AT180" s="443"/>
      <c r="AU180" s="443"/>
      <c r="AV180" s="443"/>
      <c r="AW180" s="443"/>
      <c r="AX180" s="443"/>
      <c r="AY180" s="443"/>
      <c r="AZ180" s="443"/>
      <c r="BA180" s="443"/>
      <c r="BB180" s="443"/>
      <c r="BC180" s="443"/>
      <c r="BD180" s="443"/>
      <c r="BE180" s="443"/>
      <c r="BF180" s="443"/>
      <c r="BG180" s="395" t="s">
        <v>322</v>
      </c>
      <c r="BH180" s="396"/>
      <c r="BI180" s="396"/>
      <c r="BJ180" s="397"/>
    </row>
    <row r="181" spans="1:239" s="9" customFormat="1" ht="42.75" customHeight="1" thickBot="1" x14ac:dyDescent="0.6">
      <c r="A181" s="573" t="s">
        <v>189</v>
      </c>
      <c r="B181" s="574"/>
      <c r="C181" s="574"/>
      <c r="D181" s="575"/>
      <c r="E181" s="442" t="s">
        <v>374</v>
      </c>
      <c r="F181" s="443"/>
      <c r="G181" s="443"/>
      <c r="H181" s="443"/>
      <c r="I181" s="443"/>
      <c r="J181" s="443"/>
      <c r="K181" s="443"/>
      <c r="L181" s="443"/>
      <c r="M181" s="443"/>
      <c r="N181" s="443"/>
      <c r="O181" s="443"/>
      <c r="P181" s="443"/>
      <c r="Q181" s="443"/>
      <c r="R181" s="443"/>
      <c r="S181" s="443"/>
      <c r="T181" s="443"/>
      <c r="U181" s="443"/>
      <c r="V181" s="443"/>
      <c r="W181" s="443"/>
      <c r="X181" s="443"/>
      <c r="Y181" s="443"/>
      <c r="Z181" s="443"/>
      <c r="AA181" s="443"/>
      <c r="AB181" s="443"/>
      <c r="AC181" s="443"/>
      <c r="AD181" s="443"/>
      <c r="AE181" s="443"/>
      <c r="AF181" s="443"/>
      <c r="AG181" s="443"/>
      <c r="AH181" s="443"/>
      <c r="AI181" s="443"/>
      <c r="AJ181" s="443"/>
      <c r="AK181" s="443"/>
      <c r="AL181" s="443"/>
      <c r="AM181" s="443"/>
      <c r="AN181" s="443"/>
      <c r="AO181" s="443"/>
      <c r="AP181" s="443"/>
      <c r="AQ181" s="443"/>
      <c r="AR181" s="443"/>
      <c r="AS181" s="443"/>
      <c r="AT181" s="443"/>
      <c r="AU181" s="443"/>
      <c r="AV181" s="443"/>
      <c r="AW181" s="443"/>
      <c r="AX181" s="443"/>
      <c r="AY181" s="443"/>
      <c r="AZ181" s="443"/>
      <c r="BA181" s="443"/>
      <c r="BB181" s="443"/>
      <c r="BC181" s="443"/>
      <c r="BD181" s="443"/>
      <c r="BE181" s="443"/>
      <c r="BF181" s="443"/>
      <c r="BG181" s="395" t="s">
        <v>375</v>
      </c>
      <c r="BH181" s="396"/>
      <c r="BI181" s="396"/>
      <c r="BJ181" s="397"/>
    </row>
    <row r="182" spans="1:239" s="9" customFormat="1" ht="42.75" customHeight="1" thickBot="1" x14ac:dyDescent="0.6">
      <c r="A182" s="494" t="s">
        <v>291</v>
      </c>
      <c r="B182" s="495"/>
      <c r="C182" s="495"/>
      <c r="D182" s="496"/>
      <c r="E182" s="413" t="s">
        <v>401</v>
      </c>
      <c r="F182" s="414"/>
      <c r="G182" s="414"/>
      <c r="H182" s="414"/>
      <c r="I182" s="414"/>
      <c r="J182" s="414"/>
      <c r="K182" s="414"/>
      <c r="L182" s="414"/>
      <c r="M182" s="414"/>
      <c r="N182" s="414"/>
      <c r="O182" s="414"/>
      <c r="P182" s="414"/>
      <c r="Q182" s="414"/>
      <c r="R182" s="414"/>
      <c r="S182" s="414"/>
      <c r="T182" s="414"/>
      <c r="U182" s="414"/>
      <c r="V182" s="414"/>
      <c r="W182" s="414"/>
      <c r="X182" s="414"/>
      <c r="Y182" s="414"/>
      <c r="Z182" s="414"/>
      <c r="AA182" s="414"/>
      <c r="AB182" s="414"/>
      <c r="AC182" s="414"/>
      <c r="AD182" s="414"/>
      <c r="AE182" s="414"/>
      <c r="AF182" s="414"/>
      <c r="AG182" s="414"/>
      <c r="AH182" s="414"/>
      <c r="AI182" s="414"/>
      <c r="AJ182" s="414"/>
      <c r="AK182" s="414"/>
      <c r="AL182" s="414"/>
      <c r="AM182" s="414"/>
      <c r="AN182" s="414"/>
      <c r="AO182" s="414"/>
      <c r="AP182" s="414"/>
      <c r="AQ182" s="414"/>
      <c r="AR182" s="414"/>
      <c r="AS182" s="414"/>
      <c r="AT182" s="414"/>
      <c r="AU182" s="414"/>
      <c r="AV182" s="414"/>
      <c r="AW182" s="414"/>
      <c r="AX182" s="414"/>
      <c r="AY182" s="414"/>
      <c r="AZ182" s="414"/>
      <c r="BA182" s="414"/>
      <c r="BB182" s="414"/>
      <c r="BC182" s="414"/>
      <c r="BD182" s="414"/>
      <c r="BE182" s="414"/>
      <c r="BF182" s="415"/>
      <c r="BG182" s="395" t="s">
        <v>369</v>
      </c>
      <c r="BH182" s="396"/>
      <c r="BI182" s="396"/>
      <c r="BJ182" s="397"/>
    </row>
    <row r="183" spans="1:239" s="9" customFormat="1" ht="42.75" customHeight="1" thickBot="1" x14ac:dyDescent="0.6">
      <c r="A183" s="494" t="s">
        <v>368</v>
      </c>
      <c r="B183" s="495"/>
      <c r="C183" s="495"/>
      <c r="D183" s="496"/>
      <c r="E183" s="413" t="s">
        <v>402</v>
      </c>
      <c r="F183" s="414"/>
      <c r="G183" s="414"/>
      <c r="H183" s="414"/>
      <c r="I183" s="414"/>
      <c r="J183" s="414"/>
      <c r="K183" s="414"/>
      <c r="L183" s="414"/>
      <c r="M183" s="414"/>
      <c r="N183" s="414"/>
      <c r="O183" s="414"/>
      <c r="P183" s="414"/>
      <c r="Q183" s="414"/>
      <c r="R183" s="414"/>
      <c r="S183" s="414"/>
      <c r="T183" s="414"/>
      <c r="U183" s="414"/>
      <c r="V183" s="414"/>
      <c r="W183" s="414"/>
      <c r="X183" s="414"/>
      <c r="Y183" s="414"/>
      <c r="Z183" s="414"/>
      <c r="AA183" s="414"/>
      <c r="AB183" s="414"/>
      <c r="AC183" s="414"/>
      <c r="AD183" s="414"/>
      <c r="AE183" s="414"/>
      <c r="AF183" s="414"/>
      <c r="AG183" s="414"/>
      <c r="AH183" s="414"/>
      <c r="AI183" s="414"/>
      <c r="AJ183" s="414"/>
      <c r="AK183" s="414"/>
      <c r="AL183" s="414"/>
      <c r="AM183" s="414"/>
      <c r="AN183" s="414"/>
      <c r="AO183" s="414"/>
      <c r="AP183" s="414"/>
      <c r="AQ183" s="414"/>
      <c r="AR183" s="414"/>
      <c r="AS183" s="414"/>
      <c r="AT183" s="414"/>
      <c r="AU183" s="414"/>
      <c r="AV183" s="414"/>
      <c r="AW183" s="414"/>
      <c r="AX183" s="414"/>
      <c r="AY183" s="414"/>
      <c r="AZ183" s="414"/>
      <c r="BA183" s="414"/>
      <c r="BB183" s="414"/>
      <c r="BC183" s="414"/>
      <c r="BD183" s="414"/>
      <c r="BE183" s="414"/>
      <c r="BF183" s="872"/>
      <c r="BG183" s="395" t="s">
        <v>369</v>
      </c>
      <c r="BH183" s="396"/>
      <c r="BI183" s="396"/>
      <c r="BJ183" s="397"/>
    </row>
    <row r="184" spans="1:239" s="9" customFormat="1" ht="76.5" customHeight="1" thickBot="1" x14ac:dyDescent="0.6">
      <c r="A184" s="494" t="s">
        <v>399</v>
      </c>
      <c r="B184" s="495"/>
      <c r="C184" s="495"/>
      <c r="D184" s="496"/>
      <c r="E184" s="869" t="s">
        <v>437</v>
      </c>
      <c r="F184" s="870"/>
      <c r="G184" s="870"/>
      <c r="H184" s="870"/>
      <c r="I184" s="870"/>
      <c r="J184" s="870"/>
      <c r="K184" s="870"/>
      <c r="L184" s="870"/>
      <c r="M184" s="870"/>
      <c r="N184" s="870"/>
      <c r="O184" s="870"/>
      <c r="P184" s="870"/>
      <c r="Q184" s="870"/>
      <c r="R184" s="870"/>
      <c r="S184" s="870"/>
      <c r="T184" s="870"/>
      <c r="U184" s="870"/>
      <c r="V184" s="870"/>
      <c r="W184" s="870"/>
      <c r="X184" s="870"/>
      <c r="Y184" s="870"/>
      <c r="Z184" s="870"/>
      <c r="AA184" s="870"/>
      <c r="AB184" s="870"/>
      <c r="AC184" s="870"/>
      <c r="AD184" s="870"/>
      <c r="AE184" s="870"/>
      <c r="AF184" s="870"/>
      <c r="AG184" s="870"/>
      <c r="AH184" s="870"/>
      <c r="AI184" s="870"/>
      <c r="AJ184" s="870"/>
      <c r="AK184" s="870"/>
      <c r="AL184" s="870"/>
      <c r="AM184" s="870"/>
      <c r="AN184" s="870"/>
      <c r="AO184" s="870"/>
      <c r="AP184" s="870"/>
      <c r="AQ184" s="870"/>
      <c r="AR184" s="870"/>
      <c r="AS184" s="870"/>
      <c r="AT184" s="870"/>
      <c r="AU184" s="870"/>
      <c r="AV184" s="870"/>
      <c r="AW184" s="870"/>
      <c r="AX184" s="870"/>
      <c r="AY184" s="870"/>
      <c r="AZ184" s="870"/>
      <c r="BA184" s="870"/>
      <c r="BB184" s="870"/>
      <c r="BC184" s="870"/>
      <c r="BD184" s="870"/>
      <c r="BE184" s="870"/>
      <c r="BF184" s="871"/>
      <c r="BG184" s="395" t="s">
        <v>171</v>
      </c>
      <c r="BH184" s="396"/>
      <c r="BI184" s="396"/>
      <c r="BJ184" s="397"/>
    </row>
    <row r="185" spans="1:239" s="9" customFormat="1" ht="42.75" customHeight="1" thickBot="1" x14ac:dyDescent="0.6">
      <c r="A185" s="494" t="s">
        <v>400</v>
      </c>
      <c r="B185" s="495"/>
      <c r="C185" s="495"/>
      <c r="D185" s="496"/>
      <c r="E185" s="869" t="s">
        <v>403</v>
      </c>
      <c r="F185" s="870"/>
      <c r="G185" s="870"/>
      <c r="H185" s="870"/>
      <c r="I185" s="870"/>
      <c r="J185" s="870"/>
      <c r="K185" s="870"/>
      <c r="L185" s="870"/>
      <c r="M185" s="870"/>
      <c r="N185" s="870"/>
      <c r="O185" s="870"/>
      <c r="P185" s="870"/>
      <c r="Q185" s="870"/>
      <c r="R185" s="870"/>
      <c r="S185" s="870"/>
      <c r="T185" s="870"/>
      <c r="U185" s="870"/>
      <c r="V185" s="870"/>
      <c r="W185" s="870"/>
      <c r="X185" s="870"/>
      <c r="Y185" s="870"/>
      <c r="Z185" s="870"/>
      <c r="AA185" s="870"/>
      <c r="AB185" s="870"/>
      <c r="AC185" s="870"/>
      <c r="AD185" s="870"/>
      <c r="AE185" s="870"/>
      <c r="AF185" s="870"/>
      <c r="AG185" s="870"/>
      <c r="AH185" s="870"/>
      <c r="AI185" s="870"/>
      <c r="AJ185" s="870"/>
      <c r="AK185" s="870"/>
      <c r="AL185" s="870"/>
      <c r="AM185" s="870"/>
      <c r="AN185" s="870"/>
      <c r="AO185" s="870"/>
      <c r="AP185" s="870"/>
      <c r="AQ185" s="870"/>
      <c r="AR185" s="870"/>
      <c r="AS185" s="870"/>
      <c r="AT185" s="870"/>
      <c r="AU185" s="870"/>
      <c r="AV185" s="870"/>
      <c r="AW185" s="870"/>
      <c r="AX185" s="870"/>
      <c r="AY185" s="870"/>
      <c r="AZ185" s="870"/>
      <c r="BA185" s="870"/>
      <c r="BB185" s="870"/>
      <c r="BC185" s="870"/>
      <c r="BD185" s="870"/>
      <c r="BE185" s="870"/>
      <c r="BF185" s="873"/>
      <c r="BG185" s="395" t="s">
        <v>171</v>
      </c>
      <c r="BH185" s="396"/>
      <c r="BI185" s="396"/>
      <c r="BJ185" s="397"/>
    </row>
    <row r="186" spans="1:239" s="62" customFormat="1" ht="78" customHeight="1" thickBot="1" x14ac:dyDescent="0.6">
      <c r="A186" s="410" t="s">
        <v>190</v>
      </c>
      <c r="B186" s="411"/>
      <c r="C186" s="411"/>
      <c r="D186" s="412"/>
      <c r="E186" s="442" t="s">
        <v>393</v>
      </c>
      <c r="F186" s="555"/>
      <c r="G186" s="555"/>
      <c r="H186" s="555"/>
      <c r="I186" s="555"/>
      <c r="J186" s="555"/>
      <c r="K186" s="555"/>
      <c r="L186" s="555"/>
      <c r="M186" s="555"/>
      <c r="N186" s="555"/>
      <c r="O186" s="555"/>
      <c r="P186" s="555"/>
      <c r="Q186" s="555"/>
      <c r="R186" s="555"/>
      <c r="S186" s="555"/>
      <c r="T186" s="555"/>
      <c r="U186" s="555"/>
      <c r="V186" s="555"/>
      <c r="W186" s="555"/>
      <c r="X186" s="555"/>
      <c r="Y186" s="555"/>
      <c r="Z186" s="555"/>
      <c r="AA186" s="555"/>
      <c r="AB186" s="555"/>
      <c r="AC186" s="555"/>
      <c r="AD186" s="555"/>
      <c r="AE186" s="555"/>
      <c r="AF186" s="555"/>
      <c r="AG186" s="555"/>
      <c r="AH186" s="555"/>
      <c r="AI186" s="555"/>
      <c r="AJ186" s="555"/>
      <c r="AK186" s="555"/>
      <c r="AL186" s="555"/>
      <c r="AM186" s="555"/>
      <c r="AN186" s="555"/>
      <c r="AO186" s="555"/>
      <c r="AP186" s="555"/>
      <c r="AQ186" s="555"/>
      <c r="AR186" s="555"/>
      <c r="AS186" s="555"/>
      <c r="AT186" s="555"/>
      <c r="AU186" s="555"/>
      <c r="AV186" s="555"/>
      <c r="AW186" s="555"/>
      <c r="AX186" s="555"/>
      <c r="AY186" s="555"/>
      <c r="AZ186" s="555"/>
      <c r="BA186" s="555"/>
      <c r="BB186" s="555"/>
      <c r="BC186" s="555"/>
      <c r="BD186" s="555"/>
      <c r="BE186" s="555"/>
      <c r="BF186" s="556"/>
      <c r="BG186" s="395" t="s">
        <v>104</v>
      </c>
      <c r="BH186" s="396"/>
      <c r="BI186" s="396"/>
      <c r="BJ186" s="397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  <c r="EY186" s="9"/>
      <c r="EZ186" s="9"/>
      <c r="FA186" s="9"/>
      <c r="FB186" s="9"/>
      <c r="FC186" s="9"/>
      <c r="FD186" s="9"/>
      <c r="FE186" s="9"/>
      <c r="FF186" s="9"/>
      <c r="FG186" s="9"/>
      <c r="FH186" s="9"/>
      <c r="FI186" s="9"/>
      <c r="FJ186" s="9"/>
      <c r="FK186" s="9"/>
      <c r="FL186" s="9"/>
      <c r="FM186" s="9"/>
      <c r="FN186" s="9"/>
      <c r="FO186" s="9"/>
      <c r="FP186" s="9"/>
      <c r="FQ186" s="9"/>
      <c r="FR186" s="9"/>
      <c r="FS186" s="9"/>
      <c r="FT186" s="9"/>
      <c r="FU186" s="9"/>
      <c r="FV186" s="9"/>
      <c r="FW186" s="9"/>
      <c r="FX186" s="9"/>
      <c r="FY186" s="9"/>
      <c r="FZ186" s="9"/>
      <c r="GA186" s="9"/>
      <c r="GB186" s="9"/>
      <c r="GC186" s="9"/>
      <c r="GD186" s="9"/>
      <c r="GE186" s="9"/>
      <c r="GF186" s="9"/>
      <c r="GG186" s="9"/>
      <c r="GH186" s="9"/>
      <c r="GI186" s="9"/>
      <c r="GJ186" s="9"/>
      <c r="GK186" s="9"/>
      <c r="GL186" s="9"/>
      <c r="GM186" s="9"/>
      <c r="GN186" s="9"/>
      <c r="GO186" s="9"/>
      <c r="GP186" s="9"/>
      <c r="GQ186" s="9"/>
      <c r="GR186" s="9"/>
      <c r="GS186" s="9"/>
      <c r="GT186" s="9"/>
      <c r="GU186" s="9"/>
      <c r="GV186" s="9"/>
      <c r="GW186" s="9"/>
      <c r="GX186" s="9"/>
      <c r="GY186" s="9"/>
      <c r="GZ186" s="9"/>
      <c r="HA186" s="9"/>
      <c r="HB186" s="9"/>
      <c r="HC186" s="9"/>
      <c r="HD186" s="9"/>
      <c r="HE186" s="9"/>
      <c r="HF186" s="9"/>
      <c r="HG186" s="9"/>
      <c r="HH186" s="9"/>
      <c r="HI186" s="9"/>
      <c r="HJ186" s="9"/>
      <c r="HK186" s="9"/>
      <c r="HL186" s="9"/>
      <c r="HM186" s="9"/>
      <c r="HN186" s="9"/>
      <c r="HO186" s="9"/>
      <c r="HP186" s="9"/>
      <c r="HQ186" s="9"/>
      <c r="HR186" s="9"/>
      <c r="HS186" s="9"/>
      <c r="HT186" s="9"/>
      <c r="HU186" s="9"/>
      <c r="HV186" s="9"/>
      <c r="HW186" s="9"/>
      <c r="HX186" s="9"/>
      <c r="HY186" s="9"/>
      <c r="HZ186" s="9"/>
      <c r="IA186" s="9"/>
      <c r="IB186" s="9"/>
      <c r="IC186" s="9"/>
      <c r="ID186" s="9"/>
      <c r="IE186" s="9"/>
    </row>
    <row r="187" spans="1:239" s="62" customFormat="1" ht="75.75" customHeight="1" thickBot="1" x14ac:dyDescent="0.6">
      <c r="A187" s="410" t="s">
        <v>191</v>
      </c>
      <c r="B187" s="411"/>
      <c r="C187" s="411"/>
      <c r="D187" s="412"/>
      <c r="E187" s="442" t="s">
        <v>370</v>
      </c>
      <c r="F187" s="443"/>
      <c r="G187" s="443"/>
      <c r="H187" s="443"/>
      <c r="I187" s="443"/>
      <c r="J187" s="443"/>
      <c r="K187" s="443"/>
      <c r="L187" s="443"/>
      <c r="M187" s="443"/>
      <c r="N187" s="443"/>
      <c r="O187" s="443"/>
      <c r="P187" s="443"/>
      <c r="Q187" s="443"/>
      <c r="R187" s="443"/>
      <c r="S187" s="443"/>
      <c r="T187" s="443"/>
      <c r="U187" s="443"/>
      <c r="V187" s="443"/>
      <c r="W187" s="443"/>
      <c r="X187" s="443"/>
      <c r="Y187" s="443"/>
      <c r="Z187" s="443"/>
      <c r="AA187" s="443"/>
      <c r="AB187" s="443"/>
      <c r="AC187" s="443"/>
      <c r="AD187" s="443"/>
      <c r="AE187" s="443"/>
      <c r="AF187" s="443"/>
      <c r="AG187" s="443"/>
      <c r="AH187" s="443"/>
      <c r="AI187" s="443"/>
      <c r="AJ187" s="443"/>
      <c r="AK187" s="443"/>
      <c r="AL187" s="443"/>
      <c r="AM187" s="443"/>
      <c r="AN187" s="443"/>
      <c r="AO187" s="443"/>
      <c r="AP187" s="443"/>
      <c r="AQ187" s="443"/>
      <c r="AR187" s="443"/>
      <c r="AS187" s="443"/>
      <c r="AT187" s="443"/>
      <c r="AU187" s="443"/>
      <c r="AV187" s="443"/>
      <c r="AW187" s="443"/>
      <c r="AX187" s="443"/>
      <c r="AY187" s="443"/>
      <c r="AZ187" s="443"/>
      <c r="BA187" s="443"/>
      <c r="BB187" s="443"/>
      <c r="BC187" s="443"/>
      <c r="BD187" s="443"/>
      <c r="BE187" s="443"/>
      <c r="BF187" s="551"/>
      <c r="BG187" s="395" t="s">
        <v>176</v>
      </c>
      <c r="BH187" s="396"/>
      <c r="BI187" s="396"/>
      <c r="BJ187" s="397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  <c r="EY187" s="9"/>
      <c r="EZ187" s="9"/>
      <c r="FA187" s="9"/>
      <c r="FB187" s="9"/>
      <c r="FC187" s="9"/>
      <c r="FD187" s="9"/>
      <c r="FE187" s="9"/>
      <c r="FF187" s="9"/>
      <c r="FG187" s="9"/>
      <c r="FH187" s="9"/>
      <c r="FI187" s="9"/>
      <c r="FJ187" s="9"/>
      <c r="FK187" s="9"/>
      <c r="FL187" s="9"/>
      <c r="FM187" s="9"/>
      <c r="FN187" s="9"/>
      <c r="FO187" s="9"/>
      <c r="FP187" s="9"/>
      <c r="FQ187" s="9"/>
      <c r="FR187" s="9"/>
      <c r="FS187" s="9"/>
      <c r="FT187" s="9"/>
      <c r="FU187" s="9"/>
      <c r="FV187" s="9"/>
      <c r="FW187" s="9"/>
      <c r="FX187" s="9"/>
      <c r="FY187" s="9"/>
      <c r="FZ187" s="9"/>
      <c r="GA187" s="9"/>
      <c r="GB187" s="9"/>
      <c r="GC187" s="9"/>
      <c r="GD187" s="9"/>
      <c r="GE187" s="9"/>
      <c r="GF187" s="9"/>
      <c r="GG187" s="9"/>
      <c r="GH187" s="9"/>
      <c r="GI187" s="9"/>
      <c r="GJ187" s="9"/>
      <c r="GK187" s="9"/>
      <c r="GL187" s="9"/>
      <c r="GM187" s="9"/>
      <c r="GN187" s="9"/>
      <c r="GO187" s="9"/>
      <c r="GP187" s="9"/>
      <c r="GQ187" s="9"/>
      <c r="GR187" s="9"/>
      <c r="GS187" s="9"/>
      <c r="GT187" s="9"/>
      <c r="GU187" s="9"/>
      <c r="GV187" s="9"/>
      <c r="GW187" s="9"/>
      <c r="GX187" s="9"/>
      <c r="GY187" s="9"/>
      <c r="GZ187" s="9"/>
      <c r="HA187" s="9"/>
      <c r="HB187" s="9"/>
      <c r="HC187" s="9"/>
      <c r="HD187" s="9"/>
      <c r="HE187" s="9"/>
      <c r="HF187" s="9"/>
      <c r="HG187" s="9"/>
      <c r="HH187" s="9"/>
      <c r="HI187" s="9"/>
      <c r="HJ187" s="9"/>
      <c r="HK187" s="9"/>
      <c r="HL187" s="9"/>
      <c r="HM187" s="9"/>
      <c r="HN187" s="9"/>
      <c r="HO187" s="9"/>
      <c r="HP187" s="9"/>
      <c r="HQ187" s="9"/>
      <c r="HR187" s="9"/>
      <c r="HS187" s="9"/>
      <c r="HT187" s="9"/>
      <c r="HU187" s="9"/>
      <c r="HV187" s="9"/>
      <c r="HW187" s="9"/>
      <c r="HX187" s="9"/>
      <c r="HY187" s="9"/>
      <c r="HZ187" s="9"/>
      <c r="IA187" s="9"/>
      <c r="IB187" s="9"/>
      <c r="IC187" s="9"/>
      <c r="ID187" s="9"/>
      <c r="IE187" s="9"/>
    </row>
    <row r="188" spans="1:239" s="62" customFormat="1" ht="78.75" customHeight="1" thickBot="1" x14ac:dyDescent="0.6">
      <c r="A188" s="410" t="s">
        <v>192</v>
      </c>
      <c r="B188" s="411"/>
      <c r="C188" s="411"/>
      <c r="D188" s="412"/>
      <c r="E188" s="442" t="s">
        <v>438</v>
      </c>
      <c r="F188" s="443"/>
      <c r="G188" s="443"/>
      <c r="H188" s="443"/>
      <c r="I188" s="443"/>
      <c r="J188" s="443"/>
      <c r="K188" s="443"/>
      <c r="L188" s="443"/>
      <c r="M188" s="443"/>
      <c r="N188" s="443"/>
      <c r="O188" s="443"/>
      <c r="P188" s="443"/>
      <c r="Q188" s="443"/>
      <c r="R188" s="443"/>
      <c r="S188" s="443"/>
      <c r="T188" s="443"/>
      <c r="U188" s="443"/>
      <c r="V188" s="443"/>
      <c r="W188" s="443"/>
      <c r="X188" s="443"/>
      <c r="Y188" s="443"/>
      <c r="Z188" s="443"/>
      <c r="AA188" s="443"/>
      <c r="AB188" s="443"/>
      <c r="AC188" s="443"/>
      <c r="AD188" s="443"/>
      <c r="AE188" s="443"/>
      <c r="AF188" s="443"/>
      <c r="AG188" s="443"/>
      <c r="AH188" s="443"/>
      <c r="AI188" s="443"/>
      <c r="AJ188" s="443"/>
      <c r="AK188" s="443"/>
      <c r="AL188" s="443"/>
      <c r="AM188" s="443"/>
      <c r="AN188" s="443"/>
      <c r="AO188" s="443"/>
      <c r="AP188" s="443"/>
      <c r="AQ188" s="443"/>
      <c r="AR188" s="443"/>
      <c r="AS188" s="443"/>
      <c r="AT188" s="443"/>
      <c r="AU188" s="443"/>
      <c r="AV188" s="443"/>
      <c r="AW188" s="443"/>
      <c r="AX188" s="443"/>
      <c r="AY188" s="443"/>
      <c r="AZ188" s="443"/>
      <c r="BA188" s="443"/>
      <c r="BB188" s="443"/>
      <c r="BC188" s="443"/>
      <c r="BD188" s="443"/>
      <c r="BE188" s="443"/>
      <c r="BF188" s="443"/>
      <c r="BG188" s="395" t="s">
        <v>350</v>
      </c>
      <c r="BH188" s="396"/>
      <c r="BI188" s="396"/>
      <c r="BJ188" s="397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  <c r="EY188" s="9"/>
      <c r="EZ188" s="9"/>
      <c r="FA188" s="9"/>
      <c r="FB188" s="9"/>
      <c r="FC188" s="9"/>
      <c r="FD188" s="9"/>
      <c r="FE188" s="9"/>
      <c r="FF188" s="9"/>
      <c r="FG188" s="9"/>
      <c r="FH188" s="9"/>
      <c r="FI188" s="9"/>
      <c r="FJ188" s="9"/>
      <c r="FK188" s="9"/>
      <c r="FL188" s="9"/>
      <c r="FM188" s="9"/>
      <c r="FN188" s="9"/>
      <c r="FO188" s="9"/>
      <c r="FP188" s="9"/>
      <c r="FQ188" s="9"/>
      <c r="FR188" s="9"/>
      <c r="FS188" s="9"/>
      <c r="FT188" s="9"/>
      <c r="FU188" s="9"/>
      <c r="FV188" s="9"/>
      <c r="FW188" s="9"/>
      <c r="FX188" s="9"/>
      <c r="FY188" s="9"/>
      <c r="FZ188" s="9"/>
      <c r="GA188" s="9"/>
      <c r="GB188" s="9"/>
      <c r="GC188" s="9"/>
      <c r="GD188" s="9"/>
      <c r="GE188" s="9"/>
      <c r="GF188" s="9"/>
      <c r="GG188" s="9"/>
      <c r="GH188" s="9"/>
      <c r="GI188" s="9"/>
      <c r="GJ188" s="9"/>
      <c r="GK188" s="9"/>
      <c r="GL188" s="9"/>
      <c r="GM188" s="9"/>
      <c r="GN188" s="9"/>
      <c r="GO188" s="9"/>
      <c r="GP188" s="9"/>
      <c r="GQ188" s="9"/>
      <c r="GR188" s="9"/>
      <c r="GS188" s="9"/>
      <c r="GT188" s="9"/>
      <c r="GU188" s="9"/>
      <c r="GV188" s="9"/>
      <c r="GW188" s="9"/>
      <c r="GX188" s="9"/>
      <c r="GY188" s="9"/>
      <c r="GZ188" s="9"/>
      <c r="HA188" s="9"/>
      <c r="HB188" s="9"/>
      <c r="HC188" s="9"/>
      <c r="HD188" s="9"/>
      <c r="HE188" s="9"/>
      <c r="HF188" s="9"/>
      <c r="HG188" s="9"/>
      <c r="HH188" s="9"/>
      <c r="HI188" s="9"/>
      <c r="HJ188" s="9"/>
      <c r="HK188" s="9"/>
      <c r="HL188" s="9"/>
      <c r="HM188" s="9"/>
      <c r="HN188" s="9"/>
      <c r="HO188" s="9"/>
      <c r="HP188" s="9"/>
      <c r="HQ188" s="9"/>
      <c r="HR188" s="9"/>
      <c r="HS188" s="9"/>
      <c r="HT188" s="9"/>
      <c r="HU188" s="9"/>
      <c r="HV188" s="9"/>
      <c r="HW188" s="9"/>
      <c r="HX188" s="9"/>
      <c r="HY188" s="9"/>
      <c r="HZ188" s="9"/>
      <c r="IA188" s="9"/>
      <c r="IB188" s="9"/>
      <c r="IC188" s="9"/>
      <c r="ID188" s="9"/>
      <c r="IE188" s="9"/>
    </row>
    <row r="189" spans="1:239" s="62" customFormat="1" ht="42.75" customHeight="1" thickBot="1" x14ac:dyDescent="0.6">
      <c r="A189" s="410" t="s">
        <v>193</v>
      </c>
      <c r="B189" s="411"/>
      <c r="C189" s="411"/>
      <c r="D189" s="412"/>
      <c r="E189" s="442" t="s">
        <v>349</v>
      </c>
      <c r="F189" s="443"/>
      <c r="G189" s="443"/>
      <c r="H189" s="443"/>
      <c r="I189" s="443"/>
      <c r="J189" s="443"/>
      <c r="K189" s="443"/>
      <c r="L189" s="443"/>
      <c r="M189" s="443"/>
      <c r="N189" s="443"/>
      <c r="O189" s="443"/>
      <c r="P189" s="443"/>
      <c r="Q189" s="443"/>
      <c r="R189" s="443"/>
      <c r="S189" s="443"/>
      <c r="T189" s="443"/>
      <c r="U189" s="443"/>
      <c r="V189" s="443"/>
      <c r="W189" s="443"/>
      <c r="X189" s="443"/>
      <c r="Y189" s="443"/>
      <c r="Z189" s="443"/>
      <c r="AA189" s="443"/>
      <c r="AB189" s="443"/>
      <c r="AC189" s="443"/>
      <c r="AD189" s="443"/>
      <c r="AE189" s="443"/>
      <c r="AF189" s="443"/>
      <c r="AG189" s="443"/>
      <c r="AH189" s="443"/>
      <c r="AI189" s="443"/>
      <c r="AJ189" s="443"/>
      <c r="AK189" s="443"/>
      <c r="AL189" s="443"/>
      <c r="AM189" s="443"/>
      <c r="AN189" s="443"/>
      <c r="AO189" s="443"/>
      <c r="AP189" s="443"/>
      <c r="AQ189" s="443"/>
      <c r="AR189" s="443"/>
      <c r="AS189" s="443"/>
      <c r="AT189" s="443"/>
      <c r="AU189" s="443"/>
      <c r="AV189" s="443"/>
      <c r="AW189" s="443"/>
      <c r="AX189" s="443"/>
      <c r="AY189" s="443"/>
      <c r="AZ189" s="443"/>
      <c r="BA189" s="443"/>
      <c r="BB189" s="443"/>
      <c r="BC189" s="443"/>
      <c r="BD189" s="443"/>
      <c r="BE189" s="443"/>
      <c r="BF189" s="551"/>
      <c r="BG189" s="395" t="s">
        <v>113</v>
      </c>
      <c r="BH189" s="396"/>
      <c r="BI189" s="396"/>
      <c r="BJ189" s="397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  <c r="EY189" s="9"/>
      <c r="EZ189" s="9"/>
      <c r="FA189" s="9"/>
      <c r="FB189" s="9"/>
      <c r="FC189" s="9"/>
      <c r="FD189" s="9"/>
      <c r="FE189" s="9"/>
      <c r="FF189" s="9"/>
      <c r="FG189" s="9"/>
      <c r="FH189" s="9"/>
      <c r="FI189" s="9"/>
      <c r="FJ189" s="9"/>
      <c r="FK189" s="9"/>
      <c r="FL189" s="9"/>
      <c r="FM189" s="9"/>
      <c r="FN189" s="9"/>
      <c r="FO189" s="9"/>
      <c r="FP189" s="9"/>
      <c r="FQ189" s="9"/>
      <c r="FR189" s="9"/>
      <c r="FS189" s="9"/>
      <c r="FT189" s="9"/>
      <c r="FU189" s="9"/>
      <c r="FV189" s="9"/>
      <c r="FW189" s="9"/>
      <c r="FX189" s="9"/>
      <c r="FY189" s="9"/>
      <c r="FZ189" s="9"/>
      <c r="GA189" s="9"/>
      <c r="GB189" s="9"/>
      <c r="GC189" s="9"/>
      <c r="GD189" s="9"/>
      <c r="GE189" s="9"/>
      <c r="GF189" s="9"/>
      <c r="GG189" s="9"/>
      <c r="GH189" s="9"/>
      <c r="GI189" s="9"/>
      <c r="GJ189" s="9"/>
      <c r="GK189" s="9"/>
      <c r="GL189" s="9"/>
      <c r="GM189" s="9"/>
      <c r="GN189" s="9"/>
      <c r="GO189" s="9"/>
      <c r="GP189" s="9"/>
      <c r="GQ189" s="9"/>
      <c r="GR189" s="9"/>
      <c r="GS189" s="9"/>
      <c r="GT189" s="9"/>
      <c r="GU189" s="9"/>
      <c r="GV189" s="9"/>
      <c r="GW189" s="9"/>
      <c r="GX189" s="9"/>
      <c r="GY189" s="9"/>
      <c r="GZ189" s="9"/>
      <c r="HA189" s="9"/>
      <c r="HB189" s="9"/>
      <c r="HC189" s="9"/>
      <c r="HD189" s="9"/>
      <c r="HE189" s="9"/>
      <c r="HF189" s="9"/>
      <c r="HG189" s="9"/>
      <c r="HH189" s="9"/>
      <c r="HI189" s="9"/>
      <c r="HJ189" s="9"/>
      <c r="HK189" s="9"/>
      <c r="HL189" s="9"/>
      <c r="HM189" s="9"/>
      <c r="HN189" s="9"/>
      <c r="HO189" s="9"/>
      <c r="HP189" s="9"/>
      <c r="HQ189" s="9"/>
      <c r="HR189" s="9"/>
      <c r="HS189" s="9"/>
      <c r="HT189" s="9"/>
      <c r="HU189" s="9"/>
      <c r="HV189" s="9"/>
      <c r="HW189" s="9"/>
      <c r="HX189" s="9"/>
      <c r="HY189" s="9"/>
      <c r="HZ189" s="9"/>
      <c r="IA189" s="9"/>
      <c r="IB189" s="9"/>
      <c r="IC189" s="9"/>
      <c r="ID189" s="9"/>
      <c r="IE189" s="9"/>
    </row>
    <row r="190" spans="1:239" s="62" customFormat="1" ht="47.25" customHeight="1" thickBot="1" x14ac:dyDescent="0.6">
      <c r="A190" s="410" t="s">
        <v>194</v>
      </c>
      <c r="B190" s="411"/>
      <c r="C190" s="411"/>
      <c r="D190" s="412"/>
      <c r="E190" s="442" t="s">
        <v>389</v>
      </c>
      <c r="F190" s="443"/>
      <c r="G190" s="443"/>
      <c r="H190" s="443"/>
      <c r="I190" s="443"/>
      <c r="J190" s="443"/>
      <c r="K190" s="443"/>
      <c r="L190" s="443"/>
      <c r="M190" s="443"/>
      <c r="N190" s="443"/>
      <c r="O190" s="443"/>
      <c r="P190" s="443"/>
      <c r="Q190" s="443"/>
      <c r="R190" s="443"/>
      <c r="S190" s="443"/>
      <c r="T190" s="443"/>
      <c r="U190" s="443"/>
      <c r="V190" s="443"/>
      <c r="W190" s="443"/>
      <c r="X190" s="443"/>
      <c r="Y190" s="443"/>
      <c r="Z190" s="443"/>
      <c r="AA190" s="443"/>
      <c r="AB190" s="443"/>
      <c r="AC190" s="443"/>
      <c r="AD190" s="443"/>
      <c r="AE190" s="443"/>
      <c r="AF190" s="443"/>
      <c r="AG190" s="443"/>
      <c r="AH190" s="443"/>
      <c r="AI190" s="443"/>
      <c r="AJ190" s="443"/>
      <c r="AK190" s="443"/>
      <c r="AL190" s="443"/>
      <c r="AM190" s="443"/>
      <c r="AN190" s="443"/>
      <c r="AO190" s="443"/>
      <c r="AP190" s="443"/>
      <c r="AQ190" s="443"/>
      <c r="AR190" s="443"/>
      <c r="AS190" s="443"/>
      <c r="AT190" s="443"/>
      <c r="AU190" s="443"/>
      <c r="AV190" s="443"/>
      <c r="AW190" s="443"/>
      <c r="AX190" s="443"/>
      <c r="AY190" s="443"/>
      <c r="AZ190" s="443"/>
      <c r="BA190" s="443"/>
      <c r="BB190" s="443"/>
      <c r="BC190" s="443"/>
      <c r="BD190" s="443"/>
      <c r="BE190" s="443"/>
      <c r="BF190" s="551"/>
      <c r="BG190" s="395" t="s">
        <v>243</v>
      </c>
      <c r="BH190" s="396"/>
      <c r="BI190" s="396"/>
      <c r="BJ190" s="397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  <c r="EY190" s="9"/>
      <c r="EZ190" s="9"/>
      <c r="FA190" s="9"/>
      <c r="FB190" s="9"/>
      <c r="FC190" s="9"/>
      <c r="FD190" s="9"/>
      <c r="FE190" s="9"/>
      <c r="FF190" s="9"/>
      <c r="FG190" s="9"/>
      <c r="FH190" s="9"/>
      <c r="FI190" s="9"/>
      <c r="FJ190" s="9"/>
      <c r="FK190" s="9"/>
      <c r="FL190" s="9"/>
      <c r="FM190" s="9"/>
      <c r="FN190" s="9"/>
      <c r="FO190" s="9"/>
      <c r="FP190" s="9"/>
      <c r="FQ190" s="9"/>
      <c r="FR190" s="9"/>
      <c r="FS190" s="9"/>
      <c r="FT190" s="9"/>
      <c r="FU190" s="9"/>
      <c r="FV190" s="9"/>
      <c r="FW190" s="9"/>
      <c r="FX190" s="9"/>
      <c r="FY190" s="9"/>
      <c r="FZ190" s="9"/>
      <c r="GA190" s="9"/>
      <c r="GB190" s="9"/>
      <c r="GC190" s="9"/>
      <c r="GD190" s="9"/>
      <c r="GE190" s="9"/>
      <c r="GF190" s="9"/>
      <c r="GG190" s="9"/>
      <c r="GH190" s="9"/>
      <c r="GI190" s="9"/>
      <c r="GJ190" s="9"/>
      <c r="GK190" s="9"/>
      <c r="GL190" s="9"/>
      <c r="GM190" s="9"/>
      <c r="GN190" s="9"/>
      <c r="GO190" s="9"/>
      <c r="GP190" s="9"/>
      <c r="GQ190" s="9"/>
      <c r="GR190" s="9"/>
      <c r="GS190" s="9"/>
      <c r="GT190" s="9"/>
      <c r="GU190" s="9"/>
      <c r="GV190" s="9"/>
      <c r="GW190" s="9"/>
      <c r="GX190" s="9"/>
      <c r="GY190" s="9"/>
      <c r="GZ190" s="9"/>
      <c r="HA190" s="9"/>
      <c r="HB190" s="9"/>
      <c r="HC190" s="9"/>
      <c r="HD190" s="9"/>
      <c r="HE190" s="9"/>
      <c r="HF190" s="9"/>
      <c r="HG190" s="9"/>
      <c r="HH190" s="9"/>
      <c r="HI190" s="9"/>
      <c r="HJ190" s="9"/>
      <c r="HK190" s="9"/>
      <c r="HL190" s="9"/>
      <c r="HM190" s="9"/>
      <c r="HN190" s="9"/>
      <c r="HO190" s="9"/>
      <c r="HP190" s="9"/>
      <c r="HQ190" s="9"/>
      <c r="HR190" s="9"/>
      <c r="HS190" s="9"/>
      <c r="HT190" s="9"/>
      <c r="HU190" s="9"/>
      <c r="HV190" s="9"/>
      <c r="HW190" s="9"/>
      <c r="HX190" s="9"/>
      <c r="HY190" s="9"/>
      <c r="HZ190" s="9"/>
      <c r="IA190" s="9"/>
      <c r="IB190" s="9"/>
      <c r="IC190" s="9"/>
      <c r="ID190" s="9"/>
      <c r="IE190" s="9"/>
    </row>
    <row r="191" spans="1:239" s="62" customFormat="1" ht="45" customHeight="1" thickBot="1" x14ac:dyDescent="0.6">
      <c r="A191" s="410" t="s">
        <v>195</v>
      </c>
      <c r="B191" s="411"/>
      <c r="C191" s="411"/>
      <c r="D191" s="411"/>
      <c r="E191" s="442" t="s">
        <v>390</v>
      </c>
      <c r="F191" s="443"/>
      <c r="G191" s="443"/>
      <c r="H191" s="443"/>
      <c r="I191" s="443"/>
      <c r="J191" s="443"/>
      <c r="K191" s="443"/>
      <c r="L191" s="443"/>
      <c r="M191" s="443"/>
      <c r="N191" s="443"/>
      <c r="O191" s="443"/>
      <c r="P191" s="443"/>
      <c r="Q191" s="443"/>
      <c r="R191" s="443"/>
      <c r="S191" s="443"/>
      <c r="T191" s="443"/>
      <c r="U191" s="443"/>
      <c r="V191" s="443"/>
      <c r="W191" s="443"/>
      <c r="X191" s="443"/>
      <c r="Y191" s="443"/>
      <c r="Z191" s="443"/>
      <c r="AA191" s="443"/>
      <c r="AB191" s="443"/>
      <c r="AC191" s="443"/>
      <c r="AD191" s="443"/>
      <c r="AE191" s="443"/>
      <c r="AF191" s="443"/>
      <c r="AG191" s="443"/>
      <c r="AH191" s="443"/>
      <c r="AI191" s="443"/>
      <c r="AJ191" s="443"/>
      <c r="AK191" s="443"/>
      <c r="AL191" s="443"/>
      <c r="AM191" s="443"/>
      <c r="AN191" s="443"/>
      <c r="AO191" s="443"/>
      <c r="AP191" s="443"/>
      <c r="AQ191" s="443"/>
      <c r="AR191" s="443"/>
      <c r="AS191" s="443"/>
      <c r="AT191" s="443"/>
      <c r="AU191" s="443"/>
      <c r="AV191" s="443"/>
      <c r="AW191" s="443"/>
      <c r="AX191" s="443"/>
      <c r="AY191" s="443"/>
      <c r="AZ191" s="443"/>
      <c r="BA191" s="443"/>
      <c r="BB191" s="443"/>
      <c r="BC191" s="443"/>
      <c r="BD191" s="443"/>
      <c r="BE191" s="443"/>
      <c r="BF191" s="551"/>
      <c r="BG191" s="395" t="s">
        <v>244</v>
      </c>
      <c r="BH191" s="396"/>
      <c r="BI191" s="396"/>
      <c r="BJ191" s="397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  <c r="EY191" s="9"/>
      <c r="EZ191" s="9"/>
      <c r="FA191" s="9"/>
      <c r="FB191" s="9"/>
      <c r="FC191" s="9"/>
      <c r="FD191" s="9"/>
      <c r="FE191" s="9"/>
      <c r="FF191" s="9"/>
      <c r="FG191" s="9"/>
      <c r="FH191" s="9"/>
      <c r="FI191" s="9"/>
      <c r="FJ191" s="9"/>
      <c r="FK191" s="9"/>
      <c r="FL191" s="9"/>
      <c r="FM191" s="9"/>
      <c r="FN191" s="9"/>
      <c r="FO191" s="9"/>
      <c r="FP191" s="9"/>
      <c r="FQ191" s="9"/>
      <c r="FR191" s="9"/>
      <c r="FS191" s="9"/>
      <c r="FT191" s="9"/>
      <c r="FU191" s="9"/>
      <c r="FV191" s="9"/>
      <c r="FW191" s="9"/>
      <c r="FX191" s="9"/>
      <c r="FY191" s="9"/>
      <c r="FZ191" s="9"/>
      <c r="GA191" s="9"/>
      <c r="GB191" s="9"/>
      <c r="GC191" s="9"/>
      <c r="GD191" s="9"/>
      <c r="GE191" s="9"/>
      <c r="GF191" s="9"/>
      <c r="GG191" s="9"/>
      <c r="GH191" s="9"/>
      <c r="GI191" s="9"/>
      <c r="GJ191" s="9"/>
      <c r="GK191" s="9"/>
      <c r="GL191" s="9"/>
      <c r="GM191" s="9"/>
      <c r="GN191" s="9"/>
      <c r="GO191" s="9"/>
      <c r="GP191" s="9"/>
      <c r="GQ191" s="9"/>
      <c r="GR191" s="9"/>
      <c r="GS191" s="9"/>
      <c r="GT191" s="9"/>
      <c r="GU191" s="9"/>
      <c r="GV191" s="9"/>
      <c r="GW191" s="9"/>
      <c r="GX191" s="9"/>
      <c r="GY191" s="9"/>
      <c r="GZ191" s="9"/>
      <c r="HA191" s="9"/>
      <c r="HB191" s="9"/>
      <c r="HC191" s="9"/>
      <c r="HD191" s="9"/>
      <c r="HE191" s="9"/>
      <c r="HF191" s="9"/>
      <c r="HG191" s="9"/>
      <c r="HH191" s="9"/>
      <c r="HI191" s="9"/>
      <c r="HJ191" s="9"/>
      <c r="HK191" s="9"/>
      <c r="HL191" s="9"/>
      <c r="HM191" s="9"/>
      <c r="HN191" s="9"/>
      <c r="HO191" s="9"/>
      <c r="HP191" s="9"/>
      <c r="HQ191" s="9"/>
      <c r="HR191" s="9"/>
      <c r="HS191" s="9"/>
      <c r="HT191" s="9"/>
      <c r="HU191" s="9"/>
      <c r="HV191" s="9"/>
      <c r="HW191" s="9"/>
      <c r="HX191" s="9"/>
      <c r="HY191" s="9"/>
      <c r="HZ191" s="9"/>
      <c r="IA191" s="9"/>
      <c r="IB191" s="9"/>
      <c r="IC191" s="9"/>
      <c r="ID191" s="9"/>
      <c r="IE191" s="9"/>
    </row>
    <row r="192" spans="1:239" s="62" customFormat="1" ht="74.25" customHeight="1" thickBot="1" x14ac:dyDescent="0.6">
      <c r="A192" s="494" t="s">
        <v>196</v>
      </c>
      <c r="B192" s="411"/>
      <c r="C192" s="411"/>
      <c r="D192" s="412"/>
      <c r="E192" s="563" t="s">
        <v>372</v>
      </c>
      <c r="F192" s="564"/>
      <c r="G192" s="564"/>
      <c r="H192" s="564"/>
      <c r="I192" s="564"/>
      <c r="J192" s="564"/>
      <c r="K192" s="564"/>
      <c r="L192" s="564"/>
      <c r="M192" s="564"/>
      <c r="N192" s="564"/>
      <c r="O192" s="564"/>
      <c r="P192" s="564"/>
      <c r="Q192" s="564"/>
      <c r="R192" s="564"/>
      <c r="S192" s="564"/>
      <c r="T192" s="564"/>
      <c r="U192" s="564"/>
      <c r="V192" s="564"/>
      <c r="W192" s="564"/>
      <c r="X192" s="564"/>
      <c r="Y192" s="564"/>
      <c r="Z192" s="564"/>
      <c r="AA192" s="564"/>
      <c r="AB192" s="564"/>
      <c r="AC192" s="564"/>
      <c r="AD192" s="564"/>
      <c r="AE192" s="564"/>
      <c r="AF192" s="564"/>
      <c r="AG192" s="564"/>
      <c r="AH192" s="564"/>
      <c r="AI192" s="564"/>
      <c r="AJ192" s="564"/>
      <c r="AK192" s="564"/>
      <c r="AL192" s="564"/>
      <c r="AM192" s="564"/>
      <c r="AN192" s="564"/>
      <c r="AO192" s="564"/>
      <c r="AP192" s="564"/>
      <c r="AQ192" s="564"/>
      <c r="AR192" s="564"/>
      <c r="AS192" s="564"/>
      <c r="AT192" s="564"/>
      <c r="AU192" s="564"/>
      <c r="AV192" s="564"/>
      <c r="AW192" s="564"/>
      <c r="AX192" s="564"/>
      <c r="AY192" s="564"/>
      <c r="AZ192" s="564"/>
      <c r="BA192" s="564"/>
      <c r="BB192" s="564"/>
      <c r="BC192" s="564"/>
      <c r="BD192" s="564"/>
      <c r="BE192" s="564"/>
      <c r="BF192" s="743"/>
      <c r="BG192" s="395" t="s">
        <v>270</v>
      </c>
      <c r="BH192" s="396"/>
      <c r="BI192" s="396"/>
      <c r="BJ192" s="397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  <c r="FY192" s="9"/>
      <c r="FZ192" s="9"/>
      <c r="GA192" s="9"/>
      <c r="GB192" s="9"/>
      <c r="GC192" s="9"/>
      <c r="GD192" s="9"/>
      <c r="GE192" s="9"/>
      <c r="GF192" s="9"/>
      <c r="GG192" s="9"/>
      <c r="GH192" s="9"/>
      <c r="GI192" s="9"/>
      <c r="GJ192" s="9"/>
      <c r="GK192" s="9"/>
      <c r="GL192" s="9"/>
      <c r="GM192" s="9"/>
      <c r="GN192" s="9"/>
      <c r="GO192" s="9"/>
      <c r="GP192" s="9"/>
      <c r="GQ192" s="9"/>
      <c r="GR192" s="9"/>
      <c r="GS192" s="9"/>
      <c r="GT192" s="9"/>
      <c r="GU192" s="9"/>
      <c r="GV192" s="9"/>
      <c r="GW192" s="9"/>
      <c r="GX192" s="9"/>
      <c r="GY192" s="9"/>
      <c r="GZ192" s="9"/>
      <c r="HA192" s="9"/>
      <c r="HB192" s="9"/>
      <c r="HC192" s="9"/>
      <c r="HD192" s="9"/>
      <c r="HE192" s="9"/>
      <c r="HF192" s="9"/>
      <c r="HG192" s="9"/>
      <c r="HH192" s="9"/>
      <c r="HI192" s="9"/>
      <c r="HJ192" s="9"/>
      <c r="HK192" s="9"/>
      <c r="HL192" s="9"/>
      <c r="HM192" s="9"/>
      <c r="HN192" s="9"/>
      <c r="HO192" s="9"/>
      <c r="HP192" s="9"/>
      <c r="HQ192" s="9"/>
      <c r="HR192" s="9"/>
      <c r="HS192" s="9"/>
      <c r="HT192" s="9"/>
      <c r="HU192" s="9"/>
      <c r="HV192" s="9"/>
      <c r="HW192" s="9"/>
      <c r="HX192" s="9"/>
      <c r="HY192" s="9"/>
      <c r="HZ192" s="9"/>
      <c r="IA192" s="9"/>
      <c r="IB192" s="9"/>
      <c r="IC192" s="9"/>
      <c r="ID192" s="9"/>
      <c r="IE192" s="9"/>
    </row>
    <row r="193" spans="1:239" s="62" customFormat="1" ht="78.75" customHeight="1" thickBot="1" x14ac:dyDescent="0.6">
      <c r="A193" s="494" t="s">
        <v>197</v>
      </c>
      <c r="B193" s="557"/>
      <c r="C193" s="557"/>
      <c r="D193" s="558"/>
      <c r="E193" s="563" t="s">
        <v>404</v>
      </c>
      <c r="F193" s="564"/>
      <c r="G193" s="564"/>
      <c r="H193" s="564"/>
      <c r="I193" s="564"/>
      <c r="J193" s="564"/>
      <c r="K193" s="564"/>
      <c r="L193" s="564"/>
      <c r="M193" s="564"/>
      <c r="N193" s="564"/>
      <c r="O193" s="564"/>
      <c r="P193" s="564"/>
      <c r="Q193" s="564"/>
      <c r="R193" s="564"/>
      <c r="S193" s="564"/>
      <c r="T193" s="564"/>
      <c r="U193" s="564"/>
      <c r="V193" s="564"/>
      <c r="W193" s="564"/>
      <c r="X193" s="564"/>
      <c r="Y193" s="564"/>
      <c r="Z193" s="564"/>
      <c r="AA193" s="564"/>
      <c r="AB193" s="564"/>
      <c r="AC193" s="564"/>
      <c r="AD193" s="564"/>
      <c r="AE193" s="564"/>
      <c r="AF193" s="564"/>
      <c r="AG193" s="564"/>
      <c r="AH193" s="564"/>
      <c r="AI193" s="564"/>
      <c r="AJ193" s="564"/>
      <c r="AK193" s="564"/>
      <c r="AL193" s="564"/>
      <c r="AM193" s="564"/>
      <c r="AN193" s="564"/>
      <c r="AO193" s="564"/>
      <c r="AP193" s="564"/>
      <c r="AQ193" s="564"/>
      <c r="AR193" s="564"/>
      <c r="AS193" s="564"/>
      <c r="AT193" s="564"/>
      <c r="AU193" s="564"/>
      <c r="AV193" s="564"/>
      <c r="AW193" s="564"/>
      <c r="AX193" s="564"/>
      <c r="AY193" s="564"/>
      <c r="AZ193" s="564"/>
      <c r="BA193" s="564"/>
      <c r="BB193" s="564"/>
      <c r="BC193" s="564"/>
      <c r="BD193" s="564"/>
      <c r="BE193" s="564"/>
      <c r="BF193" s="564"/>
      <c r="BG193" s="395" t="s">
        <v>173</v>
      </c>
      <c r="BH193" s="396"/>
      <c r="BI193" s="396"/>
      <c r="BJ193" s="397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  <c r="EY193" s="9"/>
      <c r="EZ193" s="9"/>
      <c r="FA193" s="9"/>
      <c r="FB193" s="9"/>
      <c r="FC193" s="9"/>
      <c r="FD193" s="9"/>
      <c r="FE193" s="9"/>
      <c r="FF193" s="9"/>
      <c r="FG193" s="9"/>
      <c r="FH193" s="9"/>
      <c r="FI193" s="9"/>
      <c r="FJ193" s="9"/>
      <c r="FK193" s="9"/>
      <c r="FL193" s="9"/>
      <c r="FM193" s="9"/>
      <c r="FN193" s="9"/>
      <c r="FO193" s="9"/>
      <c r="FP193" s="9"/>
      <c r="FQ193" s="9"/>
      <c r="FR193" s="9"/>
      <c r="FS193" s="9"/>
      <c r="FT193" s="9"/>
      <c r="FU193" s="9"/>
      <c r="FV193" s="9"/>
      <c r="FW193" s="9"/>
      <c r="FX193" s="9"/>
      <c r="FY193" s="9"/>
      <c r="FZ193" s="9"/>
      <c r="GA193" s="9"/>
      <c r="GB193" s="9"/>
      <c r="GC193" s="9"/>
      <c r="GD193" s="9"/>
      <c r="GE193" s="9"/>
      <c r="GF193" s="9"/>
      <c r="GG193" s="9"/>
      <c r="GH193" s="9"/>
      <c r="GI193" s="9"/>
      <c r="GJ193" s="9"/>
      <c r="GK193" s="9"/>
      <c r="GL193" s="9"/>
      <c r="GM193" s="9"/>
      <c r="GN193" s="9"/>
      <c r="GO193" s="9"/>
      <c r="GP193" s="9"/>
      <c r="GQ193" s="9"/>
      <c r="GR193" s="9"/>
      <c r="GS193" s="9"/>
      <c r="GT193" s="9"/>
      <c r="GU193" s="9"/>
      <c r="GV193" s="9"/>
      <c r="GW193" s="9"/>
      <c r="GX193" s="9"/>
      <c r="GY193" s="9"/>
      <c r="GZ193" s="9"/>
      <c r="HA193" s="9"/>
      <c r="HB193" s="9"/>
      <c r="HC193" s="9"/>
      <c r="HD193" s="9"/>
      <c r="HE193" s="9"/>
      <c r="HF193" s="9"/>
      <c r="HG193" s="9"/>
      <c r="HH193" s="9"/>
      <c r="HI193" s="9"/>
      <c r="HJ193" s="9"/>
      <c r="HK193" s="9"/>
      <c r="HL193" s="9"/>
      <c r="HM193" s="9"/>
      <c r="HN193" s="9"/>
      <c r="HO193" s="9"/>
      <c r="HP193" s="9"/>
      <c r="HQ193" s="9"/>
      <c r="HR193" s="9"/>
      <c r="HS193" s="9"/>
      <c r="HT193" s="9"/>
      <c r="HU193" s="9"/>
      <c r="HV193" s="9"/>
      <c r="HW193" s="9"/>
      <c r="HX193" s="9"/>
      <c r="HY193" s="9"/>
      <c r="HZ193" s="9"/>
      <c r="IA193" s="9"/>
      <c r="IB193" s="9"/>
      <c r="IC193" s="9"/>
      <c r="ID193" s="9"/>
      <c r="IE193" s="9"/>
    </row>
    <row r="194" spans="1:239" s="62" customFormat="1" ht="57.75" customHeight="1" thickBot="1" x14ac:dyDescent="0.6">
      <c r="A194" s="410" t="s">
        <v>198</v>
      </c>
      <c r="B194" s="411"/>
      <c r="C194" s="411"/>
      <c r="D194" s="412"/>
      <c r="E194" s="438" t="s">
        <v>424</v>
      </c>
      <c r="F194" s="443"/>
      <c r="G194" s="443"/>
      <c r="H194" s="443"/>
      <c r="I194" s="443"/>
      <c r="J194" s="443"/>
      <c r="K194" s="443"/>
      <c r="L194" s="443"/>
      <c r="M194" s="443"/>
      <c r="N194" s="443"/>
      <c r="O194" s="443"/>
      <c r="P194" s="443"/>
      <c r="Q194" s="443"/>
      <c r="R194" s="443"/>
      <c r="S194" s="443"/>
      <c r="T194" s="443"/>
      <c r="U194" s="443"/>
      <c r="V194" s="443"/>
      <c r="W194" s="443"/>
      <c r="X194" s="443"/>
      <c r="Y194" s="443"/>
      <c r="Z194" s="443"/>
      <c r="AA194" s="443"/>
      <c r="AB194" s="443"/>
      <c r="AC194" s="443"/>
      <c r="AD194" s="443"/>
      <c r="AE194" s="443"/>
      <c r="AF194" s="443"/>
      <c r="AG194" s="443"/>
      <c r="AH194" s="443"/>
      <c r="AI194" s="443"/>
      <c r="AJ194" s="443"/>
      <c r="AK194" s="443"/>
      <c r="AL194" s="443"/>
      <c r="AM194" s="443"/>
      <c r="AN194" s="443"/>
      <c r="AO194" s="443"/>
      <c r="AP194" s="443"/>
      <c r="AQ194" s="443"/>
      <c r="AR194" s="443"/>
      <c r="AS194" s="443"/>
      <c r="AT194" s="443"/>
      <c r="AU194" s="443"/>
      <c r="AV194" s="443"/>
      <c r="AW194" s="443"/>
      <c r="AX194" s="443"/>
      <c r="AY194" s="443"/>
      <c r="AZ194" s="443"/>
      <c r="BA194" s="443"/>
      <c r="BB194" s="443"/>
      <c r="BC194" s="443"/>
      <c r="BD194" s="443"/>
      <c r="BE194" s="443"/>
      <c r="BF194" s="443"/>
      <c r="BG194" s="395" t="s">
        <v>285</v>
      </c>
      <c r="BH194" s="396"/>
      <c r="BI194" s="396"/>
      <c r="BJ194" s="397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  <c r="GB194" s="9"/>
      <c r="GC194" s="9"/>
      <c r="GD194" s="9"/>
      <c r="GE194" s="9"/>
      <c r="GF194" s="9"/>
      <c r="GG194" s="9"/>
      <c r="GH194" s="9"/>
      <c r="GI194" s="9"/>
      <c r="GJ194" s="9"/>
      <c r="GK194" s="9"/>
      <c r="GL194" s="9"/>
      <c r="GM194" s="9"/>
      <c r="GN194" s="9"/>
      <c r="GO194" s="9"/>
      <c r="GP194" s="9"/>
      <c r="GQ194" s="9"/>
      <c r="GR194" s="9"/>
      <c r="GS194" s="9"/>
      <c r="GT194" s="9"/>
      <c r="GU194" s="9"/>
      <c r="GV194" s="9"/>
      <c r="GW194" s="9"/>
      <c r="GX194" s="9"/>
      <c r="GY194" s="9"/>
      <c r="GZ194" s="9"/>
      <c r="HA194" s="9"/>
      <c r="HB194" s="9"/>
      <c r="HC194" s="9"/>
      <c r="HD194" s="9"/>
      <c r="HE194" s="9"/>
      <c r="HF194" s="9"/>
      <c r="HG194" s="9"/>
      <c r="HH194" s="9"/>
      <c r="HI194" s="9"/>
      <c r="HJ194" s="9"/>
      <c r="HK194" s="9"/>
      <c r="HL194" s="9"/>
      <c r="HM194" s="9"/>
      <c r="HN194" s="9"/>
      <c r="HO194" s="9"/>
      <c r="HP194" s="9"/>
      <c r="HQ194" s="9"/>
      <c r="HR194" s="9"/>
      <c r="HS194" s="9"/>
      <c r="HT194" s="9"/>
      <c r="HU194" s="9"/>
      <c r="HV194" s="9"/>
      <c r="HW194" s="9"/>
      <c r="HX194" s="9"/>
      <c r="HY194" s="9"/>
      <c r="HZ194" s="9"/>
      <c r="IA194" s="9"/>
      <c r="IB194" s="9"/>
      <c r="IC194" s="9"/>
      <c r="ID194" s="9"/>
      <c r="IE194" s="9"/>
    </row>
    <row r="195" spans="1:239" s="213" customFormat="1" ht="75.75" customHeight="1" thickBot="1" x14ac:dyDescent="0.6">
      <c r="A195" s="536" t="s">
        <v>353</v>
      </c>
      <c r="B195" s="537"/>
      <c r="C195" s="537"/>
      <c r="D195" s="538"/>
      <c r="E195" s="442" t="s">
        <v>391</v>
      </c>
      <c r="F195" s="443"/>
      <c r="G195" s="443"/>
      <c r="H195" s="443"/>
      <c r="I195" s="443"/>
      <c r="J195" s="443"/>
      <c r="K195" s="443"/>
      <c r="L195" s="443"/>
      <c r="M195" s="443"/>
      <c r="N195" s="443"/>
      <c r="O195" s="443"/>
      <c r="P195" s="443"/>
      <c r="Q195" s="443"/>
      <c r="R195" s="443"/>
      <c r="S195" s="443"/>
      <c r="T195" s="443"/>
      <c r="U195" s="443"/>
      <c r="V195" s="443"/>
      <c r="W195" s="443"/>
      <c r="X195" s="443"/>
      <c r="Y195" s="443"/>
      <c r="Z195" s="443"/>
      <c r="AA195" s="443"/>
      <c r="AB195" s="443"/>
      <c r="AC195" s="443"/>
      <c r="AD195" s="443"/>
      <c r="AE195" s="443"/>
      <c r="AF195" s="443"/>
      <c r="AG195" s="443"/>
      <c r="AH195" s="443"/>
      <c r="AI195" s="443"/>
      <c r="AJ195" s="443"/>
      <c r="AK195" s="443"/>
      <c r="AL195" s="443"/>
      <c r="AM195" s="443"/>
      <c r="AN195" s="443"/>
      <c r="AO195" s="443"/>
      <c r="AP195" s="443"/>
      <c r="AQ195" s="443"/>
      <c r="AR195" s="443"/>
      <c r="AS195" s="443"/>
      <c r="AT195" s="443"/>
      <c r="AU195" s="443"/>
      <c r="AV195" s="443"/>
      <c r="AW195" s="443"/>
      <c r="AX195" s="443"/>
      <c r="AY195" s="443"/>
      <c r="AZ195" s="443"/>
      <c r="BA195" s="443"/>
      <c r="BB195" s="443"/>
      <c r="BC195" s="443"/>
      <c r="BD195" s="443"/>
      <c r="BE195" s="443"/>
      <c r="BF195" s="443"/>
      <c r="BG195" s="398" t="s">
        <v>286</v>
      </c>
      <c r="BH195" s="399"/>
      <c r="BI195" s="399"/>
      <c r="BJ195" s="400"/>
      <c r="BK195" s="160"/>
      <c r="BL195" s="160"/>
      <c r="BM195" s="160"/>
      <c r="BN195" s="160"/>
      <c r="BO195" s="160"/>
      <c r="BP195" s="160"/>
      <c r="BQ195" s="160"/>
      <c r="BR195" s="160"/>
      <c r="BS195" s="160"/>
      <c r="BT195" s="160"/>
      <c r="BU195" s="160"/>
      <c r="BV195" s="160"/>
      <c r="BW195" s="160"/>
      <c r="BX195" s="160"/>
      <c r="BY195" s="160"/>
      <c r="BZ195" s="160"/>
      <c r="CA195" s="160"/>
      <c r="CB195" s="160"/>
      <c r="CC195" s="160"/>
      <c r="CD195" s="160"/>
      <c r="CE195" s="160"/>
      <c r="CF195" s="160"/>
      <c r="CG195" s="160"/>
      <c r="CH195" s="160"/>
      <c r="CI195" s="160"/>
      <c r="CJ195" s="160"/>
      <c r="CK195" s="160"/>
      <c r="CL195" s="160"/>
      <c r="CM195" s="160"/>
      <c r="CN195" s="160"/>
      <c r="CO195" s="160"/>
      <c r="CP195" s="160"/>
      <c r="CQ195" s="160"/>
      <c r="CR195" s="160"/>
      <c r="CS195" s="160"/>
      <c r="CT195" s="160"/>
      <c r="CU195" s="160"/>
      <c r="CV195" s="160"/>
      <c r="CW195" s="160"/>
      <c r="CX195" s="160"/>
      <c r="CY195" s="160"/>
      <c r="CZ195" s="160"/>
      <c r="DA195" s="160"/>
      <c r="DB195" s="160"/>
      <c r="DC195" s="160"/>
      <c r="DD195" s="160"/>
      <c r="DE195" s="160"/>
      <c r="DF195" s="160"/>
      <c r="DG195" s="160"/>
      <c r="DH195" s="160"/>
      <c r="DI195" s="160"/>
      <c r="DJ195" s="160"/>
      <c r="DK195" s="160"/>
      <c r="DL195" s="160"/>
      <c r="DM195" s="160"/>
      <c r="DN195" s="160"/>
      <c r="DO195" s="160"/>
      <c r="DP195" s="160"/>
      <c r="DQ195" s="160"/>
      <c r="DR195" s="160"/>
      <c r="DS195" s="160"/>
      <c r="DT195" s="160"/>
      <c r="DU195" s="160"/>
      <c r="DV195" s="160"/>
      <c r="DW195" s="160"/>
      <c r="DX195" s="160"/>
      <c r="DY195" s="160"/>
      <c r="DZ195" s="160"/>
      <c r="EA195" s="160"/>
      <c r="EB195" s="160"/>
      <c r="EC195" s="160"/>
      <c r="ED195" s="160"/>
      <c r="EE195" s="160"/>
      <c r="EF195" s="160"/>
      <c r="EG195" s="160"/>
      <c r="EH195" s="160"/>
      <c r="EI195" s="160"/>
      <c r="EJ195" s="160"/>
      <c r="EK195" s="160"/>
      <c r="EL195" s="160"/>
      <c r="EM195" s="160"/>
      <c r="EN195" s="160"/>
      <c r="EO195" s="160"/>
      <c r="EP195" s="160"/>
      <c r="EQ195" s="160"/>
      <c r="ER195" s="160"/>
      <c r="ES195" s="160"/>
      <c r="ET195" s="160"/>
      <c r="EU195" s="160"/>
      <c r="EV195" s="160"/>
      <c r="EW195" s="160"/>
      <c r="EX195" s="160"/>
      <c r="EY195" s="160"/>
      <c r="EZ195" s="160"/>
      <c r="FA195" s="160"/>
      <c r="FB195" s="160"/>
      <c r="FC195" s="160"/>
      <c r="FD195" s="160"/>
      <c r="FE195" s="160"/>
      <c r="FF195" s="160"/>
      <c r="FG195" s="160"/>
      <c r="FH195" s="160"/>
      <c r="FI195" s="160"/>
      <c r="FJ195" s="160"/>
      <c r="FK195" s="160"/>
      <c r="FL195" s="160"/>
      <c r="FM195" s="160"/>
      <c r="FN195" s="160"/>
      <c r="FO195" s="160"/>
      <c r="FP195" s="160"/>
      <c r="FQ195" s="160"/>
      <c r="FR195" s="160"/>
      <c r="FS195" s="160"/>
      <c r="FT195" s="160"/>
      <c r="FU195" s="160"/>
      <c r="FV195" s="160"/>
      <c r="FW195" s="160"/>
      <c r="FX195" s="160"/>
      <c r="FY195" s="160"/>
      <c r="FZ195" s="160"/>
      <c r="GA195" s="160"/>
      <c r="GB195" s="160"/>
      <c r="GC195" s="160"/>
      <c r="GD195" s="160"/>
      <c r="GE195" s="160"/>
      <c r="GF195" s="160"/>
      <c r="GG195" s="160"/>
      <c r="GH195" s="160"/>
      <c r="GI195" s="160"/>
      <c r="GJ195" s="160"/>
      <c r="GK195" s="160"/>
      <c r="GL195" s="160"/>
      <c r="GM195" s="160"/>
      <c r="GN195" s="160"/>
      <c r="GO195" s="160"/>
      <c r="GP195" s="160"/>
      <c r="GQ195" s="160"/>
      <c r="GR195" s="160"/>
      <c r="GS195" s="160"/>
      <c r="GT195" s="160"/>
      <c r="GU195" s="160"/>
      <c r="GV195" s="160"/>
      <c r="GW195" s="160"/>
      <c r="GX195" s="160"/>
      <c r="GY195" s="160"/>
      <c r="GZ195" s="160"/>
      <c r="HA195" s="160"/>
      <c r="HB195" s="160"/>
      <c r="HC195" s="160"/>
      <c r="HD195" s="160"/>
      <c r="HE195" s="160"/>
      <c r="HF195" s="160"/>
      <c r="HG195" s="160"/>
      <c r="HH195" s="160"/>
      <c r="HI195" s="160"/>
      <c r="HJ195" s="160"/>
      <c r="HK195" s="160"/>
      <c r="HL195" s="160"/>
      <c r="HM195" s="160"/>
      <c r="HN195" s="160"/>
      <c r="HO195" s="160"/>
      <c r="HP195" s="160"/>
      <c r="HQ195" s="160"/>
      <c r="HR195" s="160"/>
      <c r="HS195" s="160"/>
      <c r="HT195" s="160"/>
      <c r="HU195" s="160"/>
      <c r="HV195" s="160"/>
      <c r="HW195" s="160"/>
      <c r="HX195" s="160"/>
      <c r="HY195" s="160"/>
      <c r="HZ195" s="160"/>
      <c r="IA195" s="160"/>
      <c r="IB195" s="160"/>
      <c r="IC195" s="160"/>
      <c r="ID195" s="160"/>
      <c r="IE195" s="160"/>
    </row>
    <row r="196" spans="1:239" s="62" customFormat="1" ht="82.5" customHeight="1" thickBot="1" x14ac:dyDescent="0.6">
      <c r="A196" s="410" t="s">
        <v>354</v>
      </c>
      <c r="B196" s="411"/>
      <c r="C196" s="411"/>
      <c r="D196" s="412"/>
      <c r="E196" s="442" t="s">
        <v>392</v>
      </c>
      <c r="F196" s="443"/>
      <c r="G196" s="443"/>
      <c r="H196" s="443"/>
      <c r="I196" s="443"/>
      <c r="J196" s="443"/>
      <c r="K196" s="443"/>
      <c r="L196" s="443"/>
      <c r="M196" s="443"/>
      <c r="N196" s="443"/>
      <c r="O196" s="443"/>
      <c r="P196" s="443"/>
      <c r="Q196" s="443"/>
      <c r="R196" s="443"/>
      <c r="S196" s="443"/>
      <c r="T196" s="443"/>
      <c r="U196" s="443"/>
      <c r="V196" s="443"/>
      <c r="W196" s="443"/>
      <c r="X196" s="443"/>
      <c r="Y196" s="443"/>
      <c r="Z196" s="443"/>
      <c r="AA196" s="443"/>
      <c r="AB196" s="443"/>
      <c r="AC196" s="443"/>
      <c r="AD196" s="443"/>
      <c r="AE196" s="443"/>
      <c r="AF196" s="443"/>
      <c r="AG196" s="443"/>
      <c r="AH196" s="443"/>
      <c r="AI196" s="443"/>
      <c r="AJ196" s="443"/>
      <c r="AK196" s="443"/>
      <c r="AL196" s="443"/>
      <c r="AM196" s="443"/>
      <c r="AN196" s="443"/>
      <c r="AO196" s="443"/>
      <c r="AP196" s="443"/>
      <c r="AQ196" s="443"/>
      <c r="AR196" s="443"/>
      <c r="AS196" s="443"/>
      <c r="AT196" s="443"/>
      <c r="AU196" s="443"/>
      <c r="AV196" s="443"/>
      <c r="AW196" s="443"/>
      <c r="AX196" s="443"/>
      <c r="AY196" s="443"/>
      <c r="AZ196" s="443"/>
      <c r="BA196" s="443"/>
      <c r="BB196" s="443"/>
      <c r="BC196" s="443"/>
      <c r="BD196" s="443"/>
      <c r="BE196" s="443"/>
      <c r="BF196" s="443"/>
      <c r="BG196" s="395" t="s">
        <v>174</v>
      </c>
      <c r="BH196" s="396"/>
      <c r="BI196" s="396"/>
      <c r="BJ196" s="397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  <c r="GB196" s="9"/>
      <c r="GC196" s="9"/>
      <c r="GD196" s="9"/>
      <c r="GE196" s="9"/>
      <c r="GF196" s="9"/>
      <c r="GG196" s="9"/>
      <c r="GH196" s="9"/>
      <c r="GI196" s="9"/>
      <c r="GJ196" s="9"/>
      <c r="GK196" s="9"/>
      <c r="GL196" s="9"/>
      <c r="GM196" s="9"/>
      <c r="GN196" s="9"/>
      <c r="GO196" s="9"/>
      <c r="GP196" s="9"/>
      <c r="GQ196" s="9"/>
      <c r="GR196" s="9"/>
      <c r="GS196" s="9"/>
      <c r="GT196" s="9"/>
      <c r="GU196" s="9"/>
      <c r="GV196" s="9"/>
      <c r="GW196" s="9"/>
      <c r="GX196" s="9"/>
      <c r="GY196" s="9"/>
      <c r="GZ196" s="9"/>
      <c r="HA196" s="9"/>
      <c r="HB196" s="9"/>
      <c r="HC196" s="9"/>
      <c r="HD196" s="9"/>
      <c r="HE196" s="9"/>
      <c r="HF196" s="9"/>
      <c r="HG196" s="9"/>
      <c r="HH196" s="9"/>
      <c r="HI196" s="9"/>
      <c r="HJ196" s="9"/>
      <c r="HK196" s="9"/>
      <c r="HL196" s="9"/>
      <c r="HM196" s="9"/>
      <c r="HN196" s="9"/>
      <c r="HO196" s="9"/>
      <c r="HP196" s="9"/>
      <c r="HQ196" s="9"/>
      <c r="HR196" s="9"/>
      <c r="HS196" s="9"/>
      <c r="HT196" s="9"/>
      <c r="HU196" s="9"/>
      <c r="HV196" s="9"/>
      <c r="HW196" s="9"/>
      <c r="HX196" s="9"/>
      <c r="HY196" s="9"/>
      <c r="HZ196" s="9"/>
      <c r="IA196" s="9"/>
      <c r="IB196" s="9"/>
      <c r="IC196" s="9"/>
      <c r="ID196" s="9"/>
      <c r="IE196" s="9"/>
    </row>
    <row r="197" spans="1:239" s="62" customFormat="1" ht="51.75" customHeight="1" thickBot="1" x14ac:dyDescent="0.6">
      <c r="A197" s="410" t="s">
        <v>199</v>
      </c>
      <c r="B197" s="411"/>
      <c r="C197" s="411"/>
      <c r="D197" s="412"/>
      <c r="E197" s="442" t="s">
        <v>371</v>
      </c>
      <c r="F197" s="443"/>
      <c r="G197" s="443"/>
      <c r="H197" s="443"/>
      <c r="I197" s="443"/>
      <c r="J197" s="443"/>
      <c r="K197" s="443"/>
      <c r="L197" s="443"/>
      <c r="M197" s="443"/>
      <c r="N197" s="443"/>
      <c r="O197" s="443"/>
      <c r="P197" s="443"/>
      <c r="Q197" s="443"/>
      <c r="R197" s="443"/>
      <c r="S197" s="443"/>
      <c r="T197" s="443"/>
      <c r="U197" s="443"/>
      <c r="V197" s="443"/>
      <c r="W197" s="443"/>
      <c r="X197" s="443"/>
      <c r="Y197" s="443"/>
      <c r="Z197" s="443"/>
      <c r="AA197" s="443"/>
      <c r="AB197" s="443"/>
      <c r="AC197" s="443"/>
      <c r="AD197" s="443"/>
      <c r="AE197" s="443"/>
      <c r="AF197" s="443"/>
      <c r="AG197" s="443"/>
      <c r="AH197" s="443"/>
      <c r="AI197" s="443"/>
      <c r="AJ197" s="443"/>
      <c r="AK197" s="443"/>
      <c r="AL197" s="443"/>
      <c r="AM197" s="443"/>
      <c r="AN197" s="443"/>
      <c r="AO197" s="443"/>
      <c r="AP197" s="443"/>
      <c r="AQ197" s="443"/>
      <c r="AR197" s="443"/>
      <c r="AS197" s="443"/>
      <c r="AT197" s="443"/>
      <c r="AU197" s="443"/>
      <c r="AV197" s="443"/>
      <c r="AW197" s="443"/>
      <c r="AX197" s="443"/>
      <c r="AY197" s="443"/>
      <c r="AZ197" s="443"/>
      <c r="BA197" s="443"/>
      <c r="BB197" s="443"/>
      <c r="BC197" s="443"/>
      <c r="BD197" s="443"/>
      <c r="BE197" s="443"/>
      <c r="BF197" s="443"/>
      <c r="BG197" s="395" t="s">
        <v>172</v>
      </c>
      <c r="BH197" s="396"/>
      <c r="BI197" s="396"/>
      <c r="BJ197" s="397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  <c r="GB197" s="9"/>
      <c r="GC197" s="9"/>
      <c r="GD197" s="9"/>
      <c r="GE197" s="9"/>
      <c r="GF197" s="9"/>
      <c r="GG197" s="9"/>
      <c r="GH197" s="9"/>
      <c r="GI197" s="9"/>
      <c r="GJ197" s="9"/>
      <c r="GK197" s="9"/>
      <c r="GL197" s="9"/>
      <c r="GM197" s="9"/>
      <c r="GN197" s="9"/>
      <c r="GO197" s="9"/>
      <c r="GP197" s="9"/>
      <c r="GQ197" s="9"/>
      <c r="GR197" s="9"/>
      <c r="GS197" s="9"/>
      <c r="GT197" s="9"/>
      <c r="GU197" s="9"/>
      <c r="GV197" s="9"/>
      <c r="GW197" s="9"/>
      <c r="GX197" s="9"/>
      <c r="GY197" s="9"/>
      <c r="GZ197" s="9"/>
      <c r="HA197" s="9"/>
      <c r="HB197" s="9"/>
      <c r="HC197" s="9"/>
      <c r="HD197" s="9"/>
      <c r="HE197" s="9"/>
      <c r="HF197" s="9"/>
      <c r="HG197" s="9"/>
      <c r="HH197" s="9"/>
      <c r="HI197" s="9"/>
      <c r="HJ197" s="9"/>
      <c r="HK197" s="9"/>
      <c r="HL197" s="9"/>
      <c r="HM197" s="9"/>
      <c r="HN197" s="9"/>
      <c r="HO197" s="9"/>
      <c r="HP197" s="9"/>
      <c r="HQ197" s="9"/>
      <c r="HR197" s="9"/>
      <c r="HS197" s="9"/>
      <c r="HT197" s="9"/>
      <c r="HU197" s="9"/>
      <c r="HV197" s="9"/>
      <c r="HW197" s="9"/>
      <c r="HX197" s="9"/>
      <c r="HY197" s="9"/>
      <c r="HZ197" s="9"/>
      <c r="IA197" s="9"/>
      <c r="IB197" s="9"/>
      <c r="IC197" s="9"/>
      <c r="ID197" s="9"/>
      <c r="IE197" s="9"/>
    </row>
    <row r="198" spans="1:239" s="9" customFormat="1" ht="62.25" customHeight="1" thickBot="1" x14ac:dyDescent="0.6">
      <c r="A198" s="410" t="s">
        <v>200</v>
      </c>
      <c r="B198" s="411"/>
      <c r="C198" s="411"/>
      <c r="D198" s="411"/>
      <c r="E198" s="442" t="s">
        <v>355</v>
      </c>
      <c r="F198" s="443"/>
      <c r="G198" s="443"/>
      <c r="H198" s="443"/>
      <c r="I198" s="443"/>
      <c r="J198" s="443"/>
      <c r="K198" s="443"/>
      <c r="L198" s="443"/>
      <c r="M198" s="443"/>
      <c r="N198" s="443"/>
      <c r="O198" s="443"/>
      <c r="P198" s="443"/>
      <c r="Q198" s="443"/>
      <c r="R198" s="443"/>
      <c r="S198" s="443"/>
      <c r="T198" s="443"/>
      <c r="U198" s="443"/>
      <c r="V198" s="443"/>
      <c r="W198" s="443"/>
      <c r="X198" s="443"/>
      <c r="Y198" s="443"/>
      <c r="Z198" s="443"/>
      <c r="AA198" s="443"/>
      <c r="AB198" s="443"/>
      <c r="AC198" s="443"/>
      <c r="AD198" s="443"/>
      <c r="AE198" s="443"/>
      <c r="AF198" s="443"/>
      <c r="AG198" s="443"/>
      <c r="AH198" s="443"/>
      <c r="AI198" s="443"/>
      <c r="AJ198" s="443"/>
      <c r="AK198" s="443"/>
      <c r="AL198" s="443"/>
      <c r="AM198" s="443"/>
      <c r="AN198" s="443"/>
      <c r="AO198" s="443"/>
      <c r="AP198" s="443"/>
      <c r="AQ198" s="443"/>
      <c r="AR198" s="443"/>
      <c r="AS198" s="443"/>
      <c r="AT198" s="443"/>
      <c r="AU198" s="443"/>
      <c r="AV198" s="443"/>
      <c r="AW198" s="443"/>
      <c r="AX198" s="443"/>
      <c r="AY198" s="443"/>
      <c r="AZ198" s="443"/>
      <c r="BA198" s="443"/>
      <c r="BB198" s="443"/>
      <c r="BC198" s="443"/>
      <c r="BD198" s="443"/>
      <c r="BE198" s="443"/>
      <c r="BF198" s="443"/>
      <c r="BG198" s="395" t="s">
        <v>251</v>
      </c>
      <c r="BH198" s="396"/>
      <c r="BI198" s="396"/>
      <c r="BJ198" s="397"/>
    </row>
    <row r="199" spans="1:239" s="9" customFormat="1" ht="82.5" customHeight="1" thickBot="1" x14ac:dyDescent="0.6">
      <c r="A199" s="569" t="s">
        <v>201</v>
      </c>
      <c r="B199" s="570"/>
      <c r="C199" s="570"/>
      <c r="D199" s="571"/>
      <c r="E199" s="563" t="s">
        <v>405</v>
      </c>
      <c r="F199" s="564"/>
      <c r="G199" s="564"/>
      <c r="H199" s="564"/>
      <c r="I199" s="564"/>
      <c r="J199" s="564"/>
      <c r="K199" s="564"/>
      <c r="L199" s="564"/>
      <c r="M199" s="564"/>
      <c r="N199" s="564"/>
      <c r="O199" s="564"/>
      <c r="P199" s="564"/>
      <c r="Q199" s="564"/>
      <c r="R199" s="564"/>
      <c r="S199" s="564"/>
      <c r="T199" s="564"/>
      <c r="U199" s="564"/>
      <c r="V199" s="564"/>
      <c r="W199" s="564"/>
      <c r="X199" s="564"/>
      <c r="Y199" s="564"/>
      <c r="Z199" s="564"/>
      <c r="AA199" s="564"/>
      <c r="AB199" s="564"/>
      <c r="AC199" s="564"/>
      <c r="AD199" s="564"/>
      <c r="AE199" s="564"/>
      <c r="AF199" s="564"/>
      <c r="AG199" s="564"/>
      <c r="AH199" s="564"/>
      <c r="AI199" s="564"/>
      <c r="AJ199" s="564"/>
      <c r="AK199" s="564"/>
      <c r="AL199" s="564"/>
      <c r="AM199" s="564"/>
      <c r="AN199" s="564"/>
      <c r="AO199" s="564"/>
      <c r="AP199" s="564"/>
      <c r="AQ199" s="564"/>
      <c r="AR199" s="564"/>
      <c r="AS199" s="564"/>
      <c r="AT199" s="564"/>
      <c r="AU199" s="564"/>
      <c r="AV199" s="564"/>
      <c r="AW199" s="564"/>
      <c r="AX199" s="564"/>
      <c r="AY199" s="564"/>
      <c r="AZ199" s="564"/>
      <c r="BA199" s="564"/>
      <c r="BB199" s="564"/>
      <c r="BC199" s="564"/>
      <c r="BD199" s="564"/>
      <c r="BE199" s="564"/>
      <c r="BF199" s="564"/>
      <c r="BG199" s="395" t="s">
        <v>177</v>
      </c>
      <c r="BH199" s="396"/>
      <c r="BI199" s="396"/>
      <c r="BJ199" s="397"/>
    </row>
    <row r="200" spans="1:239" s="62" customFormat="1" ht="56.25" customHeight="1" thickBot="1" x14ac:dyDescent="0.6">
      <c r="A200" s="410" t="s">
        <v>202</v>
      </c>
      <c r="B200" s="411"/>
      <c r="C200" s="411"/>
      <c r="D200" s="411"/>
      <c r="E200" s="563" t="s">
        <v>439</v>
      </c>
      <c r="F200" s="564"/>
      <c r="G200" s="564"/>
      <c r="H200" s="564"/>
      <c r="I200" s="564"/>
      <c r="J200" s="564"/>
      <c r="K200" s="564"/>
      <c r="L200" s="564"/>
      <c r="M200" s="564"/>
      <c r="N200" s="564"/>
      <c r="O200" s="564"/>
      <c r="P200" s="564"/>
      <c r="Q200" s="564"/>
      <c r="R200" s="564"/>
      <c r="S200" s="564"/>
      <c r="T200" s="564"/>
      <c r="U200" s="564"/>
      <c r="V200" s="564"/>
      <c r="W200" s="564"/>
      <c r="X200" s="564"/>
      <c r="Y200" s="564"/>
      <c r="Z200" s="564"/>
      <c r="AA200" s="564"/>
      <c r="AB200" s="564"/>
      <c r="AC200" s="564"/>
      <c r="AD200" s="564"/>
      <c r="AE200" s="564"/>
      <c r="AF200" s="564"/>
      <c r="AG200" s="564"/>
      <c r="AH200" s="564"/>
      <c r="AI200" s="564"/>
      <c r="AJ200" s="564"/>
      <c r="AK200" s="564"/>
      <c r="AL200" s="564"/>
      <c r="AM200" s="564"/>
      <c r="AN200" s="564"/>
      <c r="AO200" s="564"/>
      <c r="AP200" s="564"/>
      <c r="AQ200" s="564"/>
      <c r="AR200" s="564"/>
      <c r="AS200" s="564"/>
      <c r="AT200" s="564"/>
      <c r="AU200" s="564"/>
      <c r="AV200" s="564"/>
      <c r="AW200" s="564"/>
      <c r="AX200" s="564"/>
      <c r="AY200" s="564"/>
      <c r="AZ200" s="564"/>
      <c r="BA200" s="564"/>
      <c r="BB200" s="564"/>
      <c r="BC200" s="564"/>
      <c r="BD200" s="564"/>
      <c r="BE200" s="564"/>
      <c r="BF200" s="564"/>
      <c r="BG200" s="395" t="s">
        <v>252</v>
      </c>
      <c r="BH200" s="396"/>
      <c r="BI200" s="396"/>
      <c r="BJ200" s="397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  <c r="FY200" s="9"/>
      <c r="FZ200" s="9"/>
      <c r="GA200" s="9"/>
      <c r="GB200" s="9"/>
      <c r="GC200" s="9"/>
      <c r="GD200" s="9"/>
      <c r="GE200" s="9"/>
      <c r="GF200" s="9"/>
      <c r="GG200" s="9"/>
      <c r="GH200" s="9"/>
      <c r="GI200" s="9"/>
      <c r="GJ200" s="9"/>
      <c r="GK200" s="9"/>
      <c r="GL200" s="9"/>
      <c r="GM200" s="9"/>
      <c r="GN200" s="9"/>
      <c r="GO200" s="9"/>
      <c r="GP200" s="9"/>
      <c r="GQ200" s="9"/>
      <c r="GR200" s="9"/>
      <c r="GS200" s="9"/>
      <c r="GT200" s="9"/>
      <c r="GU200" s="9"/>
      <c r="GV200" s="9"/>
      <c r="GW200" s="9"/>
      <c r="GX200" s="9"/>
      <c r="GY200" s="9"/>
      <c r="GZ200" s="9"/>
      <c r="HA200" s="9"/>
      <c r="HB200" s="9"/>
      <c r="HC200" s="9"/>
      <c r="HD200" s="9"/>
      <c r="HE200" s="9"/>
      <c r="HF200" s="9"/>
      <c r="HG200" s="9"/>
      <c r="HH200" s="9"/>
      <c r="HI200" s="9"/>
      <c r="HJ200" s="9"/>
      <c r="HK200" s="9"/>
      <c r="HL200" s="9"/>
      <c r="HM200" s="9"/>
      <c r="HN200" s="9"/>
      <c r="HO200" s="9"/>
      <c r="HP200" s="9"/>
      <c r="HQ200" s="9"/>
      <c r="HR200" s="9"/>
      <c r="HS200" s="9"/>
      <c r="HT200" s="9"/>
      <c r="HU200" s="9"/>
      <c r="HV200" s="9"/>
      <c r="HW200" s="9"/>
      <c r="HX200" s="9"/>
      <c r="HY200" s="9"/>
      <c r="HZ200" s="9"/>
      <c r="IA200" s="9"/>
      <c r="IB200" s="9"/>
      <c r="IC200" s="9"/>
      <c r="ID200" s="9"/>
      <c r="IE200" s="9"/>
    </row>
    <row r="201" spans="1:239" s="62" customFormat="1" ht="78" customHeight="1" thickBot="1" x14ac:dyDescent="0.6">
      <c r="A201" s="410" t="s">
        <v>203</v>
      </c>
      <c r="B201" s="411"/>
      <c r="C201" s="411"/>
      <c r="D201" s="411"/>
      <c r="E201" s="563" t="s">
        <v>406</v>
      </c>
      <c r="F201" s="564"/>
      <c r="G201" s="564"/>
      <c r="H201" s="564"/>
      <c r="I201" s="564"/>
      <c r="J201" s="564"/>
      <c r="K201" s="564"/>
      <c r="L201" s="564"/>
      <c r="M201" s="564"/>
      <c r="N201" s="564"/>
      <c r="O201" s="564"/>
      <c r="P201" s="564"/>
      <c r="Q201" s="564"/>
      <c r="R201" s="564"/>
      <c r="S201" s="564"/>
      <c r="T201" s="564"/>
      <c r="U201" s="564"/>
      <c r="V201" s="564"/>
      <c r="W201" s="564"/>
      <c r="X201" s="564"/>
      <c r="Y201" s="564"/>
      <c r="Z201" s="564"/>
      <c r="AA201" s="564"/>
      <c r="AB201" s="564"/>
      <c r="AC201" s="564"/>
      <c r="AD201" s="564"/>
      <c r="AE201" s="564"/>
      <c r="AF201" s="564"/>
      <c r="AG201" s="564"/>
      <c r="AH201" s="564"/>
      <c r="AI201" s="564"/>
      <c r="AJ201" s="564"/>
      <c r="AK201" s="564"/>
      <c r="AL201" s="564"/>
      <c r="AM201" s="564"/>
      <c r="AN201" s="564"/>
      <c r="AO201" s="564"/>
      <c r="AP201" s="564"/>
      <c r="AQ201" s="564"/>
      <c r="AR201" s="564"/>
      <c r="AS201" s="564"/>
      <c r="AT201" s="564"/>
      <c r="AU201" s="564"/>
      <c r="AV201" s="564"/>
      <c r="AW201" s="564"/>
      <c r="AX201" s="564"/>
      <c r="AY201" s="564"/>
      <c r="AZ201" s="564"/>
      <c r="BA201" s="564"/>
      <c r="BB201" s="564"/>
      <c r="BC201" s="564"/>
      <c r="BD201" s="564"/>
      <c r="BE201" s="564"/>
      <c r="BF201" s="564"/>
      <c r="BG201" s="395" t="s">
        <v>178</v>
      </c>
      <c r="BH201" s="396"/>
      <c r="BI201" s="396"/>
      <c r="BJ201" s="397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  <c r="GB201" s="9"/>
      <c r="GC201" s="9"/>
      <c r="GD201" s="9"/>
      <c r="GE201" s="9"/>
      <c r="GF201" s="9"/>
      <c r="GG201" s="9"/>
      <c r="GH201" s="9"/>
      <c r="GI201" s="9"/>
      <c r="GJ201" s="9"/>
      <c r="GK201" s="9"/>
      <c r="GL201" s="9"/>
      <c r="GM201" s="9"/>
      <c r="GN201" s="9"/>
      <c r="GO201" s="9"/>
      <c r="GP201" s="9"/>
      <c r="GQ201" s="9"/>
      <c r="GR201" s="9"/>
      <c r="GS201" s="9"/>
      <c r="GT201" s="9"/>
      <c r="GU201" s="9"/>
      <c r="GV201" s="9"/>
      <c r="GW201" s="9"/>
      <c r="GX201" s="9"/>
      <c r="GY201" s="9"/>
      <c r="GZ201" s="9"/>
      <c r="HA201" s="9"/>
      <c r="HB201" s="9"/>
      <c r="HC201" s="9"/>
      <c r="HD201" s="9"/>
      <c r="HE201" s="9"/>
      <c r="HF201" s="9"/>
      <c r="HG201" s="9"/>
      <c r="HH201" s="9"/>
      <c r="HI201" s="9"/>
      <c r="HJ201" s="9"/>
      <c r="HK201" s="9"/>
      <c r="HL201" s="9"/>
      <c r="HM201" s="9"/>
      <c r="HN201" s="9"/>
      <c r="HO201" s="9"/>
      <c r="HP201" s="9"/>
      <c r="HQ201" s="9"/>
      <c r="HR201" s="9"/>
      <c r="HS201" s="9"/>
      <c r="HT201" s="9"/>
      <c r="HU201" s="9"/>
      <c r="HV201" s="9"/>
      <c r="HW201" s="9"/>
      <c r="HX201" s="9"/>
      <c r="HY201" s="9"/>
      <c r="HZ201" s="9"/>
      <c r="IA201" s="9"/>
      <c r="IB201" s="9"/>
      <c r="IC201" s="9"/>
      <c r="ID201" s="9"/>
      <c r="IE201" s="9"/>
    </row>
    <row r="202" spans="1:239" s="62" customFormat="1" ht="82.5" customHeight="1" thickBot="1" x14ac:dyDescent="0.6">
      <c r="A202" s="410" t="s">
        <v>204</v>
      </c>
      <c r="B202" s="411"/>
      <c r="C202" s="411"/>
      <c r="D202" s="411"/>
      <c r="E202" s="563" t="s">
        <v>407</v>
      </c>
      <c r="F202" s="564"/>
      <c r="G202" s="564"/>
      <c r="H202" s="564"/>
      <c r="I202" s="564"/>
      <c r="J202" s="564"/>
      <c r="K202" s="564"/>
      <c r="L202" s="564"/>
      <c r="M202" s="564"/>
      <c r="N202" s="564"/>
      <c r="O202" s="564"/>
      <c r="P202" s="564"/>
      <c r="Q202" s="564"/>
      <c r="R202" s="564"/>
      <c r="S202" s="564"/>
      <c r="T202" s="564"/>
      <c r="U202" s="564"/>
      <c r="V202" s="564"/>
      <c r="W202" s="564"/>
      <c r="X202" s="564"/>
      <c r="Y202" s="564"/>
      <c r="Z202" s="564"/>
      <c r="AA202" s="564"/>
      <c r="AB202" s="564"/>
      <c r="AC202" s="564"/>
      <c r="AD202" s="564"/>
      <c r="AE202" s="564"/>
      <c r="AF202" s="564"/>
      <c r="AG202" s="564"/>
      <c r="AH202" s="564"/>
      <c r="AI202" s="564"/>
      <c r="AJ202" s="564"/>
      <c r="AK202" s="564"/>
      <c r="AL202" s="564"/>
      <c r="AM202" s="564"/>
      <c r="AN202" s="564"/>
      <c r="AO202" s="564"/>
      <c r="AP202" s="564"/>
      <c r="AQ202" s="564"/>
      <c r="AR202" s="564"/>
      <c r="AS202" s="564"/>
      <c r="AT202" s="564"/>
      <c r="AU202" s="564"/>
      <c r="AV202" s="564"/>
      <c r="AW202" s="564"/>
      <c r="AX202" s="564"/>
      <c r="AY202" s="564"/>
      <c r="AZ202" s="564"/>
      <c r="BA202" s="564"/>
      <c r="BB202" s="564"/>
      <c r="BC202" s="564"/>
      <c r="BD202" s="564"/>
      <c r="BE202" s="564"/>
      <c r="BF202" s="564"/>
      <c r="BG202" s="395" t="s">
        <v>181</v>
      </c>
      <c r="BH202" s="396"/>
      <c r="BI202" s="396"/>
      <c r="BJ202" s="397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  <c r="EY202" s="9"/>
      <c r="EZ202" s="9"/>
      <c r="FA202" s="9"/>
      <c r="FB202" s="9"/>
      <c r="FC202" s="9"/>
      <c r="FD202" s="9"/>
      <c r="FE202" s="9"/>
      <c r="FF202" s="9"/>
      <c r="FG202" s="9"/>
      <c r="FH202" s="9"/>
      <c r="FI202" s="9"/>
      <c r="FJ202" s="9"/>
      <c r="FK202" s="9"/>
      <c r="FL202" s="9"/>
      <c r="FM202" s="9"/>
      <c r="FN202" s="9"/>
      <c r="FO202" s="9"/>
      <c r="FP202" s="9"/>
      <c r="FQ202" s="9"/>
      <c r="FR202" s="9"/>
      <c r="FS202" s="9"/>
      <c r="FT202" s="9"/>
      <c r="FU202" s="9"/>
      <c r="FV202" s="9"/>
      <c r="FW202" s="9"/>
      <c r="FX202" s="9"/>
      <c r="FY202" s="9"/>
      <c r="FZ202" s="9"/>
      <c r="GA202" s="9"/>
      <c r="GB202" s="9"/>
      <c r="GC202" s="9"/>
      <c r="GD202" s="9"/>
      <c r="GE202" s="9"/>
      <c r="GF202" s="9"/>
      <c r="GG202" s="9"/>
      <c r="GH202" s="9"/>
      <c r="GI202" s="9"/>
      <c r="GJ202" s="9"/>
      <c r="GK202" s="9"/>
      <c r="GL202" s="9"/>
      <c r="GM202" s="9"/>
      <c r="GN202" s="9"/>
      <c r="GO202" s="9"/>
      <c r="GP202" s="9"/>
      <c r="GQ202" s="9"/>
      <c r="GR202" s="9"/>
      <c r="GS202" s="9"/>
      <c r="GT202" s="9"/>
      <c r="GU202" s="9"/>
      <c r="GV202" s="9"/>
      <c r="GW202" s="9"/>
      <c r="GX202" s="9"/>
      <c r="GY202" s="9"/>
      <c r="GZ202" s="9"/>
      <c r="HA202" s="9"/>
      <c r="HB202" s="9"/>
      <c r="HC202" s="9"/>
      <c r="HD202" s="9"/>
      <c r="HE202" s="9"/>
      <c r="HF202" s="9"/>
      <c r="HG202" s="9"/>
      <c r="HH202" s="9"/>
      <c r="HI202" s="9"/>
      <c r="HJ202" s="9"/>
      <c r="HK202" s="9"/>
      <c r="HL202" s="9"/>
      <c r="HM202" s="9"/>
      <c r="HN202" s="9"/>
      <c r="HO202" s="9"/>
      <c r="HP202" s="9"/>
      <c r="HQ202" s="9"/>
      <c r="HR202" s="9"/>
      <c r="HS202" s="9"/>
      <c r="HT202" s="9"/>
      <c r="HU202" s="9"/>
      <c r="HV202" s="9"/>
      <c r="HW202" s="9"/>
      <c r="HX202" s="9"/>
      <c r="HY202" s="9"/>
      <c r="HZ202" s="9"/>
      <c r="IA202" s="9"/>
      <c r="IB202" s="9"/>
      <c r="IC202" s="9"/>
      <c r="ID202" s="9"/>
      <c r="IE202" s="9"/>
    </row>
    <row r="203" spans="1:239" s="7" customFormat="1" ht="52.5" customHeight="1" thickBot="1" x14ac:dyDescent="0.6">
      <c r="A203" s="840" t="s">
        <v>205</v>
      </c>
      <c r="B203" s="841"/>
      <c r="C203" s="841"/>
      <c r="D203" s="841"/>
      <c r="E203" s="440" t="s">
        <v>408</v>
      </c>
      <c r="F203" s="441"/>
      <c r="G203" s="441"/>
      <c r="H203" s="441"/>
      <c r="I203" s="441"/>
      <c r="J203" s="441"/>
      <c r="K203" s="441"/>
      <c r="L203" s="441"/>
      <c r="M203" s="441"/>
      <c r="N203" s="441"/>
      <c r="O203" s="441"/>
      <c r="P203" s="441"/>
      <c r="Q203" s="441"/>
      <c r="R203" s="441"/>
      <c r="S203" s="441"/>
      <c r="T203" s="441"/>
      <c r="U203" s="441"/>
      <c r="V203" s="441"/>
      <c r="W203" s="441"/>
      <c r="X203" s="441"/>
      <c r="Y203" s="441"/>
      <c r="Z203" s="441"/>
      <c r="AA203" s="441"/>
      <c r="AB203" s="441"/>
      <c r="AC203" s="441"/>
      <c r="AD203" s="441"/>
      <c r="AE203" s="441"/>
      <c r="AF203" s="441"/>
      <c r="AG203" s="441"/>
      <c r="AH203" s="441"/>
      <c r="AI203" s="441"/>
      <c r="AJ203" s="441"/>
      <c r="AK203" s="441"/>
      <c r="AL203" s="441"/>
      <c r="AM203" s="441"/>
      <c r="AN203" s="441"/>
      <c r="AO203" s="441"/>
      <c r="AP203" s="441"/>
      <c r="AQ203" s="441"/>
      <c r="AR203" s="441"/>
      <c r="AS203" s="441"/>
      <c r="AT203" s="441"/>
      <c r="AU203" s="441"/>
      <c r="AV203" s="441"/>
      <c r="AW203" s="441"/>
      <c r="AX203" s="441"/>
      <c r="AY203" s="441"/>
      <c r="AZ203" s="441"/>
      <c r="BA203" s="441"/>
      <c r="BB203" s="441"/>
      <c r="BC203" s="441"/>
      <c r="BD203" s="441"/>
      <c r="BE203" s="441"/>
      <c r="BF203" s="441"/>
      <c r="BG203" s="428" t="s">
        <v>329</v>
      </c>
      <c r="BH203" s="429"/>
      <c r="BI203" s="429"/>
      <c r="BJ203" s="430"/>
    </row>
    <row r="204" spans="1:239" s="62" customFormat="1" ht="78" customHeight="1" thickBot="1" x14ac:dyDescent="0.6">
      <c r="A204" s="494" t="s">
        <v>206</v>
      </c>
      <c r="B204" s="495"/>
      <c r="C204" s="495"/>
      <c r="D204" s="496"/>
      <c r="E204" s="442" t="s">
        <v>440</v>
      </c>
      <c r="F204" s="443"/>
      <c r="G204" s="443"/>
      <c r="H204" s="443"/>
      <c r="I204" s="443"/>
      <c r="J204" s="443"/>
      <c r="K204" s="443"/>
      <c r="L204" s="443"/>
      <c r="M204" s="443"/>
      <c r="N204" s="443"/>
      <c r="O204" s="443"/>
      <c r="P204" s="443"/>
      <c r="Q204" s="443"/>
      <c r="R204" s="443"/>
      <c r="S204" s="443"/>
      <c r="T204" s="443"/>
      <c r="U204" s="443"/>
      <c r="V204" s="443"/>
      <c r="W204" s="443"/>
      <c r="X204" s="443"/>
      <c r="Y204" s="443"/>
      <c r="Z204" s="443"/>
      <c r="AA204" s="443"/>
      <c r="AB204" s="443"/>
      <c r="AC204" s="443"/>
      <c r="AD204" s="443"/>
      <c r="AE204" s="443"/>
      <c r="AF204" s="443"/>
      <c r="AG204" s="443"/>
      <c r="AH204" s="443"/>
      <c r="AI204" s="443"/>
      <c r="AJ204" s="443"/>
      <c r="AK204" s="443"/>
      <c r="AL204" s="443"/>
      <c r="AM204" s="443"/>
      <c r="AN204" s="443"/>
      <c r="AO204" s="443"/>
      <c r="AP204" s="443"/>
      <c r="AQ204" s="443"/>
      <c r="AR204" s="443"/>
      <c r="AS204" s="443"/>
      <c r="AT204" s="443"/>
      <c r="AU204" s="443"/>
      <c r="AV204" s="443"/>
      <c r="AW204" s="443"/>
      <c r="AX204" s="443"/>
      <c r="AY204" s="443"/>
      <c r="AZ204" s="443"/>
      <c r="BA204" s="443"/>
      <c r="BB204" s="443"/>
      <c r="BC204" s="443"/>
      <c r="BD204" s="443"/>
      <c r="BE204" s="443"/>
      <c r="BF204" s="443"/>
      <c r="BG204" s="395" t="s">
        <v>219</v>
      </c>
      <c r="BH204" s="396"/>
      <c r="BI204" s="396"/>
      <c r="BJ204" s="397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  <c r="FY204" s="9"/>
      <c r="FZ204" s="9"/>
      <c r="GA204" s="9"/>
      <c r="GB204" s="9"/>
      <c r="GC204" s="9"/>
      <c r="GD204" s="9"/>
      <c r="GE204" s="9"/>
      <c r="GF204" s="9"/>
      <c r="GG204" s="9"/>
      <c r="GH204" s="9"/>
      <c r="GI204" s="9"/>
      <c r="GJ204" s="9"/>
      <c r="GK204" s="9"/>
      <c r="GL204" s="9"/>
      <c r="GM204" s="9"/>
      <c r="GN204" s="9"/>
      <c r="GO204" s="9"/>
      <c r="GP204" s="9"/>
      <c r="GQ204" s="9"/>
      <c r="GR204" s="9"/>
      <c r="GS204" s="9"/>
      <c r="GT204" s="9"/>
      <c r="GU204" s="9"/>
      <c r="GV204" s="9"/>
      <c r="GW204" s="9"/>
      <c r="GX204" s="9"/>
      <c r="GY204" s="9"/>
      <c r="GZ204" s="9"/>
      <c r="HA204" s="9"/>
      <c r="HB204" s="9"/>
      <c r="HC204" s="9"/>
      <c r="HD204" s="9"/>
      <c r="HE204" s="9"/>
      <c r="HF204" s="9"/>
      <c r="HG204" s="9"/>
      <c r="HH204" s="9"/>
      <c r="HI204" s="9"/>
      <c r="HJ204" s="9"/>
      <c r="HK204" s="9"/>
      <c r="HL204" s="9"/>
      <c r="HM204" s="9"/>
      <c r="HN204" s="9"/>
      <c r="HO204" s="9"/>
      <c r="HP204" s="9"/>
      <c r="HQ204" s="9"/>
      <c r="HR204" s="9"/>
      <c r="HS204" s="9"/>
      <c r="HT204" s="9"/>
      <c r="HU204" s="9"/>
      <c r="HV204" s="9"/>
      <c r="HW204" s="9"/>
      <c r="HX204" s="9"/>
      <c r="HY204" s="9"/>
      <c r="HZ204" s="9"/>
      <c r="IA204" s="9"/>
      <c r="IB204" s="9"/>
      <c r="IC204" s="9"/>
      <c r="ID204" s="9"/>
      <c r="IE204" s="9"/>
    </row>
    <row r="205" spans="1:239" s="62" customFormat="1" ht="73.5" customHeight="1" thickBot="1" x14ac:dyDescent="0.6">
      <c r="A205" s="494" t="s">
        <v>207</v>
      </c>
      <c r="B205" s="495"/>
      <c r="C205" s="495"/>
      <c r="D205" s="496"/>
      <c r="E205" s="438" t="s">
        <v>426</v>
      </c>
      <c r="F205" s="439"/>
      <c r="G205" s="439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  <c r="T205" s="439"/>
      <c r="U205" s="439"/>
      <c r="V205" s="439"/>
      <c r="W205" s="439"/>
      <c r="X205" s="439"/>
      <c r="Y205" s="439"/>
      <c r="Z205" s="439"/>
      <c r="AA205" s="439"/>
      <c r="AB205" s="439"/>
      <c r="AC205" s="439"/>
      <c r="AD205" s="439"/>
      <c r="AE205" s="439"/>
      <c r="AF205" s="439"/>
      <c r="AG205" s="439"/>
      <c r="AH205" s="439"/>
      <c r="AI205" s="439"/>
      <c r="AJ205" s="439"/>
      <c r="AK205" s="439"/>
      <c r="AL205" s="439"/>
      <c r="AM205" s="439"/>
      <c r="AN205" s="439"/>
      <c r="AO205" s="439"/>
      <c r="AP205" s="439"/>
      <c r="AQ205" s="439"/>
      <c r="AR205" s="439"/>
      <c r="AS205" s="439"/>
      <c r="AT205" s="439"/>
      <c r="AU205" s="439"/>
      <c r="AV205" s="439"/>
      <c r="AW205" s="439"/>
      <c r="AX205" s="439"/>
      <c r="AY205" s="439"/>
      <c r="AZ205" s="439"/>
      <c r="BA205" s="439"/>
      <c r="BB205" s="439"/>
      <c r="BC205" s="439"/>
      <c r="BD205" s="439"/>
      <c r="BE205" s="439"/>
      <c r="BF205" s="439"/>
      <c r="BG205" s="395" t="s">
        <v>299</v>
      </c>
      <c r="BH205" s="396"/>
      <c r="BI205" s="396"/>
      <c r="BJ205" s="397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  <c r="GB205" s="9"/>
      <c r="GC205" s="9"/>
      <c r="GD205" s="9"/>
      <c r="GE205" s="9"/>
      <c r="GF205" s="9"/>
      <c r="GG205" s="9"/>
      <c r="GH205" s="9"/>
      <c r="GI205" s="9"/>
      <c r="GJ205" s="9"/>
      <c r="GK205" s="9"/>
      <c r="GL205" s="9"/>
      <c r="GM205" s="9"/>
      <c r="GN205" s="9"/>
      <c r="GO205" s="9"/>
      <c r="GP205" s="9"/>
      <c r="GQ205" s="9"/>
      <c r="GR205" s="9"/>
      <c r="GS205" s="9"/>
      <c r="GT205" s="9"/>
      <c r="GU205" s="9"/>
      <c r="GV205" s="9"/>
      <c r="GW205" s="9"/>
      <c r="GX205" s="9"/>
      <c r="GY205" s="9"/>
      <c r="GZ205" s="9"/>
      <c r="HA205" s="9"/>
      <c r="HB205" s="9"/>
      <c r="HC205" s="9"/>
      <c r="HD205" s="9"/>
      <c r="HE205" s="9"/>
      <c r="HF205" s="9"/>
      <c r="HG205" s="9"/>
      <c r="HH205" s="9"/>
      <c r="HI205" s="9"/>
      <c r="HJ205" s="9"/>
      <c r="HK205" s="9"/>
      <c r="HL205" s="9"/>
      <c r="HM205" s="9"/>
      <c r="HN205" s="9"/>
      <c r="HO205" s="9"/>
      <c r="HP205" s="9"/>
      <c r="HQ205" s="9"/>
      <c r="HR205" s="9"/>
      <c r="HS205" s="9"/>
      <c r="HT205" s="9"/>
      <c r="HU205" s="9"/>
      <c r="HV205" s="9"/>
      <c r="HW205" s="9"/>
      <c r="HX205" s="9"/>
      <c r="HY205" s="9"/>
      <c r="HZ205" s="9"/>
      <c r="IA205" s="9"/>
      <c r="IB205" s="9"/>
      <c r="IC205" s="9"/>
      <c r="ID205" s="9"/>
      <c r="IE205" s="9"/>
    </row>
    <row r="206" spans="1:239" s="62" customFormat="1" ht="51.75" customHeight="1" thickBot="1" x14ac:dyDescent="0.6">
      <c r="A206" s="618" t="s">
        <v>208</v>
      </c>
      <c r="B206" s="619"/>
      <c r="C206" s="619"/>
      <c r="D206" s="620"/>
      <c r="E206" s="434" t="s">
        <v>427</v>
      </c>
      <c r="F206" s="435"/>
      <c r="G206" s="435"/>
      <c r="H206" s="435"/>
      <c r="I206" s="435"/>
      <c r="J206" s="435"/>
      <c r="K206" s="435"/>
      <c r="L206" s="435"/>
      <c r="M206" s="435"/>
      <c r="N206" s="435"/>
      <c r="O206" s="435"/>
      <c r="P206" s="435"/>
      <c r="Q206" s="435"/>
      <c r="R206" s="435"/>
      <c r="S206" s="435"/>
      <c r="T206" s="435"/>
      <c r="U206" s="435"/>
      <c r="V206" s="435"/>
      <c r="W206" s="435"/>
      <c r="X206" s="435"/>
      <c r="Y206" s="435"/>
      <c r="Z206" s="435"/>
      <c r="AA206" s="435"/>
      <c r="AB206" s="435"/>
      <c r="AC206" s="435"/>
      <c r="AD206" s="435"/>
      <c r="AE206" s="435"/>
      <c r="AF206" s="435"/>
      <c r="AG206" s="435"/>
      <c r="AH206" s="435"/>
      <c r="AI206" s="435"/>
      <c r="AJ206" s="435"/>
      <c r="AK206" s="435"/>
      <c r="AL206" s="435"/>
      <c r="AM206" s="435"/>
      <c r="AN206" s="435"/>
      <c r="AO206" s="435"/>
      <c r="AP206" s="435"/>
      <c r="AQ206" s="435"/>
      <c r="AR206" s="435"/>
      <c r="AS206" s="435"/>
      <c r="AT206" s="435"/>
      <c r="AU206" s="435"/>
      <c r="AV206" s="435"/>
      <c r="AW206" s="435"/>
      <c r="AX206" s="435"/>
      <c r="AY206" s="435"/>
      <c r="AZ206" s="435"/>
      <c r="BA206" s="435"/>
      <c r="BB206" s="435"/>
      <c r="BC206" s="435"/>
      <c r="BD206" s="435"/>
      <c r="BE206" s="435"/>
      <c r="BF206" s="435"/>
      <c r="BG206" s="395" t="s">
        <v>221</v>
      </c>
      <c r="BH206" s="396"/>
      <c r="BI206" s="396"/>
      <c r="BJ206" s="397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  <c r="EY206" s="9"/>
      <c r="EZ206" s="9"/>
      <c r="FA206" s="9"/>
      <c r="FB206" s="9"/>
      <c r="FC206" s="9"/>
      <c r="FD206" s="9"/>
      <c r="FE206" s="9"/>
      <c r="FF206" s="9"/>
      <c r="FG206" s="9"/>
      <c r="FH206" s="9"/>
      <c r="FI206" s="9"/>
      <c r="FJ206" s="9"/>
      <c r="FK206" s="9"/>
      <c r="FL206" s="9"/>
      <c r="FM206" s="9"/>
      <c r="FN206" s="9"/>
      <c r="FO206" s="9"/>
      <c r="FP206" s="9"/>
      <c r="FQ206" s="9"/>
      <c r="FR206" s="9"/>
      <c r="FS206" s="9"/>
      <c r="FT206" s="9"/>
      <c r="FU206" s="9"/>
      <c r="FV206" s="9"/>
      <c r="FW206" s="9"/>
      <c r="FX206" s="9"/>
      <c r="FY206" s="9"/>
      <c r="FZ206" s="9"/>
      <c r="GA206" s="9"/>
      <c r="GB206" s="9"/>
      <c r="GC206" s="9"/>
      <c r="GD206" s="9"/>
      <c r="GE206" s="9"/>
      <c r="GF206" s="9"/>
      <c r="GG206" s="9"/>
      <c r="GH206" s="9"/>
      <c r="GI206" s="9"/>
      <c r="GJ206" s="9"/>
      <c r="GK206" s="9"/>
      <c r="GL206" s="9"/>
      <c r="GM206" s="9"/>
      <c r="GN206" s="9"/>
      <c r="GO206" s="9"/>
      <c r="GP206" s="9"/>
      <c r="GQ206" s="9"/>
      <c r="GR206" s="9"/>
      <c r="GS206" s="9"/>
      <c r="GT206" s="9"/>
      <c r="GU206" s="9"/>
      <c r="GV206" s="9"/>
      <c r="GW206" s="9"/>
      <c r="GX206" s="9"/>
      <c r="GY206" s="9"/>
      <c r="GZ206" s="9"/>
      <c r="HA206" s="9"/>
      <c r="HB206" s="9"/>
      <c r="HC206" s="9"/>
      <c r="HD206" s="9"/>
      <c r="HE206" s="9"/>
      <c r="HF206" s="9"/>
      <c r="HG206" s="9"/>
      <c r="HH206" s="9"/>
      <c r="HI206" s="9"/>
      <c r="HJ206" s="9"/>
      <c r="HK206" s="9"/>
      <c r="HL206" s="9"/>
      <c r="HM206" s="9"/>
      <c r="HN206" s="9"/>
      <c r="HO206" s="9"/>
      <c r="HP206" s="9"/>
      <c r="HQ206" s="9"/>
      <c r="HR206" s="9"/>
      <c r="HS206" s="9"/>
      <c r="HT206" s="9"/>
      <c r="HU206" s="9"/>
      <c r="HV206" s="9"/>
      <c r="HW206" s="9"/>
      <c r="HX206" s="9"/>
      <c r="HY206" s="9"/>
      <c r="HZ206" s="9"/>
      <c r="IA206" s="9"/>
      <c r="IB206" s="9"/>
      <c r="IC206" s="9"/>
      <c r="ID206" s="9"/>
      <c r="IE206" s="9"/>
    </row>
    <row r="207" spans="1:239" s="62" customFormat="1" ht="49.5" customHeight="1" thickBot="1" x14ac:dyDescent="0.6">
      <c r="A207" s="410" t="s">
        <v>210</v>
      </c>
      <c r="B207" s="411"/>
      <c r="C207" s="411"/>
      <c r="D207" s="412"/>
      <c r="E207" s="438" t="s">
        <v>356</v>
      </c>
      <c r="F207" s="439"/>
      <c r="G207" s="439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  <c r="T207" s="439"/>
      <c r="U207" s="439"/>
      <c r="V207" s="439"/>
      <c r="W207" s="439"/>
      <c r="X207" s="439"/>
      <c r="Y207" s="439"/>
      <c r="Z207" s="439"/>
      <c r="AA207" s="439"/>
      <c r="AB207" s="439"/>
      <c r="AC207" s="439"/>
      <c r="AD207" s="439"/>
      <c r="AE207" s="439"/>
      <c r="AF207" s="439"/>
      <c r="AG207" s="439"/>
      <c r="AH207" s="439"/>
      <c r="AI207" s="439"/>
      <c r="AJ207" s="439"/>
      <c r="AK207" s="439"/>
      <c r="AL207" s="439"/>
      <c r="AM207" s="439"/>
      <c r="AN207" s="439"/>
      <c r="AO207" s="439"/>
      <c r="AP207" s="439"/>
      <c r="AQ207" s="439"/>
      <c r="AR207" s="439"/>
      <c r="AS207" s="439"/>
      <c r="AT207" s="439"/>
      <c r="AU207" s="439"/>
      <c r="AV207" s="439"/>
      <c r="AW207" s="439"/>
      <c r="AX207" s="439"/>
      <c r="AY207" s="439"/>
      <c r="AZ207" s="439"/>
      <c r="BA207" s="439"/>
      <c r="BB207" s="439"/>
      <c r="BC207" s="439"/>
      <c r="BD207" s="439"/>
      <c r="BE207" s="439"/>
      <c r="BF207" s="439"/>
      <c r="BG207" s="395" t="s">
        <v>330</v>
      </c>
      <c r="BH207" s="396"/>
      <c r="BI207" s="396"/>
      <c r="BJ207" s="397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  <c r="EY207" s="9"/>
      <c r="EZ207" s="9"/>
      <c r="FA207" s="9"/>
      <c r="FB207" s="9"/>
      <c r="FC207" s="9"/>
      <c r="FD207" s="9"/>
      <c r="FE207" s="9"/>
      <c r="FF207" s="9"/>
      <c r="FG207" s="9"/>
      <c r="FH207" s="9"/>
      <c r="FI207" s="9"/>
      <c r="FJ207" s="9"/>
      <c r="FK207" s="9"/>
      <c r="FL207" s="9"/>
      <c r="FM207" s="9"/>
      <c r="FN207" s="9"/>
      <c r="FO207" s="9"/>
      <c r="FP207" s="9"/>
      <c r="FQ207" s="9"/>
      <c r="FR207" s="9"/>
      <c r="FS207" s="9"/>
      <c r="FT207" s="9"/>
      <c r="FU207" s="9"/>
      <c r="FV207" s="9"/>
      <c r="FW207" s="9"/>
      <c r="FX207" s="9"/>
      <c r="FY207" s="9"/>
      <c r="FZ207" s="9"/>
      <c r="GA207" s="9"/>
      <c r="GB207" s="9"/>
      <c r="GC207" s="9"/>
      <c r="GD207" s="9"/>
      <c r="GE207" s="9"/>
      <c r="GF207" s="9"/>
      <c r="GG207" s="9"/>
      <c r="GH207" s="9"/>
      <c r="GI207" s="9"/>
      <c r="GJ207" s="9"/>
      <c r="GK207" s="9"/>
      <c r="GL207" s="9"/>
      <c r="GM207" s="9"/>
      <c r="GN207" s="9"/>
      <c r="GO207" s="9"/>
      <c r="GP207" s="9"/>
      <c r="GQ207" s="9"/>
      <c r="GR207" s="9"/>
      <c r="GS207" s="9"/>
      <c r="GT207" s="9"/>
      <c r="GU207" s="9"/>
      <c r="GV207" s="9"/>
      <c r="GW207" s="9"/>
      <c r="GX207" s="9"/>
      <c r="GY207" s="9"/>
      <c r="GZ207" s="9"/>
      <c r="HA207" s="9"/>
      <c r="HB207" s="9"/>
      <c r="HC207" s="9"/>
      <c r="HD207" s="9"/>
      <c r="HE207" s="9"/>
      <c r="HF207" s="9"/>
      <c r="HG207" s="9"/>
      <c r="HH207" s="9"/>
      <c r="HI207" s="9"/>
      <c r="HJ207" s="9"/>
      <c r="HK207" s="9"/>
      <c r="HL207" s="9"/>
      <c r="HM207" s="9"/>
      <c r="HN207" s="9"/>
      <c r="HO207" s="9"/>
      <c r="HP207" s="9"/>
      <c r="HQ207" s="9"/>
      <c r="HR207" s="9"/>
      <c r="HS207" s="9"/>
      <c r="HT207" s="9"/>
      <c r="HU207" s="9"/>
      <c r="HV207" s="9"/>
      <c r="HW207" s="9"/>
      <c r="HX207" s="9"/>
      <c r="HY207" s="9"/>
      <c r="HZ207" s="9"/>
      <c r="IA207" s="9"/>
      <c r="IB207" s="9"/>
      <c r="IC207" s="9"/>
      <c r="ID207" s="9"/>
      <c r="IE207" s="9"/>
    </row>
    <row r="208" spans="1:239" s="62" customFormat="1" ht="49.5" customHeight="1" thickBot="1" x14ac:dyDescent="0.6">
      <c r="A208" s="410" t="s">
        <v>211</v>
      </c>
      <c r="B208" s="411"/>
      <c r="C208" s="411"/>
      <c r="D208" s="412"/>
      <c r="E208" s="442" t="s">
        <v>428</v>
      </c>
      <c r="F208" s="443"/>
      <c r="G208" s="443"/>
      <c r="H208" s="443"/>
      <c r="I208" s="443"/>
      <c r="J208" s="443"/>
      <c r="K208" s="443"/>
      <c r="L208" s="443"/>
      <c r="M208" s="443"/>
      <c r="N208" s="443"/>
      <c r="O208" s="443"/>
      <c r="P208" s="443"/>
      <c r="Q208" s="443"/>
      <c r="R208" s="443"/>
      <c r="S208" s="443"/>
      <c r="T208" s="443"/>
      <c r="U208" s="443"/>
      <c r="V208" s="443"/>
      <c r="W208" s="443"/>
      <c r="X208" s="443"/>
      <c r="Y208" s="443"/>
      <c r="Z208" s="443"/>
      <c r="AA208" s="443"/>
      <c r="AB208" s="443"/>
      <c r="AC208" s="443"/>
      <c r="AD208" s="443"/>
      <c r="AE208" s="443"/>
      <c r="AF208" s="443"/>
      <c r="AG208" s="443"/>
      <c r="AH208" s="443"/>
      <c r="AI208" s="443"/>
      <c r="AJ208" s="443"/>
      <c r="AK208" s="443"/>
      <c r="AL208" s="443"/>
      <c r="AM208" s="443"/>
      <c r="AN208" s="443"/>
      <c r="AO208" s="443"/>
      <c r="AP208" s="443"/>
      <c r="AQ208" s="443"/>
      <c r="AR208" s="443"/>
      <c r="AS208" s="443"/>
      <c r="AT208" s="443"/>
      <c r="AU208" s="443"/>
      <c r="AV208" s="443"/>
      <c r="AW208" s="443"/>
      <c r="AX208" s="443"/>
      <c r="AY208" s="443"/>
      <c r="AZ208" s="443"/>
      <c r="BA208" s="443"/>
      <c r="BB208" s="443"/>
      <c r="BC208" s="443"/>
      <c r="BD208" s="443"/>
      <c r="BE208" s="443"/>
      <c r="BF208" s="443"/>
      <c r="BG208" s="395" t="s">
        <v>223</v>
      </c>
      <c r="BH208" s="396"/>
      <c r="BI208" s="396"/>
      <c r="BJ208" s="397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  <c r="FD208" s="9"/>
      <c r="FE208" s="9"/>
      <c r="FF208" s="9"/>
      <c r="FG208" s="9"/>
      <c r="FH208" s="9"/>
      <c r="FI208" s="9"/>
      <c r="FJ208" s="9"/>
      <c r="FK208" s="9"/>
      <c r="FL208" s="9"/>
      <c r="FM208" s="9"/>
      <c r="FN208" s="9"/>
      <c r="FO208" s="9"/>
      <c r="FP208" s="9"/>
      <c r="FQ208" s="9"/>
      <c r="FR208" s="9"/>
      <c r="FS208" s="9"/>
      <c r="FT208" s="9"/>
      <c r="FU208" s="9"/>
      <c r="FV208" s="9"/>
      <c r="FW208" s="9"/>
      <c r="FX208" s="9"/>
      <c r="FY208" s="9"/>
      <c r="FZ208" s="9"/>
      <c r="GA208" s="9"/>
      <c r="GB208" s="9"/>
      <c r="GC208" s="9"/>
      <c r="GD208" s="9"/>
      <c r="GE208" s="9"/>
      <c r="GF208" s="9"/>
      <c r="GG208" s="9"/>
      <c r="GH208" s="9"/>
      <c r="GI208" s="9"/>
      <c r="GJ208" s="9"/>
      <c r="GK208" s="9"/>
      <c r="GL208" s="9"/>
      <c r="GM208" s="9"/>
      <c r="GN208" s="9"/>
      <c r="GO208" s="9"/>
      <c r="GP208" s="9"/>
      <c r="GQ208" s="9"/>
      <c r="GR208" s="9"/>
      <c r="GS208" s="9"/>
      <c r="GT208" s="9"/>
      <c r="GU208" s="9"/>
      <c r="GV208" s="9"/>
      <c r="GW208" s="9"/>
      <c r="GX208" s="9"/>
      <c r="GY208" s="9"/>
      <c r="GZ208" s="9"/>
      <c r="HA208" s="9"/>
      <c r="HB208" s="9"/>
      <c r="HC208" s="9"/>
      <c r="HD208" s="9"/>
      <c r="HE208" s="9"/>
      <c r="HF208" s="9"/>
      <c r="HG208" s="9"/>
      <c r="HH208" s="9"/>
      <c r="HI208" s="9"/>
      <c r="HJ208" s="9"/>
      <c r="HK208" s="9"/>
      <c r="HL208" s="9"/>
      <c r="HM208" s="9"/>
      <c r="HN208" s="9"/>
      <c r="HO208" s="9"/>
      <c r="HP208" s="9"/>
      <c r="HQ208" s="9"/>
      <c r="HR208" s="9"/>
      <c r="HS208" s="9"/>
      <c r="HT208" s="9"/>
      <c r="HU208" s="9"/>
      <c r="HV208" s="9"/>
      <c r="HW208" s="9"/>
      <c r="HX208" s="9"/>
      <c r="HY208" s="9"/>
      <c r="HZ208" s="9"/>
      <c r="IA208" s="9"/>
      <c r="IB208" s="9"/>
      <c r="IC208" s="9"/>
      <c r="ID208" s="9"/>
      <c r="IE208" s="9"/>
    </row>
    <row r="209" spans="1:239" s="222" customFormat="1" ht="47.25" customHeight="1" thickBot="1" x14ac:dyDescent="0.6">
      <c r="A209" s="494" t="s">
        <v>212</v>
      </c>
      <c r="B209" s="495"/>
      <c r="C209" s="495"/>
      <c r="D209" s="496"/>
      <c r="E209" s="708" t="s">
        <v>429</v>
      </c>
      <c r="F209" s="709"/>
      <c r="G209" s="709"/>
      <c r="H209" s="709"/>
      <c r="I209" s="709"/>
      <c r="J209" s="709"/>
      <c r="K209" s="709"/>
      <c r="L209" s="709"/>
      <c r="M209" s="709"/>
      <c r="N209" s="709"/>
      <c r="O209" s="709"/>
      <c r="P209" s="709"/>
      <c r="Q209" s="709"/>
      <c r="R209" s="709"/>
      <c r="S209" s="709"/>
      <c r="T209" s="709"/>
      <c r="U209" s="709"/>
      <c r="V209" s="709"/>
      <c r="W209" s="709"/>
      <c r="X209" s="709"/>
      <c r="Y209" s="709"/>
      <c r="Z209" s="709"/>
      <c r="AA209" s="709"/>
      <c r="AB209" s="709"/>
      <c r="AC209" s="709"/>
      <c r="AD209" s="709"/>
      <c r="AE209" s="709"/>
      <c r="AF209" s="709"/>
      <c r="AG209" s="709"/>
      <c r="AH209" s="709"/>
      <c r="AI209" s="709"/>
      <c r="AJ209" s="709"/>
      <c r="AK209" s="709"/>
      <c r="AL209" s="709"/>
      <c r="AM209" s="709"/>
      <c r="AN209" s="709"/>
      <c r="AO209" s="709"/>
      <c r="AP209" s="709"/>
      <c r="AQ209" s="709"/>
      <c r="AR209" s="709"/>
      <c r="AS209" s="709"/>
      <c r="AT209" s="709"/>
      <c r="AU209" s="709"/>
      <c r="AV209" s="709"/>
      <c r="AW209" s="709"/>
      <c r="AX209" s="709"/>
      <c r="AY209" s="709"/>
      <c r="AZ209" s="709"/>
      <c r="BA209" s="709"/>
      <c r="BB209" s="709"/>
      <c r="BC209" s="709"/>
      <c r="BD209" s="709"/>
      <c r="BE209" s="709"/>
      <c r="BF209" s="709"/>
      <c r="BG209" s="431" t="s">
        <v>293</v>
      </c>
      <c r="BH209" s="432"/>
      <c r="BI209" s="432"/>
      <c r="BJ209" s="433"/>
      <c r="BK209" s="221"/>
      <c r="BL209" s="221"/>
      <c r="BM209" s="221"/>
      <c r="BN209" s="221"/>
      <c r="BO209" s="221"/>
      <c r="BP209" s="221"/>
      <c r="BQ209" s="221"/>
      <c r="BR209" s="221"/>
      <c r="BS209" s="221"/>
      <c r="BT209" s="221"/>
      <c r="BU209" s="221"/>
      <c r="BV209" s="221"/>
      <c r="BW209" s="221"/>
      <c r="BX209" s="221"/>
      <c r="BY209" s="221"/>
      <c r="BZ209" s="221"/>
      <c r="CA209" s="221"/>
      <c r="CB209" s="221"/>
      <c r="CC209" s="221"/>
      <c r="CD209" s="221"/>
      <c r="CE209" s="221"/>
      <c r="CF209" s="221"/>
      <c r="CG209" s="221"/>
      <c r="CH209" s="221"/>
      <c r="CI209" s="221"/>
      <c r="CJ209" s="221"/>
      <c r="CK209" s="221"/>
      <c r="CL209" s="221"/>
      <c r="CM209" s="221"/>
      <c r="CN209" s="221"/>
      <c r="CO209" s="221"/>
      <c r="CP209" s="221"/>
      <c r="CQ209" s="221"/>
      <c r="CR209" s="221"/>
      <c r="CS209" s="221"/>
      <c r="CT209" s="221"/>
      <c r="CU209" s="221"/>
      <c r="CV209" s="221"/>
      <c r="CW209" s="221"/>
      <c r="CX209" s="221"/>
      <c r="CY209" s="221"/>
      <c r="CZ209" s="221"/>
      <c r="DA209" s="221"/>
      <c r="DB209" s="221"/>
      <c r="DC209" s="221"/>
      <c r="DD209" s="221"/>
      <c r="DE209" s="221"/>
      <c r="DF209" s="221"/>
      <c r="DG209" s="221"/>
      <c r="DH209" s="221"/>
      <c r="DI209" s="221"/>
      <c r="DJ209" s="221"/>
      <c r="DK209" s="221"/>
      <c r="DL209" s="221"/>
      <c r="DM209" s="221"/>
      <c r="DN209" s="221"/>
      <c r="DO209" s="221"/>
      <c r="DP209" s="221"/>
      <c r="DQ209" s="221"/>
      <c r="DR209" s="221"/>
      <c r="DS209" s="221"/>
      <c r="DT209" s="221"/>
      <c r="DU209" s="221"/>
      <c r="DV209" s="221"/>
      <c r="DW209" s="221"/>
      <c r="DX209" s="221"/>
      <c r="DY209" s="221"/>
      <c r="DZ209" s="221"/>
      <c r="EA209" s="221"/>
      <c r="EB209" s="221"/>
      <c r="EC209" s="221"/>
      <c r="ED209" s="221"/>
      <c r="EE209" s="221"/>
      <c r="EF209" s="221"/>
      <c r="EG209" s="221"/>
      <c r="EH209" s="221"/>
      <c r="EI209" s="221"/>
      <c r="EJ209" s="221"/>
      <c r="EK209" s="221"/>
      <c r="EL209" s="221"/>
      <c r="EM209" s="221"/>
      <c r="EN209" s="221"/>
      <c r="EO209" s="221"/>
      <c r="EP209" s="221"/>
      <c r="EQ209" s="221"/>
      <c r="ER209" s="221"/>
      <c r="ES209" s="221"/>
      <c r="ET209" s="221"/>
      <c r="EU209" s="221"/>
      <c r="EV209" s="221"/>
      <c r="EW209" s="221"/>
      <c r="EX209" s="221"/>
      <c r="EY209" s="221"/>
      <c r="EZ209" s="221"/>
      <c r="FA209" s="221"/>
      <c r="FB209" s="221"/>
      <c r="FC209" s="221"/>
      <c r="FD209" s="221"/>
      <c r="FE209" s="221"/>
      <c r="FF209" s="221"/>
      <c r="FG209" s="221"/>
      <c r="FH209" s="221"/>
      <c r="FI209" s="221"/>
      <c r="FJ209" s="221"/>
      <c r="FK209" s="221"/>
      <c r="FL209" s="221"/>
      <c r="FM209" s="221"/>
      <c r="FN209" s="221"/>
      <c r="FO209" s="221"/>
      <c r="FP209" s="221"/>
      <c r="FQ209" s="221"/>
      <c r="FR209" s="221"/>
      <c r="FS209" s="221"/>
      <c r="FT209" s="221"/>
      <c r="FU209" s="221"/>
      <c r="FV209" s="221"/>
      <c r="FW209" s="221"/>
      <c r="FX209" s="221"/>
      <c r="FY209" s="221"/>
      <c r="FZ209" s="221"/>
      <c r="GA209" s="221"/>
      <c r="GB209" s="221"/>
      <c r="GC209" s="221"/>
      <c r="GD209" s="221"/>
      <c r="GE209" s="221"/>
      <c r="GF209" s="221"/>
      <c r="GG209" s="221"/>
      <c r="GH209" s="221"/>
      <c r="GI209" s="221"/>
      <c r="GJ209" s="221"/>
      <c r="GK209" s="221"/>
      <c r="GL209" s="221"/>
      <c r="GM209" s="221"/>
      <c r="GN209" s="221"/>
      <c r="GO209" s="221"/>
      <c r="GP209" s="221"/>
      <c r="GQ209" s="221"/>
      <c r="GR209" s="221"/>
      <c r="GS209" s="221"/>
      <c r="GT209" s="221"/>
      <c r="GU209" s="221"/>
      <c r="GV209" s="221"/>
      <c r="GW209" s="221"/>
      <c r="GX209" s="221"/>
      <c r="GY209" s="221"/>
      <c r="GZ209" s="221"/>
      <c r="HA209" s="221"/>
      <c r="HB209" s="221"/>
      <c r="HC209" s="221"/>
      <c r="HD209" s="221"/>
      <c r="HE209" s="221"/>
      <c r="HF209" s="221"/>
      <c r="HG209" s="221"/>
      <c r="HH209" s="221"/>
      <c r="HI209" s="221"/>
      <c r="HJ209" s="221"/>
      <c r="HK209" s="221"/>
      <c r="HL209" s="221"/>
      <c r="HM209" s="221"/>
      <c r="HN209" s="221"/>
      <c r="HO209" s="221"/>
      <c r="HP209" s="221"/>
      <c r="HQ209" s="221"/>
      <c r="HR209" s="221"/>
      <c r="HS209" s="221"/>
      <c r="HT209" s="221"/>
      <c r="HU209" s="221"/>
      <c r="HV209" s="221"/>
      <c r="HW209" s="221"/>
      <c r="HX209" s="221"/>
      <c r="HY209" s="221"/>
      <c r="HZ209" s="221"/>
      <c r="IA209" s="221"/>
      <c r="IB209" s="221"/>
      <c r="IC209" s="221"/>
      <c r="ID209" s="221"/>
      <c r="IE209" s="221"/>
    </row>
    <row r="210" spans="1:239" s="62" customFormat="1" ht="78.75" customHeight="1" thickBot="1" x14ac:dyDescent="0.6">
      <c r="A210" s="410" t="s">
        <v>213</v>
      </c>
      <c r="B210" s="411"/>
      <c r="C210" s="411"/>
      <c r="D210" s="412"/>
      <c r="E210" s="438" t="s">
        <v>441</v>
      </c>
      <c r="F210" s="561"/>
      <c r="G210" s="561"/>
      <c r="H210" s="561"/>
      <c r="I210" s="561"/>
      <c r="J210" s="561"/>
      <c r="K210" s="561"/>
      <c r="L210" s="561"/>
      <c r="M210" s="561"/>
      <c r="N210" s="561"/>
      <c r="O210" s="561"/>
      <c r="P210" s="561"/>
      <c r="Q210" s="561"/>
      <c r="R210" s="561"/>
      <c r="S210" s="561"/>
      <c r="T210" s="561"/>
      <c r="U210" s="561"/>
      <c r="V210" s="561"/>
      <c r="W210" s="561"/>
      <c r="X210" s="561"/>
      <c r="Y210" s="561"/>
      <c r="Z210" s="561"/>
      <c r="AA210" s="561"/>
      <c r="AB210" s="561"/>
      <c r="AC210" s="561"/>
      <c r="AD210" s="561"/>
      <c r="AE210" s="561"/>
      <c r="AF210" s="561"/>
      <c r="AG210" s="561"/>
      <c r="AH210" s="561"/>
      <c r="AI210" s="561"/>
      <c r="AJ210" s="561"/>
      <c r="AK210" s="561"/>
      <c r="AL210" s="561"/>
      <c r="AM210" s="561"/>
      <c r="AN210" s="561"/>
      <c r="AO210" s="561"/>
      <c r="AP210" s="561"/>
      <c r="AQ210" s="561"/>
      <c r="AR210" s="561"/>
      <c r="AS210" s="561"/>
      <c r="AT210" s="561"/>
      <c r="AU210" s="561"/>
      <c r="AV210" s="561"/>
      <c r="AW210" s="561"/>
      <c r="AX210" s="561"/>
      <c r="AY210" s="561"/>
      <c r="AZ210" s="561"/>
      <c r="BA210" s="561"/>
      <c r="BB210" s="561"/>
      <c r="BC210" s="561"/>
      <c r="BD210" s="561"/>
      <c r="BE210" s="561"/>
      <c r="BF210" s="561"/>
      <c r="BG210" s="395" t="s">
        <v>225</v>
      </c>
      <c r="BH210" s="396"/>
      <c r="BI210" s="396"/>
      <c r="BJ210" s="397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  <c r="FG210" s="9"/>
      <c r="FH210" s="9"/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  <c r="GB210" s="9"/>
      <c r="GC210" s="9"/>
      <c r="GD210" s="9"/>
      <c r="GE210" s="9"/>
      <c r="GF210" s="9"/>
      <c r="GG210" s="9"/>
      <c r="GH210" s="9"/>
      <c r="GI210" s="9"/>
      <c r="GJ210" s="9"/>
      <c r="GK210" s="9"/>
      <c r="GL210" s="9"/>
      <c r="GM210" s="9"/>
      <c r="GN210" s="9"/>
      <c r="GO210" s="9"/>
      <c r="GP210" s="9"/>
      <c r="GQ210" s="9"/>
      <c r="GR210" s="9"/>
      <c r="GS210" s="9"/>
      <c r="GT210" s="9"/>
      <c r="GU210" s="9"/>
      <c r="GV210" s="9"/>
      <c r="GW210" s="9"/>
      <c r="GX210" s="9"/>
      <c r="GY210" s="9"/>
      <c r="GZ210" s="9"/>
      <c r="HA210" s="9"/>
      <c r="HB210" s="9"/>
      <c r="HC210" s="9"/>
      <c r="HD210" s="9"/>
      <c r="HE210" s="9"/>
      <c r="HF210" s="9"/>
      <c r="HG210" s="9"/>
      <c r="HH210" s="9"/>
      <c r="HI210" s="9"/>
      <c r="HJ210" s="9"/>
      <c r="HK210" s="9"/>
      <c r="HL210" s="9"/>
      <c r="HM210" s="9"/>
      <c r="HN210" s="9"/>
      <c r="HO210" s="9"/>
      <c r="HP210" s="9"/>
      <c r="HQ210" s="9"/>
      <c r="HR210" s="9"/>
      <c r="HS210" s="9"/>
      <c r="HT210" s="9"/>
      <c r="HU210" s="9"/>
      <c r="HV210" s="9"/>
      <c r="HW210" s="9"/>
      <c r="HX210" s="9"/>
      <c r="HY210" s="9"/>
      <c r="HZ210" s="9"/>
      <c r="IA210" s="9"/>
      <c r="IB210" s="9"/>
      <c r="IC210" s="9"/>
      <c r="ID210" s="9"/>
      <c r="IE210" s="9"/>
    </row>
    <row r="211" spans="1:239" s="62" customFormat="1" ht="78" customHeight="1" thickBot="1" x14ac:dyDescent="0.6">
      <c r="A211" s="552" t="s">
        <v>214</v>
      </c>
      <c r="B211" s="553"/>
      <c r="C211" s="553"/>
      <c r="D211" s="554"/>
      <c r="E211" s="434" t="s">
        <v>430</v>
      </c>
      <c r="F211" s="435"/>
      <c r="G211" s="435"/>
      <c r="H211" s="435"/>
      <c r="I211" s="435"/>
      <c r="J211" s="435"/>
      <c r="K211" s="435"/>
      <c r="L211" s="435"/>
      <c r="M211" s="435"/>
      <c r="N211" s="435"/>
      <c r="O211" s="435"/>
      <c r="P211" s="435"/>
      <c r="Q211" s="435"/>
      <c r="R211" s="435"/>
      <c r="S211" s="435"/>
      <c r="T211" s="435"/>
      <c r="U211" s="435"/>
      <c r="V211" s="435"/>
      <c r="W211" s="435"/>
      <c r="X211" s="435"/>
      <c r="Y211" s="435"/>
      <c r="Z211" s="435"/>
      <c r="AA211" s="435"/>
      <c r="AB211" s="435"/>
      <c r="AC211" s="435"/>
      <c r="AD211" s="435"/>
      <c r="AE211" s="435"/>
      <c r="AF211" s="435"/>
      <c r="AG211" s="435"/>
      <c r="AH211" s="435"/>
      <c r="AI211" s="435"/>
      <c r="AJ211" s="435"/>
      <c r="AK211" s="435"/>
      <c r="AL211" s="435"/>
      <c r="AM211" s="435"/>
      <c r="AN211" s="435"/>
      <c r="AO211" s="435"/>
      <c r="AP211" s="435"/>
      <c r="AQ211" s="435"/>
      <c r="AR211" s="435"/>
      <c r="AS211" s="435"/>
      <c r="AT211" s="435"/>
      <c r="AU211" s="435"/>
      <c r="AV211" s="435"/>
      <c r="AW211" s="435"/>
      <c r="AX211" s="435"/>
      <c r="AY211" s="435"/>
      <c r="AZ211" s="435"/>
      <c r="BA211" s="435"/>
      <c r="BB211" s="435"/>
      <c r="BC211" s="435"/>
      <c r="BD211" s="435"/>
      <c r="BE211" s="435"/>
      <c r="BF211" s="435"/>
      <c r="BG211" s="395" t="s">
        <v>226</v>
      </c>
      <c r="BH211" s="396"/>
      <c r="BI211" s="396"/>
      <c r="BJ211" s="397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  <c r="EY211" s="9"/>
      <c r="EZ211" s="9"/>
      <c r="FA211" s="9"/>
      <c r="FB211" s="9"/>
      <c r="FC211" s="9"/>
      <c r="FD211" s="9"/>
      <c r="FE211" s="9"/>
      <c r="FF211" s="9"/>
      <c r="FG211" s="9"/>
      <c r="FH211" s="9"/>
      <c r="FI211" s="9"/>
      <c r="FJ211" s="9"/>
      <c r="FK211" s="9"/>
      <c r="FL211" s="9"/>
      <c r="FM211" s="9"/>
      <c r="FN211" s="9"/>
      <c r="FO211" s="9"/>
      <c r="FP211" s="9"/>
      <c r="FQ211" s="9"/>
      <c r="FR211" s="9"/>
      <c r="FS211" s="9"/>
      <c r="FT211" s="9"/>
      <c r="FU211" s="9"/>
      <c r="FV211" s="9"/>
      <c r="FW211" s="9"/>
      <c r="FX211" s="9"/>
      <c r="FY211" s="9"/>
      <c r="FZ211" s="9"/>
      <c r="GA211" s="9"/>
      <c r="GB211" s="9"/>
      <c r="GC211" s="9"/>
      <c r="GD211" s="9"/>
      <c r="GE211" s="9"/>
      <c r="GF211" s="9"/>
      <c r="GG211" s="9"/>
      <c r="GH211" s="9"/>
      <c r="GI211" s="9"/>
      <c r="GJ211" s="9"/>
      <c r="GK211" s="9"/>
      <c r="GL211" s="9"/>
      <c r="GM211" s="9"/>
      <c r="GN211" s="9"/>
      <c r="GO211" s="9"/>
      <c r="GP211" s="9"/>
      <c r="GQ211" s="9"/>
      <c r="GR211" s="9"/>
      <c r="GS211" s="9"/>
      <c r="GT211" s="9"/>
      <c r="GU211" s="9"/>
      <c r="GV211" s="9"/>
      <c r="GW211" s="9"/>
      <c r="GX211" s="9"/>
      <c r="GY211" s="9"/>
      <c r="GZ211" s="9"/>
      <c r="HA211" s="9"/>
      <c r="HB211" s="9"/>
      <c r="HC211" s="9"/>
      <c r="HD211" s="9"/>
      <c r="HE211" s="9"/>
      <c r="HF211" s="9"/>
      <c r="HG211" s="9"/>
      <c r="HH211" s="9"/>
      <c r="HI211" s="9"/>
      <c r="HJ211" s="9"/>
      <c r="HK211" s="9"/>
      <c r="HL211" s="9"/>
      <c r="HM211" s="9"/>
      <c r="HN211" s="9"/>
      <c r="HO211" s="9"/>
      <c r="HP211" s="9"/>
      <c r="HQ211" s="9"/>
      <c r="HR211" s="9"/>
      <c r="HS211" s="9"/>
      <c r="HT211" s="9"/>
      <c r="HU211" s="9"/>
      <c r="HV211" s="9"/>
      <c r="HW211" s="9"/>
      <c r="HX211" s="9"/>
      <c r="HY211" s="9"/>
      <c r="HZ211" s="9"/>
      <c r="IA211" s="9"/>
      <c r="IB211" s="9"/>
      <c r="IC211" s="9"/>
      <c r="ID211" s="9"/>
      <c r="IE211" s="9"/>
    </row>
    <row r="212" spans="1:239" s="222" customFormat="1" ht="51.75" customHeight="1" thickBot="1" x14ac:dyDescent="0.6">
      <c r="A212" s="494" t="s">
        <v>215</v>
      </c>
      <c r="B212" s="495"/>
      <c r="C212" s="495"/>
      <c r="D212" s="496"/>
      <c r="E212" s="438" t="s">
        <v>461</v>
      </c>
      <c r="F212" s="561"/>
      <c r="G212" s="561"/>
      <c r="H212" s="561"/>
      <c r="I212" s="561"/>
      <c r="J212" s="561"/>
      <c r="K212" s="561"/>
      <c r="L212" s="561"/>
      <c r="M212" s="561"/>
      <c r="N212" s="561"/>
      <c r="O212" s="561"/>
      <c r="P212" s="561"/>
      <c r="Q212" s="561"/>
      <c r="R212" s="561"/>
      <c r="S212" s="561"/>
      <c r="T212" s="561"/>
      <c r="U212" s="561"/>
      <c r="V212" s="561"/>
      <c r="W212" s="561"/>
      <c r="X212" s="561"/>
      <c r="Y212" s="561"/>
      <c r="Z212" s="561"/>
      <c r="AA212" s="561"/>
      <c r="AB212" s="561"/>
      <c r="AC212" s="561"/>
      <c r="AD212" s="561"/>
      <c r="AE212" s="561"/>
      <c r="AF212" s="561"/>
      <c r="AG212" s="561"/>
      <c r="AH212" s="561"/>
      <c r="AI212" s="561"/>
      <c r="AJ212" s="561"/>
      <c r="AK212" s="561"/>
      <c r="AL212" s="561"/>
      <c r="AM212" s="561"/>
      <c r="AN212" s="561"/>
      <c r="AO212" s="561"/>
      <c r="AP212" s="561"/>
      <c r="AQ212" s="561"/>
      <c r="AR212" s="561"/>
      <c r="AS212" s="561"/>
      <c r="AT212" s="561"/>
      <c r="AU212" s="561"/>
      <c r="AV212" s="561"/>
      <c r="AW212" s="561"/>
      <c r="AX212" s="561"/>
      <c r="AY212" s="561"/>
      <c r="AZ212" s="561"/>
      <c r="BA212" s="561"/>
      <c r="BB212" s="561"/>
      <c r="BC212" s="561"/>
      <c r="BD212" s="561"/>
      <c r="BE212" s="561"/>
      <c r="BF212" s="561"/>
      <c r="BG212" s="431" t="s">
        <v>331</v>
      </c>
      <c r="BH212" s="432"/>
      <c r="BI212" s="432"/>
      <c r="BJ212" s="433"/>
      <c r="BK212" s="221"/>
      <c r="BL212" s="221"/>
      <c r="BM212" s="221"/>
      <c r="BN212" s="221"/>
      <c r="BO212" s="221"/>
      <c r="BP212" s="221"/>
      <c r="BQ212" s="221"/>
      <c r="BR212" s="221"/>
      <c r="BS212" s="221"/>
      <c r="BT212" s="221"/>
      <c r="BU212" s="221"/>
      <c r="BV212" s="221"/>
      <c r="BW212" s="221"/>
      <c r="BX212" s="221"/>
      <c r="BY212" s="221"/>
      <c r="BZ212" s="221"/>
      <c r="CA212" s="221"/>
      <c r="CB212" s="221"/>
      <c r="CC212" s="221"/>
      <c r="CD212" s="221"/>
      <c r="CE212" s="221"/>
      <c r="CF212" s="221"/>
      <c r="CG212" s="221"/>
      <c r="CH212" s="221"/>
      <c r="CI212" s="221"/>
      <c r="CJ212" s="221"/>
      <c r="CK212" s="221"/>
      <c r="CL212" s="221"/>
      <c r="CM212" s="221"/>
      <c r="CN212" s="221"/>
      <c r="CO212" s="221"/>
      <c r="CP212" s="221"/>
      <c r="CQ212" s="221"/>
      <c r="CR212" s="221"/>
      <c r="CS212" s="221"/>
      <c r="CT212" s="221"/>
      <c r="CU212" s="221"/>
      <c r="CV212" s="221"/>
      <c r="CW212" s="221"/>
      <c r="CX212" s="221"/>
      <c r="CY212" s="221"/>
      <c r="CZ212" s="221"/>
      <c r="DA212" s="221"/>
      <c r="DB212" s="221"/>
      <c r="DC212" s="221"/>
      <c r="DD212" s="221"/>
      <c r="DE212" s="221"/>
      <c r="DF212" s="221"/>
      <c r="DG212" s="221"/>
      <c r="DH212" s="221"/>
      <c r="DI212" s="221"/>
      <c r="DJ212" s="221"/>
      <c r="DK212" s="221"/>
      <c r="DL212" s="221"/>
      <c r="DM212" s="221"/>
      <c r="DN212" s="221"/>
      <c r="DO212" s="221"/>
      <c r="DP212" s="221"/>
      <c r="DQ212" s="221"/>
      <c r="DR212" s="221"/>
      <c r="DS212" s="221"/>
      <c r="DT212" s="221"/>
      <c r="DU212" s="221"/>
      <c r="DV212" s="221"/>
      <c r="DW212" s="221"/>
      <c r="DX212" s="221"/>
      <c r="DY212" s="221"/>
      <c r="DZ212" s="221"/>
      <c r="EA212" s="221"/>
      <c r="EB212" s="221"/>
      <c r="EC212" s="221"/>
      <c r="ED212" s="221"/>
      <c r="EE212" s="221"/>
      <c r="EF212" s="221"/>
      <c r="EG212" s="221"/>
      <c r="EH212" s="221"/>
      <c r="EI212" s="221"/>
      <c r="EJ212" s="221"/>
      <c r="EK212" s="221"/>
      <c r="EL212" s="221"/>
      <c r="EM212" s="221"/>
      <c r="EN212" s="221"/>
      <c r="EO212" s="221"/>
      <c r="EP212" s="221"/>
      <c r="EQ212" s="221"/>
      <c r="ER212" s="221"/>
      <c r="ES212" s="221"/>
      <c r="ET212" s="221"/>
      <c r="EU212" s="221"/>
      <c r="EV212" s="221"/>
      <c r="EW212" s="221"/>
      <c r="EX212" s="221"/>
      <c r="EY212" s="221"/>
      <c r="EZ212" s="221"/>
      <c r="FA212" s="221"/>
      <c r="FB212" s="221"/>
      <c r="FC212" s="221"/>
      <c r="FD212" s="221"/>
      <c r="FE212" s="221"/>
      <c r="FF212" s="221"/>
      <c r="FG212" s="221"/>
      <c r="FH212" s="221"/>
      <c r="FI212" s="221"/>
      <c r="FJ212" s="221"/>
      <c r="FK212" s="221"/>
      <c r="FL212" s="221"/>
      <c r="FM212" s="221"/>
      <c r="FN212" s="221"/>
      <c r="FO212" s="221"/>
      <c r="FP212" s="221"/>
      <c r="FQ212" s="221"/>
      <c r="FR212" s="221"/>
      <c r="FS212" s="221"/>
      <c r="FT212" s="221"/>
      <c r="FU212" s="221"/>
      <c r="FV212" s="221"/>
      <c r="FW212" s="221"/>
      <c r="FX212" s="221"/>
      <c r="FY212" s="221"/>
      <c r="FZ212" s="221"/>
      <c r="GA212" s="221"/>
      <c r="GB212" s="221"/>
      <c r="GC212" s="221"/>
      <c r="GD212" s="221"/>
      <c r="GE212" s="221"/>
      <c r="GF212" s="221"/>
      <c r="GG212" s="221"/>
      <c r="GH212" s="221"/>
      <c r="GI212" s="221"/>
      <c r="GJ212" s="221"/>
      <c r="GK212" s="221"/>
      <c r="GL212" s="221"/>
      <c r="GM212" s="221"/>
      <c r="GN212" s="221"/>
      <c r="GO212" s="221"/>
      <c r="GP212" s="221"/>
      <c r="GQ212" s="221"/>
      <c r="GR212" s="221"/>
      <c r="GS212" s="221"/>
      <c r="GT212" s="221"/>
      <c r="GU212" s="221"/>
      <c r="GV212" s="221"/>
      <c r="GW212" s="221"/>
      <c r="GX212" s="221"/>
      <c r="GY212" s="221"/>
      <c r="GZ212" s="221"/>
      <c r="HA212" s="221"/>
      <c r="HB212" s="221"/>
      <c r="HC212" s="221"/>
      <c r="HD212" s="221"/>
      <c r="HE212" s="221"/>
      <c r="HF212" s="221"/>
      <c r="HG212" s="221"/>
      <c r="HH212" s="221"/>
      <c r="HI212" s="221"/>
      <c r="HJ212" s="221"/>
      <c r="HK212" s="221"/>
      <c r="HL212" s="221"/>
      <c r="HM212" s="221"/>
      <c r="HN212" s="221"/>
      <c r="HO212" s="221"/>
      <c r="HP212" s="221"/>
      <c r="HQ212" s="221"/>
      <c r="HR212" s="221"/>
      <c r="HS212" s="221"/>
      <c r="HT212" s="221"/>
      <c r="HU212" s="221"/>
      <c r="HV212" s="221"/>
      <c r="HW212" s="221"/>
      <c r="HX212" s="221"/>
      <c r="HY212" s="221"/>
      <c r="HZ212" s="221"/>
      <c r="IA212" s="221"/>
      <c r="IB212" s="221"/>
      <c r="IC212" s="221"/>
      <c r="ID212" s="221"/>
      <c r="IE212" s="221"/>
    </row>
    <row r="213" spans="1:239" s="62" customFormat="1" ht="47.25" customHeight="1" thickBot="1" x14ac:dyDescent="0.6">
      <c r="A213" s="494" t="s">
        <v>216</v>
      </c>
      <c r="B213" s="495"/>
      <c r="C213" s="495"/>
      <c r="D213" s="496"/>
      <c r="E213" s="442" t="s">
        <v>358</v>
      </c>
      <c r="F213" s="443"/>
      <c r="G213" s="443"/>
      <c r="H213" s="443"/>
      <c r="I213" s="443"/>
      <c r="J213" s="443"/>
      <c r="K213" s="443"/>
      <c r="L213" s="443"/>
      <c r="M213" s="443"/>
      <c r="N213" s="443"/>
      <c r="O213" s="443"/>
      <c r="P213" s="443"/>
      <c r="Q213" s="443"/>
      <c r="R213" s="443"/>
      <c r="S213" s="443"/>
      <c r="T213" s="443"/>
      <c r="U213" s="443"/>
      <c r="V213" s="443"/>
      <c r="W213" s="443"/>
      <c r="X213" s="443"/>
      <c r="Y213" s="443"/>
      <c r="Z213" s="443"/>
      <c r="AA213" s="443"/>
      <c r="AB213" s="443"/>
      <c r="AC213" s="443"/>
      <c r="AD213" s="443"/>
      <c r="AE213" s="443"/>
      <c r="AF213" s="443"/>
      <c r="AG213" s="443"/>
      <c r="AH213" s="443"/>
      <c r="AI213" s="443"/>
      <c r="AJ213" s="443"/>
      <c r="AK213" s="443"/>
      <c r="AL213" s="443"/>
      <c r="AM213" s="443"/>
      <c r="AN213" s="443"/>
      <c r="AO213" s="443"/>
      <c r="AP213" s="443"/>
      <c r="AQ213" s="443"/>
      <c r="AR213" s="443"/>
      <c r="AS213" s="443"/>
      <c r="AT213" s="443"/>
      <c r="AU213" s="443"/>
      <c r="AV213" s="443"/>
      <c r="AW213" s="443"/>
      <c r="AX213" s="443"/>
      <c r="AY213" s="443"/>
      <c r="AZ213" s="443"/>
      <c r="BA213" s="443"/>
      <c r="BB213" s="443"/>
      <c r="BC213" s="443"/>
      <c r="BD213" s="443"/>
      <c r="BE213" s="443"/>
      <c r="BF213" s="443"/>
      <c r="BG213" s="395" t="s">
        <v>332</v>
      </c>
      <c r="BH213" s="396"/>
      <c r="BI213" s="396"/>
      <c r="BJ213" s="397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  <c r="EY213" s="9"/>
      <c r="EZ213" s="9"/>
      <c r="FA213" s="9"/>
      <c r="FB213" s="9"/>
      <c r="FC213" s="9"/>
      <c r="FD213" s="9"/>
      <c r="FE213" s="9"/>
      <c r="FF213" s="9"/>
      <c r="FG213" s="9"/>
      <c r="FH213" s="9"/>
      <c r="FI213" s="9"/>
      <c r="FJ213" s="9"/>
      <c r="FK213" s="9"/>
      <c r="FL213" s="9"/>
      <c r="FM213" s="9"/>
      <c r="FN213" s="9"/>
      <c r="FO213" s="9"/>
      <c r="FP213" s="9"/>
      <c r="FQ213" s="9"/>
      <c r="FR213" s="9"/>
      <c r="FS213" s="9"/>
      <c r="FT213" s="9"/>
      <c r="FU213" s="9"/>
      <c r="FV213" s="9"/>
      <c r="FW213" s="9"/>
      <c r="FX213" s="9"/>
      <c r="FY213" s="9"/>
      <c r="FZ213" s="9"/>
      <c r="GA213" s="9"/>
      <c r="GB213" s="9"/>
      <c r="GC213" s="9"/>
      <c r="GD213" s="9"/>
      <c r="GE213" s="9"/>
      <c r="GF213" s="9"/>
      <c r="GG213" s="9"/>
      <c r="GH213" s="9"/>
      <c r="GI213" s="9"/>
      <c r="GJ213" s="9"/>
      <c r="GK213" s="9"/>
      <c r="GL213" s="9"/>
      <c r="GM213" s="9"/>
      <c r="GN213" s="9"/>
      <c r="GO213" s="9"/>
      <c r="GP213" s="9"/>
      <c r="GQ213" s="9"/>
      <c r="GR213" s="9"/>
      <c r="GS213" s="9"/>
      <c r="GT213" s="9"/>
      <c r="GU213" s="9"/>
      <c r="GV213" s="9"/>
      <c r="GW213" s="9"/>
      <c r="GX213" s="9"/>
      <c r="GY213" s="9"/>
      <c r="GZ213" s="9"/>
      <c r="HA213" s="9"/>
      <c r="HB213" s="9"/>
      <c r="HC213" s="9"/>
      <c r="HD213" s="9"/>
      <c r="HE213" s="9"/>
      <c r="HF213" s="9"/>
      <c r="HG213" s="9"/>
      <c r="HH213" s="9"/>
      <c r="HI213" s="9"/>
      <c r="HJ213" s="9"/>
      <c r="HK213" s="9"/>
      <c r="HL213" s="9"/>
      <c r="HM213" s="9"/>
      <c r="HN213" s="9"/>
      <c r="HO213" s="9"/>
      <c r="HP213" s="9"/>
      <c r="HQ213" s="9"/>
      <c r="HR213" s="9"/>
      <c r="HS213" s="9"/>
      <c r="HT213" s="9"/>
      <c r="HU213" s="9"/>
      <c r="HV213" s="9"/>
      <c r="HW213" s="9"/>
      <c r="HX213" s="9"/>
      <c r="HY213" s="9"/>
      <c r="HZ213" s="9"/>
      <c r="IA213" s="9"/>
      <c r="IB213" s="9"/>
      <c r="IC213" s="9"/>
      <c r="ID213" s="9"/>
      <c r="IE213" s="9"/>
    </row>
    <row r="214" spans="1:239" s="62" customFormat="1" ht="47.25" customHeight="1" thickBot="1" x14ac:dyDescent="0.6">
      <c r="A214" s="410" t="s">
        <v>217</v>
      </c>
      <c r="B214" s="411"/>
      <c r="C214" s="411"/>
      <c r="D214" s="412"/>
      <c r="E214" s="438" t="s">
        <v>431</v>
      </c>
      <c r="F214" s="443"/>
      <c r="G214" s="443"/>
      <c r="H214" s="443"/>
      <c r="I214" s="443"/>
      <c r="J214" s="443"/>
      <c r="K214" s="443"/>
      <c r="L214" s="443"/>
      <c r="M214" s="443"/>
      <c r="N214" s="443"/>
      <c r="O214" s="443"/>
      <c r="P214" s="443"/>
      <c r="Q214" s="443"/>
      <c r="R214" s="443"/>
      <c r="S214" s="443"/>
      <c r="T214" s="443"/>
      <c r="U214" s="443"/>
      <c r="V214" s="443"/>
      <c r="W214" s="443"/>
      <c r="X214" s="443"/>
      <c r="Y214" s="443"/>
      <c r="Z214" s="443"/>
      <c r="AA214" s="443"/>
      <c r="AB214" s="443"/>
      <c r="AC214" s="443"/>
      <c r="AD214" s="443"/>
      <c r="AE214" s="443"/>
      <c r="AF214" s="443"/>
      <c r="AG214" s="443"/>
      <c r="AH214" s="443"/>
      <c r="AI214" s="443"/>
      <c r="AJ214" s="443"/>
      <c r="AK214" s="443"/>
      <c r="AL214" s="443"/>
      <c r="AM214" s="443"/>
      <c r="AN214" s="443"/>
      <c r="AO214" s="443"/>
      <c r="AP214" s="443"/>
      <c r="AQ214" s="443"/>
      <c r="AR214" s="443"/>
      <c r="AS214" s="443"/>
      <c r="AT214" s="443"/>
      <c r="AU214" s="443"/>
      <c r="AV214" s="443"/>
      <c r="AW214" s="443"/>
      <c r="AX214" s="443"/>
      <c r="AY214" s="443"/>
      <c r="AZ214" s="443"/>
      <c r="BA214" s="443"/>
      <c r="BB214" s="443"/>
      <c r="BC214" s="443"/>
      <c r="BD214" s="443"/>
      <c r="BE214" s="443"/>
      <c r="BF214" s="443"/>
      <c r="BG214" s="395" t="s">
        <v>228</v>
      </c>
      <c r="BH214" s="396"/>
      <c r="BI214" s="396"/>
      <c r="BJ214" s="397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  <c r="FD214" s="9"/>
      <c r="FE214" s="9"/>
      <c r="FF214" s="9"/>
      <c r="FG214" s="9"/>
      <c r="FH214" s="9"/>
      <c r="FI214" s="9"/>
      <c r="FJ214" s="9"/>
      <c r="FK214" s="9"/>
      <c r="FL214" s="9"/>
      <c r="FM214" s="9"/>
      <c r="FN214" s="9"/>
      <c r="FO214" s="9"/>
      <c r="FP214" s="9"/>
      <c r="FQ214" s="9"/>
      <c r="FR214" s="9"/>
      <c r="FS214" s="9"/>
      <c r="FT214" s="9"/>
      <c r="FU214" s="9"/>
      <c r="FV214" s="9"/>
      <c r="FW214" s="9"/>
      <c r="FX214" s="9"/>
      <c r="FY214" s="9"/>
      <c r="FZ214" s="9"/>
      <c r="GA214" s="9"/>
      <c r="GB214" s="9"/>
      <c r="GC214" s="9"/>
      <c r="GD214" s="9"/>
      <c r="GE214" s="9"/>
      <c r="GF214" s="9"/>
      <c r="GG214" s="9"/>
      <c r="GH214" s="9"/>
      <c r="GI214" s="9"/>
      <c r="GJ214" s="9"/>
      <c r="GK214" s="9"/>
      <c r="GL214" s="9"/>
      <c r="GM214" s="9"/>
      <c r="GN214" s="9"/>
      <c r="GO214" s="9"/>
      <c r="GP214" s="9"/>
      <c r="GQ214" s="9"/>
      <c r="GR214" s="9"/>
      <c r="GS214" s="9"/>
      <c r="GT214" s="9"/>
      <c r="GU214" s="9"/>
      <c r="GV214" s="9"/>
      <c r="GW214" s="9"/>
      <c r="GX214" s="9"/>
      <c r="GY214" s="9"/>
      <c r="GZ214" s="9"/>
      <c r="HA214" s="9"/>
      <c r="HB214" s="9"/>
      <c r="HC214" s="9"/>
      <c r="HD214" s="9"/>
      <c r="HE214" s="9"/>
      <c r="HF214" s="9"/>
      <c r="HG214" s="9"/>
      <c r="HH214" s="9"/>
      <c r="HI214" s="9"/>
      <c r="HJ214" s="9"/>
      <c r="HK214" s="9"/>
      <c r="HL214" s="9"/>
      <c r="HM214" s="9"/>
      <c r="HN214" s="9"/>
      <c r="HO214" s="9"/>
      <c r="HP214" s="9"/>
      <c r="HQ214" s="9"/>
      <c r="HR214" s="9"/>
      <c r="HS214" s="9"/>
      <c r="HT214" s="9"/>
      <c r="HU214" s="9"/>
      <c r="HV214" s="9"/>
      <c r="HW214" s="9"/>
      <c r="HX214" s="9"/>
      <c r="HY214" s="9"/>
      <c r="HZ214" s="9"/>
      <c r="IA214" s="9"/>
      <c r="IB214" s="9"/>
      <c r="IC214" s="9"/>
      <c r="ID214" s="9"/>
      <c r="IE214" s="9"/>
    </row>
    <row r="215" spans="1:239" s="62" customFormat="1" ht="49.5" customHeight="1" thickBot="1" x14ac:dyDescent="0.6">
      <c r="A215" s="410" t="s">
        <v>339</v>
      </c>
      <c r="B215" s="411"/>
      <c r="C215" s="411"/>
      <c r="D215" s="412"/>
      <c r="E215" s="734" t="s">
        <v>432</v>
      </c>
      <c r="F215" s="735"/>
      <c r="G215" s="735"/>
      <c r="H215" s="735"/>
      <c r="I215" s="735"/>
      <c r="J215" s="735"/>
      <c r="K215" s="735"/>
      <c r="L215" s="735"/>
      <c r="M215" s="735"/>
      <c r="N215" s="735"/>
      <c r="O215" s="735"/>
      <c r="P215" s="735"/>
      <c r="Q215" s="735"/>
      <c r="R215" s="735"/>
      <c r="S215" s="735"/>
      <c r="T215" s="735"/>
      <c r="U215" s="735"/>
      <c r="V215" s="735"/>
      <c r="W215" s="735"/>
      <c r="X215" s="735"/>
      <c r="Y215" s="735"/>
      <c r="Z215" s="735"/>
      <c r="AA215" s="735"/>
      <c r="AB215" s="735"/>
      <c r="AC215" s="735"/>
      <c r="AD215" s="735"/>
      <c r="AE215" s="735"/>
      <c r="AF215" s="735"/>
      <c r="AG215" s="735"/>
      <c r="AH215" s="735"/>
      <c r="AI215" s="735"/>
      <c r="AJ215" s="735"/>
      <c r="AK215" s="735"/>
      <c r="AL215" s="735"/>
      <c r="AM215" s="735"/>
      <c r="AN215" s="735"/>
      <c r="AO215" s="735"/>
      <c r="AP215" s="735"/>
      <c r="AQ215" s="735"/>
      <c r="AR215" s="735"/>
      <c r="AS215" s="735"/>
      <c r="AT215" s="735"/>
      <c r="AU215" s="735"/>
      <c r="AV215" s="735"/>
      <c r="AW215" s="735"/>
      <c r="AX215" s="735"/>
      <c r="AY215" s="735"/>
      <c r="AZ215" s="735"/>
      <c r="BA215" s="735"/>
      <c r="BB215" s="735"/>
      <c r="BC215" s="735"/>
      <c r="BD215" s="735"/>
      <c r="BE215" s="735"/>
      <c r="BF215" s="735"/>
      <c r="BG215" s="395" t="s">
        <v>360</v>
      </c>
      <c r="BH215" s="396"/>
      <c r="BI215" s="396"/>
      <c r="BJ215" s="397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  <c r="EY215" s="9"/>
      <c r="EZ215" s="9"/>
      <c r="FA215" s="9"/>
      <c r="FB215" s="9"/>
      <c r="FC215" s="9"/>
      <c r="FD215" s="9"/>
      <c r="FE215" s="9"/>
      <c r="FF215" s="9"/>
      <c r="FG215" s="9"/>
      <c r="FH215" s="9"/>
      <c r="FI215" s="9"/>
      <c r="FJ215" s="9"/>
      <c r="FK215" s="9"/>
      <c r="FL215" s="9"/>
      <c r="FM215" s="9"/>
      <c r="FN215" s="9"/>
      <c r="FO215" s="9"/>
      <c r="FP215" s="9"/>
      <c r="FQ215" s="9"/>
      <c r="FR215" s="9"/>
      <c r="FS215" s="9"/>
      <c r="FT215" s="9"/>
      <c r="FU215" s="9"/>
      <c r="FV215" s="9"/>
      <c r="FW215" s="9"/>
      <c r="FX215" s="9"/>
      <c r="FY215" s="9"/>
      <c r="FZ215" s="9"/>
      <c r="GA215" s="9"/>
      <c r="GB215" s="9"/>
      <c r="GC215" s="9"/>
      <c r="GD215" s="9"/>
      <c r="GE215" s="9"/>
      <c r="GF215" s="9"/>
      <c r="GG215" s="9"/>
      <c r="GH215" s="9"/>
      <c r="GI215" s="9"/>
      <c r="GJ215" s="9"/>
      <c r="GK215" s="9"/>
      <c r="GL215" s="9"/>
      <c r="GM215" s="9"/>
      <c r="GN215" s="9"/>
      <c r="GO215" s="9"/>
      <c r="GP215" s="9"/>
      <c r="GQ215" s="9"/>
      <c r="GR215" s="9"/>
      <c r="GS215" s="9"/>
      <c r="GT215" s="9"/>
      <c r="GU215" s="9"/>
      <c r="GV215" s="9"/>
      <c r="GW215" s="9"/>
      <c r="GX215" s="9"/>
      <c r="GY215" s="9"/>
      <c r="GZ215" s="9"/>
      <c r="HA215" s="9"/>
      <c r="HB215" s="9"/>
      <c r="HC215" s="9"/>
      <c r="HD215" s="9"/>
      <c r="HE215" s="9"/>
      <c r="HF215" s="9"/>
      <c r="HG215" s="9"/>
      <c r="HH215" s="9"/>
      <c r="HI215" s="9"/>
      <c r="HJ215" s="9"/>
      <c r="HK215" s="9"/>
      <c r="HL215" s="9"/>
      <c r="HM215" s="9"/>
      <c r="HN215" s="9"/>
      <c r="HO215" s="9"/>
      <c r="HP215" s="9"/>
      <c r="HQ215" s="9"/>
      <c r="HR215" s="9"/>
      <c r="HS215" s="9"/>
      <c r="HT215" s="9"/>
      <c r="HU215" s="9"/>
      <c r="HV215" s="9"/>
      <c r="HW215" s="9"/>
      <c r="HX215" s="9"/>
      <c r="HY215" s="9"/>
      <c r="HZ215" s="9"/>
      <c r="IA215" s="9"/>
      <c r="IB215" s="9"/>
      <c r="IC215" s="9"/>
      <c r="ID215" s="9"/>
      <c r="IE215" s="9"/>
    </row>
    <row r="216" spans="1:239" s="62" customFormat="1" ht="53.25" customHeight="1" thickBot="1" x14ac:dyDescent="0.6">
      <c r="A216" s="410" t="s">
        <v>359</v>
      </c>
      <c r="B216" s="411"/>
      <c r="C216" s="411"/>
      <c r="D216" s="412"/>
      <c r="E216" s="442" t="s">
        <v>346</v>
      </c>
      <c r="F216" s="443"/>
      <c r="G216" s="443"/>
      <c r="H216" s="443"/>
      <c r="I216" s="443"/>
      <c r="J216" s="443"/>
      <c r="K216" s="443"/>
      <c r="L216" s="443"/>
      <c r="M216" s="443"/>
      <c r="N216" s="443"/>
      <c r="O216" s="443"/>
      <c r="P216" s="443"/>
      <c r="Q216" s="443"/>
      <c r="R216" s="443"/>
      <c r="S216" s="443"/>
      <c r="T216" s="443"/>
      <c r="U216" s="443"/>
      <c r="V216" s="443"/>
      <c r="W216" s="443"/>
      <c r="X216" s="443"/>
      <c r="Y216" s="443"/>
      <c r="Z216" s="443"/>
      <c r="AA216" s="443"/>
      <c r="AB216" s="443"/>
      <c r="AC216" s="443"/>
      <c r="AD216" s="443"/>
      <c r="AE216" s="443"/>
      <c r="AF216" s="443"/>
      <c r="AG216" s="443"/>
      <c r="AH216" s="443"/>
      <c r="AI216" s="443"/>
      <c r="AJ216" s="443"/>
      <c r="AK216" s="443"/>
      <c r="AL216" s="443"/>
      <c r="AM216" s="443"/>
      <c r="AN216" s="443"/>
      <c r="AO216" s="443"/>
      <c r="AP216" s="443"/>
      <c r="AQ216" s="443"/>
      <c r="AR216" s="443"/>
      <c r="AS216" s="443"/>
      <c r="AT216" s="443"/>
      <c r="AU216" s="443"/>
      <c r="AV216" s="443"/>
      <c r="AW216" s="443"/>
      <c r="AX216" s="443"/>
      <c r="AY216" s="443"/>
      <c r="AZ216" s="443"/>
      <c r="BA216" s="443"/>
      <c r="BB216" s="443"/>
      <c r="BC216" s="443"/>
      <c r="BD216" s="443"/>
      <c r="BE216" s="443"/>
      <c r="BF216" s="443"/>
      <c r="BG216" s="395" t="s">
        <v>362</v>
      </c>
      <c r="BH216" s="396"/>
      <c r="BI216" s="396"/>
      <c r="BJ216" s="397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  <c r="EY216" s="9"/>
      <c r="EZ216" s="9"/>
      <c r="FA216" s="9"/>
      <c r="FB216" s="9"/>
      <c r="FC216" s="9"/>
      <c r="FD216" s="9"/>
      <c r="FE216" s="9"/>
      <c r="FF216" s="9"/>
      <c r="FG216" s="9"/>
      <c r="FH216" s="9"/>
      <c r="FI216" s="9"/>
      <c r="FJ216" s="9"/>
      <c r="FK216" s="9"/>
      <c r="FL216" s="9"/>
      <c r="FM216" s="9"/>
      <c r="FN216" s="9"/>
      <c r="FO216" s="9"/>
      <c r="FP216" s="9"/>
      <c r="FQ216" s="9"/>
      <c r="FR216" s="9"/>
      <c r="FS216" s="9"/>
      <c r="FT216" s="9"/>
      <c r="FU216" s="9"/>
      <c r="FV216" s="9"/>
      <c r="FW216" s="9"/>
      <c r="FX216" s="9"/>
      <c r="FY216" s="9"/>
      <c r="FZ216" s="9"/>
      <c r="GA216" s="9"/>
      <c r="GB216" s="9"/>
      <c r="GC216" s="9"/>
      <c r="GD216" s="9"/>
      <c r="GE216" s="9"/>
      <c r="GF216" s="9"/>
      <c r="GG216" s="9"/>
      <c r="GH216" s="9"/>
      <c r="GI216" s="9"/>
      <c r="GJ216" s="9"/>
      <c r="GK216" s="9"/>
      <c r="GL216" s="9"/>
      <c r="GM216" s="9"/>
      <c r="GN216" s="9"/>
      <c r="GO216" s="9"/>
      <c r="GP216" s="9"/>
      <c r="GQ216" s="9"/>
      <c r="GR216" s="9"/>
      <c r="GS216" s="9"/>
      <c r="GT216" s="9"/>
      <c r="GU216" s="9"/>
      <c r="GV216" s="9"/>
      <c r="GW216" s="9"/>
      <c r="GX216" s="9"/>
      <c r="GY216" s="9"/>
      <c r="GZ216" s="9"/>
      <c r="HA216" s="9"/>
      <c r="HB216" s="9"/>
      <c r="HC216" s="9"/>
      <c r="HD216" s="9"/>
      <c r="HE216" s="9"/>
      <c r="HF216" s="9"/>
      <c r="HG216" s="9"/>
      <c r="HH216" s="9"/>
      <c r="HI216" s="9"/>
      <c r="HJ216" s="9"/>
      <c r="HK216" s="9"/>
      <c r="HL216" s="9"/>
      <c r="HM216" s="9"/>
      <c r="HN216" s="9"/>
      <c r="HO216" s="9"/>
      <c r="HP216" s="9"/>
      <c r="HQ216" s="9"/>
      <c r="HR216" s="9"/>
      <c r="HS216" s="9"/>
      <c r="HT216" s="9"/>
      <c r="HU216" s="9"/>
      <c r="HV216" s="9"/>
      <c r="HW216" s="9"/>
      <c r="HX216" s="9"/>
      <c r="HY216" s="9"/>
      <c r="HZ216" s="9"/>
      <c r="IA216" s="9"/>
      <c r="IB216" s="9"/>
      <c r="IC216" s="9"/>
      <c r="ID216" s="9"/>
      <c r="IE216" s="9"/>
    </row>
    <row r="217" spans="1:239" s="7" customFormat="1" ht="75" customHeight="1" thickBot="1" x14ac:dyDescent="0.6">
      <c r="A217" s="730" t="s">
        <v>361</v>
      </c>
      <c r="B217" s="731"/>
      <c r="C217" s="731"/>
      <c r="D217" s="732"/>
      <c r="E217" s="865" t="s">
        <v>442</v>
      </c>
      <c r="F217" s="866"/>
      <c r="G217" s="866"/>
      <c r="H217" s="866"/>
      <c r="I217" s="866"/>
      <c r="J217" s="866"/>
      <c r="K217" s="866"/>
      <c r="L217" s="866"/>
      <c r="M217" s="866"/>
      <c r="N217" s="866"/>
      <c r="O217" s="866"/>
      <c r="P217" s="866"/>
      <c r="Q217" s="866"/>
      <c r="R217" s="866"/>
      <c r="S217" s="866"/>
      <c r="T217" s="866"/>
      <c r="U217" s="866"/>
      <c r="V217" s="866"/>
      <c r="W217" s="866"/>
      <c r="X217" s="866"/>
      <c r="Y217" s="866"/>
      <c r="Z217" s="866"/>
      <c r="AA217" s="866"/>
      <c r="AB217" s="866"/>
      <c r="AC217" s="866"/>
      <c r="AD217" s="866"/>
      <c r="AE217" s="866"/>
      <c r="AF217" s="866"/>
      <c r="AG217" s="866"/>
      <c r="AH217" s="866"/>
      <c r="AI217" s="866"/>
      <c r="AJ217" s="866"/>
      <c r="AK217" s="866"/>
      <c r="AL217" s="866"/>
      <c r="AM217" s="866"/>
      <c r="AN217" s="866"/>
      <c r="AO217" s="866"/>
      <c r="AP217" s="866"/>
      <c r="AQ217" s="866"/>
      <c r="AR217" s="866"/>
      <c r="AS217" s="866"/>
      <c r="AT217" s="866"/>
      <c r="AU217" s="866"/>
      <c r="AV217" s="866"/>
      <c r="AW217" s="866"/>
      <c r="AX217" s="866"/>
      <c r="AY217" s="866"/>
      <c r="AZ217" s="866"/>
      <c r="BA217" s="866"/>
      <c r="BB217" s="866"/>
      <c r="BC217" s="866"/>
      <c r="BD217" s="866"/>
      <c r="BE217" s="866"/>
      <c r="BF217" s="866"/>
      <c r="BG217" s="428" t="s">
        <v>364</v>
      </c>
      <c r="BH217" s="429"/>
      <c r="BI217" s="429"/>
      <c r="BJ217" s="430"/>
    </row>
    <row r="218" spans="1:239" s="62" customFormat="1" ht="78" customHeight="1" thickBot="1" x14ac:dyDescent="0.6">
      <c r="A218" s="410" t="s">
        <v>363</v>
      </c>
      <c r="B218" s="411"/>
      <c r="C218" s="411"/>
      <c r="D218" s="412"/>
      <c r="E218" s="436" t="s">
        <v>443</v>
      </c>
      <c r="F218" s="437"/>
      <c r="G218" s="437"/>
      <c r="H218" s="437"/>
      <c r="I218" s="437"/>
      <c r="J218" s="437"/>
      <c r="K218" s="437"/>
      <c r="L218" s="437"/>
      <c r="M218" s="437"/>
      <c r="N218" s="437"/>
      <c r="O218" s="437"/>
      <c r="P218" s="437"/>
      <c r="Q218" s="437"/>
      <c r="R218" s="437"/>
      <c r="S218" s="437"/>
      <c r="T218" s="437"/>
      <c r="U218" s="437"/>
      <c r="V218" s="437"/>
      <c r="W218" s="437"/>
      <c r="X218" s="437"/>
      <c r="Y218" s="437"/>
      <c r="Z218" s="437"/>
      <c r="AA218" s="437"/>
      <c r="AB218" s="437"/>
      <c r="AC218" s="437"/>
      <c r="AD218" s="437"/>
      <c r="AE218" s="437"/>
      <c r="AF218" s="437"/>
      <c r="AG218" s="437"/>
      <c r="AH218" s="437"/>
      <c r="AI218" s="437"/>
      <c r="AJ218" s="437"/>
      <c r="AK218" s="437"/>
      <c r="AL218" s="437"/>
      <c r="AM218" s="437"/>
      <c r="AN218" s="437"/>
      <c r="AO218" s="437"/>
      <c r="AP218" s="437"/>
      <c r="AQ218" s="437"/>
      <c r="AR218" s="437"/>
      <c r="AS218" s="437"/>
      <c r="AT218" s="437"/>
      <c r="AU218" s="437"/>
      <c r="AV218" s="437"/>
      <c r="AW218" s="437"/>
      <c r="AX218" s="437"/>
      <c r="AY218" s="437"/>
      <c r="AZ218" s="437"/>
      <c r="BA218" s="437"/>
      <c r="BB218" s="437"/>
      <c r="BC218" s="437"/>
      <c r="BD218" s="437"/>
      <c r="BE218" s="437"/>
      <c r="BF218" s="437"/>
      <c r="BG218" s="395" t="s">
        <v>366</v>
      </c>
      <c r="BH218" s="396"/>
      <c r="BI218" s="396"/>
      <c r="BJ218" s="397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  <c r="GB218" s="9"/>
      <c r="GC218" s="9"/>
      <c r="GD218" s="9"/>
      <c r="GE218" s="9"/>
      <c r="GF218" s="9"/>
      <c r="GG218" s="9"/>
      <c r="GH218" s="9"/>
      <c r="GI218" s="9"/>
      <c r="GJ218" s="9"/>
      <c r="GK218" s="9"/>
      <c r="GL218" s="9"/>
      <c r="GM218" s="9"/>
      <c r="GN218" s="9"/>
      <c r="GO218" s="9"/>
      <c r="GP218" s="9"/>
      <c r="GQ218" s="9"/>
      <c r="GR218" s="9"/>
      <c r="GS218" s="9"/>
      <c r="GT218" s="9"/>
      <c r="GU218" s="9"/>
      <c r="GV218" s="9"/>
      <c r="GW218" s="9"/>
      <c r="GX218" s="9"/>
      <c r="GY218" s="9"/>
      <c r="GZ218" s="9"/>
      <c r="HA218" s="9"/>
      <c r="HB218" s="9"/>
      <c r="HC218" s="9"/>
      <c r="HD218" s="9"/>
      <c r="HE218" s="9"/>
      <c r="HF218" s="9"/>
      <c r="HG218" s="9"/>
      <c r="HH218" s="9"/>
      <c r="HI218" s="9"/>
      <c r="HJ218" s="9"/>
      <c r="HK218" s="9"/>
      <c r="HL218" s="9"/>
      <c r="HM218" s="9"/>
      <c r="HN218" s="9"/>
      <c r="HO218" s="9"/>
      <c r="HP218" s="9"/>
      <c r="HQ218" s="9"/>
      <c r="HR218" s="9"/>
      <c r="HS218" s="9"/>
      <c r="HT218" s="9"/>
      <c r="HU218" s="9"/>
      <c r="HV218" s="9"/>
      <c r="HW218" s="9"/>
      <c r="HX218" s="9"/>
      <c r="HY218" s="9"/>
      <c r="HZ218" s="9"/>
      <c r="IA218" s="9"/>
      <c r="IB218" s="9"/>
      <c r="IC218" s="9"/>
      <c r="ID218" s="9"/>
      <c r="IE218" s="9"/>
    </row>
    <row r="219" spans="1:239" s="62" customFormat="1" ht="27" customHeight="1" x14ac:dyDescent="0.55000000000000004">
      <c r="A219" s="552" t="s">
        <v>365</v>
      </c>
      <c r="B219" s="613"/>
      <c r="C219" s="613"/>
      <c r="D219" s="614"/>
      <c r="E219" s="434" t="s">
        <v>433</v>
      </c>
      <c r="F219" s="435"/>
      <c r="G219" s="435"/>
      <c r="H219" s="435"/>
      <c r="I219" s="435"/>
      <c r="J219" s="435"/>
      <c r="K219" s="435"/>
      <c r="L219" s="435"/>
      <c r="M219" s="435"/>
      <c r="N219" s="435"/>
      <c r="O219" s="435"/>
      <c r="P219" s="435"/>
      <c r="Q219" s="435"/>
      <c r="R219" s="435"/>
      <c r="S219" s="435"/>
      <c r="T219" s="435"/>
      <c r="U219" s="435"/>
      <c r="V219" s="435"/>
      <c r="W219" s="435"/>
      <c r="X219" s="435"/>
      <c r="Y219" s="435"/>
      <c r="Z219" s="435"/>
      <c r="AA219" s="435"/>
      <c r="AB219" s="435"/>
      <c r="AC219" s="435"/>
      <c r="AD219" s="435"/>
      <c r="AE219" s="435"/>
      <c r="AF219" s="435"/>
      <c r="AG219" s="435"/>
      <c r="AH219" s="435"/>
      <c r="AI219" s="435"/>
      <c r="AJ219" s="435"/>
      <c r="AK219" s="435"/>
      <c r="AL219" s="435"/>
      <c r="AM219" s="435"/>
      <c r="AN219" s="435"/>
      <c r="AO219" s="435"/>
      <c r="AP219" s="435"/>
      <c r="AQ219" s="435"/>
      <c r="AR219" s="435"/>
      <c r="AS219" s="435"/>
      <c r="AT219" s="435"/>
      <c r="AU219" s="435"/>
      <c r="AV219" s="435"/>
      <c r="AW219" s="435"/>
      <c r="AX219" s="435"/>
      <c r="AY219" s="435"/>
      <c r="AZ219" s="435"/>
      <c r="BA219" s="435"/>
      <c r="BB219" s="435"/>
      <c r="BC219" s="435"/>
      <c r="BD219" s="435"/>
      <c r="BE219" s="435"/>
      <c r="BF219" s="435"/>
      <c r="BG219" s="422" t="s">
        <v>311</v>
      </c>
      <c r="BH219" s="423"/>
      <c r="BI219" s="423"/>
      <c r="BJ219" s="424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  <c r="GB219" s="9"/>
      <c r="GC219" s="9"/>
      <c r="GD219" s="9"/>
      <c r="GE219" s="9"/>
      <c r="GF219" s="9"/>
      <c r="GG219" s="9"/>
      <c r="GH219" s="9"/>
      <c r="GI219" s="9"/>
      <c r="GJ219" s="9"/>
      <c r="GK219" s="9"/>
      <c r="GL219" s="9"/>
      <c r="GM219" s="9"/>
      <c r="GN219" s="9"/>
      <c r="GO219" s="9"/>
      <c r="GP219" s="9"/>
      <c r="GQ219" s="9"/>
      <c r="GR219" s="9"/>
      <c r="GS219" s="9"/>
      <c r="GT219" s="9"/>
      <c r="GU219" s="9"/>
      <c r="GV219" s="9"/>
      <c r="GW219" s="9"/>
      <c r="GX219" s="9"/>
      <c r="GY219" s="9"/>
      <c r="GZ219" s="9"/>
      <c r="HA219" s="9"/>
      <c r="HB219" s="9"/>
      <c r="HC219" s="9"/>
      <c r="HD219" s="9"/>
      <c r="HE219" s="9"/>
      <c r="HF219" s="9"/>
      <c r="HG219" s="9"/>
      <c r="HH219" s="9"/>
      <c r="HI219" s="9"/>
      <c r="HJ219" s="9"/>
      <c r="HK219" s="9"/>
      <c r="HL219" s="9"/>
      <c r="HM219" s="9"/>
      <c r="HN219" s="9"/>
      <c r="HO219" s="9"/>
      <c r="HP219" s="9"/>
      <c r="HQ219" s="9"/>
      <c r="HR219" s="9"/>
      <c r="HS219" s="9"/>
      <c r="HT219" s="9"/>
      <c r="HU219" s="9"/>
      <c r="HV219" s="9"/>
      <c r="HW219" s="9"/>
      <c r="HX219" s="9"/>
      <c r="HY219" s="9"/>
      <c r="HZ219" s="9"/>
      <c r="IA219" s="9"/>
      <c r="IB219" s="9"/>
      <c r="IC219" s="9"/>
      <c r="ID219" s="9"/>
      <c r="IE219" s="9"/>
    </row>
    <row r="220" spans="1:239" s="62" customFormat="1" ht="28.5" customHeight="1" thickBot="1" x14ac:dyDescent="0.6">
      <c r="A220" s="615"/>
      <c r="B220" s="616"/>
      <c r="C220" s="616"/>
      <c r="D220" s="617"/>
      <c r="E220" s="563"/>
      <c r="F220" s="564"/>
      <c r="G220" s="564"/>
      <c r="H220" s="564"/>
      <c r="I220" s="564"/>
      <c r="J220" s="564"/>
      <c r="K220" s="564"/>
      <c r="L220" s="564"/>
      <c r="M220" s="564"/>
      <c r="N220" s="564"/>
      <c r="O220" s="564"/>
      <c r="P220" s="564"/>
      <c r="Q220" s="564"/>
      <c r="R220" s="564"/>
      <c r="S220" s="564"/>
      <c r="T220" s="564"/>
      <c r="U220" s="564"/>
      <c r="V220" s="564"/>
      <c r="W220" s="564"/>
      <c r="X220" s="564"/>
      <c r="Y220" s="564"/>
      <c r="Z220" s="564"/>
      <c r="AA220" s="564"/>
      <c r="AB220" s="564"/>
      <c r="AC220" s="564"/>
      <c r="AD220" s="564"/>
      <c r="AE220" s="564"/>
      <c r="AF220" s="564"/>
      <c r="AG220" s="564"/>
      <c r="AH220" s="564"/>
      <c r="AI220" s="564"/>
      <c r="AJ220" s="564"/>
      <c r="AK220" s="564"/>
      <c r="AL220" s="564"/>
      <c r="AM220" s="564"/>
      <c r="AN220" s="564"/>
      <c r="AO220" s="564"/>
      <c r="AP220" s="564"/>
      <c r="AQ220" s="564"/>
      <c r="AR220" s="564"/>
      <c r="AS220" s="564"/>
      <c r="AT220" s="564"/>
      <c r="AU220" s="564"/>
      <c r="AV220" s="564"/>
      <c r="AW220" s="564"/>
      <c r="AX220" s="564"/>
      <c r="AY220" s="564"/>
      <c r="AZ220" s="564"/>
      <c r="BA220" s="564"/>
      <c r="BB220" s="564"/>
      <c r="BC220" s="564"/>
      <c r="BD220" s="564"/>
      <c r="BE220" s="564"/>
      <c r="BF220" s="564"/>
      <c r="BG220" s="425"/>
      <c r="BH220" s="426"/>
      <c r="BI220" s="426"/>
      <c r="BJ220" s="427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  <c r="GB220" s="9"/>
      <c r="GC220" s="9"/>
      <c r="GD220" s="9"/>
      <c r="GE220" s="9"/>
      <c r="GF220" s="9"/>
      <c r="GG220" s="9"/>
      <c r="GH220" s="9"/>
      <c r="GI220" s="9"/>
      <c r="GJ220" s="9"/>
      <c r="GK220" s="9"/>
      <c r="GL220" s="9"/>
      <c r="GM220" s="9"/>
      <c r="GN220" s="9"/>
      <c r="GO220" s="9"/>
      <c r="GP220" s="9"/>
      <c r="GQ220" s="9"/>
      <c r="GR220" s="9"/>
      <c r="GS220" s="9"/>
      <c r="GT220" s="9"/>
      <c r="GU220" s="9"/>
      <c r="GV220" s="9"/>
      <c r="GW220" s="9"/>
      <c r="GX220" s="9"/>
      <c r="GY220" s="9"/>
      <c r="GZ220" s="9"/>
      <c r="HA220" s="9"/>
      <c r="HB220" s="9"/>
      <c r="HC220" s="9"/>
      <c r="HD220" s="9"/>
      <c r="HE220" s="9"/>
      <c r="HF220" s="9"/>
      <c r="HG220" s="9"/>
      <c r="HH220" s="9"/>
      <c r="HI220" s="9"/>
      <c r="HJ220" s="9"/>
      <c r="HK220" s="9"/>
      <c r="HL220" s="9"/>
      <c r="HM220" s="9"/>
      <c r="HN220" s="9"/>
      <c r="HO220" s="9"/>
      <c r="HP220" s="9"/>
      <c r="HQ220" s="9"/>
      <c r="HR220" s="9"/>
      <c r="HS220" s="9"/>
      <c r="HT220" s="9"/>
      <c r="HU220" s="9"/>
      <c r="HV220" s="9"/>
      <c r="HW220" s="9"/>
      <c r="HX220" s="9"/>
      <c r="HY220" s="9"/>
      <c r="HZ220" s="9"/>
      <c r="IA220" s="9"/>
      <c r="IB220" s="9"/>
      <c r="IC220" s="9"/>
      <c r="ID220" s="9"/>
      <c r="IE220" s="9"/>
    </row>
    <row r="221" spans="1:239" s="62" customFormat="1" ht="64.5" customHeight="1" x14ac:dyDescent="0.55000000000000004">
      <c r="A221" s="733" t="s">
        <v>462</v>
      </c>
      <c r="B221" s="733"/>
      <c r="C221" s="733"/>
      <c r="D221" s="733"/>
      <c r="E221" s="733"/>
      <c r="F221" s="733"/>
      <c r="G221" s="733"/>
      <c r="H221" s="733"/>
      <c r="I221" s="733"/>
      <c r="J221" s="733"/>
      <c r="K221" s="733"/>
      <c r="L221" s="733"/>
      <c r="M221" s="733"/>
      <c r="N221" s="733"/>
      <c r="O221" s="733"/>
      <c r="P221" s="733"/>
      <c r="Q221" s="733"/>
      <c r="R221" s="733"/>
      <c r="S221" s="733"/>
      <c r="T221" s="733"/>
      <c r="U221" s="733"/>
      <c r="V221" s="733"/>
      <c r="W221" s="733"/>
      <c r="X221" s="733"/>
      <c r="Y221" s="733"/>
      <c r="Z221" s="733"/>
      <c r="AA221" s="733"/>
      <c r="AB221" s="733"/>
      <c r="AC221" s="733"/>
      <c r="AD221" s="733"/>
      <c r="AE221" s="733"/>
      <c r="AF221" s="733"/>
      <c r="AG221" s="733"/>
      <c r="AH221" s="733"/>
      <c r="AI221" s="733"/>
      <c r="AJ221" s="733"/>
      <c r="AK221" s="733"/>
      <c r="AL221" s="733"/>
      <c r="AM221" s="733"/>
      <c r="AN221" s="733"/>
      <c r="AO221" s="733"/>
      <c r="AP221" s="163"/>
      <c r="AQ221" s="163"/>
      <c r="AR221" s="163"/>
      <c r="AS221" s="163"/>
      <c r="AT221" s="163"/>
      <c r="AU221" s="163"/>
      <c r="AV221" s="210"/>
      <c r="AW221" s="163"/>
      <c r="AX221" s="163"/>
      <c r="AY221" s="163"/>
      <c r="AZ221" s="163"/>
      <c r="BA221" s="163"/>
      <c r="BB221" s="163"/>
      <c r="BC221" s="163"/>
      <c r="BD221" s="163"/>
      <c r="BE221" s="163"/>
      <c r="BF221" s="117"/>
      <c r="BG221" s="116"/>
      <c r="BH221" s="116"/>
      <c r="BI221" s="116"/>
      <c r="BJ221" s="116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  <c r="GB221" s="9"/>
      <c r="GC221" s="9"/>
      <c r="GD221" s="9"/>
      <c r="GE221" s="9"/>
      <c r="GF221" s="9"/>
      <c r="GG221" s="9"/>
      <c r="GH221" s="9"/>
      <c r="GI221" s="9"/>
      <c r="GJ221" s="9"/>
      <c r="GK221" s="9"/>
      <c r="GL221" s="9"/>
      <c r="GM221" s="9"/>
      <c r="GN221" s="9"/>
      <c r="GO221" s="9"/>
      <c r="GP221" s="9"/>
      <c r="GQ221" s="9"/>
      <c r="GR221" s="9"/>
      <c r="GS221" s="9"/>
      <c r="GT221" s="9"/>
      <c r="GU221" s="9"/>
      <c r="GV221" s="9"/>
      <c r="GW221" s="9"/>
      <c r="GX221" s="9"/>
      <c r="GY221" s="9"/>
      <c r="GZ221" s="9"/>
      <c r="HA221" s="9"/>
      <c r="HB221" s="9"/>
      <c r="HC221" s="9"/>
      <c r="HD221" s="9"/>
      <c r="HE221" s="9"/>
      <c r="HF221" s="9"/>
      <c r="HG221" s="9"/>
      <c r="HH221" s="9"/>
      <c r="HI221" s="9"/>
      <c r="HJ221" s="9"/>
      <c r="HK221" s="9"/>
      <c r="HL221" s="9"/>
      <c r="HM221" s="9"/>
      <c r="HN221" s="9"/>
      <c r="HO221" s="9"/>
      <c r="HP221" s="9"/>
      <c r="HQ221" s="9"/>
      <c r="HR221" s="9"/>
      <c r="HS221" s="9"/>
      <c r="HT221" s="9"/>
      <c r="HU221" s="9"/>
      <c r="HV221" s="9"/>
      <c r="HW221" s="9"/>
      <c r="HX221" s="9"/>
      <c r="HY221" s="9"/>
      <c r="HZ221" s="9"/>
      <c r="IA221" s="9"/>
      <c r="IB221" s="9"/>
      <c r="IC221" s="9"/>
      <c r="ID221" s="9"/>
      <c r="IE221" s="9"/>
    </row>
    <row r="222" spans="1:239" s="62" customFormat="1" ht="44.25" customHeight="1" x14ac:dyDescent="0.55000000000000004">
      <c r="A222" s="728" t="s">
        <v>444</v>
      </c>
      <c r="B222" s="728"/>
      <c r="C222" s="728"/>
      <c r="D222" s="728"/>
      <c r="E222" s="728"/>
      <c r="F222" s="728"/>
      <c r="G222" s="728"/>
      <c r="H222" s="728"/>
      <c r="I222" s="728"/>
      <c r="J222" s="163"/>
      <c r="K222" s="163"/>
      <c r="L222" s="163"/>
      <c r="M222" s="163"/>
      <c r="N222" s="163"/>
      <c r="O222" s="163"/>
      <c r="P222" s="163"/>
      <c r="Q222" s="163"/>
      <c r="R222" s="163"/>
      <c r="S222" s="163"/>
      <c r="T222" s="163"/>
      <c r="U222" s="163"/>
      <c r="V222" s="163"/>
      <c r="W222" s="163"/>
      <c r="X222" s="163"/>
      <c r="Y222" s="163"/>
      <c r="Z222" s="163"/>
      <c r="AA222" s="163"/>
      <c r="AB222" s="163"/>
      <c r="AC222" s="163"/>
      <c r="AD222" s="163"/>
      <c r="AE222" s="163"/>
      <c r="AF222" s="163"/>
      <c r="AG222" s="163"/>
      <c r="AH222" s="163"/>
      <c r="AI222" s="163"/>
      <c r="AJ222" s="163"/>
      <c r="AK222" s="163"/>
      <c r="AL222" s="163"/>
      <c r="AM222" s="163"/>
      <c r="AN222" s="163"/>
      <c r="AO222" s="163"/>
      <c r="AP222" s="163"/>
      <c r="AQ222" s="163"/>
      <c r="AR222" s="163"/>
      <c r="AS222" s="163"/>
      <c r="AT222" s="163"/>
      <c r="AU222" s="163"/>
      <c r="AV222" s="210"/>
      <c r="AW222" s="163"/>
      <c r="AX222" s="163"/>
      <c r="AY222" s="163"/>
      <c r="AZ222" s="163"/>
      <c r="BA222" s="163"/>
      <c r="BB222" s="163"/>
      <c r="BC222" s="163"/>
      <c r="BD222" s="163"/>
      <c r="BE222" s="163"/>
      <c r="BF222" s="117"/>
      <c r="BG222" s="116"/>
      <c r="BH222" s="116"/>
      <c r="BI222" s="116"/>
      <c r="BJ222" s="116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  <c r="GB222" s="9"/>
      <c r="GC222" s="9"/>
      <c r="GD222" s="9"/>
      <c r="GE222" s="9"/>
      <c r="GF222" s="9"/>
      <c r="GG222" s="9"/>
      <c r="GH222" s="9"/>
      <c r="GI222" s="9"/>
      <c r="GJ222" s="9"/>
      <c r="GK222" s="9"/>
      <c r="GL222" s="9"/>
      <c r="GM222" s="9"/>
      <c r="GN222" s="9"/>
      <c r="GO222" s="9"/>
      <c r="GP222" s="9"/>
      <c r="GQ222" s="9"/>
      <c r="GR222" s="9"/>
      <c r="GS222" s="9"/>
      <c r="GT222" s="9"/>
      <c r="GU222" s="9"/>
      <c r="GV222" s="9"/>
      <c r="GW222" s="9"/>
      <c r="GX222" s="9"/>
      <c r="GY222" s="9"/>
      <c r="GZ222" s="9"/>
      <c r="HA222" s="9"/>
      <c r="HB222" s="9"/>
      <c r="HC222" s="9"/>
      <c r="HD222" s="9"/>
      <c r="HE222" s="9"/>
      <c r="HF222" s="9"/>
      <c r="HG222" s="9"/>
      <c r="HH222" s="9"/>
      <c r="HI222" s="9"/>
      <c r="HJ222" s="9"/>
      <c r="HK222" s="9"/>
      <c r="HL222" s="9"/>
      <c r="HM222" s="9"/>
      <c r="HN222" s="9"/>
      <c r="HO222" s="9"/>
      <c r="HP222" s="9"/>
      <c r="HQ222" s="9"/>
      <c r="HR222" s="9"/>
      <c r="HS222" s="9"/>
      <c r="HT222" s="9"/>
      <c r="HU222" s="9"/>
      <c r="HV222" s="9"/>
      <c r="HW222" s="9"/>
      <c r="HX222" s="9"/>
      <c r="HY222" s="9"/>
      <c r="HZ222" s="9"/>
      <c r="IA222" s="9"/>
      <c r="IB222" s="9"/>
      <c r="IC222" s="9"/>
      <c r="ID222" s="9"/>
      <c r="IE222" s="9"/>
    </row>
    <row r="223" spans="1:239" s="62" customFormat="1" ht="63.75" customHeight="1" x14ac:dyDescent="0.55000000000000004">
      <c r="A223" s="728" t="s">
        <v>451</v>
      </c>
      <c r="B223" s="728"/>
      <c r="C223" s="728"/>
      <c r="D223" s="728"/>
      <c r="E223" s="728"/>
      <c r="F223" s="728"/>
      <c r="G223" s="728"/>
      <c r="H223" s="728"/>
      <c r="I223" s="728"/>
      <c r="J223" s="728"/>
      <c r="K223" s="728"/>
      <c r="L223" s="728"/>
      <c r="M223" s="728"/>
      <c r="N223" s="728"/>
      <c r="O223" s="728"/>
      <c r="P223" s="728"/>
      <c r="Q223" s="728"/>
      <c r="R223" s="728"/>
      <c r="S223" s="728"/>
      <c r="T223" s="728"/>
      <c r="U223" s="728"/>
      <c r="V223" s="728"/>
      <c r="W223" s="728"/>
      <c r="X223" s="728"/>
      <c r="Y223" s="728"/>
      <c r="Z223" s="728"/>
      <c r="AA223" s="728"/>
      <c r="AB223" s="728"/>
      <c r="AC223" s="728"/>
      <c r="AD223" s="728"/>
      <c r="AE223" s="728"/>
      <c r="AF223" s="728"/>
      <c r="AG223" s="728"/>
      <c r="AH223" s="728"/>
      <c r="AI223" s="728"/>
      <c r="AJ223" s="728"/>
      <c r="AK223" s="728"/>
      <c r="AL223" s="728"/>
      <c r="AM223" s="728"/>
      <c r="AN223" s="728"/>
      <c r="AO223" s="728"/>
      <c r="AP223" s="728"/>
      <c r="AQ223" s="728"/>
      <c r="AR223" s="728"/>
      <c r="AS223" s="728"/>
      <c r="AT223" s="728"/>
      <c r="AU223" s="728"/>
      <c r="AV223" s="728"/>
      <c r="AW223" s="728"/>
      <c r="AX223" s="728"/>
      <c r="AY223" s="728"/>
      <c r="AZ223" s="728"/>
      <c r="BA223" s="728"/>
      <c r="BB223" s="728"/>
      <c r="BC223" s="728"/>
      <c r="BD223" s="728"/>
      <c r="BE223" s="728"/>
      <c r="BF223" s="117"/>
      <c r="BG223" s="116"/>
      <c r="BH223" s="116"/>
      <c r="BI223" s="116"/>
      <c r="BJ223" s="116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  <c r="GB223" s="9"/>
      <c r="GC223" s="9"/>
      <c r="GD223" s="9"/>
      <c r="GE223" s="9"/>
      <c r="GF223" s="9"/>
      <c r="GG223" s="9"/>
      <c r="GH223" s="9"/>
      <c r="GI223" s="9"/>
      <c r="GJ223" s="9"/>
      <c r="GK223" s="9"/>
      <c r="GL223" s="9"/>
      <c r="GM223" s="9"/>
      <c r="GN223" s="9"/>
      <c r="GO223" s="9"/>
      <c r="GP223" s="9"/>
      <c r="GQ223" s="9"/>
      <c r="GR223" s="9"/>
      <c r="GS223" s="9"/>
      <c r="GT223" s="9"/>
      <c r="GU223" s="9"/>
      <c r="GV223" s="9"/>
      <c r="GW223" s="9"/>
      <c r="GX223" s="9"/>
      <c r="GY223" s="9"/>
      <c r="GZ223" s="9"/>
      <c r="HA223" s="9"/>
      <c r="HB223" s="9"/>
      <c r="HC223" s="9"/>
      <c r="HD223" s="9"/>
      <c r="HE223" s="9"/>
      <c r="HF223" s="9"/>
      <c r="HG223" s="9"/>
      <c r="HH223" s="9"/>
      <c r="HI223" s="9"/>
      <c r="HJ223" s="9"/>
      <c r="HK223" s="9"/>
      <c r="HL223" s="9"/>
      <c r="HM223" s="9"/>
      <c r="HN223" s="9"/>
      <c r="HO223" s="9"/>
      <c r="HP223" s="9"/>
      <c r="HQ223" s="9"/>
      <c r="HR223" s="9"/>
      <c r="HS223" s="9"/>
      <c r="HT223" s="9"/>
      <c r="HU223" s="9"/>
      <c r="HV223" s="9"/>
      <c r="HW223" s="9"/>
      <c r="HX223" s="9"/>
      <c r="HY223" s="9"/>
      <c r="HZ223" s="9"/>
      <c r="IA223" s="9"/>
      <c r="IB223" s="9"/>
      <c r="IC223" s="9"/>
      <c r="ID223" s="9"/>
      <c r="IE223" s="9"/>
    </row>
    <row r="224" spans="1:239" s="57" customFormat="1" ht="96" customHeight="1" x14ac:dyDescent="0.65">
      <c r="A224" s="303" t="s">
        <v>110</v>
      </c>
      <c r="B224" s="304"/>
      <c r="C224" s="304"/>
      <c r="D224" s="304"/>
      <c r="E224" s="304"/>
      <c r="F224" s="304"/>
      <c r="G224" s="304"/>
      <c r="H224" s="304"/>
      <c r="I224" s="304"/>
      <c r="J224" s="304"/>
      <c r="K224" s="304"/>
      <c r="L224" s="304"/>
      <c r="M224" s="304"/>
      <c r="N224" s="304"/>
      <c r="O224" s="304"/>
      <c r="P224" s="305"/>
      <c r="Q224" s="305"/>
      <c r="R224" s="306"/>
      <c r="S224" s="306"/>
      <c r="T224" s="305"/>
      <c r="U224" s="305"/>
      <c r="V224" s="305"/>
      <c r="W224" s="304"/>
      <c r="X224" s="304"/>
      <c r="Y224" s="304"/>
      <c r="Z224" s="304"/>
      <c r="AA224" s="304"/>
      <c r="AB224" s="304"/>
      <c r="AC224" s="304"/>
      <c r="AD224" s="304"/>
      <c r="AE224" s="305"/>
      <c r="AF224" s="307"/>
      <c r="AG224" s="308"/>
      <c r="AH224" s="304"/>
      <c r="AI224" s="304"/>
      <c r="AJ224" s="304"/>
      <c r="AK224" s="303" t="s">
        <v>110</v>
      </c>
      <c r="AL224" s="304"/>
      <c r="AM224" s="304"/>
      <c r="AN224" s="304"/>
      <c r="AO224" s="304"/>
      <c r="AP224" s="304"/>
      <c r="AQ224" s="304"/>
      <c r="AR224" s="309"/>
      <c r="AS224" s="304"/>
      <c r="AT224" s="304"/>
      <c r="AU224" s="310"/>
      <c r="AV224" s="311"/>
      <c r="AW224" s="304"/>
      <c r="AX224" s="310"/>
      <c r="AY224" s="304"/>
      <c r="AZ224" s="304"/>
      <c r="BA224" s="304"/>
      <c r="BB224" s="305"/>
      <c r="BC224" s="305"/>
      <c r="BD224" s="305"/>
      <c r="BE224" s="312"/>
      <c r="BF224" s="3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  <c r="GB224" s="9"/>
      <c r="GC224" s="9"/>
      <c r="GD224" s="9"/>
      <c r="GE224" s="9"/>
      <c r="GF224" s="9"/>
      <c r="GG224" s="9"/>
      <c r="GH224" s="9"/>
      <c r="GI224" s="9"/>
      <c r="GJ224" s="9"/>
      <c r="GK224" s="9"/>
      <c r="GL224" s="9"/>
      <c r="GM224" s="9"/>
      <c r="GN224" s="9"/>
      <c r="GO224" s="9"/>
      <c r="GP224" s="9"/>
      <c r="GQ224" s="9"/>
      <c r="GR224" s="9"/>
      <c r="GS224" s="9"/>
      <c r="GT224" s="9"/>
      <c r="GU224" s="9"/>
      <c r="GV224" s="9"/>
      <c r="GW224" s="9"/>
      <c r="GX224" s="9"/>
      <c r="GY224" s="9"/>
      <c r="GZ224" s="9"/>
      <c r="HA224" s="9"/>
      <c r="HB224" s="9"/>
      <c r="HC224" s="9"/>
      <c r="HD224" s="9"/>
      <c r="HE224" s="9"/>
      <c r="HF224" s="9"/>
      <c r="HG224" s="9"/>
      <c r="HH224" s="9"/>
      <c r="HI224" s="9"/>
      <c r="HJ224" s="9"/>
      <c r="HK224" s="9"/>
      <c r="HL224" s="9"/>
      <c r="HM224" s="9"/>
      <c r="HN224" s="9"/>
      <c r="HO224" s="9"/>
      <c r="HP224" s="9"/>
      <c r="HQ224" s="9"/>
      <c r="HR224" s="9"/>
      <c r="HS224" s="9"/>
      <c r="HT224" s="9"/>
      <c r="HU224" s="9"/>
      <c r="HV224" s="9"/>
      <c r="HW224" s="9"/>
      <c r="HX224" s="9"/>
      <c r="HY224" s="9"/>
      <c r="HZ224" s="9"/>
      <c r="IA224" s="9"/>
      <c r="IB224" s="9"/>
      <c r="IC224" s="9"/>
      <c r="ID224" s="9"/>
      <c r="IE224" s="9"/>
    </row>
    <row r="225" spans="1:58" s="9" customFormat="1" ht="53.25" customHeight="1" x14ac:dyDescent="0.55000000000000004">
      <c r="A225" s="706" t="s">
        <v>464</v>
      </c>
      <c r="B225" s="706"/>
      <c r="C225" s="706"/>
      <c r="D225" s="706"/>
      <c r="E225" s="706"/>
      <c r="F225" s="706"/>
      <c r="G225" s="706"/>
      <c r="H225" s="706"/>
      <c r="I225" s="706"/>
      <c r="J225" s="706"/>
      <c r="K225" s="706"/>
      <c r="L225" s="706"/>
      <c r="M225" s="706"/>
      <c r="N225" s="706"/>
      <c r="O225" s="706"/>
      <c r="P225" s="706"/>
      <c r="Q225" s="706"/>
      <c r="R225" s="706"/>
      <c r="S225" s="706"/>
      <c r="T225" s="706"/>
      <c r="U225" s="706"/>
      <c r="V225" s="706"/>
      <c r="W225" s="706"/>
      <c r="X225" s="706"/>
      <c r="Y225" s="706"/>
      <c r="Z225" s="706"/>
      <c r="AA225" s="706"/>
      <c r="AB225" s="706"/>
      <c r="AC225" s="706"/>
      <c r="AD225" s="706"/>
      <c r="AE225" s="305"/>
      <c r="AF225" s="307"/>
      <c r="AG225" s="304"/>
      <c r="AH225" s="304"/>
      <c r="AI225" s="304"/>
      <c r="AJ225" s="304"/>
      <c r="AK225" s="729" t="s">
        <v>121</v>
      </c>
      <c r="AL225" s="729"/>
      <c r="AM225" s="729"/>
      <c r="AN225" s="729"/>
      <c r="AO225" s="729"/>
      <c r="AP225" s="729"/>
      <c r="AQ225" s="729"/>
      <c r="AR225" s="729"/>
      <c r="AS225" s="729"/>
      <c r="AT225" s="729"/>
      <c r="AU225" s="729"/>
      <c r="AV225" s="729"/>
      <c r="AW225" s="729"/>
      <c r="AX225" s="729"/>
      <c r="AY225" s="729"/>
      <c r="AZ225" s="729"/>
      <c r="BA225" s="729"/>
      <c r="BB225" s="729"/>
      <c r="BC225" s="729"/>
      <c r="BD225" s="729"/>
      <c r="BE225" s="729"/>
      <c r="BF225" s="39"/>
    </row>
    <row r="226" spans="1:58" s="9" customFormat="1" ht="20.25" customHeight="1" x14ac:dyDescent="0.55000000000000004">
      <c r="A226" s="707"/>
      <c r="B226" s="707"/>
      <c r="C226" s="707"/>
      <c r="D226" s="707"/>
      <c r="E226" s="707"/>
      <c r="F226" s="707"/>
      <c r="G226" s="707"/>
      <c r="H226" s="707"/>
      <c r="I226" s="707"/>
      <c r="J226" s="707"/>
      <c r="K226" s="707"/>
      <c r="L226" s="707"/>
      <c r="M226" s="707"/>
      <c r="N226" s="707"/>
      <c r="O226" s="707"/>
      <c r="P226" s="707"/>
      <c r="Q226" s="707"/>
      <c r="R226" s="707"/>
      <c r="S226" s="707"/>
      <c r="T226" s="707"/>
      <c r="U226" s="707"/>
      <c r="V226" s="707"/>
      <c r="W226" s="707"/>
      <c r="X226" s="707"/>
      <c r="Y226" s="707"/>
      <c r="Z226" s="707"/>
      <c r="AA226" s="707"/>
      <c r="AB226" s="707"/>
      <c r="AC226" s="707"/>
      <c r="AD226" s="707"/>
      <c r="AE226" s="305"/>
      <c r="AF226" s="307"/>
      <c r="AG226" s="304"/>
      <c r="AH226" s="304"/>
      <c r="AI226" s="304"/>
      <c r="AJ226" s="304"/>
      <c r="AK226" s="729"/>
      <c r="AL226" s="729"/>
      <c r="AM226" s="729"/>
      <c r="AN226" s="729"/>
      <c r="AO226" s="729"/>
      <c r="AP226" s="729"/>
      <c r="AQ226" s="729"/>
      <c r="AR226" s="729"/>
      <c r="AS226" s="729"/>
      <c r="AT226" s="729"/>
      <c r="AU226" s="729"/>
      <c r="AV226" s="729"/>
      <c r="AW226" s="729"/>
      <c r="AX226" s="729"/>
      <c r="AY226" s="729"/>
      <c r="AZ226" s="729"/>
      <c r="BA226" s="729"/>
      <c r="BB226" s="729"/>
      <c r="BC226" s="729"/>
      <c r="BD226" s="729"/>
      <c r="BE226" s="729"/>
      <c r="BF226" s="39"/>
    </row>
    <row r="227" spans="1:58" s="9" customFormat="1" ht="39" customHeight="1" x14ac:dyDescent="0.65">
      <c r="A227" s="706" t="s">
        <v>463</v>
      </c>
      <c r="B227" s="706"/>
      <c r="C227" s="706"/>
      <c r="D227" s="706"/>
      <c r="E227" s="706"/>
      <c r="F227" s="706"/>
      <c r="G227" s="706"/>
      <c r="H227" s="706"/>
      <c r="I227" s="706"/>
      <c r="J227" s="706"/>
      <c r="K227" s="706"/>
      <c r="L227" s="706"/>
      <c r="M227" s="706"/>
      <c r="N227" s="304"/>
      <c r="O227" s="304"/>
      <c r="P227" s="305"/>
      <c r="Q227" s="305"/>
      <c r="R227" s="306"/>
      <c r="S227" s="306"/>
      <c r="T227" s="305"/>
      <c r="U227" s="305"/>
      <c r="V227" s="305"/>
      <c r="W227" s="304"/>
      <c r="X227" s="304"/>
      <c r="Y227" s="304"/>
      <c r="Z227" s="304"/>
      <c r="AA227" s="304"/>
      <c r="AB227" s="304"/>
      <c r="AC227" s="304"/>
      <c r="AD227" s="304"/>
      <c r="AE227" s="305"/>
      <c r="AF227" s="307"/>
      <c r="AG227" s="304"/>
      <c r="AH227" s="304"/>
      <c r="AI227" s="304"/>
      <c r="AJ227" s="304"/>
      <c r="AK227" s="721" t="s">
        <v>377</v>
      </c>
      <c r="AL227" s="721"/>
      <c r="AM227" s="721"/>
      <c r="AN227" s="721"/>
      <c r="AO227" s="721"/>
      <c r="AP227" s="721"/>
      <c r="AQ227" s="719" t="s">
        <v>445</v>
      </c>
      <c r="AR227" s="719"/>
      <c r="AS227" s="719"/>
      <c r="AT227" s="719"/>
      <c r="AU227" s="313"/>
      <c r="AV227" s="314"/>
      <c r="AW227" s="308"/>
      <c r="AX227" s="315"/>
      <c r="AY227" s="316"/>
      <c r="AZ227" s="316"/>
      <c r="BA227" s="316"/>
      <c r="BB227" s="317"/>
      <c r="BC227" s="317"/>
      <c r="BD227" s="317"/>
      <c r="BE227" s="312"/>
      <c r="BF227" s="39"/>
    </row>
    <row r="228" spans="1:58" s="9" customFormat="1" ht="58.5" customHeight="1" x14ac:dyDescent="0.55000000000000004">
      <c r="A228" s="346" t="s">
        <v>383</v>
      </c>
      <c r="B228" s="318"/>
      <c r="C228" s="318"/>
      <c r="D228" s="318"/>
      <c r="E228" s="318"/>
      <c r="F228" s="318"/>
      <c r="G228" s="304"/>
      <c r="H228" s="319"/>
      <c r="I228" s="304"/>
      <c r="J228" s="304"/>
      <c r="K228" s="304"/>
      <c r="L228" s="304"/>
      <c r="M228" s="304"/>
      <c r="N228" s="304"/>
      <c r="O228" s="304"/>
      <c r="P228" s="305"/>
      <c r="Q228" s="305"/>
      <c r="R228" s="306"/>
      <c r="S228" s="306"/>
      <c r="T228" s="305"/>
      <c r="U228" s="305"/>
      <c r="V228" s="305"/>
      <c r="W228" s="304"/>
      <c r="X228" s="304"/>
      <c r="Y228" s="304"/>
      <c r="Z228" s="304"/>
      <c r="AA228" s="304"/>
      <c r="AB228" s="304"/>
      <c r="AC228" s="304"/>
      <c r="AD228" s="304"/>
      <c r="AE228" s="305"/>
      <c r="AF228" s="307"/>
      <c r="AG228" s="304"/>
      <c r="AH228" s="304"/>
      <c r="AI228" s="304"/>
      <c r="AJ228" s="304"/>
      <c r="AK228" s="724" t="s">
        <v>383</v>
      </c>
      <c r="AL228" s="724"/>
      <c r="AM228" s="724"/>
      <c r="AN228" s="724"/>
      <c r="AO228" s="724"/>
      <c r="AP228" s="724"/>
      <c r="AQ228" s="304"/>
      <c r="AR228" s="320"/>
      <c r="AS228" s="321"/>
      <c r="AT228" s="321"/>
      <c r="AU228" s="322"/>
      <c r="AV228" s="323"/>
      <c r="AW228" s="321"/>
      <c r="AX228" s="310"/>
      <c r="AY228" s="304"/>
      <c r="AZ228" s="304"/>
      <c r="BA228" s="304"/>
      <c r="BB228" s="305"/>
      <c r="BC228" s="305"/>
      <c r="BD228" s="305"/>
      <c r="BE228" s="312"/>
      <c r="BF228" s="39"/>
    </row>
    <row r="229" spans="1:58" s="9" customFormat="1" ht="45" customHeight="1" x14ac:dyDescent="0.55000000000000004">
      <c r="A229" s="720"/>
      <c r="B229" s="720"/>
      <c r="C229" s="720"/>
      <c r="D229" s="720"/>
      <c r="E229" s="720"/>
      <c r="F229" s="720"/>
      <c r="G229" s="304"/>
      <c r="H229" s="304"/>
      <c r="I229" s="304"/>
      <c r="J229" s="304"/>
      <c r="K229" s="304"/>
      <c r="L229" s="304"/>
      <c r="M229" s="304"/>
      <c r="N229" s="304"/>
      <c r="O229" s="304"/>
      <c r="P229" s="305"/>
      <c r="Q229" s="305"/>
      <c r="R229" s="306"/>
      <c r="S229" s="306"/>
      <c r="T229" s="305"/>
      <c r="U229" s="305"/>
      <c r="V229" s="305"/>
      <c r="W229" s="304"/>
      <c r="X229" s="304"/>
      <c r="Y229" s="304"/>
      <c r="Z229" s="304"/>
      <c r="AA229" s="304"/>
      <c r="AB229" s="304"/>
      <c r="AC229" s="304"/>
      <c r="AD229" s="304"/>
      <c r="AE229" s="305"/>
      <c r="AF229" s="307"/>
      <c r="AG229" s="304"/>
      <c r="AH229" s="304"/>
      <c r="AI229" s="304"/>
      <c r="AJ229" s="304"/>
      <c r="AK229" s="722"/>
      <c r="AL229" s="722"/>
      <c r="AM229" s="722"/>
      <c r="AN229" s="722"/>
      <c r="AO229" s="722"/>
      <c r="AP229" s="722"/>
      <c r="AQ229" s="304"/>
      <c r="AR229" s="309"/>
      <c r="AS229" s="304"/>
      <c r="AT229" s="304"/>
      <c r="AU229" s="310"/>
      <c r="AV229" s="311"/>
      <c r="AW229" s="304"/>
      <c r="AX229" s="310"/>
      <c r="AY229" s="304"/>
      <c r="AZ229" s="304"/>
      <c r="BA229" s="304"/>
      <c r="BB229" s="305"/>
      <c r="BC229" s="305"/>
      <c r="BD229" s="305"/>
      <c r="BE229" s="312"/>
      <c r="BF229" s="39"/>
    </row>
    <row r="230" spans="1:58" s="9" customFormat="1" ht="88.5" customHeight="1" x14ac:dyDescent="0.55000000000000004">
      <c r="A230" s="718" t="s">
        <v>378</v>
      </c>
      <c r="B230" s="718"/>
      <c r="C230" s="718"/>
      <c r="D230" s="718"/>
      <c r="E230" s="718"/>
      <c r="F230" s="718"/>
      <c r="G230" s="718"/>
      <c r="H230" s="718"/>
      <c r="I230" s="718"/>
      <c r="J230" s="718"/>
      <c r="K230" s="718"/>
      <c r="L230" s="718"/>
      <c r="M230" s="718"/>
      <c r="N230" s="718"/>
      <c r="O230" s="718"/>
      <c r="P230" s="718"/>
      <c r="Q230" s="718"/>
      <c r="R230" s="718"/>
      <c r="S230" s="324"/>
      <c r="T230" s="324"/>
      <c r="U230" s="324"/>
      <c r="V230" s="324"/>
      <c r="W230" s="324"/>
      <c r="X230" s="324"/>
      <c r="Y230" s="324"/>
      <c r="Z230" s="324"/>
      <c r="AA230" s="324"/>
      <c r="AB230" s="324"/>
      <c r="AC230" s="324"/>
      <c r="AD230" s="324"/>
      <c r="AE230" s="723"/>
      <c r="AF230" s="723"/>
      <c r="AG230" s="723"/>
      <c r="AH230" s="304"/>
      <c r="AI230" s="304"/>
      <c r="AJ230" s="304"/>
      <c r="AK230" s="370" t="s">
        <v>382</v>
      </c>
      <c r="AL230" s="370"/>
      <c r="AM230" s="370"/>
      <c r="AN230" s="370"/>
      <c r="AO230" s="370"/>
      <c r="AP230" s="370"/>
      <c r="AQ230" s="370"/>
      <c r="AR230" s="370"/>
      <c r="AS230" s="370"/>
      <c r="AT230" s="370"/>
      <c r="AU230" s="370"/>
      <c r="AV230" s="370"/>
      <c r="AW230" s="370"/>
      <c r="AX230" s="370"/>
      <c r="AY230" s="370"/>
      <c r="AZ230" s="370"/>
      <c r="BA230" s="317"/>
      <c r="BB230" s="317"/>
      <c r="BC230" s="317"/>
      <c r="BD230" s="317"/>
      <c r="BE230" s="312"/>
      <c r="BF230" s="39"/>
    </row>
    <row r="231" spans="1:58" s="160" customFormat="1" ht="36" customHeight="1" x14ac:dyDescent="0.65">
      <c r="A231" s="727"/>
      <c r="B231" s="727"/>
      <c r="C231" s="727"/>
      <c r="D231" s="727"/>
      <c r="E231" s="727"/>
      <c r="F231" s="727"/>
      <c r="G231" s="325"/>
      <c r="H231" s="705" t="s">
        <v>337</v>
      </c>
      <c r="I231" s="705"/>
      <c r="J231" s="705"/>
      <c r="K231" s="705"/>
      <c r="L231" s="705"/>
      <c r="M231" s="705"/>
      <c r="N231" s="325"/>
      <c r="O231" s="325"/>
      <c r="P231" s="326"/>
      <c r="Q231" s="326"/>
      <c r="R231" s="327"/>
      <c r="S231" s="327"/>
      <c r="T231" s="326"/>
      <c r="U231" s="326"/>
      <c r="V231" s="326"/>
      <c r="W231" s="325"/>
      <c r="X231" s="325"/>
      <c r="Y231" s="325"/>
      <c r="Z231" s="325"/>
      <c r="AA231" s="325"/>
      <c r="AB231" s="325"/>
      <c r="AC231" s="325"/>
      <c r="AD231" s="325"/>
      <c r="AE231" s="326"/>
      <c r="AF231" s="328"/>
      <c r="AG231" s="325"/>
      <c r="AH231" s="325"/>
      <c r="AI231" s="325"/>
      <c r="AJ231" s="325"/>
      <c r="AK231" s="710"/>
      <c r="AL231" s="710"/>
      <c r="AM231" s="710"/>
      <c r="AN231" s="710"/>
      <c r="AO231" s="710"/>
      <c r="AP231" s="710"/>
      <c r="AQ231" s="719" t="s">
        <v>446</v>
      </c>
      <c r="AR231" s="719"/>
      <c r="AS231" s="719"/>
      <c r="AT231" s="719"/>
      <c r="AU231" s="719"/>
      <c r="AV231" s="719"/>
      <c r="AW231" s="317"/>
      <c r="AX231" s="317"/>
      <c r="AY231" s="317"/>
      <c r="AZ231" s="317"/>
      <c r="BA231" s="317"/>
      <c r="BB231" s="317"/>
      <c r="BC231" s="317"/>
      <c r="BD231" s="317"/>
      <c r="BE231" s="329"/>
      <c r="BF231" s="162"/>
    </row>
    <row r="232" spans="1:58" s="160" customFormat="1" ht="48" customHeight="1" x14ac:dyDescent="0.65">
      <c r="A232" s="330" t="s">
        <v>384</v>
      </c>
      <c r="B232" s="330"/>
      <c r="C232" s="330"/>
      <c r="D232" s="330"/>
      <c r="E232" s="330"/>
      <c r="F232" s="330"/>
      <c r="G232" s="330"/>
      <c r="H232" s="330"/>
      <c r="I232" s="325"/>
      <c r="J232" s="325"/>
      <c r="K232" s="325"/>
      <c r="L232" s="325"/>
      <c r="M232" s="325"/>
      <c r="N232" s="325"/>
      <c r="O232" s="325"/>
      <c r="P232" s="326"/>
      <c r="Q232" s="326"/>
      <c r="R232" s="327"/>
      <c r="S232" s="327"/>
      <c r="T232" s="326"/>
      <c r="U232" s="326"/>
      <c r="V232" s="326"/>
      <c r="W232" s="325"/>
      <c r="X232" s="325"/>
      <c r="Y232" s="325"/>
      <c r="Z232" s="325"/>
      <c r="AA232" s="325"/>
      <c r="AB232" s="325"/>
      <c r="AC232" s="325"/>
      <c r="AD232" s="325"/>
      <c r="AE232" s="326"/>
      <c r="AF232" s="328"/>
      <c r="AG232" s="325"/>
      <c r="AH232" s="325"/>
      <c r="AI232" s="325"/>
      <c r="AJ232" s="325"/>
      <c r="AK232" s="330" t="s">
        <v>453</v>
      </c>
      <c r="AL232" s="330"/>
      <c r="AM232" s="330"/>
      <c r="AN232" s="330"/>
      <c r="AO232" s="330"/>
      <c r="AP232" s="330"/>
      <c r="AQ232" s="325"/>
      <c r="AR232" s="331"/>
      <c r="AS232" s="331"/>
      <c r="AT232" s="331"/>
      <c r="AU232" s="331"/>
      <c r="AV232" s="332"/>
      <c r="AW232" s="331"/>
      <c r="AX232" s="333"/>
      <c r="AY232" s="325"/>
      <c r="AZ232" s="325"/>
      <c r="BA232" s="325"/>
      <c r="BB232" s="326"/>
      <c r="BC232" s="326"/>
      <c r="BD232" s="326"/>
      <c r="BE232" s="329"/>
      <c r="BF232" s="162"/>
    </row>
    <row r="233" spans="1:58" s="8" customFormat="1" ht="87" customHeight="1" x14ac:dyDescent="0.65">
      <c r="A233" s="371" t="s">
        <v>379</v>
      </c>
      <c r="B233" s="371"/>
      <c r="C233" s="371"/>
      <c r="D233" s="371"/>
      <c r="E233" s="371"/>
      <c r="F233" s="371"/>
      <c r="G233" s="371"/>
      <c r="H233" s="371"/>
      <c r="I233" s="371"/>
      <c r="J233" s="371"/>
      <c r="K233" s="371"/>
      <c r="L233" s="371"/>
      <c r="M233" s="371"/>
      <c r="N233" s="371"/>
      <c r="O233" s="371"/>
      <c r="P233" s="371"/>
      <c r="Q233" s="371"/>
      <c r="R233" s="371"/>
      <c r="S233" s="371"/>
      <c r="T233" s="371"/>
      <c r="U233" s="371"/>
      <c r="V233" s="371"/>
      <c r="W233" s="371"/>
      <c r="X233" s="371"/>
      <c r="Y233" s="371"/>
      <c r="Z233" s="371"/>
      <c r="AA233" s="371"/>
      <c r="AB233" s="371"/>
      <c r="AC233" s="371"/>
      <c r="AD233" s="308"/>
      <c r="AE233" s="305"/>
      <c r="AF233" s="307"/>
      <c r="AG233" s="304"/>
      <c r="AH233" s="304"/>
      <c r="AI233" s="304"/>
      <c r="AJ233" s="304"/>
      <c r="AK233" s="334" t="s">
        <v>111</v>
      </c>
      <c r="AL233" s="334"/>
      <c r="AM233" s="334"/>
      <c r="AN233" s="334"/>
      <c r="AO233" s="334"/>
      <c r="AP233" s="331"/>
      <c r="AQ233" s="335"/>
      <c r="AR233" s="335"/>
      <c r="AS233" s="335"/>
      <c r="AT233" s="335"/>
      <c r="AU233" s="335"/>
      <c r="AV233" s="311"/>
      <c r="AW233" s="304"/>
      <c r="AX233" s="310"/>
      <c r="AY233" s="304"/>
      <c r="AZ233" s="304"/>
      <c r="BA233" s="304"/>
      <c r="BB233" s="305"/>
      <c r="BC233" s="305"/>
      <c r="BD233" s="305"/>
      <c r="BE233" s="312"/>
      <c r="BF233" s="39"/>
    </row>
    <row r="234" spans="1:58" s="8" customFormat="1" ht="65.25" customHeight="1" x14ac:dyDescent="0.65">
      <c r="A234" s="738"/>
      <c r="B234" s="738"/>
      <c r="C234" s="738"/>
      <c r="D234" s="738"/>
      <c r="E234" s="738"/>
      <c r="F234" s="738"/>
      <c r="G234" s="738"/>
      <c r="H234" s="738"/>
      <c r="I234" s="738"/>
      <c r="J234" s="705" t="s">
        <v>380</v>
      </c>
      <c r="K234" s="705"/>
      <c r="L234" s="705"/>
      <c r="M234" s="705"/>
      <c r="N234" s="705"/>
      <c r="O234" s="705"/>
      <c r="P234" s="705"/>
      <c r="Q234" s="705"/>
      <c r="R234" s="705"/>
      <c r="S234" s="705"/>
      <c r="T234" s="705"/>
      <c r="U234" s="705"/>
      <c r="V234" s="705"/>
      <c r="W234" s="705"/>
      <c r="X234" s="705"/>
      <c r="Y234" s="705"/>
      <c r="Z234" s="705"/>
      <c r="AA234" s="705"/>
      <c r="AB234" s="705"/>
      <c r="AC234" s="705"/>
      <c r="AD234" s="705"/>
      <c r="AE234" s="305"/>
      <c r="AF234" s="307"/>
      <c r="AG234" s="304"/>
      <c r="AH234" s="304"/>
      <c r="AI234" s="304"/>
      <c r="AJ234" s="304"/>
      <c r="AK234" s="336"/>
      <c r="AL234" s="336"/>
      <c r="AM234" s="336"/>
      <c r="AN234" s="336"/>
      <c r="AO234" s="308"/>
      <c r="AP234" s="719" t="s">
        <v>376</v>
      </c>
      <c r="AQ234" s="719"/>
      <c r="AR234" s="719"/>
      <c r="AS234" s="719"/>
      <c r="AT234" s="719"/>
      <c r="AU234" s="719"/>
      <c r="AV234" s="337"/>
      <c r="AW234" s="308"/>
      <c r="AX234" s="338"/>
      <c r="AY234" s="308"/>
      <c r="AZ234" s="308"/>
      <c r="BA234" s="308"/>
      <c r="BB234" s="339"/>
      <c r="BC234" s="339"/>
      <c r="BD234" s="339"/>
      <c r="BE234" s="312"/>
      <c r="BF234" s="39"/>
    </row>
    <row r="235" spans="1:58" s="8" customFormat="1" ht="69.75" customHeight="1" x14ac:dyDescent="0.65">
      <c r="A235" s="904" t="s">
        <v>454</v>
      </c>
      <c r="B235" s="904"/>
      <c r="C235" s="904"/>
      <c r="D235" s="904"/>
      <c r="E235" s="904"/>
      <c r="F235" s="904"/>
      <c r="G235" s="904"/>
      <c r="H235" s="904"/>
      <c r="I235" s="308"/>
      <c r="J235" s="707"/>
      <c r="K235" s="707"/>
      <c r="L235" s="707"/>
      <c r="M235" s="707"/>
      <c r="N235" s="707"/>
      <c r="O235" s="707"/>
      <c r="P235" s="707"/>
      <c r="Q235" s="707"/>
      <c r="R235" s="707"/>
      <c r="S235" s="707"/>
      <c r="T235" s="707"/>
      <c r="U235" s="707"/>
      <c r="V235" s="707"/>
      <c r="W235" s="707"/>
      <c r="X235" s="707"/>
      <c r="Y235" s="707"/>
      <c r="Z235" s="707"/>
      <c r="AA235" s="707"/>
      <c r="AB235" s="707"/>
      <c r="AC235" s="707"/>
      <c r="AD235" s="707"/>
      <c r="AE235" s="305"/>
      <c r="AF235" s="307"/>
      <c r="AG235" s="304"/>
      <c r="AH235" s="304"/>
      <c r="AI235" s="304"/>
      <c r="AJ235" s="304"/>
      <c r="AK235" s="330" t="s">
        <v>453</v>
      </c>
      <c r="AL235" s="330"/>
      <c r="AM235" s="330"/>
      <c r="AN235" s="330"/>
      <c r="AO235" s="330"/>
      <c r="AP235" s="330"/>
      <c r="AQ235" s="340"/>
      <c r="AR235" s="340"/>
      <c r="AS235" s="340"/>
      <c r="AT235" s="340"/>
      <c r="AU235" s="340"/>
      <c r="AV235" s="341"/>
      <c r="AW235" s="340"/>
      <c r="AX235" s="340"/>
      <c r="AY235" s="340"/>
      <c r="AZ235" s="340"/>
      <c r="BA235" s="340"/>
      <c r="BB235" s="340"/>
      <c r="BC235" s="340"/>
      <c r="BD235" s="340"/>
      <c r="BE235" s="312"/>
      <c r="BF235" s="39"/>
    </row>
    <row r="236" spans="1:58" s="8" customFormat="1" ht="84" customHeight="1" x14ac:dyDescent="0.65">
      <c r="A236" s="718" t="s">
        <v>452</v>
      </c>
      <c r="B236" s="718"/>
      <c r="C236" s="718"/>
      <c r="D236" s="718"/>
      <c r="E236" s="718"/>
      <c r="F236" s="718"/>
      <c r="G236" s="718"/>
      <c r="H236" s="718"/>
      <c r="I236" s="718"/>
      <c r="J236" s="718"/>
      <c r="K236" s="718"/>
      <c r="L236" s="718"/>
      <c r="M236" s="718"/>
      <c r="N236" s="718"/>
      <c r="O236" s="718"/>
      <c r="P236" s="718"/>
      <c r="Q236" s="718"/>
      <c r="R236" s="718"/>
      <c r="S236" s="718"/>
      <c r="T236" s="718"/>
      <c r="U236" s="718"/>
      <c r="V236" s="718"/>
      <c r="W236" s="718"/>
      <c r="X236" s="718"/>
      <c r="Y236" s="316"/>
      <c r="Z236" s="316"/>
      <c r="AA236" s="316"/>
      <c r="AB236" s="316"/>
      <c r="AC236" s="316"/>
      <c r="AD236" s="316"/>
      <c r="AE236" s="342"/>
      <c r="AF236" s="342"/>
      <c r="AG236" s="343"/>
      <c r="AH236" s="343"/>
      <c r="AI236" s="343"/>
      <c r="AJ236" s="308"/>
      <c r="AK236" s="308"/>
      <c r="AL236" s="308"/>
      <c r="AM236" s="308"/>
      <c r="AN236" s="308"/>
      <c r="AO236" s="308"/>
      <c r="AP236" s="308"/>
      <c r="AQ236" s="308"/>
      <c r="AR236" s="344"/>
      <c r="AS236" s="308"/>
      <c r="AT236" s="308"/>
      <c r="AU236" s="338"/>
      <c r="AV236" s="337"/>
      <c r="AW236" s="308"/>
      <c r="AX236" s="338"/>
      <c r="AY236" s="308"/>
      <c r="AZ236" s="308"/>
      <c r="BA236" s="308"/>
      <c r="BB236" s="339"/>
      <c r="BC236" s="339"/>
      <c r="BD236" s="339"/>
      <c r="BE236" s="345"/>
      <c r="BF236" s="12"/>
    </row>
    <row r="237" spans="1:58" s="8" customFormat="1" ht="60" customHeight="1" x14ac:dyDescent="0.65">
      <c r="A237" s="612" t="s">
        <v>381</v>
      </c>
      <c r="B237" s="612"/>
      <c r="C237" s="612"/>
      <c r="D237" s="612"/>
      <c r="E237" s="612"/>
      <c r="F237" s="612"/>
      <c r="G237" s="612"/>
      <c r="H237" s="612"/>
      <c r="I237" s="612"/>
      <c r="J237" s="612"/>
      <c r="K237" s="612"/>
      <c r="L237" s="612"/>
      <c r="M237" s="612"/>
      <c r="N237" s="612"/>
      <c r="O237" s="612"/>
      <c r="P237" s="612"/>
      <c r="Q237" s="612"/>
      <c r="R237" s="612"/>
      <c r="S237" s="612"/>
      <c r="T237" s="612"/>
      <c r="U237" s="612"/>
      <c r="V237" s="612"/>
      <c r="W237" s="612"/>
      <c r="X237" s="612"/>
      <c r="Y237" s="612"/>
      <c r="Z237" s="612"/>
      <c r="AA237" s="612"/>
      <c r="AB237" s="612"/>
      <c r="AC237" s="612"/>
      <c r="AD237" s="324"/>
      <c r="AE237" s="340"/>
      <c r="AF237" s="340"/>
      <c r="AG237" s="324"/>
      <c r="AH237" s="324"/>
      <c r="AI237" s="324"/>
      <c r="AJ237" s="308"/>
      <c r="AK237" s="308"/>
      <c r="AL237" s="308"/>
      <c r="AM237" s="308"/>
      <c r="AN237" s="308"/>
      <c r="AO237" s="308"/>
      <c r="AP237" s="308"/>
      <c r="AQ237" s="308"/>
      <c r="AR237" s="344"/>
      <c r="AS237" s="308"/>
      <c r="AT237" s="308"/>
      <c r="AU237" s="338"/>
      <c r="AV237" s="337"/>
      <c r="AW237" s="308"/>
      <c r="AX237" s="338"/>
      <c r="AY237" s="308"/>
      <c r="AZ237" s="308"/>
      <c r="BA237" s="308"/>
      <c r="BB237" s="339"/>
      <c r="BC237" s="339"/>
      <c r="BD237" s="339"/>
      <c r="BE237" s="345"/>
      <c r="BF237" s="12"/>
    </row>
    <row r="238" spans="1:58" s="8" customFormat="1" ht="75.75" customHeight="1" x14ac:dyDescent="0.55000000000000004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66"/>
      <c r="S238" s="66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2"/>
      <c r="AS238" s="41"/>
      <c r="AT238" s="41"/>
      <c r="AU238" s="43"/>
      <c r="AV238" s="211"/>
      <c r="AW238" s="41"/>
      <c r="AX238" s="43"/>
      <c r="AY238" s="41"/>
      <c r="AZ238" s="41"/>
      <c r="BA238" s="41"/>
      <c r="BB238" s="40"/>
      <c r="BC238" s="40"/>
      <c r="BD238" s="40"/>
      <c r="BE238" s="44"/>
      <c r="BF238" s="44"/>
    </row>
    <row r="239" spans="1:58" s="8" customFormat="1" ht="54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67"/>
      <c r="S239" s="67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4"/>
      <c r="AS239" s="3"/>
      <c r="AT239" s="3"/>
      <c r="AU239" s="5"/>
      <c r="AV239" s="212"/>
      <c r="AW239" s="3"/>
      <c r="AX239" s="5"/>
      <c r="AY239" s="3"/>
      <c r="AZ239" s="3"/>
      <c r="BA239" s="3"/>
      <c r="BB239" s="1"/>
      <c r="BC239" s="1"/>
      <c r="BD239" s="1"/>
      <c r="BE239" s="6"/>
      <c r="BF239" s="6"/>
    </row>
    <row r="240" spans="1:58" s="8" customFormat="1" ht="54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67"/>
      <c r="S240" s="67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4"/>
      <c r="AS240" s="3"/>
      <c r="AT240" s="3"/>
      <c r="AU240" s="5"/>
      <c r="AV240" s="212"/>
      <c r="AW240" s="3"/>
      <c r="AX240" s="5"/>
      <c r="AY240" s="3"/>
      <c r="AZ240" s="3"/>
      <c r="BA240" s="3"/>
      <c r="BB240" s="1"/>
      <c r="BC240" s="1"/>
      <c r="BD240" s="1"/>
      <c r="BE240" s="6"/>
      <c r="BF240" s="6"/>
    </row>
    <row r="241" spans="1:58" s="8" customFormat="1" ht="54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67"/>
      <c r="S241" s="67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4"/>
      <c r="AS241" s="3"/>
      <c r="AT241" s="3"/>
      <c r="AU241" s="5"/>
      <c r="AV241" s="212"/>
      <c r="AW241" s="3"/>
      <c r="AX241" s="5"/>
      <c r="AY241" s="3"/>
      <c r="AZ241" s="3"/>
      <c r="BA241" s="3"/>
      <c r="BB241" s="1"/>
      <c r="BC241" s="1"/>
      <c r="BD241" s="1"/>
      <c r="BE241" s="6"/>
      <c r="BF241" s="6"/>
    </row>
    <row r="242" spans="1:58" s="8" customFormat="1" ht="54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67"/>
      <c r="S242" s="67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4"/>
      <c r="AS242" s="3"/>
      <c r="AT242" s="3"/>
      <c r="AU242" s="5"/>
      <c r="AV242" s="212"/>
      <c r="AW242" s="3"/>
      <c r="AX242" s="5"/>
      <c r="AY242" s="3"/>
      <c r="AZ242" s="3"/>
      <c r="BA242" s="3"/>
      <c r="BB242" s="1"/>
      <c r="BC242" s="1"/>
      <c r="BD242" s="1"/>
      <c r="BE242" s="6"/>
      <c r="BF242" s="6"/>
    </row>
    <row r="243" spans="1:58" s="8" customFormat="1" ht="54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67"/>
      <c r="S243" s="67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4"/>
      <c r="AS243" s="3"/>
      <c r="AT243" s="3"/>
      <c r="AU243" s="5"/>
      <c r="AV243" s="212"/>
      <c r="AW243" s="3"/>
      <c r="AX243" s="5"/>
      <c r="AY243" s="3"/>
      <c r="AZ243" s="3"/>
      <c r="BA243" s="3"/>
      <c r="BB243" s="1"/>
      <c r="BC243" s="1"/>
      <c r="BD243" s="1"/>
      <c r="BE243" s="6"/>
      <c r="BF243" s="6"/>
    </row>
    <row r="244" spans="1:58" s="8" customFormat="1" ht="54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67"/>
      <c r="S244" s="67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4"/>
      <c r="AS244" s="3"/>
      <c r="AT244" s="3"/>
      <c r="AU244" s="5"/>
      <c r="AV244" s="212"/>
      <c r="AW244" s="3"/>
      <c r="AX244" s="5"/>
      <c r="AY244" s="3"/>
      <c r="AZ244" s="3"/>
      <c r="BA244" s="3"/>
      <c r="BB244" s="1"/>
      <c r="BC244" s="1"/>
      <c r="BD244" s="1"/>
      <c r="BE244" s="6"/>
      <c r="BF244" s="6"/>
    </row>
    <row r="245" spans="1:58" s="8" customFormat="1" ht="54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67"/>
      <c r="S245" s="67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4"/>
      <c r="AS245" s="3"/>
      <c r="AT245" s="3"/>
      <c r="AU245" s="5"/>
      <c r="AV245" s="212"/>
      <c r="AW245" s="3"/>
      <c r="AX245" s="5"/>
      <c r="AY245" s="3"/>
      <c r="AZ245" s="3"/>
      <c r="BA245" s="3"/>
      <c r="BB245" s="1"/>
      <c r="BC245" s="1"/>
      <c r="BD245" s="1"/>
      <c r="BE245" s="6"/>
      <c r="BF245" s="6"/>
    </row>
    <row r="246" spans="1:58" s="8" customFormat="1" ht="54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67"/>
      <c r="S246" s="67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4"/>
      <c r="AS246" s="3"/>
      <c r="AT246" s="3"/>
      <c r="AU246" s="5"/>
      <c r="AV246" s="212"/>
      <c r="AW246" s="3"/>
      <c r="AX246" s="5"/>
      <c r="AY246" s="3"/>
      <c r="AZ246" s="3"/>
      <c r="BA246" s="3"/>
      <c r="BB246" s="1"/>
      <c r="BC246" s="1"/>
      <c r="BD246" s="1"/>
      <c r="BE246" s="6"/>
      <c r="BF246" s="6"/>
    </row>
    <row r="247" spans="1:58" s="8" customFormat="1" ht="54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67"/>
      <c r="S247" s="67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4"/>
      <c r="AS247" s="3"/>
      <c r="AT247" s="3"/>
      <c r="AU247" s="5"/>
      <c r="AV247" s="212"/>
      <c r="AW247" s="3"/>
      <c r="AX247" s="5"/>
      <c r="AY247" s="3"/>
      <c r="AZ247" s="3"/>
      <c r="BA247" s="3"/>
      <c r="BB247" s="1"/>
      <c r="BC247" s="1"/>
      <c r="BD247" s="1"/>
      <c r="BE247" s="6"/>
      <c r="BF247" s="6"/>
    </row>
    <row r="248" spans="1:58" s="8" customFormat="1" ht="54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67"/>
      <c r="S248" s="67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4"/>
      <c r="AS248" s="3"/>
      <c r="AT248" s="3"/>
      <c r="AU248" s="5"/>
      <c r="AV248" s="212"/>
      <c r="AW248" s="3"/>
      <c r="AX248" s="5"/>
      <c r="AY248" s="3"/>
      <c r="AZ248" s="3"/>
      <c r="BA248" s="3"/>
      <c r="BB248" s="1"/>
      <c r="BC248" s="1"/>
      <c r="BD248" s="1"/>
      <c r="BE248" s="6"/>
      <c r="BF248" s="6"/>
    </row>
    <row r="249" spans="1:58" s="8" customFormat="1" ht="78.75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67"/>
      <c r="S249" s="67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4"/>
      <c r="AS249" s="3"/>
      <c r="AT249" s="3"/>
      <c r="AU249" s="5"/>
      <c r="AV249" s="212"/>
      <c r="AW249" s="3"/>
      <c r="AX249" s="5"/>
      <c r="AY249" s="3"/>
      <c r="AZ249" s="3"/>
      <c r="BA249" s="3"/>
      <c r="BB249" s="1"/>
      <c r="BC249" s="1"/>
      <c r="BD249" s="1"/>
      <c r="BE249" s="6"/>
      <c r="BF249" s="6"/>
    </row>
    <row r="250" spans="1:58" s="8" customFormat="1" ht="54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67"/>
      <c r="S250" s="67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4"/>
      <c r="AS250" s="3"/>
      <c r="AT250" s="3"/>
      <c r="AU250" s="5"/>
      <c r="AV250" s="212"/>
      <c r="AW250" s="3"/>
      <c r="AX250" s="5"/>
      <c r="AY250" s="3"/>
      <c r="AZ250" s="3"/>
      <c r="BA250" s="3"/>
      <c r="BB250" s="1"/>
      <c r="BC250" s="1"/>
      <c r="BD250" s="1"/>
      <c r="BE250" s="6"/>
      <c r="BF250" s="6"/>
    </row>
    <row r="251" spans="1:58" s="8" customFormat="1" ht="54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67"/>
      <c r="S251" s="67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4"/>
      <c r="AS251" s="3"/>
      <c r="AT251" s="3"/>
      <c r="AU251" s="5"/>
      <c r="AV251" s="212"/>
      <c r="AW251" s="3"/>
      <c r="AX251" s="5"/>
      <c r="AY251" s="3"/>
      <c r="AZ251" s="3"/>
      <c r="BA251" s="3"/>
      <c r="BB251" s="1"/>
      <c r="BC251" s="1"/>
      <c r="BD251" s="1"/>
      <c r="BE251" s="6"/>
      <c r="BF251" s="6"/>
    </row>
    <row r="252" spans="1:58" s="8" customFormat="1" ht="54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67"/>
      <c r="S252" s="67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4"/>
      <c r="AS252" s="3"/>
      <c r="AT252" s="3"/>
      <c r="AU252" s="5"/>
      <c r="AV252" s="212"/>
      <c r="AW252" s="3"/>
      <c r="AX252" s="5"/>
      <c r="AY252" s="3"/>
      <c r="AZ252" s="3"/>
      <c r="BA252" s="3"/>
      <c r="BB252" s="1"/>
      <c r="BC252" s="1"/>
      <c r="BD252" s="1"/>
      <c r="BE252" s="6"/>
      <c r="BF252" s="6"/>
    </row>
    <row r="253" spans="1:58" s="8" customFormat="1" ht="54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67"/>
      <c r="S253" s="67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4"/>
      <c r="AS253" s="3"/>
      <c r="AT253" s="3"/>
      <c r="AU253" s="5"/>
      <c r="AV253" s="212"/>
      <c r="AW253" s="3"/>
      <c r="AX253" s="5"/>
      <c r="AY253" s="3"/>
      <c r="AZ253" s="3"/>
      <c r="BA253" s="3"/>
      <c r="BB253" s="1"/>
      <c r="BC253" s="1"/>
      <c r="BD253" s="1"/>
      <c r="BE253" s="6"/>
      <c r="BF253" s="6"/>
    </row>
    <row r="254" spans="1:58" s="8" customFormat="1" ht="54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67"/>
      <c r="S254" s="67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4"/>
      <c r="AS254" s="3"/>
      <c r="AT254" s="3"/>
      <c r="AU254" s="5"/>
      <c r="AV254" s="212"/>
      <c r="AW254" s="3"/>
      <c r="AX254" s="5"/>
      <c r="AY254" s="3"/>
      <c r="AZ254" s="3"/>
      <c r="BA254" s="3"/>
      <c r="BB254" s="1"/>
      <c r="BC254" s="1"/>
      <c r="BD254" s="1"/>
      <c r="BE254" s="6"/>
      <c r="BF254" s="6"/>
    </row>
    <row r="255" spans="1:58" s="8" customFormat="1" ht="54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67"/>
      <c r="S255" s="67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4"/>
      <c r="AS255" s="3"/>
      <c r="AT255" s="3"/>
      <c r="AU255" s="5"/>
      <c r="AV255" s="212"/>
      <c r="AW255" s="3"/>
      <c r="AX255" s="5"/>
      <c r="AY255" s="3"/>
      <c r="AZ255" s="3"/>
      <c r="BA255" s="3"/>
      <c r="BB255" s="1"/>
      <c r="BC255" s="1"/>
      <c r="BD255" s="1"/>
      <c r="BE255" s="6"/>
      <c r="BF255" s="6"/>
    </row>
    <row r="256" spans="1:58" s="8" customFormat="1" ht="54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67"/>
      <c r="S256" s="67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4"/>
      <c r="AS256" s="3"/>
      <c r="AT256" s="3"/>
      <c r="AU256" s="5"/>
      <c r="AV256" s="212"/>
      <c r="AW256" s="3"/>
      <c r="AX256" s="5"/>
      <c r="AY256" s="3"/>
      <c r="AZ256" s="3"/>
      <c r="BA256" s="3"/>
      <c r="BB256" s="1"/>
      <c r="BC256" s="1"/>
      <c r="BD256" s="1"/>
      <c r="BE256" s="6"/>
      <c r="BF256" s="6"/>
    </row>
    <row r="257" spans="1:62" s="8" customFormat="1" ht="54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67"/>
      <c r="S257" s="67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4"/>
      <c r="AS257" s="3"/>
      <c r="AT257" s="3"/>
      <c r="AU257" s="5"/>
      <c r="AV257" s="212"/>
      <c r="AW257" s="3"/>
      <c r="AX257" s="5"/>
      <c r="AY257" s="3"/>
      <c r="AZ257" s="3"/>
      <c r="BA257" s="3"/>
      <c r="BB257" s="1"/>
      <c r="BC257" s="1"/>
      <c r="BD257" s="1"/>
      <c r="BE257" s="6"/>
      <c r="BF257" s="6"/>
    </row>
    <row r="258" spans="1:62" s="8" customFormat="1" ht="54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67"/>
      <c r="S258" s="67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4"/>
      <c r="AS258" s="3"/>
      <c r="AT258" s="3"/>
      <c r="AU258" s="5"/>
      <c r="AV258" s="212"/>
      <c r="AW258" s="3"/>
      <c r="AX258" s="5"/>
      <c r="AY258" s="3"/>
      <c r="AZ258" s="3"/>
      <c r="BA258" s="3"/>
      <c r="BB258" s="1"/>
      <c r="BC258" s="1"/>
      <c r="BD258" s="1"/>
      <c r="BE258" s="6"/>
      <c r="BF258" s="6"/>
    </row>
    <row r="259" spans="1:62" s="7" customFormat="1" ht="48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67"/>
      <c r="S259" s="67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4"/>
      <c r="AS259" s="3"/>
      <c r="AT259" s="3"/>
      <c r="AU259" s="5"/>
      <c r="AV259" s="212"/>
      <c r="AW259" s="3"/>
      <c r="AX259" s="5"/>
      <c r="AY259" s="3"/>
      <c r="AZ259" s="3"/>
      <c r="BA259" s="3"/>
      <c r="BB259" s="1"/>
      <c r="BC259" s="1"/>
      <c r="BD259" s="1"/>
      <c r="BE259" s="6"/>
      <c r="BF259" s="6"/>
    </row>
    <row r="260" spans="1:62" s="7" customFormat="1" ht="49.5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67"/>
      <c r="S260" s="67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4"/>
      <c r="AS260" s="3"/>
      <c r="AT260" s="3"/>
      <c r="AU260" s="5"/>
      <c r="AV260" s="212"/>
      <c r="AW260" s="3"/>
      <c r="AX260" s="5"/>
      <c r="AY260" s="3"/>
      <c r="AZ260" s="3"/>
      <c r="BA260" s="3"/>
      <c r="BB260" s="1"/>
      <c r="BC260" s="1"/>
      <c r="BD260" s="1"/>
      <c r="BE260" s="6"/>
      <c r="BF260" s="6"/>
    </row>
    <row r="261" spans="1:62" s="7" customFormat="1" ht="54.75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67"/>
      <c r="S261" s="67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4"/>
      <c r="AS261" s="3"/>
      <c r="AT261" s="3"/>
      <c r="AU261" s="5"/>
      <c r="AV261" s="212"/>
      <c r="AW261" s="3"/>
      <c r="AX261" s="5"/>
      <c r="AY261" s="3"/>
      <c r="AZ261" s="3"/>
      <c r="BA261" s="3"/>
      <c r="BB261" s="1"/>
      <c r="BC261" s="1"/>
      <c r="BD261" s="1"/>
      <c r="BE261" s="6"/>
      <c r="BF261" s="6"/>
      <c r="BG261" s="50"/>
      <c r="BH261" s="50"/>
      <c r="BI261" s="50"/>
      <c r="BJ261" s="50"/>
    </row>
    <row r="262" spans="1:62" s="7" customFormat="1" ht="48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67"/>
      <c r="S262" s="67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4"/>
      <c r="AS262" s="3"/>
      <c r="AT262" s="3"/>
      <c r="AU262" s="5"/>
      <c r="AV262" s="212"/>
      <c r="AW262" s="3"/>
      <c r="AX262" s="5"/>
      <c r="AY262" s="3"/>
      <c r="AZ262" s="3"/>
      <c r="BA262" s="3"/>
      <c r="BB262" s="1"/>
      <c r="BC262" s="1"/>
      <c r="BD262" s="1"/>
      <c r="BE262" s="6"/>
      <c r="BF262" s="6"/>
      <c r="BG262" s="50"/>
      <c r="BH262" s="50"/>
      <c r="BI262" s="50"/>
      <c r="BJ262" s="50"/>
    </row>
    <row r="263" spans="1:62" s="7" customFormat="1" ht="48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67"/>
      <c r="S263" s="67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4"/>
      <c r="AS263" s="3"/>
      <c r="AT263" s="3"/>
      <c r="AU263" s="5"/>
      <c r="AV263" s="212"/>
      <c r="AW263" s="3"/>
      <c r="AX263" s="5"/>
      <c r="AY263" s="3"/>
      <c r="AZ263" s="3"/>
      <c r="BA263" s="3"/>
      <c r="BB263" s="1"/>
      <c r="BC263" s="1"/>
      <c r="BD263" s="1"/>
      <c r="BE263" s="6"/>
      <c r="BF263" s="6"/>
      <c r="BG263" s="50"/>
      <c r="BH263" s="50"/>
      <c r="BI263" s="50"/>
      <c r="BJ263" s="50"/>
    </row>
    <row r="264" spans="1:62" s="7" customFormat="1" ht="42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67"/>
      <c r="S264" s="67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4"/>
      <c r="AS264" s="3"/>
      <c r="AT264" s="3"/>
      <c r="AU264" s="5"/>
      <c r="AV264" s="212"/>
      <c r="AW264" s="3"/>
      <c r="AX264" s="5"/>
      <c r="AY264" s="3"/>
      <c r="AZ264" s="3"/>
      <c r="BA264" s="3"/>
      <c r="BB264" s="1"/>
      <c r="BC264" s="1"/>
      <c r="BD264" s="1"/>
      <c r="BE264" s="6"/>
      <c r="BF264" s="6"/>
      <c r="BG264" s="50"/>
      <c r="BH264" s="50"/>
      <c r="BI264" s="50"/>
      <c r="BJ264" s="50"/>
    </row>
    <row r="265" spans="1:62" s="7" customFormat="1" ht="51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67"/>
      <c r="S265" s="67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4"/>
      <c r="AS265" s="3"/>
      <c r="AT265" s="3"/>
      <c r="AU265" s="5"/>
      <c r="AV265" s="212"/>
      <c r="AW265" s="3"/>
      <c r="AX265" s="5"/>
      <c r="AY265" s="3"/>
      <c r="AZ265" s="3"/>
      <c r="BA265" s="3"/>
      <c r="BB265" s="1"/>
      <c r="BC265" s="1"/>
      <c r="BD265" s="1"/>
      <c r="BE265" s="6"/>
      <c r="BF265" s="6"/>
      <c r="BG265" s="50"/>
      <c r="BH265" s="50"/>
      <c r="BI265" s="50"/>
      <c r="BJ265" s="50"/>
    </row>
    <row r="266" spans="1:62" s="7" customFormat="1" ht="72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67"/>
      <c r="S266" s="67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4"/>
      <c r="AS266" s="3"/>
      <c r="AT266" s="3"/>
      <c r="AU266" s="5"/>
      <c r="AV266" s="212"/>
      <c r="AW266" s="3"/>
      <c r="AX266" s="5"/>
      <c r="AY266" s="3"/>
      <c r="AZ266" s="3"/>
      <c r="BA266" s="3"/>
      <c r="BB266" s="1"/>
      <c r="BC266" s="1"/>
      <c r="BD266" s="1"/>
      <c r="BE266" s="6"/>
      <c r="BF266" s="6"/>
      <c r="BG266" s="50"/>
      <c r="BH266" s="50"/>
      <c r="BI266" s="50"/>
      <c r="BJ266" s="50"/>
    </row>
    <row r="267" spans="1:62" s="7" customFormat="1" ht="39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67"/>
      <c r="S267" s="67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4"/>
      <c r="AS267" s="3"/>
      <c r="AT267" s="3"/>
      <c r="AU267" s="5"/>
      <c r="AV267" s="212"/>
      <c r="AW267" s="3"/>
      <c r="AX267" s="5"/>
      <c r="AY267" s="3"/>
      <c r="AZ267" s="3"/>
      <c r="BA267" s="3"/>
      <c r="BB267" s="1"/>
      <c r="BC267" s="1"/>
      <c r="BD267" s="1"/>
      <c r="BE267" s="6"/>
      <c r="BF267" s="6"/>
      <c r="BG267" s="50"/>
      <c r="BH267" s="50"/>
      <c r="BI267" s="50"/>
      <c r="BJ267" s="50"/>
    </row>
    <row r="268" spans="1:62" s="7" customFormat="1" ht="51.75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67"/>
      <c r="S268" s="67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4"/>
      <c r="AS268" s="3"/>
      <c r="AT268" s="3"/>
      <c r="AU268" s="5"/>
      <c r="AV268" s="212"/>
      <c r="AW268" s="3"/>
      <c r="AX268" s="5"/>
      <c r="AY268" s="3"/>
      <c r="AZ268" s="3"/>
      <c r="BA268" s="3"/>
      <c r="BB268" s="1"/>
      <c r="BC268" s="1"/>
      <c r="BD268" s="1"/>
      <c r="BE268" s="6"/>
      <c r="BF268" s="6"/>
      <c r="BG268" s="50"/>
      <c r="BH268" s="50"/>
      <c r="BI268" s="50"/>
      <c r="BJ268" s="50"/>
    </row>
    <row r="269" spans="1:62" s="7" customFormat="1" ht="76.5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67"/>
      <c r="S269" s="67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4"/>
      <c r="AS269" s="3"/>
      <c r="AT269" s="3"/>
      <c r="AU269" s="5"/>
      <c r="AV269" s="212"/>
      <c r="AW269" s="3"/>
      <c r="AX269" s="5"/>
      <c r="AY269" s="3"/>
      <c r="AZ269" s="3"/>
      <c r="BA269" s="3"/>
      <c r="BB269" s="1"/>
      <c r="BC269" s="1"/>
      <c r="BD269" s="1"/>
      <c r="BE269" s="6"/>
      <c r="BF269" s="6"/>
      <c r="BG269" s="50"/>
      <c r="BH269" s="50"/>
      <c r="BI269" s="50"/>
      <c r="BJ269" s="50"/>
    </row>
    <row r="270" spans="1:62" s="7" customFormat="1" ht="79.5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67"/>
      <c r="S270" s="67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4"/>
      <c r="AS270" s="3"/>
      <c r="AT270" s="3"/>
      <c r="AU270" s="5"/>
      <c r="AV270" s="212"/>
      <c r="AW270" s="3"/>
      <c r="AX270" s="5"/>
      <c r="AY270" s="3"/>
      <c r="AZ270" s="3"/>
      <c r="BA270" s="3"/>
      <c r="BB270" s="1"/>
      <c r="BC270" s="1"/>
      <c r="BD270" s="1"/>
      <c r="BE270" s="6"/>
      <c r="BF270" s="6"/>
      <c r="BG270" s="50"/>
      <c r="BH270" s="50"/>
      <c r="BI270" s="50"/>
      <c r="BJ270" s="50"/>
    </row>
    <row r="271" spans="1:62" s="7" customFormat="1" ht="46.5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67"/>
      <c r="S271" s="67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4"/>
      <c r="AS271" s="3"/>
      <c r="AT271" s="3"/>
      <c r="AU271" s="5"/>
      <c r="AV271" s="212"/>
      <c r="AW271" s="3"/>
      <c r="AX271" s="5"/>
      <c r="AY271" s="3"/>
      <c r="AZ271" s="3"/>
      <c r="BA271" s="3"/>
      <c r="BB271" s="1"/>
      <c r="BC271" s="1"/>
      <c r="BD271" s="1"/>
      <c r="BE271" s="6"/>
      <c r="BF271" s="6"/>
      <c r="BG271" s="50"/>
      <c r="BH271" s="50"/>
      <c r="BI271" s="50"/>
      <c r="BJ271" s="50"/>
    </row>
    <row r="272" spans="1:62" s="7" customFormat="1" ht="40.5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67"/>
      <c r="S272" s="67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4"/>
      <c r="AS272" s="3"/>
      <c r="AT272" s="3"/>
      <c r="AU272" s="5"/>
      <c r="AV272" s="212"/>
      <c r="AW272" s="3"/>
      <c r="AX272" s="5"/>
      <c r="AY272" s="3"/>
      <c r="AZ272" s="3"/>
      <c r="BA272" s="3"/>
      <c r="BB272" s="1"/>
      <c r="BC272" s="1"/>
      <c r="BD272" s="1"/>
      <c r="BE272" s="6"/>
      <c r="BF272" s="6"/>
      <c r="BG272" s="50"/>
      <c r="BH272" s="50"/>
      <c r="BI272" s="50"/>
      <c r="BJ272" s="50"/>
    </row>
    <row r="273" spans="1:62" s="7" customFormat="1" ht="97.5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67"/>
      <c r="S273" s="67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4"/>
      <c r="AS273" s="3"/>
      <c r="AT273" s="3"/>
      <c r="AU273" s="5"/>
      <c r="AV273" s="212"/>
      <c r="AW273" s="3"/>
      <c r="AX273" s="5"/>
      <c r="AY273" s="3"/>
      <c r="AZ273" s="3"/>
      <c r="BA273" s="3"/>
      <c r="BB273" s="1"/>
      <c r="BC273" s="1"/>
      <c r="BD273" s="1"/>
      <c r="BE273" s="6"/>
      <c r="BF273" s="6"/>
      <c r="BG273" s="50"/>
      <c r="BH273" s="50"/>
      <c r="BI273" s="50"/>
      <c r="BJ273" s="50"/>
    </row>
    <row r="274" spans="1:62" s="7" customFormat="1" ht="37.5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67"/>
      <c r="S274" s="67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4"/>
      <c r="AS274" s="3"/>
      <c r="AT274" s="3"/>
      <c r="AU274" s="5"/>
      <c r="AV274" s="212"/>
      <c r="AW274" s="3"/>
      <c r="AX274" s="5"/>
      <c r="AY274" s="3"/>
      <c r="AZ274" s="3"/>
      <c r="BA274" s="3"/>
      <c r="BB274" s="1"/>
      <c r="BC274" s="1"/>
      <c r="BD274" s="1"/>
      <c r="BE274" s="6"/>
      <c r="BF274" s="6"/>
      <c r="BG274" s="50"/>
      <c r="BH274" s="50"/>
      <c r="BI274" s="50"/>
      <c r="BJ274" s="50"/>
    </row>
    <row r="275" spans="1:62" s="7" customFormat="1" ht="90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67"/>
      <c r="S275" s="67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4"/>
      <c r="AS275" s="3"/>
      <c r="AT275" s="3"/>
      <c r="AU275" s="5"/>
      <c r="AV275" s="212"/>
      <c r="AW275" s="3"/>
      <c r="AX275" s="5"/>
      <c r="AY275" s="3"/>
      <c r="AZ275" s="3"/>
      <c r="BA275" s="3"/>
      <c r="BB275" s="1"/>
      <c r="BC275" s="1"/>
      <c r="BD275" s="1"/>
      <c r="BE275" s="6"/>
      <c r="BF275" s="6"/>
      <c r="BG275" s="50"/>
      <c r="BH275" s="50"/>
      <c r="BI275" s="50"/>
      <c r="BJ275" s="50"/>
    </row>
    <row r="276" spans="1:62" s="7" customFormat="1" ht="81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67"/>
      <c r="S276" s="67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4"/>
      <c r="AS276" s="3"/>
      <c r="AT276" s="3"/>
      <c r="AU276" s="5"/>
      <c r="AV276" s="212"/>
      <c r="AW276" s="3"/>
      <c r="AX276" s="5"/>
      <c r="AY276" s="3"/>
      <c r="AZ276" s="3"/>
      <c r="BA276" s="3"/>
      <c r="BB276" s="1"/>
      <c r="BC276" s="1"/>
      <c r="BD276" s="1"/>
      <c r="BE276" s="6"/>
      <c r="BF276" s="6"/>
      <c r="BG276" s="50"/>
      <c r="BH276" s="50"/>
      <c r="BI276" s="50"/>
      <c r="BJ276" s="50"/>
    </row>
    <row r="277" spans="1:62" s="7" customFormat="1" ht="53.25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67"/>
      <c r="S277" s="67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4"/>
      <c r="AS277" s="3"/>
      <c r="AT277" s="3"/>
      <c r="AU277" s="5"/>
      <c r="AV277" s="212"/>
      <c r="AW277" s="3"/>
      <c r="AX277" s="5"/>
      <c r="AY277" s="3"/>
      <c r="AZ277" s="3"/>
      <c r="BA277" s="3"/>
      <c r="BB277" s="1"/>
      <c r="BC277" s="1"/>
      <c r="BD277" s="1"/>
      <c r="BE277" s="6"/>
      <c r="BF277" s="6"/>
      <c r="BG277" s="50"/>
      <c r="BH277" s="50"/>
      <c r="BI277" s="50"/>
      <c r="BJ277" s="50"/>
    </row>
    <row r="278" spans="1:62" s="7" customFormat="1" ht="42.75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67"/>
      <c r="S278" s="67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4"/>
      <c r="AS278" s="3"/>
      <c r="AT278" s="3"/>
      <c r="AU278" s="5"/>
      <c r="AV278" s="212"/>
      <c r="AW278" s="3"/>
      <c r="AX278" s="5"/>
      <c r="AY278" s="3"/>
      <c r="AZ278" s="3"/>
      <c r="BA278" s="3"/>
      <c r="BB278" s="1"/>
      <c r="BC278" s="1"/>
      <c r="BD278" s="1"/>
      <c r="BE278" s="6"/>
      <c r="BF278" s="6"/>
      <c r="BG278" s="55"/>
      <c r="BH278" s="55"/>
      <c r="BI278" s="55"/>
      <c r="BJ278" s="55"/>
    </row>
    <row r="279" spans="1:62" s="7" customFormat="1" ht="43.5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67"/>
      <c r="S279" s="67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4"/>
      <c r="AS279" s="3"/>
      <c r="AT279" s="3"/>
      <c r="AU279" s="5"/>
      <c r="AV279" s="212"/>
      <c r="AW279" s="3"/>
      <c r="AX279" s="5"/>
      <c r="AY279" s="3"/>
      <c r="AZ279" s="3"/>
      <c r="BA279" s="3"/>
      <c r="BB279" s="1"/>
      <c r="BC279" s="1"/>
      <c r="BD279" s="1"/>
      <c r="BE279" s="6"/>
      <c r="BF279" s="6"/>
      <c r="BG279" s="55"/>
      <c r="BH279" s="55"/>
      <c r="BI279" s="55"/>
      <c r="BJ279" s="55"/>
    </row>
    <row r="280" spans="1:62" s="7" customFormat="1" ht="75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67"/>
      <c r="S280" s="67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4"/>
      <c r="AS280" s="3"/>
      <c r="AT280" s="3"/>
      <c r="AU280" s="5"/>
      <c r="AV280" s="212"/>
      <c r="AW280" s="3"/>
      <c r="AX280" s="5"/>
      <c r="AY280" s="3"/>
      <c r="AZ280" s="3"/>
      <c r="BA280" s="3"/>
      <c r="BB280" s="1"/>
      <c r="BC280" s="1"/>
      <c r="BD280" s="1"/>
      <c r="BE280" s="6"/>
      <c r="BF280" s="6"/>
      <c r="BG280" s="55"/>
      <c r="BH280" s="55"/>
      <c r="BI280" s="55"/>
      <c r="BJ280" s="55"/>
    </row>
    <row r="281" spans="1:62" s="7" customFormat="1" ht="25.5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67"/>
      <c r="S281" s="67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4"/>
      <c r="AS281" s="3"/>
      <c r="AT281" s="3"/>
      <c r="AU281" s="5"/>
      <c r="AV281" s="212"/>
      <c r="AW281" s="3"/>
      <c r="AX281" s="5"/>
      <c r="AY281" s="3"/>
      <c r="AZ281" s="3"/>
      <c r="BA281" s="3"/>
      <c r="BB281" s="1"/>
      <c r="BC281" s="1"/>
      <c r="BD281" s="1"/>
      <c r="BE281" s="6"/>
      <c r="BF281" s="6"/>
      <c r="BG281" s="55"/>
      <c r="BH281" s="55"/>
      <c r="BI281" s="55"/>
      <c r="BJ281" s="55"/>
    </row>
    <row r="282" spans="1:62" s="7" customFormat="1" ht="47.25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67"/>
      <c r="S282" s="67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4"/>
      <c r="AS282" s="3"/>
      <c r="AT282" s="3"/>
      <c r="AU282" s="5"/>
      <c r="AV282" s="212"/>
      <c r="AW282" s="3"/>
      <c r="AX282" s="5"/>
      <c r="AY282" s="3"/>
      <c r="AZ282" s="3"/>
      <c r="BA282" s="3"/>
      <c r="BB282" s="1"/>
      <c r="BC282" s="1"/>
      <c r="BD282" s="1"/>
      <c r="BE282" s="6"/>
      <c r="BF282" s="6"/>
      <c r="BG282" s="55"/>
      <c r="BH282" s="55"/>
      <c r="BI282" s="55"/>
      <c r="BJ282" s="55"/>
    </row>
    <row r="283" spans="1:62" s="7" customFormat="1" ht="53.25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67"/>
      <c r="S283" s="67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4"/>
      <c r="AS283" s="3"/>
      <c r="AT283" s="3"/>
      <c r="AU283" s="5"/>
      <c r="AV283" s="212"/>
      <c r="AW283" s="3"/>
      <c r="AX283" s="5"/>
      <c r="AY283" s="3"/>
      <c r="AZ283" s="3"/>
      <c r="BA283" s="3"/>
      <c r="BB283" s="1"/>
      <c r="BC283" s="1"/>
      <c r="BD283" s="1"/>
      <c r="BE283" s="6"/>
      <c r="BF283" s="6"/>
      <c r="BG283" s="55"/>
      <c r="BH283" s="55"/>
      <c r="BI283" s="55"/>
      <c r="BJ283" s="55"/>
    </row>
    <row r="284" spans="1:62" s="7" customFormat="1" ht="48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67"/>
      <c r="S284" s="67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4"/>
      <c r="AS284" s="3"/>
      <c r="AT284" s="3"/>
      <c r="AU284" s="5"/>
      <c r="AV284" s="212"/>
      <c r="AW284" s="3"/>
      <c r="AX284" s="5"/>
      <c r="AY284" s="3"/>
      <c r="AZ284" s="3"/>
      <c r="BA284" s="3"/>
      <c r="BB284" s="1"/>
      <c r="BC284" s="1"/>
      <c r="BD284" s="1"/>
      <c r="BE284" s="6"/>
      <c r="BF284" s="6"/>
      <c r="BG284" s="55"/>
      <c r="BH284" s="55"/>
      <c r="BI284" s="55"/>
      <c r="BJ284" s="55"/>
    </row>
    <row r="285" spans="1:62" s="7" customFormat="1" ht="48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67"/>
      <c r="S285" s="67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4"/>
      <c r="AS285" s="3"/>
      <c r="AT285" s="3"/>
      <c r="AU285" s="5"/>
      <c r="AV285" s="212"/>
      <c r="AW285" s="3"/>
      <c r="AX285" s="5"/>
      <c r="AY285" s="3"/>
      <c r="AZ285" s="3"/>
      <c r="BA285" s="3"/>
      <c r="BB285" s="1"/>
      <c r="BC285" s="1"/>
      <c r="BD285" s="1"/>
      <c r="BE285" s="6"/>
      <c r="BF285" s="6"/>
      <c r="BG285" s="55"/>
      <c r="BH285" s="55"/>
      <c r="BI285" s="55"/>
      <c r="BJ285" s="55"/>
    </row>
    <row r="286" spans="1:62" s="7" customFormat="1" ht="48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67"/>
      <c r="S286" s="67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4"/>
      <c r="AS286" s="3"/>
      <c r="AT286" s="3"/>
      <c r="AU286" s="5"/>
      <c r="AV286" s="212"/>
      <c r="AW286" s="3"/>
      <c r="AX286" s="5"/>
      <c r="AY286" s="3"/>
      <c r="AZ286" s="3"/>
      <c r="BA286" s="3"/>
      <c r="BB286" s="1"/>
      <c r="BC286" s="1"/>
      <c r="BD286" s="1"/>
      <c r="BE286" s="6"/>
      <c r="BF286" s="6"/>
      <c r="BG286" s="55"/>
      <c r="BH286" s="55"/>
      <c r="BI286" s="55"/>
      <c r="BJ286" s="55"/>
    </row>
    <row r="287" spans="1:62" s="7" customFormat="1" ht="40.5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67"/>
      <c r="S287" s="67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4"/>
      <c r="AS287" s="3"/>
      <c r="AT287" s="3"/>
      <c r="AU287" s="5"/>
      <c r="AV287" s="212"/>
      <c r="AW287" s="3"/>
      <c r="AX287" s="5"/>
      <c r="AY287" s="3"/>
      <c r="AZ287" s="3"/>
      <c r="BA287" s="3"/>
      <c r="BB287" s="1"/>
      <c r="BC287" s="1"/>
      <c r="BD287" s="1"/>
      <c r="BE287" s="6"/>
      <c r="BF287" s="6"/>
      <c r="BG287" s="55"/>
      <c r="BH287" s="55"/>
      <c r="BI287" s="55"/>
      <c r="BJ287" s="55"/>
    </row>
    <row r="288" spans="1:62" s="40" customFormat="1" ht="30.6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67"/>
      <c r="S288" s="67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4"/>
      <c r="AS288" s="3"/>
      <c r="AT288" s="3"/>
      <c r="AU288" s="5"/>
      <c r="AV288" s="212"/>
      <c r="AW288" s="3"/>
      <c r="AX288" s="5"/>
      <c r="AY288" s="3"/>
      <c r="AZ288" s="3"/>
      <c r="BA288" s="3"/>
      <c r="BB288" s="1"/>
      <c r="BC288" s="1"/>
      <c r="BD288" s="1"/>
      <c r="BE288" s="6"/>
      <c r="BF288" s="6"/>
      <c r="BG288" s="55"/>
      <c r="BH288" s="55"/>
      <c r="BI288" s="55"/>
      <c r="BJ288" s="55"/>
    </row>
    <row r="289" spans="59:62" ht="30.6" customHeight="1" x14ac:dyDescent="0.5">
      <c r="BG289" s="45"/>
      <c r="BH289" s="45"/>
      <c r="BI289" s="45"/>
      <c r="BJ289" s="45"/>
    </row>
    <row r="290" spans="59:62" ht="27" customHeight="1" x14ac:dyDescent="0.25"/>
    <row r="291" spans="59:62" ht="24.6" customHeight="1" x14ac:dyDescent="0.25"/>
    <row r="292" spans="59:62" ht="27" customHeight="1" x14ac:dyDescent="0.25"/>
    <row r="293" spans="59:62" ht="24.6" customHeight="1" x14ac:dyDescent="0.25"/>
    <row r="294" spans="59:62" ht="27" customHeight="1" x14ac:dyDescent="0.25"/>
    <row r="295" spans="59:62" ht="30.6" customHeight="1" x14ac:dyDescent="0.25"/>
    <row r="296" spans="59:62" ht="33" customHeight="1" x14ac:dyDescent="0.25"/>
    <row r="297" spans="59:62" ht="27" customHeight="1" x14ac:dyDescent="0.25"/>
    <row r="298" spans="59:62" ht="24.6" customHeight="1" x14ac:dyDescent="0.25"/>
    <row r="299" spans="59:62" ht="27" customHeight="1" x14ac:dyDescent="0.25"/>
    <row r="300" spans="59:62" ht="24.6" customHeight="1" x14ac:dyDescent="0.25"/>
    <row r="301" spans="59:62" ht="27" customHeight="1" x14ac:dyDescent="0.25"/>
    <row r="302" spans="59:62" ht="30.6" customHeight="1" x14ac:dyDescent="0.25"/>
    <row r="303" spans="59:62" ht="24.6" customHeight="1" x14ac:dyDescent="0.25"/>
    <row r="304" spans="59:62" ht="24.6" customHeight="1" x14ac:dyDescent="0.25"/>
    <row r="305" ht="27" customHeight="1" x14ac:dyDescent="0.25"/>
    <row r="306" ht="30.6" customHeight="1" x14ac:dyDescent="0.25"/>
    <row r="307" ht="30" customHeight="1" x14ac:dyDescent="0.25"/>
  </sheetData>
  <mergeCells count="1631">
    <mergeCell ref="B8:H8"/>
    <mergeCell ref="B3:G3"/>
    <mergeCell ref="B4:I4"/>
    <mergeCell ref="B5:J5"/>
    <mergeCell ref="T8:AQ8"/>
    <mergeCell ref="T9:AX10"/>
    <mergeCell ref="AY11:BH11"/>
    <mergeCell ref="AY6:BH7"/>
    <mergeCell ref="C87:Y87"/>
    <mergeCell ref="AK87:BA87"/>
    <mergeCell ref="E167:K167"/>
    <mergeCell ref="E169:M169"/>
    <mergeCell ref="AL167:AP167"/>
    <mergeCell ref="A235:H235"/>
    <mergeCell ref="A227:M227"/>
    <mergeCell ref="AE142:AF142"/>
    <mergeCell ref="E16:Q16"/>
    <mergeCell ref="AS16:BF16"/>
    <mergeCell ref="C89:N89"/>
    <mergeCell ref="C88:K88"/>
    <mergeCell ref="AK88:AP88"/>
    <mergeCell ref="E168:AA168"/>
    <mergeCell ref="AL168:BA168"/>
    <mergeCell ref="BG106:BJ106"/>
    <mergeCell ref="AR169:AW169"/>
    <mergeCell ref="AL170:AS170"/>
    <mergeCell ref="AU170:BB170"/>
    <mergeCell ref="AV158:AX158"/>
    <mergeCell ref="BE133:BF133"/>
    <mergeCell ref="BC137:BC138"/>
    <mergeCell ref="AV137:AV138"/>
    <mergeCell ref="AX149:AX150"/>
    <mergeCell ref="AA31:AL31"/>
    <mergeCell ref="A115:A116"/>
    <mergeCell ref="BE107:BF108"/>
    <mergeCell ref="BE112:BF112"/>
    <mergeCell ref="BE95:BF95"/>
    <mergeCell ref="AU97:AU98"/>
    <mergeCell ref="AS97:AS98"/>
    <mergeCell ref="R134:S134"/>
    <mergeCell ref="W134:X134"/>
    <mergeCell ref="R119:S119"/>
    <mergeCell ref="Y122:Z122"/>
    <mergeCell ref="Y133:Z133"/>
    <mergeCell ref="AC124:AD124"/>
    <mergeCell ref="AS137:AS138"/>
    <mergeCell ref="AZ137:AZ138"/>
    <mergeCell ref="B115:O115"/>
    <mergeCell ref="W107:X108"/>
    <mergeCell ref="AA96:AB96"/>
    <mergeCell ref="W112:X112"/>
    <mergeCell ref="Y112:Z112"/>
    <mergeCell ref="AA112:AB112"/>
    <mergeCell ref="B110:O110"/>
    <mergeCell ref="B113:O113"/>
    <mergeCell ref="R113:S113"/>
    <mergeCell ref="R109:S109"/>
    <mergeCell ref="R115:S115"/>
    <mergeCell ref="B111:O111"/>
    <mergeCell ref="A107:A108"/>
    <mergeCell ref="AI149:AI150"/>
    <mergeCell ref="AH149:AH150"/>
    <mergeCell ref="AK149:AK150"/>
    <mergeCell ref="BG174:BJ175"/>
    <mergeCell ref="AG126:BD126"/>
    <mergeCell ref="BG126:BJ129"/>
    <mergeCell ref="AG127:AL127"/>
    <mergeCell ref="BG148:BJ148"/>
    <mergeCell ref="BG147:BJ147"/>
    <mergeCell ref="BG146:BJ146"/>
    <mergeCell ref="BG144:BJ144"/>
    <mergeCell ref="BB128:BD128"/>
    <mergeCell ref="BG154:BJ154"/>
    <mergeCell ref="BG152:BJ152"/>
    <mergeCell ref="BG151:BJ151"/>
    <mergeCell ref="BG149:BJ150"/>
    <mergeCell ref="BG158:BJ158"/>
    <mergeCell ref="AY157:BA157"/>
    <mergeCell ref="BE158:BF158"/>
    <mergeCell ref="BG142:BJ142"/>
    <mergeCell ref="AS155:AU155"/>
    <mergeCell ref="BE131:BF131"/>
    <mergeCell ref="BE136:BF136"/>
    <mergeCell ref="BE134:BF134"/>
    <mergeCell ref="AY128:BA128"/>
    <mergeCell ref="AR149:AR150"/>
    <mergeCell ref="AQ149:AQ150"/>
    <mergeCell ref="AY155:BA155"/>
    <mergeCell ref="BE126:BF129"/>
    <mergeCell ref="BG183:BJ183"/>
    <mergeCell ref="A183:D183"/>
    <mergeCell ref="A185:D185"/>
    <mergeCell ref="E183:BF183"/>
    <mergeCell ref="BG185:BJ185"/>
    <mergeCell ref="E185:BF185"/>
    <mergeCell ref="BG123:BJ124"/>
    <mergeCell ref="BG130:BJ131"/>
    <mergeCell ref="BG143:BJ143"/>
    <mergeCell ref="BG141:BJ141"/>
    <mergeCell ref="BG132:BJ132"/>
    <mergeCell ref="BG119:BJ122"/>
    <mergeCell ref="BE132:BF132"/>
    <mergeCell ref="BE139:BF139"/>
    <mergeCell ref="AM158:AO158"/>
    <mergeCell ref="AP158:AR158"/>
    <mergeCell ref="AC151:AD151"/>
    <mergeCell ref="W148:X148"/>
    <mergeCell ref="Y147:Z147"/>
    <mergeCell ref="Y152:Z152"/>
    <mergeCell ref="AC152:AD152"/>
    <mergeCell ref="AE151:AF151"/>
    <mergeCell ref="Y151:Z151"/>
    <mergeCell ref="T152:V152"/>
    <mergeCell ref="BB158:BD158"/>
    <mergeCell ref="R148:S148"/>
    <mergeCell ref="AC149:AD150"/>
    <mergeCell ref="AS149:AS150"/>
    <mergeCell ref="AS158:AU158"/>
    <mergeCell ref="BE148:BF148"/>
    <mergeCell ref="BB154:BD154"/>
    <mergeCell ref="BA149:BA150"/>
    <mergeCell ref="A203:D203"/>
    <mergeCell ref="AY149:AY150"/>
    <mergeCell ref="BE147:BF147"/>
    <mergeCell ref="AY127:BD127"/>
    <mergeCell ref="AG128:AI128"/>
    <mergeCell ref="AJ128:AL128"/>
    <mergeCell ref="AM128:AO128"/>
    <mergeCell ref="AP128:AR128"/>
    <mergeCell ref="AS128:AU128"/>
    <mergeCell ref="AV128:AX128"/>
    <mergeCell ref="B96:O96"/>
    <mergeCell ref="T103:V103"/>
    <mergeCell ref="B104:O104"/>
    <mergeCell ref="P104:Q104"/>
    <mergeCell ref="R104:S104"/>
    <mergeCell ref="T104:V104"/>
    <mergeCell ref="W103:X103"/>
    <mergeCell ref="E177:BF177"/>
    <mergeCell ref="E196:BF196"/>
    <mergeCell ref="AA146:AB146"/>
    <mergeCell ref="BE152:BF152"/>
    <mergeCell ref="BC149:BC150"/>
    <mergeCell ref="AA149:AB150"/>
    <mergeCell ref="B146:O146"/>
    <mergeCell ref="T158:V158"/>
    <mergeCell ref="AP149:AP150"/>
    <mergeCell ref="AU149:AU150"/>
    <mergeCell ref="AG149:AG150"/>
    <mergeCell ref="E184:BF184"/>
    <mergeCell ref="A184:D184"/>
    <mergeCell ref="A202:D202"/>
    <mergeCell ref="A178:D178"/>
    <mergeCell ref="R149:S150"/>
    <mergeCell ref="T149:V150"/>
    <mergeCell ref="AY158:BA158"/>
    <mergeCell ref="AJ149:AJ150"/>
    <mergeCell ref="AJ158:AL158"/>
    <mergeCell ref="BE146:BF146"/>
    <mergeCell ref="T47:V47"/>
    <mergeCell ref="T50:V50"/>
    <mergeCell ref="W50:X50"/>
    <mergeCell ref="AC58:AD58"/>
    <mergeCell ref="AA53:AB53"/>
    <mergeCell ref="AA58:AB58"/>
    <mergeCell ref="Y79:Z79"/>
    <mergeCell ref="Y69:Z69"/>
    <mergeCell ref="AC74:AD74"/>
    <mergeCell ref="AC73:AD73"/>
    <mergeCell ref="AE70:AF71"/>
    <mergeCell ref="Y81:Z81"/>
    <mergeCell ref="W77:X77"/>
    <mergeCell ref="BE54:BF57"/>
    <mergeCell ref="Y146:Z146"/>
    <mergeCell ref="AM137:AM138"/>
    <mergeCell ref="T112:V112"/>
    <mergeCell ref="AL107:AL108"/>
    <mergeCell ref="AE97:AF98"/>
    <mergeCell ref="AA128:AB129"/>
    <mergeCell ref="AC128:AD129"/>
    <mergeCell ref="AE128:AF129"/>
    <mergeCell ref="AE112:AF112"/>
    <mergeCell ref="AE95:AF95"/>
    <mergeCell ref="T109:V109"/>
    <mergeCell ref="W114:X114"/>
    <mergeCell ref="V6:Z6"/>
    <mergeCell ref="W43:X43"/>
    <mergeCell ref="AC52:AD52"/>
    <mergeCell ref="AA52:AB52"/>
    <mergeCell ref="AA50:AB50"/>
    <mergeCell ref="AE52:AF52"/>
    <mergeCell ref="AE50:AF50"/>
    <mergeCell ref="Y56:Z57"/>
    <mergeCell ref="AA56:AB57"/>
    <mergeCell ref="AC56:AD57"/>
    <mergeCell ref="AE56:AF57"/>
    <mergeCell ref="AG56:AI56"/>
    <mergeCell ref="AL18:AO18"/>
    <mergeCell ref="AY18:BB18"/>
    <mergeCell ref="T41:V41"/>
    <mergeCell ref="Y96:Z96"/>
    <mergeCell ref="AG154:AI154"/>
    <mergeCell ref="AJ154:AL154"/>
    <mergeCell ref="AM154:AO154"/>
    <mergeCell ref="AP154:AR154"/>
    <mergeCell ref="AS154:AU154"/>
    <mergeCell ref="AV154:AX154"/>
    <mergeCell ref="AY154:BA154"/>
    <mergeCell ref="W122:X122"/>
    <mergeCell ref="Y114:Z114"/>
    <mergeCell ref="Y136:Z136"/>
    <mergeCell ref="AC147:AD147"/>
    <mergeCell ref="T148:V148"/>
    <mergeCell ref="AC112:AD112"/>
    <mergeCell ref="AA131:AB131"/>
    <mergeCell ref="T143:V143"/>
    <mergeCell ref="W137:X138"/>
    <mergeCell ref="T19:U19"/>
    <mergeCell ref="T20:U20"/>
    <mergeCell ref="T21:U21"/>
    <mergeCell ref="AE48:AF48"/>
    <mergeCell ref="AE7:AS7"/>
    <mergeCell ref="AA66:AB66"/>
    <mergeCell ref="AO97:AO98"/>
    <mergeCell ref="AH97:AH98"/>
    <mergeCell ref="P76:Q76"/>
    <mergeCell ref="AA75:AB75"/>
    <mergeCell ref="T95:V95"/>
    <mergeCell ref="W95:X95"/>
    <mergeCell ref="Y95:Z95"/>
    <mergeCell ref="AA95:AB95"/>
    <mergeCell ref="AC95:AD95"/>
    <mergeCell ref="T83:V83"/>
    <mergeCell ref="AI70:AI71"/>
    <mergeCell ref="P97:Q98"/>
    <mergeCell ref="AK89:AR89"/>
    <mergeCell ref="AM97:AM98"/>
    <mergeCell ref="AA93:AB94"/>
    <mergeCell ref="A90:BI90"/>
    <mergeCell ref="R91:S94"/>
    <mergeCell ref="A54:A57"/>
    <mergeCell ref="B54:O57"/>
    <mergeCell ref="P54:Q57"/>
    <mergeCell ref="R54:S57"/>
    <mergeCell ref="T54:AF54"/>
    <mergeCell ref="AG54:BD54"/>
    <mergeCell ref="BE47:BF47"/>
    <mergeCell ref="AE42:AF42"/>
    <mergeCell ref="AC51:AD51"/>
    <mergeCell ref="Z3:AP3"/>
    <mergeCell ref="BF18:BF19"/>
    <mergeCell ref="AC37:AD37"/>
    <mergeCell ref="Y45:Z45"/>
    <mergeCell ref="AC44:AD44"/>
    <mergeCell ref="AC45:AD45"/>
    <mergeCell ref="AC38:AD38"/>
    <mergeCell ref="AE40:AF40"/>
    <mergeCell ref="AA40:AB40"/>
    <mergeCell ref="Y39:Z39"/>
    <mergeCell ref="AC42:AD42"/>
    <mergeCell ref="Y35:Z36"/>
    <mergeCell ref="Y34:AF34"/>
    <mergeCell ref="BE18:BE19"/>
    <mergeCell ref="Y42:Z42"/>
    <mergeCell ref="BE49:BF49"/>
    <mergeCell ref="Y49:Z49"/>
    <mergeCell ref="AA49:AB49"/>
    <mergeCell ref="AP18:AS18"/>
    <mergeCell ref="AE35:AF36"/>
    <mergeCell ref="Y41:Z41"/>
    <mergeCell ref="AE41:AF41"/>
    <mergeCell ref="AA44:AB44"/>
    <mergeCell ref="AA45:AB45"/>
    <mergeCell ref="AA46:AB46"/>
    <mergeCell ref="AC46:AD46"/>
    <mergeCell ref="AA43:AB43"/>
    <mergeCell ref="AE49:AF49"/>
    <mergeCell ref="BE48:BF48"/>
    <mergeCell ref="AA6:AM6"/>
    <mergeCell ref="V7:AD7"/>
    <mergeCell ref="T34:V36"/>
    <mergeCell ref="AV35:AX35"/>
    <mergeCell ref="AS35:AU35"/>
    <mergeCell ref="AY35:BA35"/>
    <mergeCell ref="BE39:BF39"/>
    <mergeCell ref="Y44:Z44"/>
    <mergeCell ref="AC40:AD40"/>
    <mergeCell ref="BE37:BF37"/>
    <mergeCell ref="AA37:AB37"/>
    <mergeCell ref="Y40:Z40"/>
    <mergeCell ref="AE38:AF38"/>
    <mergeCell ref="BB35:BD35"/>
    <mergeCell ref="BE38:BF38"/>
    <mergeCell ref="Y50:Z50"/>
    <mergeCell ref="AE45:AF45"/>
    <mergeCell ref="BE44:BF44"/>
    <mergeCell ref="BE45:BF45"/>
    <mergeCell ref="AE44:AF44"/>
    <mergeCell ref="AE141:AF141"/>
    <mergeCell ref="W139:X139"/>
    <mergeCell ref="R141:S141"/>
    <mergeCell ref="AO137:AO138"/>
    <mergeCell ref="AA139:AB139"/>
    <mergeCell ref="W140:X140"/>
    <mergeCell ref="Y141:Z141"/>
    <mergeCell ref="AC100:AD100"/>
    <mergeCell ref="Y116:Z116"/>
    <mergeCell ref="AE131:AF131"/>
    <mergeCell ref="P131:Q131"/>
    <mergeCell ref="AA136:AB136"/>
    <mergeCell ref="AY97:AY98"/>
    <mergeCell ref="BE52:BF52"/>
    <mergeCell ref="AA51:AB51"/>
    <mergeCell ref="BE51:BF51"/>
    <mergeCell ref="BE50:BF50"/>
    <mergeCell ref="P113:Q113"/>
    <mergeCell ref="R112:S112"/>
    <mergeCell ref="P124:Q124"/>
    <mergeCell ref="AE132:AF132"/>
    <mergeCell ref="AC131:AD131"/>
    <mergeCell ref="Y118:Z118"/>
    <mergeCell ref="T122:V122"/>
    <mergeCell ref="T119:V119"/>
    <mergeCell ref="AR107:AR108"/>
    <mergeCell ref="W104:X104"/>
    <mergeCell ref="W105:X105"/>
    <mergeCell ref="T105:V105"/>
    <mergeCell ref="P105:Q105"/>
    <mergeCell ref="AM127:AR127"/>
    <mergeCell ref="AS127:AX127"/>
    <mergeCell ref="A96:A98"/>
    <mergeCell ref="B107:O108"/>
    <mergeCell ref="P115:Q115"/>
    <mergeCell ref="T110:V110"/>
    <mergeCell ref="R116:S116"/>
    <mergeCell ref="W141:X141"/>
    <mergeCell ref="T137:V138"/>
    <mergeCell ref="Y143:Z143"/>
    <mergeCell ref="W143:X143"/>
    <mergeCell ref="R137:S138"/>
    <mergeCell ref="B97:O98"/>
    <mergeCell ref="B103:O103"/>
    <mergeCell ref="B112:O112"/>
    <mergeCell ref="B130:O130"/>
    <mergeCell ref="B116:O116"/>
    <mergeCell ref="B135:O135"/>
    <mergeCell ref="B141:O141"/>
    <mergeCell ref="P142:Q142"/>
    <mergeCell ref="B105:O105"/>
    <mergeCell ref="Y104:Z104"/>
    <mergeCell ref="Y105:Z105"/>
    <mergeCell ref="P126:Q129"/>
    <mergeCell ref="R126:S129"/>
    <mergeCell ref="T126:AF126"/>
    <mergeCell ref="T127:V129"/>
    <mergeCell ref="R135:S135"/>
    <mergeCell ref="AC133:AD133"/>
    <mergeCell ref="AA133:AB133"/>
    <mergeCell ref="P136:Q136"/>
    <mergeCell ref="R136:S136"/>
    <mergeCell ref="B137:O138"/>
    <mergeCell ref="P140:Q140"/>
    <mergeCell ref="C86:H86"/>
    <mergeCell ref="L88:T88"/>
    <mergeCell ref="BE59:BF59"/>
    <mergeCell ref="BE64:BF64"/>
    <mergeCell ref="BE63:BF63"/>
    <mergeCell ref="AT89:BA89"/>
    <mergeCell ref="BG50:BJ50"/>
    <mergeCell ref="BE53:BF53"/>
    <mergeCell ref="BG51:BJ51"/>
    <mergeCell ref="BG52:BJ52"/>
    <mergeCell ref="BG53:BJ53"/>
    <mergeCell ref="BG68:BJ68"/>
    <mergeCell ref="W53:X53"/>
    <mergeCell ref="Y53:Z53"/>
    <mergeCell ref="W58:X58"/>
    <mergeCell ref="AC50:AD50"/>
    <mergeCell ref="AE59:AF59"/>
    <mergeCell ref="T55:V57"/>
    <mergeCell ref="B66:O66"/>
    <mergeCell ref="P66:Q66"/>
    <mergeCell ref="R66:S66"/>
    <mergeCell ref="T66:V66"/>
    <mergeCell ref="AG55:AL55"/>
    <mergeCell ref="AM55:AR55"/>
    <mergeCell ref="AS55:AX55"/>
    <mergeCell ref="P51:Q51"/>
    <mergeCell ref="BE60:BF60"/>
    <mergeCell ref="AE62:AF62"/>
    <mergeCell ref="AE60:AF60"/>
    <mergeCell ref="T67:V67"/>
    <mergeCell ref="W67:X67"/>
    <mergeCell ref="AY55:BD55"/>
    <mergeCell ref="AV56:AX56"/>
    <mergeCell ref="W61:X61"/>
    <mergeCell ref="AC60:AD60"/>
    <mergeCell ref="AC53:AD53"/>
    <mergeCell ref="AA61:AB61"/>
    <mergeCell ref="AY56:BA56"/>
    <mergeCell ref="BB56:BD56"/>
    <mergeCell ref="Y59:Z59"/>
    <mergeCell ref="AA59:AB59"/>
    <mergeCell ref="AC123:AD123"/>
    <mergeCell ref="P62:Q62"/>
    <mergeCell ref="T49:V49"/>
    <mergeCell ref="W49:X49"/>
    <mergeCell ref="W123:X123"/>
    <mergeCell ref="AE110:AF110"/>
    <mergeCell ref="AA109:AB109"/>
    <mergeCell ref="AE111:AF111"/>
    <mergeCell ref="AE84:AF84"/>
    <mergeCell ref="AE107:AF108"/>
    <mergeCell ref="AA110:AB110"/>
    <mergeCell ref="AA111:AB111"/>
    <mergeCell ref="Y67:Z67"/>
    <mergeCell ref="Y61:Z61"/>
    <mergeCell ref="Y62:Z62"/>
    <mergeCell ref="AC115:AD115"/>
    <mergeCell ref="AN120:AN121"/>
    <mergeCell ref="Y110:Z110"/>
    <mergeCell ref="W64:X64"/>
    <mergeCell ref="T97:V97"/>
    <mergeCell ref="AA60:AB60"/>
    <mergeCell ref="T60:V60"/>
    <mergeCell ref="AC78:AD78"/>
    <mergeCell ref="AE78:AF78"/>
    <mergeCell ref="AE72:AF72"/>
    <mergeCell ref="AE113:AF113"/>
    <mergeCell ref="AE93:AF94"/>
    <mergeCell ref="AE109:AF109"/>
    <mergeCell ref="T120:V121"/>
    <mergeCell ref="AC62:AD62"/>
    <mergeCell ref="AE53:AF53"/>
    <mergeCell ref="AC66:AD66"/>
    <mergeCell ref="AA63:AB63"/>
    <mergeCell ref="AA115:AB115"/>
    <mergeCell ref="AC114:AD114"/>
    <mergeCell ref="AC67:AD67"/>
    <mergeCell ref="AE61:AF61"/>
    <mergeCell ref="AA68:AB68"/>
    <mergeCell ref="AC70:AD71"/>
    <mergeCell ref="Y72:Z72"/>
    <mergeCell ref="AA70:AB71"/>
    <mergeCell ref="AE79:AF79"/>
    <mergeCell ref="Y78:Z78"/>
    <mergeCell ref="AC110:AD110"/>
    <mergeCell ref="AE105:AF105"/>
    <mergeCell ref="Y75:Z75"/>
    <mergeCell ref="AC81:AD81"/>
    <mergeCell ref="AA105:AB105"/>
    <mergeCell ref="B118:O118"/>
    <mergeCell ref="T116:V116"/>
    <mergeCell ref="P116:Q116"/>
    <mergeCell ref="T118:V118"/>
    <mergeCell ref="AI120:AI121"/>
    <mergeCell ref="AH120:AH121"/>
    <mergeCell ref="T117:V117"/>
    <mergeCell ref="R118:S118"/>
    <mergeCell ref="B117:O117"/>
    <mergeCell ref="Y131:Z131"/>
    <mergeCell ref="BB107:BB108"/>
    <mergeCell ref="AY93:BA93"/>
    <mergeCell ref="AU70:AU71"/>
    <mergeCell ref="Y113:Z113"/>
    <mergeCell ref="BE69:BF69"/>
    <mergeCell ref="W111:X111"/>
    <mergeCell ref="AV107:AV108"/>
    <mergeCell ref="BE81:BF81"/>
    <mergeCell ref="BE71:BF71"/>
    <mergeCell ref="AE82:AF82"/>
    <mergeCell ref="T123:V123"/>
    <mergeCell ref="R120:S121"/>
    <mergeCell ref="P120:Q121"/>
    <mergeCell ref="P118:Q118"/>
    <mergeCell ref="P117:Q117"/>
    <mergeCell ref="BE84:BF84"/>
    <mergeCell ref="BE80:BF80"/>
    <mergeCell ref="AZ70:AZ71"/>
    <mergeCell ref="BC70:BC71"/>
    <mergeCell ref="P112:Q112"/>
    <mergeCell ref="R117:S117"/>
    <mergeCell ref="W149:X150"/>
    <mergeCell ref="Y149:Z150"/>
    <mergeCell ref="AE143:AF143"/>
    <mergeCell ref="AE146:AF146"/>
    <mergeCell ref="AA141:AB141"/>
    <mergeCell ref="AT149:AT150"/>
    <mergeCell ref="T146:V146"/>
    <mergeCell ref="P146:Q146"/>
    <mergeCell ref="R146:S146"/>
    <mergeCell ref="AA147:AB147"/>
    <mergeCell ref="R140:S140"/>
    <mergeCell ref="W124:X124"/>
    <mergeCell ref="T130:V130"/>
    <mergeCell ref="BE135:BF135"/>
    <mergeCell ref="AC82:AD82"/>
    <mergeCell ref="BD120:BD121"/>
    <mergeCell ref="BB137:BB138"/>
    <mergeCell ref="BD137:BD138"/>
    <mergeCell ref="AY137:AY138"/>
    <mergeCell ref="AR137:AR138"/>
    <mergeCell ref="AP137:AP138"/>
    <mergeCell ref="AK137:AK138"/>
    <mergeCell ref="AL137:AL138"/>
    <mergeCell ref="AN137:AN138"/>
    <mergeCell ref="AH137:AH138"/>
    <mergeCell ref="AW137:AW138"/>
    <mergeCell ref="AJ137:AJ138"/>
    <mergeCell ref="R123:S123"/>
    <mergeCell ref="Y127:AF127"/>
    <mergeCell ref="Y128:Z129"/>
    <mergeCell ref="P119:Q119"/>
    <mergeCell ref="P147:Q147"/>
    <mergeCell ref="B119:O119"/>
    <mergeCell ref="AC132:AD132"/>
    <mergeCell ref="AE122:AF122"/>
    <mergeCell ref="AE137:AF138"/>
    <mergeCell ref="AE135:AF135"/>
    <mergeCell ref="AE136:AF136"/>
    <mergeCell ref="Y124:Z124"/>
    <mergeCell ref="W120:X121"/>
    <mergeCell ref="AA119:AB119"/>
    <mergeCell ref="AA130:AB130"/>
    <mergeCell ref="AE130:AF130"/>
    <mergeCell ref="AE123:AF123"/>
    <mergeCell ref="B140:O140"/>
    <mergeCell ref="AC122:AD122"/>
    <mergeCell ref="AA137:AB138"/>
    <mergeCell ref="W127:X129"/>
    <mergeCell ref="R124:S124"/>
    <mergeCell ref="W130:X130"/>
    <mergeCell ref="P123:Q123"/>
    <mergeCell ref="B126:O129"/>
    <mergeCell ref="AC146:AD146"/>
    <mergeCell ref="Y117:Z117"/>
    <mergeCell ref="AA118:AB118"/>
    <mergeCell ref="AA124:AB124"/>
    <mergeCell ref="Y123:Z123"/>
    <mergeCell ref="X161:Z161"/>
    <mergeCell ref="AG160:AU160"/>
    <mergeCell ref="AG161:AK161"/>
    <mergeCell ref="A160:P160"/>
    <mergeCell ref="A154:S154"/>
    <mergeCell ref="B152:O152"/>
    <mergeCell ref="A161:G161"/>
    <mergeCell ref="A157:S157"/>
    <mergeCell ref="K161:M161"/>
    <mergeCell ref="T156:V156"/>
    <mergeCell ref="AQ137:AQ138"/>
    <mergeCell ref="B147:O147"/>
    <mergeCell ref="T135:V135"/>
    <mergeCell ref="AQ161:AU161"/>
    <mergeCell ref="AA154:AB154"/>
    <mergeCell ref="A153:S153"/>
    <mergeCell ref="AA152:AB152"/>
    <mergeCell ref="AA151:AB151"/>
    <mergeCell ref="AE149:AF150"/>
    <mergeCell ref="A139:A140"/>
    <mergeCell ref="T139:V139"/>
    <mergeCell ref="AT137:AT138"/>
    <mergeCell ref="AA143:AB143"/>
    <mergeCell ref="W133:X133"/>
    <mergeCell ref="AG137:AG138"/>
    <mergeCell ref="T134:V134"/>
    <mergeCell ref="W136:X136"/>
    <mergeCell ref="B120:O121"/>
    <mergeCell ref="T133:V133"/>
    <mergeCell ref="AA142:AB142"/>
    <mergeCell ref="AA135:AB135"/>
    <mergeCell ref="P143:Q143"/>
    <mergeCell ref="B131:O131"/>
    <mergeCell ref="P130:Q130"/>
    <mergeCell ref="B123:O123"/>
    <mergeCell ref="R133:S133"/>
    <mergeCell ref="A134:A135"/>
    <mergeCell ref="P135:Q135"/>
    <mergeCell ref="W135:X135"/>
    <mergeCell ref="T142:V142"/>
    <mergeCell ref="Y142:Z142"/>
    <mergeCell ref="AC136:AD136"/>
    <mergeCell ref="AC135:AD135"/>
    <mergeCell ref="AC137:AD138"/>
    <mergeCell ref="AC134:AD134"/>
    <mergeCell ref="P133:Q133"/>
    <mergeCell ref="A130:A131"/>
    <mergeCell ref="B124:O124"/>
    <mergeCell ref="R139:S139"/>
    <mergeCell ref="P134:Q134"/>
    <mergeCell ref="B136:O136"/>
    <mergeCell ref="B134:O134"/>
    <mergeCell ref="A136:A138"/>
    <mergeCell ref="A126:A129"/>
    <mergeCell ref="BB97:BB98"/>
    <mergeCell ref="AC104:AD104"/>
    <mergeCell ref="BG37:BJ37"/>
    <mergeCell ref="AM92:AR92"/>
    <mergeCell ref="BG40:BJ40"/>
    <mergeCell ref="BE74:BF74"/>
    <mergeCell ref="BE77:BF77"/>
    <mergeCell ref="BE73:BF73"/>
    <mergeCell ref="BE40:BF40"/>
    <mergeCell ref="AM70:AM71"/>
    <mergeCell ref="BA70:BA71"/>
    <mergeCell ref="BE62:BF62"/>
    <mergeCell ref="BG62:BJ62"/>
    <mergeCell ref="BG58:BJ58"/>
    <mergeCell ref="BE58:BF58"/>
    <mergeCell ref="BG60:BJ60"/>
    <mergeCell ref="BE66:BF66"/>
    <mergeCell ref="BG63:BJ64"/>
    <mergeCell ref="BG59:BJ59"/>
    <mergeCell ref="BG74:BJ75"/>
    <mergeCell ref="AC76:AD76"/>
    <mergeCell ref="AE76:AF76"/>
    <mergeCell ref="BE78:BF78"/>
    <mergeCell ref="BG42:BJ42"/>
    <mergeCell ref="BG38:BJ38"/>
    <mergeCell ref="BE83:BF83"/>
    <mergeCell ref="BE68:BF68"/>
    <mergeCell ref="AE104:AF104"/>
    <mergeCell ref="AJ56:AL56"/>
    <mergeCell ref="AM56:AO56"/>
    <mergeCell ref="AP56:AR56"/>
    <mergeCell ref="AS56:AU56"/>
    <mergeCell ref="BG39:BJ39"/>
    <mergeCell ref="BG82:BJ82"/>
    <mergeCell ref="BG72:BJ72"/>
    <mergeCell ref="BG69:BJ69"/>
    <mergeCell ref="BG73:BJ73"/>
    <mergeCell ref="BG44:BJ44"/>
    <mergeCell ref="BG66:BJ66"/>
    <mergeCell ref="BG67:BJ67"/>
    <mergeCell ref="BE67:BF67"/>
    <mergeCell ref="BE41:BF41"/>
    <mergeCell ref="BG41:BJ41"/>
    <mergeCell ref="BG80:BJ81"/>
    <mergeCell ref="BE76:BF76"/>
    <mergeCell ref="BE75:BF75"/>
    <mergeCell ref="BG45:BJ45"/>
    <mergeCell ref="BE43:BF43"/>
    <mergeCell ref="BG43:BJ43"/>
    <mergeCell ref="BE70:BF70"/>
    <mergeCell ref="BE82:BF82"/>
    <mergeCell ref="BE46:BF46"/>
    <mergeCell ref="BE42:BF42"/>
    <mergeCell ref="BE79:BF79"/>
    <mergeCell ref="BG61:BJ61"/>
    <mergeCell ref="BG46:BJ46"/>
    <mergeCell ref="BG47:BJ47"/>
    <mergeCell ref="BE65:BF65"/>
    <mergeCell ref="BE61:BF61"/>
    <mergeCell ref="BG48:BJ49"/>
    <mergeCell ref="BG54:BJ57"/>
    <mergeCell ref="BE72:BF72"/>
    <mergeCell ref="BG115:BJ116"/>
    <mergeCell ref="AE120:AF121"/>
    <mergeCell ref="AG120:AG121"/>
    <mergeCell ref="AW70:AW71"/>
    <mergeCell ref="AY70:AY71"/>
    <mergeCell ref="BG70:BJ71"/>
    <mergeCell ref="BG112:BJ112"/>
    <mergeCell ref="AR97:AR98"/>
    <mergeCell ref="Y92:AF92"/>
    <mergeCell ref="T91:AF91"/>
    <mergeCell ref="W118:X118"/>
    <mergeCell ref="BD70:BD71"/>
    <mergeCell ref="AC113:AD113"/>
    <mergeCell ref="BD97:BD98"/>
    <mergeCell ref="AJ97:AJ98"/>
    <mergeCell ref="AM107:AM108"/>
    <mergeCell ref="AA78:AB78"/>
    <mergeCell ref="AA107:AB108"/>
    <mergeCell ref="AC107:AD108"/>
    <mergeCell ref="AA77:AB77"/>
    <mergeCell ref="AC79:AD79"/>
    <mergeCell ref="BE109:BF109"/>
    <mergeCell ref="BE103:BF103"/>
    <mergeCell ref="BE104:BF104"/>
    <mergeCell ref="BE105:BF105"/>
    <mergeCell ref="BG103:BJ103"/>
    <mergeCell ref="BG104:BJ104"/>
    <mergeCell ref="BG105:BJ105"/>
    <mergeCell ref="BG114:BJ114"/>
    <mergeCell ref="BG108:BJ108"/>
    <mergeCell ref="BG109:BJ109"/>
    <mergeCell ref="BE97:BF98"/>
    <mergeCell ref="BG153:BJ153"/>
    <mergeCell ref="AA156:AB156"/>
    <mergeCell ref="AI137:AI138"/>
    <mergeCell ref="BG133:BJ133"/>
    <mergeCell ref="AO70:AO71"/>
    <mergeCell ref="BG76:BJ76"/>
    <mergeCell ref="AT70:AT71"/>
    <mergeCell ref="BB70:BB71"/>
    <mergeCell ref="BG113:BJ113"/>
    <mergeCell ref="BA120:BA121"/>
    <mergeCell ref="AA120:AB121"/>
    <mergeCell ref="AC119:AD119"/>
    <mergeCell ref="AC118:AD118"/>
    <mergeCell ref="AC116:AD116"/>
    <mergeCell ref="AV97:AV98"/>
    <mergeCell ref="AW97:AW98"/>
    <mergeCell ref="AX97:AX98"/>
    <mergeCell ref="AV70:AV71"/>
    <mergeCell ref="AX70:AX71"/>
    <mergeCell ref="AQ97:AQ98"/>
    <mergeCell ref="AP97:AP98"/>
    <mergeCell ref="AG91:BD91"/>
    <mergeCell ref="BG96:BJ98"/>
    <mergeCell ref="AG97:AG98"/>
    <mergeCell ref="BC97:BC98"/>
    <mergeCell ref="BG79:BJ79"/>
    <mergeCell ref="BG95:BJ95"/>
    <mergeCell ref="BE118:BF118"/>
    <mergeCell ref="BE110:BF110"/>
    <mergeCell ref="AQ120:AQ121"/>
    <mergeCell ref="BG107:BJ107"/>
    <mergeCell ref="BG83:BJ83"/>
    <mergeCell ref="BG99:BJ99"/>
    <mergeCell ref="BG100:BJ102"/>
    <mergeCell ref="BA101:BA102"/>
    <mergeCell ref="BB101:BB102"/>
    <mergeCell ref="BA107:BA108"/>
    <mergeCell ref="BG176:BJ176"/>
    <mergeCell ref="A204:D204"/>
    <mergeCell ref="BG202:BJ202"/>
    <mergeCell ref="BG203:BJ203"/>
    <mergeCell ref="AC109:AD109"/>
    <mergeCell ref="AZ120:AZ121"/>
    <mergeCell ref="BG118:BJ118"/>
    <mergeCell ref="BE122:BF122"/>
    <mergeCell ref="AX107:AX108"/>
    <mergeCell ref="E188:BF188"/>
    <mergeCell ref="E193:BF193"/>
    <mergeCell ref="AJ157:AL157"/>
    <mergeCell ref="BG190:BJ190"/>
    <mergeCell ref="R114:S114"/>
    <mergeCell ref="P111:Q111"/>
    <mergeCell ref="R111:S111"/>
    <mergeCell ref="AT107:AT108"/>
    <mergeCell ref="AQ107:AQ108"/>
    <mergeCell ref="BE111:BF111"/>
    <mergeCell ref="BG111:BJ111"/>
    <mergeCell ref="BG110:BJ110"/>
    <mergeCell ref="AU120:AU121"/>
    <mergeCell ref="AW107:AW108"/>
    <mergeCell ref="AG157:AI157"/>
    <mergeCell ref="AV161:BJ162"/>
    <mergeCell ref="AA157:AB157"/>
    <mergeCell ref="BG155:BJ155"/>
    <mergeCell ref="BE151:BF151"/>
    <mergeCell ref="BE154:BF154"/>
    <mergeCell ref="AE152:AF152"/>
    <mergeCell ref="AV93:AX93"/>
    <mergeCell ref="AU107:AU108"/>
    <mergeCell ref="BE91:BF94"/>
    <mergeCell ref="AG93:AI93"/>
    <mergeCell ref="AJ93:AL93"/>
    <mergeCell ref="AS120:AS121"/>
    <mergeCell ref="AX120:AX121"/>
    <mergeCell ref="AT120:AT121"/>
    <mergeCell ref="AG107:AG108"/>
    <mergeCell ref="AN107:AN108"/>
    <mergeCell ref="AL120:AL121"/>
    <mergeCell ref="AE103:AF103"/>
    <mergeCell ref="AC111:AD111"/>
    <mergeCell ref="R105:S105"/>
    <mergeCell ref="AL97:AL98"/>
    <mergeCell ref="AI97:AI98"/>
    <mergeCell ref="AN97:AN98"/>
    <mergeCell ref="BA137:BA138"/>
    <mergeCell ref="BE137:BF138"/>
    <mergeCell ref="AA116:AB116"/>
    <mergeCell ref="Y130:Z130"/>
    <mergeCell ref="W115:X115"/>
    <mergeCell ref="AC144:AD144"/>
    <mergeCell ref="AA117:AB117"/>
    <mergeCell ref="BE100:BF100"/>
    <mergeCell ref="BC107:BC108"/>
    <mergeCell ref="BE113:BF113"/>
    <mergeCell ref="AZ97:AZ98"/>
    <mergeCell ref="BA97:BA98"/>
    <mergeCell ref="BG91:BJ94"/>
    <mergeCell ref="BG117:BJ117"/>
    <mergeCell ref="AM120:AM121"/>
    <mergeCell ref="BC120:BC121"/>
    <mergeCell ref="BE119:BF119"/>
    <mergeCell ref="AT97:AT98"/>
    <mergeCell ref="BE115:BF115"/>
    <mergeCell ref="BE116:BF116"/>
    <mergeCell ref="AO120:AO121"/>
    <mergeCell ref="AL162:AP166"/>
    <mergeCell ref="AV160:BJ160"/>
    <mergeCell ref="BB157:BD157"/>
    <mergeCell ref="BG157:BJ157"/>
    <mergeCell ref="W147:X147"/>
    <mergeCell ref="B143:O143"/>
    <mergeCell ref="BG192:BJ192"/>
    <mergeCell ref="BG194:BJ194"/>
    <mergeCell ref="AC96:AD96"/>
    <mergeCell ref="AA114:AB114"/>
    <mergeCell ref="P101:Q102"/>
    <mergeCell ref="R101:S102"/>
    <mergeCell ref="T101:V102"/>
    <mergeCell ref="W101:X102"/>
    <mergeCell ref="Y101:Z102"/>
    <mergeCell ref="W113:X113"/>
    <mergeCell ref="AE115:AF115"/>
    <mergeCell ref="AE114:AF114"/>
    <mergeCell ref="AC97:AD98"/>
    <mergeCell ref="W110:X110"/>
    <mergeCell ref="AA113:AB113"/>
    <mergeCell ref="T113:V113"/>
    <mergeCell ref="AC103:AD103"/>
    <mergeCell ref="BG197:BJ197"/>
    <mergeCell ref="E204:BF204"/>
    <mergeCell ref="A162:G166"/>
    <mergeCell ref="H162:J166"/>
    <mergeCell ref="N169:V169"/>
    <mergeCell ref="T124:V124"/>
    <mergeCell ref="A123:A124"/>
    <mergeCell ref="T141:V141"/>
    <mergeCell ref="E192:BF192"/>
    <mergeCell ref="AC148:AD148"/>
    <mergeCell ref="BB149:BB150"/>
    <mergeCell ref="AE157:AF157"/>
    <mergeCell ref="BD149:BD150"/>
    <mergeCell ref="BE149:BF150"/>
    <mergeCell ref="W131:X131"/>
    <mergeCell ref="Y132:Z132"/>
    <mergeCell ref="AA132:AB132"/>
    <mergeCell ref="W154:X154"/>
    <mergeCell ref="AV155:AX155"/>
    <mergeCell ref="AC130:AD130"/>
    <mergeCell ref="AE124:AF124"/>
    <mergeCell ref="BE130:BF130"/>
    <mergeCell ref="BE124:BF124"/>
    <mergeCell ref="BE142:BF142"/>
    <mergeCell ref="Y137:Z138"/>
    <mergeCell ref="BE123:BF123"/>
    <mergeCell ref="P148:Q148"/>
    <mergeCell ref="AE148:AF148"/>
    <mergeCell ref="B149:O150"/>
    <mergeCell ref="AA148:AB148"/>
    <mergeCell ref="P149:Q150"/>
    <mergeCell ref="W153:X153"/>
    <mergeCell ref="AP234:AU234"/>
    <mergeCell ref="A229:F229"/>
    <mergeCell ref="AK227:AP227"/>
    <mergeCell ref="AQ231:AV231"/>
    <mergeCell ref="AK229:AP229"/>
    <mergeCell ref="AE230:AG230"/>
    <mergeCell ref="AK228:AP228"/>
    <mergeCell ref="J234:AD234"/>
    <mergeCell ref="A205:D205"/>
    <mergeCell ref="E174:BF175"/>
    <mergeCell ref="E176:BF176"/>
    <mergeCell ref="A231:F231"/>
    <mergeCell ref="A218:D218"/>
    <mergeCell ref="E219:BF220"/>
    <mergeCell ref="A223:BE223"/>
    <mergeCell ref="AQ227:AT227"/>
    <mergeCell ref="E214:BF214"/>
    <mergeCell ref="A179:D179"/>
    <mergeCell ref="AK225:BE226"/>
    <mergeCell ref="A217:D217"/>
    <mergeCell ref="A222:I222"/>
    <mergeCell ref="A221:AO221"/>
    <mergeCell ref="E215:BF215"/>
    <mergeCell ref="A213:D213"/>
    <mergeCell ref="A174:D175"/>
    <mergeCell ref="A212:D212"/>
    <mergeCell ref="A234:I234"/>
    <mergeCell ref="A230:R230"/>
    <mergeCell ref="E217:BF217"/>
    <mergeCell ref="A207:D207"/>
    <mergeCell ref="E207:BF207"/>
    <mergeCell ref="E202:BF202"/>
    <mergeCell ref="AK231:AP231"/>
    <mergeCell ref="E178:BF178"/>
    <mergeCell ref="E212:BF212"/>
    <mergeCell ref="AG70:AG71"/>
    <mergeCell ref="AC93:AD94"/>
    <mergeCell ref="AE81:AF81"/>
    <mergeCell ref="AJ70:AJ71"/>
    <mergeCell ref="AH70:AH71"/>
    <mergeCell ref="AK97:AK98"/>
    <mergeCell ref="AC153:AD153"/>
    <mergeCell ref="AE144:AF144"/>
    <mergeCell ref="AA144:AB144"/>
    <mergeCell ref="AC77:AD77"/>
    <mergeCell ref="AA74:AB74"/>
    <mergeCell ref="T72:V72"/>
    <mergeCell ref="B91:O94"/>
    <mergeCell ref="R110:S110"/>
    <mergeCell ref="W82:X82"/>
    <mergeCell ref="P110:Q110"/>
    <mergeCell ref="W96:X96"/>
    <mergeCell ref="AC105:AD105"/>
    <mergeCell ref="AE154:AF154"/>
    <mergeCell ref="AA83:AB83"/>
    <mergeCell ref="AC84:AD84"/>
    <mergeCell ref="AQ88:AV88"/>
    <mergeCell ref="A214:D214"/>
    <mergeCell ref="A215:D215"/>
    <mergeCell ref="B142:O142"/>
    <mergeCell ref="AE147:AF147"/>
    <mergeCell ref="R132:S132"/>
    <mergeCell ref="R147:S147"/>
    <mergeCell ref="T147:V147"/>
    <mergeCell ref="B18:E18"/>
    <mergeCell ref="G18:I18"/>
    <mergeCell ref="A33:A36"/>
    <mergeCell ref="AB18:AB19"/>
    <mergeCell ref="F18:F19"/>
    <mergeCell ref="J18:J19"/>
    <mergeCell ref="O18:R18"/>
    <mergeCell ref="S18:S19"/>
    <mergeCell ref="AS34:AX34"/>
    <mergeCell ref="AK18:AK19"/>
    <mergeCell ref="T58:V58"/>
    <mergeCell ref="Y58:Z58"/>
    <mergeCell ref="Y48:Z48"/>
    <mergeCell ref="AC43:AD43"/>
    <mergeCell ref="AA41:AB41"/>
    <mergeCell ref="AC41:AD41"/>
    <mergeCell ref="AA39:AB39"/>
    <mergeCell ref="T38:V38"/>
    <mergeCell ref="AC39:AD39"/>
    <mergeCell ref="Y38:Z38"/>
    <mergeCell ref="AA38:AB38"/>
    <mergeCell ref="W38:X38"/>
    <mergeCell ref="W44:X44"/>
    <mergeCell ref="Y51:Z51"/>
    <mergeCell ref="R44:S44"/>
    <mergeCell ref="R53:S53"/>
    <mergeCell ref="W40:X40"/>
    <mergeCell ref="T43:V43"/>
    <mergeCell ref="T44:V44"/>
    <mergeCell ref="R41:S41"/>
    <mergeCell ref="AE43:AF43"/>
    <mergeCell ref="AE51:AF51"/>
    <mergeCell ref="BJ18:BJ19"/>
    <mergeCell ref="BI18:BI19"/>
    <mergeCell ref="AY34:BD34"/>
    <mergeCell ref="BG18:BG19"/>
    <mergeCell ref="BH18:BH19"/>
    <mergeCell ref="AX18:AX19"/>
    <mergeCell ref="BG33:BJ36"/>
    <mergeCell ref="BE33:BF36"/>
    <mergeCell ref="K18:N18"/>
    <mergeCell ref="AG34:AL34"/>
    <mergeCell ref="AH18:AJ18"/>
    <mergeCell ref="AG33:BD33"/>
    <mergeCell ref="BC18:BC19"/>
    <mergeCell ref="BD18:BD19"/>
    <mergeCell ref="AU18:AW18"/>
    <mergeCell ref="T18:W18"/>
    <mergeCell ref="T33:AF33"/>
    <mergeCell ref="AM35:AO35"/>
    <mergeCell ref="AM34:AR34"/>
    <mergeCell ref="AP35:AR35"/>
    <mergeCell ref="AG35:AI35"/>
    <mergeCell ref="W34:X36"/>
    <mergeCell ref="AJ35:AL35"/>
    <mergeCell ref="AT18:AT19"/>
    <mergeCell ref="Y18:AA18"/>
    <mergeCell ref="X18:X19"/>
    <mergeCell ref="T22:U22"/>
    <mergeCell ref="T23:U23"/>
    <mergeCell ref="AA35:AB36"/>
    <mergeCell ref="AC35:AD36"/>
    <mergeCell ref="AC18:AF18"/>
    <mergeCell ref="AG18:AG19"/>
    <mergeCell ref="B68:O68"/>
    <mergeCell ref="W51:X51"/>
    <mergeCell ref="B46:O46"/>
    <mergeCell ref="W60:X60"/>
    <mergeCell ref="R42:S42"/>
    <mergeCell ref="T75:V75"/>
    <mergeCell ref="A18:A19"/>
    <mergeCell ref="R33:S36"/>
    <mergeCell ref="T37:V37"/>
    <mergeCell ref="W37:X37"/>
    <mergeCell ref="Y37:Z37"/>
    <mergeCell ref="T64:V64"/>
    <mergeCell ref="B40:O40"/>
    <mergeCell ref="T74:V74"/>
    <mergeCell ref="A63:A64"/>
    <mergeCell ref="B48:O48"/>
    <mergeCell ref="R48:S48"/>
    <mergeCell ref="R50:S50"/>
    <mergeCell ref="P50:Q50"/>
    <mergeCell ref="R69:S69"/>
    <mergeCell ref="Y70:Z71"/>
    <mergeCell ref="W48:X48"/>
    <mergeCell ref="Y47:Z47"/>
    <mergeCell ref="B70:O71"/>
    <mergeCell ref="B69:O69"/>
    <mergeCell ref="W72:X72"/>
    <mergeCell ref="T39:V39"/>
    <mergeCell ref="P33:Q36"/>
    <mergeCell ref="B33:O36"/>
    <mergeCell ref="W62:X62"/>
    <mergeCell ref="Y46:Z46"/>
    <mergeCell ref="Y43:Z43"/>
    <mergeCell ref="B59:O59"/>
    <mergeCell ref="P46:Q46"/>
    <mergeCell ref="R63:S63"/>
    <mergeCell ref="B67:O67"/>
    <mergeCell ref="P67:Q67"/>
    <mergeCell ref="R67:S67"/>
    <mergeCell ref="B64:O64"/>
    <mergeCell ref="AA62:AB62"/>
    <mergeCell ref="B62:O62"/>
    <mergeCell ref="AC64:AD64"/>
    <mergeCell ref="AC61:AD61"/>
    <mergeCell ref="AC48:AD48"/>
    <mergeCell ref="AA67:AB67"/>
    <mergeCell ref="AC47:AD47"/>
    <mergeCell ref="AE58:AF58"/>
    <mergeCell ref="AE69:AF69"/>
    <mergeCell ref="AE68:AF68"/>
    <mergeCell ref="Y68:Z68"/>
    <mergeCell ref="T69:V69"/>
    <mergeCell ref="W69:X69"/>
    <mergeCell ref="P68:Q68"/>
    <mergeCell ref="W52:X52"/>
    <mergeCell ref="Y52:Z52"/>
    <mergeCell ref="Y60:Z60"/>
    <mergeCell ref="AC68:AD68"/>
    <mergeCell ref="AE67:AF67"/>
    <mergeCell ref="AC63:AD63"/>
    <mergeCell ref="R68:S68"/>
    <mergeCell ref="T62:V62"/>
    <mergeCell ref="Y63:Z63"/>
    <mergeCell ref="T51:V51"/>
    <mergeCell ref="R51:S51"/>
    <mergeCell ref="T42:V42"/>
    <mergeCell ref="T78:V78"/>
    <mergeCell ref="P53:Q53"/>
    <mergeCell ref="P48:Q48"/>
    <mergeCell ref="P58:Q58"/>
    <mergeCell ref="P60:Q60"/>
    <mergeCell ref="W46:X46"/>
    <mergeCell ref="W47:X47"/>
    <mergeCell ref="AC49:AD49"/>
    <mergeCell ref="AE47:AF47"/>
    <mergeCell ref="AA64:AB64"/>
    <mergeCell ref="R46:S46"/>
    <mergeCell ref="Y66:Z66"/>
    <mergeCell ref="W68:X68"/>
    <mergeCell ref="T63:V63"/>
    <mergeCell ref="R61:S61"/>
    <mergeCell ref="W63:X63"/>
    <mergeCell ref="W59:X59"/>
    <mergeCell ref="AC59:AD59"/>
    <mergeCell ref="AE64:AF64"/>
    <mergeCell ref="AE63:AF63"/>
    <mergeCell ref="AE66:AF66"/>
    <mergeCell ref="W55:X57"/>
    <mergeCell ref="Y55:AF55"/>
    <mergeCell ref="AE46:AF46"/>
    <mergeCell ref="W66:X66"/>
    <mergeCell ref="R58:S58"/>
    <mergeCell ref="R60:S60"/>
    <mergeCell ref="AA47:AB47"/>
    <mergeCell ref="P59:Q59"/>
    <mergeCell ref="R59:S59"/>
    <mergeCell ref="T61:V61"/>
    <mergeCell ref="R73:S73"/>
    <mergeCell ref="P96:Q96"/>
    <mergeCell ref="T82:V82"/>
    <mergeCell ref="P75:Q75"/>
    <mergeCell ref="R97:S98"/>
    <mergeCell ref="P64:Q64"/>
    <mergeCell ref="R64:S64"/>
    <mergeCell ref="P72:Q72"/>
    <mergeCell ref="R72:S72"/>
    <mergeCell ref="P73:Q73"/>
    <mergeCell ref="T68:V68"/>
    <mergeCell ref="T70:V71"/>
    <mergeCell ref="T77:V77"/>
    <mergeCell ref="P79:Q79"/>
    <mergeCell ref="R82:S82"/>
    <mergeCell ref="P69:Q69"/>
    <mergeCell ref="P70:Q71"/>
    <mergeCell ref="R96:S96"/>
    <mergeCell ref="T84:V84"/>
    <mergeCell ref="P84:Q84"/>
    <mergeCell ref="P78:Q78"/>
    <mergeCell ref="P82:Q82"/>
    <mergeCell ref="T96:V96"/>
    <mergeCell ref="R77:S77"/>
    <mergeCell ref="P83:Q83"/>
    <mergeCell ref="B44:O44"/>
    <mergeCell ref="P44:Q44"/>
    <mergeCell ref="R45:S45"/>
    <mergeCell ref="B51:O51"/>
    <mergeCell ref="B58:O58"/>
    <mergeCell ref="P63:Q63"/>
    <mergeCell ref="W39:X39"/>
    <mergeCell ref="B61:O61"/>
    <mergeCell ref="T45:V45"/>
    <mergeCell ref="W45:X45"/>
    <mergeCell ref="T46:V46"/>
    <mergeCell ref="T53:V53"/>
    <mergeCell ref="W41:X41"/>
    <mergeCell ref="T52:V52"/>
    <mergeCell ref="P39:Q39"/>
    <mergeCell ref="R47:S47"/>
    <mergeCell ref="P42:Q42"/>
    <mergeCell ref="B47:O47"/>
    <mergeCell ref="P47:Q47"/>
    <mergeCell ref="B50:O50"/>
    <mergeCell ref="T59:V59"/>
    <mergeCell ref="B41:O41"/>
    <mergeCell ref="R62:S62"/>
    <mergeCell ref="P61:Q61"/>
    <mergeCell ref="B63:O63"/>
    <mergeCell ref="R40:S40"/>
    <mergeCell ref="B52:O52"/>
    <mergeCell ref="P52:Q52"/>
    <mergeCell ref="R43:S43"/>
    <mergeCell ref="R52:S52"/>
    <mergeCell ref="B53:O53"/>
    <mergeCell ref="T40:V40"/>
    <mergeCell ref="A74:A75"/>
    <mergeCell ref="W79:X79"/>
    <mergeCell ref="A219:D220"/>
    <mergeCell ref="E198:BF198"/>
    <mergeCell ref="E199:BF199"/>
    <mergeCell ref="A206:D206"/>
    <mergeCell ref="A196:D196"/>
    <mergeCell ref="BE156:BF156"/>
    <mergeCell ref="W152:X152"/>
    <mergeCell ref="T155:V155"/>
    <mergeCell ref="P152:Q152"/>
    <mergeCell ref="E194:BF194"/>
    <mergeCell ref="AE133:AF133"/>
    <mergeCell ref="AC141:AD141"/>
    <mergeCell ref="AC142:AD142"/>
    <mergeCell ref="BE153:BF153"/>
    <mergeCell ref="BE155:BF155"/>
    <mergeCell ref="A192:D192"/>
    <mergeCell ref="A159:BJ159"/>
    <mergeCell ref="Y115:Z115"/>
    <mergeCell ref="AK120:AK121"/>
    <mergeCell ref="AS107:AS108"/>
    <mergeCell ref="AC117:AD117"/>
    <mergeCell ref="Y103:Z103"/>
    <mergeCell ref="AA103:AB103"/>
    <mergeCell ref="W117:X117"/>
    <mergeCell ref="T111:V111"/>
    <mergeCell ref="Y111:Z111"/>
    <mergeCell ref="A216:D216"/>
    <mergeCell ref="E216:BF216"/>
    <mergeCell ref="E189:BF189"/>
    <mergeCell ref="E209:BF209"/>
    <mergeCell ref="AA84:AB84"/>
    <mergeCell ref="P109:Q109"/>
    <mergeCell ref="T115:V115"/>
    <mergeCell ref="P103:Q103"/>
    <mergeCell ref="AA101:AB102"/>
    <mergeCell ref="R95:S95"/>
    <mergeCell ref="R103:S103"/>
    <mergeCell ref="AA104:AB104"/>
    <mergeCell ref="AA97:AB98"/>
    <mergeCell ref="T114:V114"/>
    <mergeCell ref="AE100:AF100"/>
    <mergeCell ref="W100:X100"/>
    <mergeCell ref="Y99:Z99"/>
    <mergeCell ref="A237:AC237"/>
    <mergeCell ref="T81:V81"/>
    <mergeCell ref="A80:A81"/>
    <mergeCell ref="B79:O79"/>
    <mergeCell ref="H231:M231"/>
    <mergeCell ref="A225:AD225"/>
    <mergeCell ref="A226:AD226"/>
    <mergeCell ref="A236:X236"/>
    <mergeCell ref="J235:AD235"/>
    <mergeCell ref="A119:A121"/>
    <mergeCell ref="B122:O122"/>
    <mergeCell ref="R131:S131"/>
    <mergeCell ref="Y134:Z134"/>
    <mergeCell ref="B144:O144"/>
    <mergeCell ref="AC120:AD121"/>
    <mergeCell ref="AA122:AB122"/>
    <mergeCell ref="Y120:Z121"/>
    <mergeCell ref="P122:Q122"/>
    <mergeCell ref="B133:O133"/>
    <mergeCell ref="Y135:Z135"/>
    <mergeCell ref="BB120:BB121"/>
    <mergeCell ref="AV120:AV121"/>
    <mergeCell ref="AP120:AP121"/>
    <mergeCell ref="AU137:AU138"/>
    <mergeCell ref="Q161:W161"/>
    <mergeCell ref="AG156:AI156"/>
    <mergeCell ref="AE155:AF155"/>
    <mergeCell ref="AM157:AO157"/>
    <mergeCell ref="AN149:AN150"/>
    <mergeCell ref="AM149:AM150"/>
    <mergeCell ref="AW149:AW150"/>
    <mergeCell ref="AZ149:AZ150"/>
    <mergeCell ref="B82:O82"/>
    <mergeCell ref="BE117:BF117"/>
    <mergeCell ref="AJ120:AJ121"/>
    <mergeCell ref="AE117:AF117"/>
    <mergeCell ref="Y93:Z94"/>
    <mergeCell ref="Y97:Z98"/>
    <mergeCell ref="AE96:AF96"/>
    <mergeCell ref="W84:X84"/>
    <mergeCell ref="W97:X98"/>
    <mergeCell ref="P95:Q95"/>
    <mergeCell ref="R84:S84"/>
    <mergeCell ref="R83:S83"/>
    <mergeCell ref="W92:X94"/>
    <mergeCell ref="Y107:Z108"/>
    <mergeCell ref="W116:X116"/>
    <mergeCell ref="BE144:BF144"/>
    <mergeCell ref="Y144:Z144"/>
    <mergeCell ref="BE140:BF140"/>
    <mergeCell ref="T136:V136"/>
    <mergeCell ref="Y154:Z154"/>
    <mergeCell ref="B151:O151"/>
    <mergeCell ref="T151:V151"/>
    <mergeCell ref="R151:S151"/>
    <mergeCell ref="P151:Q151"/>
    <mergeCell ref="BE120:BF121"/>
    <mergeCell ref="BE114:BF114"/>
    <mergeCell ref="AY92:BD92"/>
    <mergeCell ref="AP107:AP108"/>
    <mergeCell ref="AH107:AH108"/>
    <mergeCell ref="AE119:AF119"/>
    <mergeCell ref="AE118:AF118"/>
    <mergeCell ref="Y119:Z119"/>
    <mergeCell ref="AE116:AF116"/>
    <mergeCell ref="W119:X119"/>
    <mergeCell ref="BE96:BF96"/>
    <mergeCell ref="R122:S122"/>
    <mergeCell ref="P144:Q144"/>
    <mergeCell ref="AA134:AB134"/>
    <mergeCell ref="AE134:AF134"/>
    <mergeCell ref="B132:O132"/>
    <mergeCell ref="AA140:AB140"/>
    <mergeCell ref="AC140:AD140"/>
    <mergeCell ref="W151:X151"/>
    <mergeCell ref="B109:O109"/>
    <mergeCell ref="BE143:BF143"/>
    <mergeCell ref="BE141:BF141"/>
    <mergeCell ref="AY120:AY121"/>
    <mergeCell ref="AR120:AR121"/>
    <mergeCell ref="AW120:AW121"/>
    <mergeCell ref="AC139:AD139"/>
    <mergeCell ref="P132:Q132"/>
    <mergeCell ref="AJ156:AL156"/>
    <mergeCell ref="A209:D209"/>
    <mergeCell ref="E195:BF195"/>
    <mergeCell ref="A197:D197"/>
    <mergeCell ref="E206:BF206"/>
    <mergeCell ref="A177:D177"/>
    <mergeCell ref="AA155:AB155"/>
    <mergeCell ref="A176:D176"/>
    <mergeCell ref="X165:Z166"/>
    <mergeCell ref="Q165:W166"/>
    <mergeCell ref="AY156:BA156"/>
    <mergeCell ref="AE158:AF158"/>
    <mergeCell ref="AA158:AB158"/>
    <mergeCell ref="AD161:AF161"/>
    <mergeCell ref="AP156:AR156"/>
    <mergeCell ref="Y158:Z158"/>
    <mergeCell ref="E170:O170"/>
    <mergeCell ref="E197:BF197"/>
    <mergeCell ref="AL161:AP161"/>
    <mergeCell ref="AC158:AD158"/>
    <mergeCell ref="E187:BF187"/>
    <mergeCell ref="A155:S155"/>
    <mergeCell ref="AP157:AR157"/>
    <mergeCell ref="AQ162:AU166"/>
    <mergeCell ref="AA162:AC162"/>
    <mergeCell ref="AA161:AC161"/>
    <mergeCell ref="K162:M166"/>
    <mergeCell ref="AP155:AR155"/>
    <mergeCell ref="AC157:AD157"/>
    <mergeCell ref="Y157:Z157"/>
    <mergeCell ref="Q163:W164"/>
    <mergeCell ref="X163:Z164"/>
    <mergeCell ref="A211:D211"/>
    <mergeCell ref="E186:BF186"/>
    <mergeCell ref="A193:D193"/>
    <mergeCell ref="T154:V154"/>
    <mergeCell ref="R144:S144"/>
    <mergeCell ref="Q160:AF160"/>
    <mergeCell ref="W156:X156"/>
    <mergeCell ref="Y153:Z153"/>
    <mergeCell ref="Y156:Z156"/>
    <mergeCell ref="W157:X157"/>
    <mergeCell ref="AC155:AD155"/>
    <mergeCell ref="Y155:Z155"/>
    <mergeCell ref="W155:X155"/>
    <mergeCell ref="T153:V153"/>
    <mergeCell ref="A208:D208"/>
    <mergeCell ref="E208:BF208"/>
    <mergeCell ref="A210:D210"/>
    <mergeCell ref="E210:BF210"/>
    <mergeCell ref="A173:BJ173"/>
    <mergeCell ref="E201:BF201"/>
    <mergeCell ref="E200:BF200"/>
    <mergeCell ref="A201:D201"/>
    <mergeCell ref="AG158:AI158"/>
    <mergeCell ref="A149:A150"/>
    <mergeCell ref="AV149:AV150"/>
    <mergeCell ref="AO149:AO150"/>
    <mergeCell ref="AC154:AD154"/>
    <mergeCell ref="T144:V144"/>
    <mergeCell ref="H161:J161"/>
    <mergeCell ref="W158:X158"/>
    <mergeCell ref="A199:D199"/>
    <mergeCell ref="A200:D200"/>
    <mergeCell ref="A195:D195"/>
    <mergeCell ref="AD163:AF164"/>
    <mergeCell ref="AV163:BJ166"/>
    <mergeCell ref="AA165:AC166"/>
    <mergeCell ref="BB156:BD156"/>
    <mergeCell ref="AX137:AX138"/>
    <mergeCell ref="AE153:AF153"/>
    <mergeCell ref="R152:S152"/>
    <mergeCell ref="AS157:AU157"/>
    <mergeCell ref="N161:P161"/>
    <mergeCell ref="AD162:AF162"/>
    <mergeCell ref="T157:V157"/>
    <mergeCell ref="BG182:BJ182"/>
    <mergeCell ref="A190:D190"/>
    <mergeCell ref="A191:D191"/>
    <mergeCell ref="E191:BF191"/>
    <mergeCell ref="BG191:BJ191"/>
    <mergeCell ref="BG139:BJ140"/>
    <mergeCell ref="BG186:BJ186"/>
    <mergeCell ref="BG181:BJ181"/>
    <mergeCell ref="BG180:BJ180"/>
    <mergeCell ref="BG179:BJ179"/>
    <mergeCell ref="BG178:BJ178"/>
    <mergeCell ref="BG177:BJ177"/>
    <mergeCell ref="AE140:AF140"/>
    <mergeCell ref="T140:V140"/>
    <mergeCell ref="P141:Q141"/>
    <mergeCell ref="P137:Q138"/>
    <mergeCell ref="AE139:AF139"/>
    <mergeCell ref="W142:X142"/>
    <mergeCell ref="E190:BF190"/>
    <mergeCell ref="A194:D194"/>
    <mergeCell ref="B9:L9"/>
    <mergeCell ref="B13:P13"/>
    <mergeCell ref="B73:O73"/>
    <mergeCell ref="P74:Q74"/>
    <mergeCell ref="Y77:Z77"/>
    <mergeCell ref="B75:O75"/>
    <mergeCell ref="T48:V48"/>
    <mergeCell ref="B49:O49"/>
    <mergeCell ref="P49:Q49"/>
    <mergeCell ref="R49:S49"/>
    <mergeCell ref="R38:S38"/>
    <mergeCell ref="P38:Q38"/>
    <mergeCell ref="P40:Q40"/>
    <mergeCell ref="B37:O37"/>
    <mergeCell ref="P37:Q37"/>
    <mergeCell ref="P91:Q94"/>
    <mergeCell ref="R80:S80"/>
    <mergeCell ref="W81:X81"/>
    <mergeCell ref="W80:X80"/>
    <mergeCell ref="Y80:Z80"/>
    <mergeCell ref="R79:S79"/>
    <mergeCell ref="R39:S39"/>
    <mergeCell ref="B81:O81"/>
    <mergeCell ref="B84:O84"/>
    <mergeCell ref="B78:O78"/>
    <mergeCell ref="B83:O83"/>
    <mergeCell ref="Y82:Z82"/>
    <mergeCell ref="W83:X83"/>
    <mergeCell ref="B80:O80"/>
    <mergeCell ref="Y74:Z74"/>
    <mergeCell ref="W75:X75"/>
    <mergeCell ref="R37:S37"/>
    <mergeCell ref="AA72:AB72"/>
    <mergeCell ref="A70:A71"/>
    <mergeCell ref="W73:X73"/>
    <mergeCell ref="B74:O74"/>
    <mergeCell ref="Y73:Z73"/>
    <mergeCell ref="T73:V73"/>
    <mergeCell ref="E180:BF180"/>
    <mergeCell ref="AZ107:AZ108"/>
    <mergeCell ref="BE157:BF157"/>
    <mergeCell ref="AV157:AX157"/>
    <mergeCell ref="AV156:AX156"/>
    <mergeCell ref="BC101:BC102"/>
    <mergeCell ref="BD101:BD102"/>
    <mergeCell ref="BE101:BF102"/>
    <mergeCell ref="T132:V132"/>
    <mergeCell ref="P100:Q100"/>
    <mergeCell ref="R100:S100"/>
    <mergeCell ref="T100:V100"/>
    <mergeCell ref="A100:A102"/>
    <mergeCell ref="AA99:AB99"/>
    <mergeCell ref="AC99:AD99"/>
    <mergeCell ref="AA82:AB82"/>
    <mergeCell ref="AC83:AD83"/>
    <mergeCell ref="AE75:AF75"/>
    <mergeCell ref="P80:Q80"/>
    <mergeCell ref="B77:O77"/>
    <mergeCell ref="T79:V79"/>
    <mergeCell ref="W74:X74"/>
    <mergeCell ref="AE74:AF74"/>
    <mergeCell ref="AA76:AB76"/>
    <mergeCell ref="R78:S78"/>
    <mergeCell ref="AE77:AF77"/>
    <mergeCell ref="AK86:AP86"/>
    <mergeCell ref="B76:O76"/>
    <mergeCell ref="R76:S76"/>
    <mergeCell ref="T76:V76"/>
    <mergeCell ref="BG84:BJ84"/>
    <mergeCell ref="R70:S71"/>
    <mergeCell ref="W70:X71"/>
    <mergeCell ref="P81:Q81"/>
    <mergeCell ref="R81:S81"/>
    <mergeCell ref="Y100:Z100"/>
    <mergeCell ref="AG101:AG102"/>
    <mergeCell ref="AH101:AH102"/>
    <mergeCell ref="AE99:AF99"/>
    <mergeCell ref="BE99:BF99"/>
    <mergeCell ref="B100:O100"/>
    <mergeCell ref="B99:O99"/>
    <mergeCell ref="P99:Q99"/>
    <mergeCell ref="R99:S99"/>
    <mergeCell ref="AL101:AL102"/>
    <mergeCell ref="AM101:AM102"/>
    <mergeCell ref="AN101:AN102"/>
    <mergeCell ref="B72:O72"/>
    <mergeCell ref="AE80:AF80"/>
    <mergeCell ref="AM93:AO93"/>
    <mergeCell ref="AP93:AR93"/>
    <mergeCell ref="P77:Q77"/>
    <mergeCell ref="R75:S75"/>
    <mergeCell ref="AC80:AD80"/>
    <mergeCell ref="AA79:AB79"/>
    <mergeCell ref="AS92:AX92"/>
    <mergeCell ref="AG92:AL92"/>
    <mergeCell ref="BB93:BD93"/>
    <mergeCell ref="AA80:AB80"/>
    <mergeCell ref="Y84:Z84"/>
    <mergeCell ref="Y83:Z83"/>
    <mergeCell ref="AA100:AB100"/>
    <mergeCell ref="BG198:BJ198"/>
    <mergeCell ref="BG77:BJ77"/>
    <mergeCell ref="BG78:BJ78"/>
    <mergeCell ref="AE4:AN4"/>
    <mergeCell ref="AE5:AN5"/>
    <mergeCell ref="AS70:AS71"/>
    <mergeCell ref="AN70:AN71"/>
    <mergeCell ref="AR70:AR71"/>
    <mergeCell ref="AK70:AK71"/>
    <mergeCell ref="AP70:AP71"/>
    <mergeCell ref="AQ70:AQ71"/>
    <mergeCell ref="AL70:AL71"/>
    <mergeCell ref="B42:O42"/>
    <mergeCell ref="AA42:AB42"/>
    <mergeCell ref="B45:O45"/>
    <mergeCell ref="P45:Q45"/>
    <mergeCell ref="AA48:AB48"/>
    <mergeCell ref="AS93:AU93"/>
    <mergeCell ref="A180:D180"/>
    <mergeCell ref="AC101:AD102"/>
    <mergeCell ref="AE101:AF102"/>
    <mergeCell ref="B7:P7"/>
    <mergeCell ref="Y64:Z64"/>
    <mergeCell ref="B60:O60"/>
    <mergeCell ref="B38:O38"/>
    <mergeCell ref="B39:O39"/>
    <mergeCell ref="AE37:AF37"/>
    <mergeCell ref="AE39:AF39"/>
    <mergeCell ref="A198:D198"/>
    <mergeCell ref="R130:S130"/>
    <mergeCell ref="B114:O114"/>
    <mergeCell ref="P114:Q114"/>
    <mergeCell ref="W144:X144"/>
    <mergeCell ref="AM156:AO156"/>
    <mergeCell ref="AC156:AD156"/>
    <mergeCell ref="AA69:AB69"/>
    <mergeCell ref="W109:X109"/>
    <mergeCell ref="T92:V94"/>
    <mergeCell ref="W78:X78"/>
    <mergeCell ref="T80:V80"/>
    <mergeCell ref="AC69:AD69"/>
    <mergeCell ref="AP101:AP102"/>
    <mergeCell ref="P107:Q108"/>
    <mergeCell ref="R107:S108"/>
    <mergeCell ref="T107:V108"/>
    <mergeCell ref="R74:S74"/>
    <mergeCell ref="Y109:Z109"/>
    <mergeCell ref="AC75:AD75"/>
    <mergeCell ref="T99:V99"/>
    <mergeCell ref="W99:X99"/>
    <mergeCell ref="AO101:AO102"/>
    <mergeCell ref="W76:X76"/>
    <mergeCell ref="Y76:Z76"/>
    <mergeCell ref="AJ107:AJ108"/>
    <mergeCell ref="AI107:AI108"/>
    <mergeCell ref="AK107:AK108"/>
    <mergeCell ref="AO107:AO108"/>
    <mergeCell ref="AA81:AB81"/>
    <mergeCell ref="AE83:AF83"/>
    <mergeCell ref="AE73:AF73"/>
    <mergeCell ref="X162:Z162"/>
    <mergeCell ref="AA163:AC164"/>
    <mergeCell ref="A158:S158"/>
    <mergeCell ref="A156:S156"/>
    <mergeCell ref="Y140:Z140"/>
    <mergeCell ref="AA153:AB153"/>
    <mergeCell ref="AD165:AF166"/>
    <mergeCell ref="B145:O145"/>
    <mergeCell ref="P145:Q145"/>
    <mergeCell ref="R145:S145"/>
    <mergeCell ref="T145:V145"/>
    <mergeCell ref="W145:X145"/>
    <mergeCell ref="Y145:Z145"/>
    <mergeCell ref="A189:D189"/>
    <mergeCell ref="A188:D188"/>
    <mergeCell ref="AJ155:AL155"/>
    <mergeCell ref="B148:O148"/>
    <mergeCell ref="AL149:AL150"/>
    <mergeCell ref="AC143:AD143"/>
    <mergeCell ref="Y148:Z148"/>
    <mergeCell ref="R143:S143"/>
    <mergeCell ref="N162:P166"/>
    <mergeCell ref="Q162:W162"/>
    <mergeCell ref="E179:BF179"/>
    <mergeCell ref="AM155:AO155"/>
    <mergeCell ref="AG155:AI155"/>
    <mergeCell ref="AE156:AF156"/>
    <mergeCell ref="AG162:AK166"/>
    <mergeCell ref="A182:D182"/>
    <mergeCell ref="AS156:AU156"/>
    <mergeCell ref="A181:D181"/>
    <mergeCell ref="E181:BF181"/>
    <mergeCell ref="BG219:BJ220"/>
    <mergeCell ref="BG217:BJ217"/>
    <mergeCell ref="BG216:BJ216"/>
    <mergeCell ref="BG215:BJ215"/>
    <mergeCell ref="BG214:BJ214"/>
    <mergeCell ref="BG212:BJ212"/>
    <mergeCell ref="BG211:BJ211"/>
    <mergeCell ref="BG210:BJ210"/>
    <mergeCell ref="BG209:BJ209"/>
    <mergeCell ref="BG208:BJ208"/>
    <mergeCell ref="BG207:BJ207"/>
    <mergeCell ref="BG206:BJ206"/>
    <mergeCell ref="BG205:BJ205"/>
    <mergeCell ref="BG204:BJ204"/>
    <mergeCell ref="BG201:BJ201"/>
    <mergeCell ref="BG200:BJ200"/>
    <mergeCell ref="E211:BF211"/>
    <mergeCell ref="BG213:BJ213"/>
    <mergeCell ref="BG218:BJ218"/>
    <mergeCell ref="E218:BF218"/>
    <mergeCell ref="E205:BF205"/>
    <mergeCell ref="E203:BF203"/>
    <mergeCell ref="E213:BF213"/>
    <mergeCell ref="BG187:BJ187"/>
    <mergeCell ref="BG184:BJ184"/>
    <mergeCell ref="AA145:AB145"/>
    <mergeCell ref="AC145:AD145"/>
    <mergeCell ref="AE145:AF145"/>
    <mergeCell ref="BE145:BF145"/>
    <mergeCell ref="BG145:BJ145"/>
    <mergeCell ref="BG65:BJ65"/>
    <mergeCell ref="A172:AW172"/>
    <mergeCell ref="B65:O65"/>
    <mergeCell ref="P65:Q65"/>
    <mergeCell ref="R65:S65"/>
    <mergeCell ref="T65:V65"/>
    <mergeCell ref="W65:X65"/>
    <mergeCell ref="Y65:Z65"/>
    <mergeCell ref="AA65:AB65"/>
    <mergeCell ref="AC65:AD65"/>
    <mergeCell ref="AE65:AF65"/>
    <mergeCell ref="A186:D186"/>
    <mergeCell ref="E182:BF182"/>
    <mergeCell ref="A187:D187"/>
    <mergeCell ref="A91:A94"/>
    <mergeCell ref="BG156:BJ156"/>
    <mergeCell ref="BB155:BD155"/>
    <mergeCell ref="W146:X146"/>
    <mergeCell ref="R142:S142"/>
    <mergeCell ref="AQ101:AQ102"/>
    <mergeCell ref="AR101:AR102"/>
    <mergeCell ref="AS101:AS102"/>
    <mergeCell ref="W132:X132"/>
    <mergeCell ref="AA73:AB73"/>
    <mergeCell ref="AC72:AD72"/>
    <mergeCell ref="AK230:AZ230"/>
    <mergeCell ref="A233:AC233"/>
    <mergeCell ref="W42:X42"/>
    <mergeCell ref="B43:O43"/>
    <mergeCell ref="P43:Q43"/>
    <mergeCell ref="P41:Q41"/>
    <mergeCell ref="B101:O102"/>
    <mergeCell ref="BG134:BJ138"/>
    <mergeCell ref="AI101:AI102"/>
    <mergeCell ref="AJ101:AJ102"/>
    <mergeCell ref="AK101:AK102"/>
    <mergeCell ref="AT101:AT102"/>
    <mergeCell ref="AU101:AU102"/>
    <mergeCell ref="AV101:AV102"/>
    <mergeCell ref="AW101:AW102"/>
    <mergeCell ref="AX101:AX102"/>
    <mergeCell ref="AY101:AY102"/>
    <mergeCell ref="AZ101:AZ102"/>
    <mergeCell ref="Y139:Z139"/>
    <mergeCell ref="BD107:BD108"/>
    <mergeCell ref="B139:O139"/>
    <mergeCell ref="AY107:AY108"/>
    <mergeCell ref="B95:O95"/>
    <mergeCell ref="P139:Q139"/>
    <mergeCell ref="T131:V131"/>
    <mergeCell ref="AA123:AB123"/>
    <mergeCell ref="BG199:BJ199"/>
    <mergeCell ref="BG196:BJ196"/>
    <mergeCell ref="BG195:BJ195"/>
    <mergeCell ref="BG193:BJ193"/>
    <mergeCell ref="BG189:BJ189"/>
    <mergeCell ref="BG188:BJ188"/>
  </mergeCells>
  <conditionalFormatting sqref="AM155:AO155">
    <cfRule type="cellIs" dxfId="2" priority="3" operator="equal">
      <formula>0</formula>
    </cfRule>
  </conditionalFormatting>
  <conditionalFormatting sqref="AY156:BA156">
    <cfRule type="cellIs" dxfId="1" priority="2" operator="equal">
      <formula>0</formula>
    </cfRule>
  </conditionalFormatting>
  <conditionalFormatting sqref="AY155:BA155">
    <cfRule type="cellIs" dxfId="0" priority="1" operator="equal">
      <formula>0</formula>
    </cfRule>
  </conditionalFormatting>
  <printOptions horizontalCentered="1"/>
  <pageMargins left="0.70866141732283472" right="0" top="0.55118110236220474" bottom="0.55118110236220474" header="0.11811023622047245" footer="0.11811023622047245"/>
  <pageSetup paperSize="8" scale="34" fitToHeight="0" orientation="landscape" r:id="rId1"/>
  <rowBreaks count="4" manualBreakCount="4">
    <brk id="53" max="63" man="1"/>
    <brk id="89" max="63" man="1"/>
    <brk id="125" max="63" man="1"/>
    <brk id="171" max="63" man="1"/>
  </rowBreaks>
  <ignoredErrors>
    <ignoredError sqref="W44:W46 W48:W49 W39 W67 W112 W62" formulaRange="1"/>
    <ignoredError sqref="T113 BE113 W43 W47 T79 W79 T66 W66 W73 BE71 W111 T111 BE73 BE79 BE111 BE117 BE133 BE61 BE66 T133 T43 T47 W50 T50 T61 W61 AC37 BE43" formula="1"/>
    <ignoredError sqref="BG192:BG195 BG178 BG179 BG184:BG187 BG207:BG211 BG196:BG197 BG203:BG206 A44:A45 A130 A39:A42 BG189:BJ191 BG198:BG202 A76:A78 A83 A109:A110 A112 B114:O114 BG212:BG214 BH114:BJ114 BG217 BG219 A104:A105 A72 A48 T114 AV114:BF114 Q114 Y114 AA114 AE114:AI114 AM114:AO114 BK114:XFD114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28" workbookViewId="0">
      <selection activeCell="E3" sqref="E3"/>
    </sheetView>
  </sheetViews>
  <sheetFormatPr defaultColWidth="9.109375" defaultRowHeight="15" x14ac:dyDescent="0.25"/>
  <cols>
    <col min="1" max="1" width="9.109375" style="90"/>
    <col min="2" max="2" width="36.44140625" style="90" customWidth="1"/>
    <col min="3" max="3" width="5.109375" style="90" bestFit="1" customWidth="1"/>
    <col min="4" max="4" width="5.109375" style="90" customWidth="1"/>
    <col min="5" max="5" width="6" style="90" customWidth="1"/>
    <col min="6" max="6" width="6.88671875" style="90" customWidth="1"/>
    <col min="7" max="7" width="5.5546875" style="90" customWidth="1"/>
    <col min="8" max="8" width="5.6640625" style="90" customWidth="1"/>
    <col min="9" max="9" width="6.109375" style="90" customWidth="1"/>
    <col min="10" max="10" width="6.44140625" style="90" customWidth="1"/>
    <col min="11" max="16384" width="9.109375" style="90"/>
  </cols>
  <sheetData>
    <row r="1" spans="1:10" ht="16.2" thickBot="1" x14ac:dyDescent="0.3">
      <c r="A1" s="913" t="s">
        <v>95</v>
      </c>
      <c r="B1" s="915" t="s">
        <v>123</v>
      </c>
      <c r="C1" s="917" t="s">
        <v>8</v>
      </c>
      <c r="D1" s="917" t="s">
        <v>9</v>
      </c>
      <c r="E1" s="909" t="s">
        <v>10</v>
      </c>
      <c r="F1" s="910"/>
      <c r="G1" s="910"/>
      <c r="H1" s="910"/>
      <c r="I1" s="910"/>
      <c r="J1" s="911"/>
    </row>
    <row r="2" spans="1:10" ht="83.25" customHeight="1" x14ac:dyDescent="0.25">
      <c r="A2" s="914"/>
      <c r="B2" s="916"/>
      <c r="C2" s="918"/>
      <c r="D2" s="918"/>
      <c r="E2" s="97" t="s">
        <v>5</v>
      </c>
      <c r="F2" s="98" t="s">
        <v>11</v>
      </c>
      <c r="G2" s="99" t="s">
        <v>13</v>
      </c>
      <c r="H2" s="100" t="s">
        <v>97</v>
      </c>
      <c r="I2" s="100" t="s">
        <v>98</v>
      </c>
      <c r="J2" s="109" t="s">
        <v>71</v>
      </c>
    </row>
    <row r="3" spans="1:10" ht="31.2" x14ac:dyDescent="0.25">
      <c r="A3" s="95">
        <v>1</v>
      </c>
      <c r="B3" s="101" t="s">
        <v>124</v>
      </c>
      <c r="C3" s="95"/>
      <c r="D3" s="95"/>
      <c r="E3" s="95">
        <f t="shared" ref="E3:J3" si="0">SUM(E5:E30)</f>
        <v>3194</v>
      </c>
      <c r="F3" s="95">
        <f t="shared" si="0"/>
        <v>1620</v>
      </c>
      <c r="G3" s="95">
        <f t="shared" si="0"/>
        <v>586</v>
      </c>
      <c r="H3" s="95">
        <f t="shared" si="0"/>
        <v>620</v>
      </c>
      <c r="I3" s="95">
        <f t="shared" si="0"/>
        <v>318</v>
      </c>
      <c r="J3" s="95">
        <f t="shared" si="0"/>
        <v>96</v>
      </c>
    </row>
    <row r="4" spans="1:10" ht="31.2" x14ac:dyDescent="0.25">
      <c r="A4" s="89" t="s">
        <v>99</v>
      </c>
      <c r="B4" s="102" t="s">
        <v>303</v>
      </c>
      <c r="C4" s="91"/>
      <c r="D4" s="91"/>
      <c r="E4" s="91"/>
      <c r="F4" s="91"/>
      <c r="G4" s="91"/>
      <c r="H4" s="91"/>
      <c r="I4" s="91"/>
      <c r="J4" s="91"/>
    </row>
    <row r="5" spans="1:10" ht="14.25" customHeight="1" x14ac:dyDescent="0.25">
      <c r="A5" s="87" t="s">
        <v>168</v>
      </c>
      <c r="B5" s="103" t="s">
        <v>256</v>
      </c>
      <c r="C5" s="92">
        <v>1</v>
      </c>
      <c r="D5" s="92"/>
      <c r="E5" s="104">
        <v>144</v>
      </c>
      <c r="F5" s="96">
        <v>76</v>
      </c>
      <c r="G5" s="93">
        <v>40</v>
      </c>
      <c r="H5" s="93"/>
      <c r="I5" s="93"/>
      <c r="J5" s="92">
        <v>36</v>
      </c>
    </row>
    <row r="6" spans="1:10" ht="15" customHeight="1" x14ac:dyDescent="0.25">
      <c r="A6" s="87" t="s">
        <v>107</v>
      </c>
      <c r="B6" s="105" t="s">
        <v>274</v>
      </c>
      <c r="C6" s="92">
        <v>3</v>
      </c>
      <c r="D6" s="92"/>
      <c r="E6" s="96">
        <v>144</v>
      </c>
      <c r="F6" s="96">
        <v>60</v>
      </c>
      <c r="G6" s="93">
        <v>32</v>
      </c>
      <c r="H6" s="93"/>
      <c r="I6" s="93"/>
      <c r="J6" s="93">
        <v>28</v>
      </c>
    </row>
    <row r="7" spans="1:10" ht="15" customHeight="1" x14ac:dyDescent="0.25">
      <c r="A7" s="87" t="s">
        <v>169</v>
      </c>
      <c r="B7" s="103" t="s">
        <v>257</v>
      </c>
      <c r="C7" s="92"/>
      <c r="D7" s="92">
        <v>2</v>
      </c>
      <c r="E7" s="104">
        <v>72</v>
      </c>
      <c r="F7" s="96">
        <v>34</v>
      </c>
      <c r="G7" s="93">
        <v>18</v>
      </c>
      <c r="H7" s="93"/>
      <c r="I7" s="93"/>
      <c r="J7" s="92">
        <v>16</v>
      </c>
    </row>
    <row r="8" spans="1:10" ht="15.75" customHeight="1" x14ac:dyDescent="0.25">
      <c r="A8" s="87" t="s">
        <v>275</v>
      </c>
      <c r="B8" s="103" t="s">
        <v>276</v>
      </c>
      <c r="C8" s="92"/>
      <c r="D8" s="92">
        <v>4</v>
      </c>
      <c r="E8" s="93">
        <v>72</v>
      </c>
      <c r="F8" s="93">
        <v>34</v>
      </c>
      <c r="G8" s="93">
        <v>18</v>
      </c>
      <c r="H8" s="93"/>
      <c r="I8" s="93"/>
      <c r="J8" s="93">
        <v>16</v>
      </c>
    </row>
    <row r="9" spans="1:10" ht="15.6" x14ac:dyDescent="0.25">
      <c r="A9" s="88" t="s">
        <v>103</v>
      </c>
      <c r="B9" s="101" t="s">
        <v>241</v>
      </c>
      <c r="C9" s="92"/>
      <c r="D9" s="92"/>
      <c r="E9" s="93"/>
      <c r="F9" s="95"/>
      <c r="G9" s="95"/>
      <c r="H9" s="93"/>
      <c r="I9" s="93"/>
      <c r="J9" s="93"/>
    </row>
    <row r="10" spans="1:10" ht="13.5" customHeight="1" x14ac:dyDescent="0.25">
      <c r="A10" s="87" t="s">
        <v>104</v>
      </c>
      <c r="B10" s="103" t="s">
        <v>139</v>
      </c>
      <c r="C10" s="92">
        <v>1.2</v>
      </c>
      <c r="D10" s="92"/>
      <c r="E10" s="96">
        <v>378</v>
      </c>
      <c r="F10" s="96">
        <v>204</v>
      </c>
      <c r="G10" s="93">
        <v>102</v>
      </c>
      <c r="H10" s="93"/>
      <c r="I10" s="93">
        <v>102</v>
      </c>
      <c r="J10" s="88"/>
    </row>
    <row r="11" spans="1:10" ht="18.75" customHeight="1" x14ac:dyDescent="0.25">
      <c r="A11" s="94" t="s">
        <v>176</v>
      </c>
      <c r="B11" s="106" t="s">
        <v>140</v>
      </c>
      <c r="C11" s="92">
        <v>1</v>
      </c>
      <c r="D11" s="92"/>
      <c r="E11" s="104">
        <v>128</v>
      </c>
      <c r="F11" s="104">
        <v>68</v>
      </c>
      <c r="G11" s="92">
        <v>34</v>
      </c>
      <c r="H11" s="92">
        <v>18</v>
      </c>
      <c r="I11" s="92">
        <v>16</v>
      </c>
      <c r="J11" s="92"/>
    </row>
    <row r="12" spans="1:10" ht="18.75" customHeight="1" x14ac:dyDescent="0.25">
      <c r="A12" s="94" t="s">
        <v>242</v>
      </c>
      <c r="B12" s="106" t="s">
        <v>141</v>
      </c>
      <c r="C12" s="92">
        <v>3</v>
      </c>
      <c r="D12" s="92">
        <v>2</v>
      </c>
      <c r="E12" s="104">
        <v>209</v>
      </c>
      <c r="F12" s="104">
        <v>102</v>
      </c>
      <c r="G12" s="92">
        <v>34</v>
      </c>
      <c r="H12" s="92">
        <v>68</v>
      </c>
      <c r="I12" s="92"/>
      <c r="J12" s="92"/>
    </row>
    <row r="13" spans="1:10" ht="31.2" x14ac:dyDescent="0.25">
      <c r="A13" s="89" t="s">
        <v>105</v>
      </c>
      <c r="B13" s="102" t="s">
        <v>258</v>
      </c>
      <c r="C13" s="92"/>
      <c r="D13" s="92"/>
      <c r="E13" s="104"/>
      <c r="F13" s="104"/>
      <c r="G13" s="92"/>
      <c r="H13" s="92"/>
      <c r="I13" s="92"/>
      <c r="J13" s="92"/>
    </row>
    <row r="14" spans="1:10" ht="15.6" x14ac:dyDescent="0.3">
      <c r="A14" s="94" t="s">
        <v>106</v>
      </c>
      <c r="B14" s="106" t="s">
        <v>142</v>
      </c>
      <c r="C14" s="92">
        <v>2</v>
      </c>
      <c r="D14" s="92">
        <v>1</v>
      </c>
      <c r="E14" s="92">
        <v>206</v>
      </c>
      <c r="F14" s="92">
        <v>100</v>
      </c>
      <c r="G14" s="92"/>
      <c r="H14" s="107"/>
      <c r="I14" s="92">
        <v>100</v>
      </c>
      <c r="J14" s="92"/>
    </row>
    <row r="15" spans="1:10" ht="31.2" x14ac:dyDescent="0.25">
      <c r="A15" s="89" t="s">
        <v>112</v>
      </c>
      <c r="B15" s="102" t="s">
        <v>282</v>
      </c>
      <c r="C15" s="92"/>
      <c r="D15" s="92"/>
      <c r="E15" s="92"/>
      <c r="F15" s="92"/>
      <c r="G15" s="91"/>
      <c r="H15" s="92"/>
      <c r="I15" s="92"/>
      <c r="J15" s="92"/>
    </row>
    <row r="16" spans="1:10" ht="15" customHeight="1" x14ac:dyDescent="0.25">
      <c r="A16" s="912" t="s">
        <v>113</v>
      </c>
      <c r="B16" s="108" t="s">
        <v>144</v>
      </c>
      <c r="C16" s="92">
        <v>4</v>
      </c>
      <c r="D16" s="92"/>
      <c r="E16" s="92">
        <v>160</v>
      </c>
      <c r="F16" s="92">
        <v>102</v>
      </c>
      <c r="G16" s="92">
        <v>68</v>
      </c>
      <c r="H16" s="92">
        <v>18</v>
      </c>
      <c r="I16" s="92">
        <v>16</v>
      </c>
      <c r="J16" s="92"/>
    </row>
    <row r="17" spans="1:10" ht="35.25" customHeight="1" x14ac:dyDescent="0.25">
      <c r="A17" s="912"/>
      <c r="B17" s="106" t="s">
        <v>307</v>
      </c>
      <c r="C17" s="92"/>
      <c r="D17" s="92"/>
      <c r="E17" s="92">
        <v>60</v>
      </c>
      <c r="F17" s="92"/>
      <c r="G17" s="92"/>
      <c r="H17" s="92"/>
      <c r="I17" s="92"/>
      <c r="J17" s="92"/>
    </row>
    <row r="18" spans="1:10" ht="31.2" x14ac:dyDescent="0.25">
      <c r="A18" s="94" t="s">
        <v>243</v>
      </c>
      <c r="B18" s="106" t="s">
        <v>156</v>
      </c>
      <c r="C18" s="92"/>
      <c r="D18" s="92">
        <v>6</v>
      </c>
      <c r="E18" s="92">
        <v>90</v>
      </c>
      <c r="F18" s="91">
        <v>50</v>
      </c>
      <c r="G18" s="91">
        <v>34</v>
      </c>
      <c r="H18" s="91">
        <v>16</v>
      </c>
      <c r="I18" s="92"/>
      <c r="J18" s="92"/>
    </row>
    <row r="19" spans="1:10" ht="43.5" customHeight="1" x14ac:dyDescent="0.25">
      <c r="A19" s="94" t="s">
        <v>244</v>
      </c>
      <c r="B19" s="106" t="s">
        <v>283</v>
      </c>
      <c r="C19" s="92"/>
      <c r="D19" s="92">
        <v>1</v>
      </c>
      <c r="E19" s="92">
        <v>90</v>
      </c>
      <c r="F19" s="92">
        <v>50</v>
      </c>
      <c r="G19" s="91">
        <v>34</v>
      </c>
      <c r="H19" s="91">
        <v>16</v>
      </c>
      <c r="I19" s="92"/>
      <c r="J19" s="92"/>
    </row>
    <row r="20" spans="1:10" ht="18.75" customHeight="1" x14ac:dyDescent="0.25">
      <c r="A20" s="94" t="s">
        <v>284</v>
      </c>
      <c r="B20" s="106" t="s">
        <v>145</v>
      </c>
      <c r="C20" s="92">
        <v>2</v>
      </c>
      <c r="D20" s="92"/>
      <c r="E20" s="92">
        <v>90</v>
      </c>
      <c r="F20" s="91">
        <v>50</v>
      </c>
      <c r="G20" s="91">
        <v>34</v>
      </c>
      <c r="H20" s="91">
        <v>16</v>
      </c>
      <c r="I20" s="92"/>
      <c r="J20" s="92"/>
    </row>
    <row r="21" spans="1:10" ht="31.2" x14ac:dyDescent="0.25">
      <c r="A21" s="89" t="s">
        <v>245</v>
      </c>
      <c r="B21" s="102" t="s">
        <v>304</v>
      </c>
      <c r="C21" s="92"/>
      <c r="D21" s="92"/>
      <c r="E21" s="92"/>
      <c r="F21" s="92"/>
      <c r="G21" s="91"/>
      <c r="H21" s="92"/>
      <c r="I21" s="92"/>
      <c r="J21" s="92"/>
    </row>
    <row r="22" spans="1:10" ht="15.6" x14ac:dyDescent="0.25">
      <c r="A22" s="94" t="s">
        <v>246</v>
      </c>
      <c r="B22" s="106" t="s">
        <v>247</v>
      </c>
      <c r="C22" s="92"/>
      <c r="D22" s="92">
        <v>2</v>
      </c>
      <c r="E22" s="92">
        <v>138</v>
      </c>
      <c r="F22" s="92">
        <v>86</v>
      </c>
      <c r="G22" s="92">
        <v>18</v>
      </c>
      <c r="H22" s="92">
        <v>68</v>
      </c>
      <c r="I22" s="92"/>
      <c r="J22" s="92"/>
    </row>
    <row r="23" spans="1:10" ht="31.2" x14ac:dyDescent="0.25">
      <c r="A23" s="94" t="s">
        <v>270</v>
      </c>
      <c r="B23" s="106" t="s">
        <v>153</v>
      </c>
      <c r="C23" s="92">
        <v>3</v>
      </c>
      <c r="D23" s="92"/>
      <c r="E23" s="92">
        <v>90</v>
      </c>
      <c r="F23" s="92">
        <v>52</v>
      </c>
      <c r="G23" s="92">
        <v>18</v>
      </c>
      <c r="H23" s="92">
        <v>34</v>
      </c>
      <c r="I23" s="92"/>
      <c r="J23" s="92"/>
    </row>
    <row r="24" spans="1:10" ht="31.2" x14ac:dyDescent="0.25">
      <c r="A24" s="89" t="s">
        <v>114</v>
      </c>
      <c r="B24" s="102" t="s">
        <v>287</v>
      </c>
      <c r="C24" s="92"/>
      <c r="D24" s="92"/>
      <c r="E24" s="92"/>
      <c r="F24" s="92"/>
      <c r="G24" s="91"/>
      <c r="H24" s="92"/>
      <c r="I24" s="92"/>
      <c r="J24" s="92"/>
    </row>
    <row r="25" spans="1:10" ht="15.6" x14ac:dyDescent="0.25">
      <c r="A25" s="912" t="s">
        <v>173</v>
      </c>
      <c r="B25" s="108" t="s">
        <v>150</v>
      </c>
      <c r="C25" s="92">
        <v>4</v>
      </c>
      <c r="D25" s="92">
        <v>123</v>
      </c>
      <c r="E25" s="92">
        <v>385</v>
      </c>
      <c r="F25" s="92">
        <v>178</v>
      </c>
      <c r="G25" s="92"/>
      <c r="H25" s="92">
        <v>178</v>
      </c>
      <c r="I25" s="92"/>
      <c r="J25" s="92"/>
    </row>
    <row r="26" spans="1:10" ht="31.2" x14ac:dyDescent="0.25">
      <c r="A26" s="912"/>
      <c r="B26" s="106" t="s">
        <v>271</v>
      </c>
      <c r="C26" s="92"/>
      <c r="D26" s="92"/>
      <c r="E26" s="92">
        <v>40</v>
      </c>
      <c r="F26" s="92"/>
      <c r="G26" s="92"/>
      <c r="H26" s="92"/>
      <c r="I26" s="92"/>
      <c r="J26" s="92"/>
    </row>
    <row r="27" spans="1:10" ht="31.2" x14ac:dyDescent="0.25">
      <c r="A27" s="94" t="s">
        <v>285</v>
      </c>
      <c r="B27" s="106" t="s">
        <v>248</v>
      </c>
      <c r="C27" s="92">
        <v>4</v>
      </c>
      <c r="D27" s="92">
        <v>3</v>
      </c>
      <c r="E27" s="92">
        <v>204</v>
      </c>
      <c r="F27" s="92">
        <v>136</v>
      </c>
      <c r="G27" s="92">
        <v>34</v>
      </c>
      <c r="H27" s="92">
        <v>102</v>
      </c>
      <c r="I27" s="92"/>
      <c r="J27" s="92"/>
    </row>
    <row r="28" spans="1:10" ht="19.5" customHeight="1" x14ac:dyDescent="0.25">
      <c r="A28" s="94" t="s">
        <v>286</v>
      </c>
      <c r="B28" s="106" t="s">
        <v>151</v>
      </c>
      <c r="C28" s="92">
        <v>3.4</v>
      </c>
      <c r="D28" s="92"/>
      <c r="E28" s="92">
        <v>212</v>
      </c>
      <c r="F28" s="92">
        <v>120</v>
      </c>
      <c r="G28" s="92">
        <v>34</v>
      </c>
      <c r="H28" s="92">
        <v>86</v>
      </c>
      <c r="I28" s="92"/>
      <c r="J28" s="92"/>
    </row>
    <row r="29" spans="1:10" ht="19.5" customHeight="1" x14ac:dyDescent="0.25">
      <c r="A29" s="94" t="s">
        <v>116</v>
      </c>
      <c r="B29" s="102" t="s">
        <v>288</v>
      </c>
      <c r="C29" s="92"/>
      <c r="D29" s="92"/>
      <c r="E29" s="92"/>
      <c r="F29" s="92"/>
      <c r="G29" s="92"/>
      <c r="H29" s="92"/>
      <c r="I29" s="92"/>
      <c r="J29" s="92"/>
    </row>
    <row r="30" spans="1:10" ht="18.75" customHeight="1" x14ac:dyDescent="0.25">
      <c r="A30" s="94" t="s">
        <v>174</v>
      </c>
      <c r="B30" s="106" t="s">
        <v>147</v>
      </c>
      <c r="C30" s="92">
        <v>1</v>
      </c>
      <c r="D30" s="92" t="s">
        <v>295</v>
      </c>
      <c r="E30" s="92">
        <v>282</v>
      </c>
      <c r="F30" s="92">
        <v>118</v>
      </c>
      <c r="G30" s="92">
        <v>34</v>
      </c>
      <c r="H30" s="92"/>
      <c r="I30" s="92">
        <v>84</v>
      </c>
      <c r="J30" s="92"/>
    </row>
  </sheetData>
  <mergeCells count="7">
    <mergeCell ref="E1:J1"/>
    <mergeCell ref="A25:A26"/>
    <mergeCell ref="A16:A17"/>
    <mergeCell ref="A1:A2"/>
    <mergeCell ref="B1:B2"/>
    <mergeCell ref="C1:C2"/>
    <mergeCell ref="D1:D2"/>
  </mergeCells>
  <pageMargins left="0.70866141732283472" right="0.31496062992125984" top="0.70866141732283472" bottom="0.708661417322834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6" sqref="A6:XFD6"/>
    </sheetView>
  </sheetViews>
  <sheetFormatPr defaultRowHeight="13.2" x14ac:dyDescent="0.25"/>
  <sheetData>
    <row r="1" spans="1:4" x14ac:dyDescent="0.25">
      <c r="A1" s="114">
        <v>3</v>
      </c>
      <c r="B1" s="114">
        <v>4</v>
      </c>
      <c r="C1" s="114">
        <v>5</v>
      </c>
      <c r="D1" s="114">
        <v>6</v>
      </c>
    </row>
    <row r="2" spans="1:4" x14ac:dyDescent="0.25">
      <c r="A2" s="113">
        <f>(3-0.4)*36</f>
        <v>93.600000000000009</v>
      </c>
      <c r="B2" s="113">
        <f>(4-0.4)*36</f>
        <v>129.6</v>
      </c>
      <c r="C2" s="113">
        <f>(5-0.4)*36</f>
        <v>165.6</v>
      </c>
      <c r="D2" s="113">
        <f>(6-0.4)*36</f>
        <v>201.6</v>
      </c>
    </row>
    <row r="3" spans="1:4" x14ac:dyDescent="0.25">
      <c r="A3" s="112">
        <f>(3+0.4)*36</f>
        <v>122.39999999999999</v>
      </c>
      <c r="B3" s="112">
        <f>(4+0.4)*36</f>
        <v>158.4</v>
      </c>
      <c r="C3" s="112">
        <f>(5+0.4)*36</f>
        <v>194.4</v>
      </c>
      <c r="D3" s="112">
        <f>(6+0.4)*36</f>
        <v>230.4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5:B77"/>
  <sheetViews>
    <sheetView topLeftCell="B64" workbookViewId="0">
      <selection activeCell="B78" sqref="B78"/>
    </sheetView>
  </sheetViews>
  <sheetFormatPr defaultRowHeight="13.2" x14ac:dyDescent="0.25"/>
  <sheetData>
    <row r="65" spans="1:2" x14ac:dyDescent="0.25">
      <c r="B65">
        <f>3517+3969</f>
        <v>7486</v>
      </c>
    </row>
    <row r="66" spans="1:2" x14ac:dyDescent="0.25">
      <c r="A66" t="s">
        <v>447</v>
      </c>
      <c r="B66">
        <f>849+760+704+360+110+254+174</f>
        <v>3211</v>
      </c>
    </row>
    <row r="67" spans="1:2" x14ac:dyDescent="0.25">
      <c r="A67" t="s">
        <v>448</v>
      </c>
      <c r="B67">
        <f>440+356+366+170+50+126+84</f>
        <v>1592</v>
      </c>
    </row>
    <row r="68" spans="1:2" x14ac:dyDescent="0.25">
      <c r="B68" s="224">
        <f>SUM('Примерный учебный план'!AH37,'Примерный учебный план'!AK37,'Примерный учебный план'!AN37,'Примерный учебный план'!AQ37,'Примерный учебный план'!AT37,'Примерный учебный план'!AW37,'Примерный учебный план'!AZ37)</f>
        <v>1576</v>
      </c>
    </row>
    <row r="69" spans="1:2" x14ac:dyDescent="0.25">
      <c r="B69" s="224">
        <f>SUM('Примерный учебный план'!AG37,'Примерный учебный план'!AJ37,'Примерный учебный план'!AM37,'Примерный учебный план'!AP37,'Примерный учебный план'!AS37,'Примерный учебный план'!AV37,'Примерный учебный план'!AY37)</f>
        <v>3232</v>
      </c>
    </row>
    <row r="72" spans="1:2" x14ac:dyDescent="0.25">
      <c r="B72">
        <f>86+68+86+68+68+68+68</f>
        <v>512</v>
      </c>
    </row>
    <row r="73" spans="1:2" x14ac:dyDescent="0.25">
      <c r="B73">
        <f>68+136+86+68+86+68</f>
        <v>512</v>
      </c>
    </row>
    <row r="74" spans="1:2" x14ac:dyDescent="0.25">
      <c r="B74">
        <f>4.4*40</f>
        <v>176</v>
      </c>
    </row>
    <row r="75" spans="1:2" x14ac:dyDescent="0.25">
      <c r="B75">
        <f>3.6*36</f>
        <v>129.6</v>
      </c>
    </row>
    <row r="76" spans="1:2" x14ac:dyDescent="0.25">
      <c r="B76">
        <f>3.4*40</f>
        <v>136</v>
      </c>
    </row>
    <row r="77" spans="1:2" x14ac:dyDescent="0.25">
      <c r="B77">
        <f>6.4*40</f>
        <v>256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Примерный учебный план</vt:lpstr>
      <vt:lpstr>Госком</vt:lpstr>
      <vt:lpstr>Лист2</vt:lpstr>
      <vt:lpstr>Лист3</vt:lpstr>
      <vt:lpstr>'Примерный учебный план'!Область_печати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Немцева</dc:creator>
  <cp:lastModifiedBy>Михайлова Инна Николаевна</cp:lastModifiedBy>
  <cp:lastPrinted>2020-05-18T09:17:24Z</cp:lastPrinted>
  <dcterms:created xsi:type="dcterms:W3CDTF">1999-02-26T09:40:51Z</dcterms:created>
  <dcterms:modified xsi:type="dcterms:W3CDTF">2020-05-18T09:17:35Z</dcterms:modified>
</cp:coreProperties>
</file>