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60" tabRatio="584" firstSheet="1" activeTab="1"/>
  </bookViews>
  <sheets>
    <sheet name="Примерный учебный план" sheetId="1" r:id="rId1"/>
    <sheet name="Типовой ЭПП 260318" sheetId="2" r:id="rId2"/>
    <sheet name="Лист1" sheetId="3" r:id="rId3"/>
  </sheets>
  <definedNames>
    <definedName name="_xlnm.Print_Area" localSheetId="0">'Примерный учебный план'!$A$1:$BI$158</definedName>
    <definedName name="_xlnm.Print_Area" localSheetId="1">'Типовой ЭПП 260318'!#REF!</definedName>
  </definedNames>
  <calcPr fullCalcOnLoad="1"/>
</workbook>
</file>

<file path=xl/sharedStrings.xml><?xml version="1.0" encoding="utf-8"?>
<sst xmlns="http://schemas.openxmlformats.org/spreadsheetml/2006/main" count="1475" uniqueCount="650">
  <si>
    <t>:</t>
  </si>
  <si>
    <t>О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</si>
  <si>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</si>
  <si>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</si>
  <si>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</si>
  <si>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</si>
  <si>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</si>
  <si>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</si>
  <si>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</si>
  <si>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</si>
  <si>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</si>
  <si>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</si>
  <si>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</si>
  <si>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</si>
  <si>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</si>
  <si>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</si>
  <si>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</si>
  <si>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</si>
  <si>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</si>
  <si>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</si>
  <si>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</si>
  <si>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</si>
  <si>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</si>
  <si>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</si>
  <si>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</si>
  <si>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</si>
  <si>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</si>
  <si>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</si>
  <si>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</si>
  <si>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</si>
  <si>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</si>
  <si>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</si>
  <si>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</si>
  <si>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</si>
  <si>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</si>
  <si>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</si>
  <si>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</si>
  <si>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</si>
  <si>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</si>
  <si>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</si>
  <si>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</si>
  <si>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</si>
  <si>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</si>
  <si>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</si>
  <si>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</si>
  <si>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</si>
  <si>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</si>
  <si>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</si>
  <si>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</si>
  <si>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</si>
  <si>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</si>
  <si>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</si>
  <si>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</si>
  <si>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</si>
  <si>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</si>
  <si>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</si>
  <si>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</si>
  <si>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</si>
  <si>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</si>
  <si>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</si>
  <si>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</si>
  <si>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</si>
  <si>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</si>
  <si>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</si>
  <si>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Форма итоговой аттестации</t>
  </si>
  <si>
    <t>IV. Учебные практики</t>
  </si>
  <si>
    <t>4.1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</si>
  <si>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</si>
  <si>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</si>
  <si>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</si>
  <si>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</si>
  <si>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</si>
  <si>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</si>
  <si>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</si>
  <si>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</si>
  <si>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</si>
  <si>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</si>
  <si>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</si>
  <si>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</si>
  <si>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</si>
  <si>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</si>
  <si>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</si>
  <si>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</si>
  <si>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</si>
  <si>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</si>
  <si>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</si>
  <si>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</si>
  <si>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</si>
  <si>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</si>
  <si>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</si>
  <si>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</si>
  <si>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____________     _________________</t>
  </si>
  <si>
    <t xml:space="preserve">№
п/п
</t>
  </si>
  <si>
    <t>Код компетенции</t>
  </si>
  <si>
    <t>Лабораторные</t>
  </si>
  <si>
    <t>Практические</t>
  </si>
  <si>
    <r>
      <rPr>
        <u val="single"/>
        <sz val="18"/>
        <rFont val="Times New Roman"/>
        <family val="1"/>
      </rPr>
      <t xml:space="preserve">29 </t>
    </r>
    <r>
      <rPr>
        <sz val="18"/>
        <rFont val="Times New Roman"/>
        <family val="1"/>
      </rPr>
      <t xml:space="preserve">
09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10</t>
    </r>
  </si>
  <si>
    <r>
      <rPr>
        <u val="single"/>
        <sz val="18"/>
        <rFont val="Times New Roman"/>
        <family val="1"/>
      </rPr>
      <t xml:space="preserve">30 </t>
    </r>
    <r>
      <rPr>
        <sz val="18"/>
        <rFont val="Times New Roman"/>
        <family val="1"/>
      </rPr>
      <t xml:space="preserve">
03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04</t>
    </r>
  </si>
  <si>
    <r>
      <rPr>
        <u val="single"/>
        <sz val="18"/>
        <rFont val="Times New Roman"/>
        <family val="1"/>
      </rPr>
      <t xml:space="preserve">27 </t>
    </r>
    <r>
      <rPr>
        <sz val="18"/>
        <rFont val="Times New Roman"/>
        <family val="1"/>
      </rPr>
      <t xml:space="preserve">
04
</t>
    </r>
    <r>
      <rPr>
        <u val="single"/>
        <sz val="18"/>
        <rFont val="Times New Roman"/>
        <family val="1"/>
      </rPr>
      <t>03</t>
    </r>
    <r>
      <rPr>
        <sz val="18"/>
        <rFont val="Times New Roman"/>
        <family val="1"/>
      </rPr>
      <t xml:space="preserve">
05</t>
    </r>
  </si>
  <si>
    <r>
      <rPr>
        <u val="single"/>
        <sz val="18"/>
        <rFont val="Times New Roman"/>
        <family val="1"/>
      </rPr>
      <t xml:space="preserve">29 </t>
    </r>
    <r>
      <rPr>
        <sz val="18"/>
        <rFont val="Times New Roman"/>
        <family val="1"/>
      </rPr>
      <t xml:space="preserve">
06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07</t>
    </r>
  </si>
  <si>
    <r>
      <rPr>
        <u val="single"/>
        <sz val="18"/>
        <rFont val="Times New Roman"/>
        <family val="1"/>
      </rPr>
      <t xml:space="preserve">27 </t>
    </r>
    <r>
      <rPr>
        <sz val="18"/>
        <rFont val="Times New Roman"/>
        <family val="1"/>
      </rPr>
      <t xml:space="preserve">
07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08</t>
    </r>
  </si>
  <si>
    <r>
      <t xml:space="preserve">Форма получения образования               </t>
    </r>
    <r>
      <rPr>
        <i/>
        <u val="single"/>
        <sz val="24"/>
        <rFont val="Times New Roman"/>
        <family val="1"/>
      </rPr>
      <t>дневная</t>
    </r>
  </si>
  <si>
    <t>Регистрационный № _____________</t>
  </si>
  <si>
    <t xml:space="preserve">                                                   (определяется учреждением образования)</t>
  </si>
  <si>
    <t xml:space="preserve">               (дата)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</si>
  <si>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</si>
  <si>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</si>
  <si>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</si>
  <si>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</si>
  <si>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</si>
  <si>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</si>
  <si>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Код модуля</t>
  </si>
  <si>
    <t>Наименование компетенции</t>
  </si>
  <si>
    <t xml:space="preserve">  (подпись)  М.П.                     (И.О.Фамилия)</t>
  </si>
  <si>
    <t>Разработан на основе образовательного стандарта высшего образования ОСВО 1-ХХ ХХ ХХ-201Х.</t>
  </si>
  <si>
    <t>_______________</t>
  </si>
  <si>
    <t>Протокол № ____ от _________ 20___ г.</t>
  </si>
  <si>
    <t>Название модуля, 
учебной дисциплины, курсового проекта (курсовой работы)</t>
  </si>
  <si>
    <t>Государственный компонент</t>
  </si>
  <si>
    <t>3.2</t>
  </si>
  <si>
    <t>4.2</t>
  </si>
  <si>
    <t>VIII. Матрица компетенций</t>
  </si>
  <si>
    <t>УК-1</t>
  </si>
  <si>
    <t>УК-2</t>
  </si>
  <si>
    <t>БПК-1</t>
  </si>
  <si>
    <t>БПК-2</t>
  </si>
  <si>
    <t xml:space="preserve">(название учебно-методического объединения) </t>
  </si>
  <si>
    <t>СОГЛАСОВАНО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</si>
  <si>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</si>
  <si>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</si>
  <si>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</si>
  <si>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>(дата)</t>
  </si>
  <si>
    <t xml:space="preserve">Председатель УМО </t>
  </si>
  <si>
    <t xml:space="preserve">Председатель НМС по </t>
  </si>
  <si>
    <t>(название учебно-методического объединения)</t>
  </si>
  <si>
    <t>(название научно-методического совета)</t>
  </si>
  <si>
    <t xml:space="preserve">     (подпись)   </t>
  </si>
  <si>
    <t xml:space="preserve">Рекомендован к утверждению Президиумом Совета УМО </t>
  </si>
  <si>
    <t xml:space="preserve">Учебно-методическое управление (отдел) </t>
  </si>
  <si>
    <t>(наименование учреждения образования)</t>
  </si>
  <si>
    <t>Начальник управления высшего образования
Министерства образования Республики Беларусь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</si>
  <si>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</si>
  <si>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</si>
  <si>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Компонент учреждения образования</t>
  </si>
  <si>
    <t>Физика</t>
  </si>
  <si>
    <t>Химия</t>
  </si>
  <si>
    <t>Охрана труда</t>
  </si>
  <si>
    <t>Защита населения и объектов от чрезвычайных ситуаций. Радиационная безопасность</t>
  </si>
  <si>
    <t>Иностранный язык</t>
  </si>
  <si>
    <t>Основы управления интеллектуальной собственностью</t>
  </si>
  <si>
    <t>Введение в инженерное образование</t>
  </si>
  <si>
    <t>Коррупция и ее общественная опасность</t>
  </si>
  <si>
    <t>Физическая культура</t>
  </si>
  <si>
    <t>3.3</t>
  </si>
  <si>
    <t>Государственный экзамен по специальности, профилю</t>
  </si>
  <si>
    <t>Защита дипломного проекта в ГЭК</t>
  </si>
  <si>
    <t>IV</t>
  </si>
  <si>
    <t>УК-6</t>
  </si>
  <si>
    <t>УК-3</t>
  </si>
  <si>
    <t>УК-4</t>
  </si>
  <si>
    <t>УК-5</t>
  </si>
  <si>
    <t>УК-7</t>
  </si>
  <si>
    <t>БПК-4</t>
  </si>
  <si>
    <t>БПК-5</t>
  </si>
  <si>
    <t>БПК-6</t>
  </si>
  <si>
    <t>БПК-7</t>
  </si>
  <si>
    <t>БПК-3</t>
  </si>
  <si>
    <t>/1-6</t>
  </si>
  <si>
    <t>/408</t>
  </si>
  <si>
    <t xml:space="preserve">Математика </t>
  </si>
  <si>
    <t>Системы автоматизированного проектирования</t>
  </si>
  <si>
    <t>Экономика организаций (предприятий) агропромышленного комплекса</t>
  </si>
  <si>
    <t>Теоретическая подготовка водителей механических транспортных средств</t>
  </si>
  <si>
    <t>Управление механическим транспортным средством</t>
  </si>
  <si>
    <t>Подготовка машинно-тракторных агрегатов к работе и работа на них. Вождение тракторов и самоходных машин</t>
  </si>
  <si>
    <t>По технологическим основам растениеводства</t>
  </si>
  <si>
    <t>По технологическим основам животноводства</t>
  </si>
  <si>
    <t>В.А.Богуш</t>
  </si>
  <si>
    <t>Экономика</t>
  </si>
  <si>
    <t>Политология</t>
  </si>
  <si>
    <t>История</t>
  </si>
  <si>
    <t>3.4</t>
  </si>
  <si>
    <t>3.5</t>
  </si>
  <si>
    <t>3.6</t>
  </si>
  <si>
    <r>
      <rPr>
        <u val="single"/>
        <sz val="16"/>
        <rFont val="Times New Roman"/>
        <family val="1"/>
      </rPr>
      <t xml:space="preserve">27 </t>
    </r>
    <r>
      <rPr>
        <sz val="16"/>
        <rFont val="Times New Roman"/>
        <family val="1"/>
      </rPr>
      <t xml:space="preserve">
10
</t>
    </r>
    <r>
      <rPr>
        <u val="single"/>
        <sz val="16"/>
        <rFont val="Times New Roman"/>
        <family val="1"/>
      </rPr>
      <t>02</t>
    </r>
    <r>
      <rPr>
        <sz val="16"/>
        <rFont val="Times New Roman"/>
        <family val="1"/>
      </rPr>
      <t xml:space="preserve">
11</t>
    </r>
  </si>
  <si>
    <r>
      <rPr>
        <u val="single"/>
        <sz val="16"/>
        <rFont val="Times New Roman"/>
        <family val="1"/>
      </rPr>
      <t xml:space="preserve">29 </t>
    </r>
    <r>
      <rPr>
        <sz val="16"/>
        <rFont val="Times New Roman"/>
        <family val="1"/>
      </rPr>
      <t xml:space="preserve">
12
</t>
    </r>
    <r>
      <rPr>
        <u val="single"/>
        <sz val="16"/>
        <rFont val="Times New Roman"/>
        <family val="1"/>
      </rPr>
      <t>04</t>
    </r>
    <r>
      <rPr>
        <sz val="16"/>
        <rFont val="Times New Roman"/>
        <family val="1"/>
      </rPr>
      <t xml:space="preserve">
01</t>
    </r>
  </si>
  <si>
    <r>
      <rPr>
        <u val="single"/>
        <sz val="16"/>
        <rFont val="Times New Roman"/>
        <family val="1"/>
      </rPr>
      <t xml:space="preserve">23 </t>
    </r>
    <r>
      <rPr>
        <sz val="16"/>
        <rFont val="Times New Roman"/>
        <family val="1"/>
      </rPr>
      <t xml:space="preserve">
02
</t>
    </r>
    <r>
      <rPr>
        <u val="single"/>
        <sz val="16"/>
        <rFont val="Times New Roman"/>
        <family val="1"/>
      </rPr>
      <t>01</t>
    </r>
    <r>
      <rPr>
        <sz val="16"/>
        <rFont val="Times New Roman"/>
        <family val="1"/>
      </rPr>
      <t xml:space="preserve">
03</t>
    </r>
  </si>
  <si>
    <r>
      <rPr>
        <u val="single"/>
        <sz val="16"/>
        <rFont val="Times New Roman"/>
        <family val="1"/>
      </rPr>
      <t xml:space="preserve">26 </t>
    </r>
    <r>
      <rPr>
        <sz val="16"/>
        <rFont val="Times New Roman"/>
        <family val="1"/>
      </rPr>
      <t xml:space="preserve">
01
</t>
    </r>
    <r>
      <rPr>
        <u val="single"/>
        <sz val="16"/>
        <rFont val="Times New Roman"/>
        <family val="1"/>
      </rPr>
      <t>01</t>
    </r>
    <r>
      <rPr>
        <sz val="16"/>
        <rFont val="Times New Roman"/>
        <family val="1"/>
      </rPr>
      <t xml:space="preserve">
02</t>
    </r>
  </si>
  <si>
    <t>1    
7</t>
  </si>
  <si>
    <t>СК-1</t>
  </si>
  <si>
    <t>СК-6</t>
  </si>
  <si>
    <t>СК-5</t>
  </si>
  <si>
    <t>СК-7</t>
  </si>
  <si>
    <t>СК-11</t>
  </si>
  <si>
    <t>СК-2</t>
  </si>
  <si>
    <t>СК-8</t>
  </si>
  <si>
    <t>способен решать инженерные задачи с использованием основных законов механики</t>
  </si>
  <si>
    <t>СК-3</t>
  </si>
  <si>
    <t>СК-4</t>
  </si>
  <si>
    <t>/10</t>
  </si>
  <si>
    <t>/90</t>
  </si>
  <si>
    <t>/80</t>
  </si>
  <si>
    <t>/170</t>
  </si>
  <si>
    <t>/50</t>
  </si>
  <si>
    <t>/4</t>
  </si>
  <si>
    <t>/108</t>
  </si>
  <si>
    <t>Автоматизация технологических процессов</t>
  </si>
  <si>
    <t>З.Е. учебных</t>
  </si>
  <si>
    <t>ВСЕГО З.Е.</t>
  </si>
  <si>
    <t>Организация производства  и управление предприятием</t>
  </si>
  <si>
    <t>Количество курсовых работ</t>
  </si>
  <si>
    <t>Количество курсовых проектов</t>
  </si>
  <si>
    <t>Срок обучения  4 года</t>
  </si>
  <si>
    <t>Всего часов в неделю</t>
  </si>
  <si>
    <t>Социально-гуманитарный модуль</t>
  </si>
  <si>
    <t>Естественнонаучные дисциплины</t>
  </si>
  <si>
    <t>Безопасность жизнедеятельности</t>
  </si>
  <si>
    <t>Инженерная графика</t>
  </si>
  <si>
    <t>1.1.1</t>
  </si>
  <si>
    <t>1.2.1</t>
  </si>
  <si>
    <t>1.1.2</t>
  </si>
  <si>
    <t>1.1.3</t>
  </si>
  <si>
    <t>1.1.4</t>
  </si>
  <si>
    <t>1.3.1</t>
  </si>
  <si>
    <t>1.4.1</t>
  </si>
  <si>
    <t>1.5.1</t>
  </si>
  <si>
    <t>1.7.1</t>
  </si>
  <si>
    <t>2</t>
  </si>
  <si>
    <t>2.1.1</t>
  </si>
  <si>
    <t>2.2.1</t>
  </si>
  <si>
    <t>2.2.2</t>
  </si>
  <si>
    <t>2.3.1</t>
  </si>
  <si>
    <t>2.4.1</t>
  </si>
  <si>
    <t>2.7.1</t>
  </si>
  <si>
    <t>2.7.2</t>
  </si>
  <si>
    <t>2.8.1</t>
  </si>
  <si>
    <t>2.8.2</t>
  </si>
  <si>
    <t>2.9.1</t>
  </si>
  <si>
    <r>
      <rPr>
        <sz val="17"/>
        <rFont val="Times New Roman"/>
        <family val="1"/>
      </rPr>
      <t>Зачетных</t>
    </r>
    <r>
      <rPr>
        <sz val="18"/>
        <rFont val="Times New Roman"/>
        <family val="1"/>
      </rPr>
      <t xml:space="preserve">
единиц</t>
    </r>
  </si>
  <si>
    <t>Количество экзаменов</t>
  </si>
  <si>
    <t>Количество зачетов</t>
  </si>
  <si>
    <t>Информационные технологии</t>
  </si>
  <si>
    <t>Экономика и организация предприятий в АПК</t>
  </si>
  <si>
    <t xml:space="preserve">   I. График образовательного процесса</t>
  </si>
  <si>
    <t>2.9.2</t>
  </si>
  <si>
    <t>1.8.1</t>
  </si>
  <si>
    <t>1.8.2</t>
  </si>
  <si>
    <t>З.Е. практика и дипломное проектирование</t>
  </si>
  <si>
    <t>1.6.1</t>
  </si>
  <si>
    <t>М 1.1</t>
  </si>
  <si>
    <t>М 1.2</t>
  </si>
  <si>
    <t>М 1.3</t>
  </si>
  <si>
    <t>М 1.4</t>
  </si>
  <si>
    <t>М 1.5</t>
  </si>
  <si>
    <t>М 1.6</t>
  </si>
  <si>
    <t>М 1.7</t>
  </si>
  <si>
    <t>М 1.8</t>
  </si>
  <si>
    <t>М 2.1</t>
  </si>
  <si>
    <t>М 2.2</t>
  </si>
  <si>
    <t>М 2.3</t>
  </si>
  <si>
    <t>М 2.4</t>
  </si>
  <si>
    <t>М 2.7</t>
  </si>
  <si>
    <t>М 2.8</t>
  </si>
  <si>
    <t>М 2.9</t>
  </si>
  <si>
    <t xml:space="preserve">  </t>
  </si>
  <si>
    <t xml:space="preserve">Философия </t>
  </si>
  <si>
    <t>1.2.2</t>
  </si>
  <si>
    <t>1.2.3</t>
  </si>
  <si>
    <t xml:space="preserve">способен использовать основы экономических и правовых знаний в сфере профессиональной деятельности </t>
  </si>
  <si>
    <t>способен проявлять высокую гражданственность и патриотизм, осознавать права и соблюдать обязанности гражданина</t>
  </si>
  <si>
    <t>1.6.2</t>
  </si>
  <si>
    <t>2.4.2</t>
  </si>
  <si>
    <t>/72</t>
  </si>
  <si>
    <t>/64</t>
  </si>
  <si>
    <t>Квалификация</t>
  </si>
  <si>
    <t>Инженер</t>
  </si>
  <si>
    <t xml:space="preserve">Электрические машины </t>
  </si>
  <si>
    <t>Электрические машины</t>
  </si>
  <si>
    <t>Теоретические основы электротехники</t>
  </si>
  <si>
    <t>Электротехника</t>
  </si>
  <si>
    <t>Метрология и электроизмерительная техника</t>
  </si>
  <si>
    <t>лекции</t>
  </si>
  <si>
    <t>Семинары</t>
  </si>
  <si>
    <t>Электрооборудование электротехнологических процессов</t>
  </si>
  <si>
    <t xml:space="preserve">Светотехническое оборудование </t>
  </si>
  <si>
    <t>Курсовой проект по учебной дисциплине «Светотехническое оборудование»</t>
  </si>
  <si>
    <t>Электротехнологическое оборудование</t>
  </si>
  <si>
    <t>Электромонтаж</t>
  </si>
  <si>
    <t xml:space="preserve">Электротехнические и конструкционные материалы </t>
  </si>
  <si>
    <t>Монтаж электрооборудования и средств автоматизации</t>
  </si>
  <si>
    <t>Эксплуатация и ремонт электрооборудования</t>
  </si>
  <si>
    <t>Ремонт электрооборудования</t>
  </si>
  <si>
    <t>Теплоэнергетические системы</t>
  </si>
  <si>
    <t>Гидравлика</t>
  </si>
  <si>
    <t>Теплотехника</t>
  </si>
  <si>
    <t>Лингвистический</t>
  </si>
  <si>
    <t>Производство и переработка сельскохозяйственной продукции</t>
  </si>
  <si>
    <t>1.4.3</t>
  </si>
  <si>
    <t>Электропривод</t>
  </si>
  <si>
    <t>Прикладная механика</t>
  </si>
  <si>
    <t>Электроника</t>
  </si>
  <si>
    <t>Автоматизация</t>
  </si>
  <si>
    <t>Механика</t>
  </si>
  <si>
    <t xml:space="preserve">                     IV курс</t>
  </si>
  <si>
    <t>Электрослесарная</t>
  </si>
  <si>
    <t>Электромонтажная</t>
  </si>
  <si>
    <t>2,3,4</t>
  </si>
  <si>
    <t>Автоматика</t>
  </si>
  <si>
    <t xml:space="preserve">  УЧЕБНЫЙ  ПЛАН</t>
  </si>
  <si>
    <t xml:space="preserve">  Специальность  1-74-06 05 Энергетическое обеспечение сельского хозяйства (по направлениям)</t>
  </si>
  <si>
    <t>Направление специальности: 1-74 06 05 -01 Энергетическое обеспечение сельского хозяйства (электроэнергетика)</t>
  </si>
  <si>
    <t>Х/</t>
  </si>
  <si>
    <t>1.6.3</t>
  </si>
  <si>
    <t>М 1.9</t>
  </si>
  <si>
    <t>1,.9.1</t>
  </si>
  <si>
    <t>М1.10</t>
  </si>
  <si>
    <t>1.10.1</t>
  </si>
  <si>
    <t>1.10.2</t>
  </si>
  <si>
    <t>1.9.1.1</t>
  </si>
  <si>
    <t>1.10.2.1</t>
  </si>
  <si>
    <t>3</t>
  </si>
  <si>
    <t>Основы моделирования</t>
  </si>
  <si>
    <t>Монтаж и обслуживание электроустановок</t>
  </si>
  <si>
    <t xml:space="preserve">Ремонтная </t>
  </si>
  <si>
    <t>/18</t>
  </si>
  <si>
    <t>/32</t>
  </si>
  <si>
    <t>/400</t>
  </si>
  <si>
    <t>/226</t>
  </si>
  <si>
    <t>Начертательная геометрия и инженерная графика</t>
  </si>
  <si>
    <t xml:space="preserve">Технические основы растениеводства. Основы экологии </t>
  </si>
  <si>
    <t>Технологии и техническое обеспечение производства и переработки сельскохозяйственной продукции</t>
  </si>
  <si>
    <t>Права человека/Историко- культурное и духовное наследие белоруского народа</t>
  </si>
  <si>
    <t>Теплотехнологии.Основы энерго-и ресурсосбережения</t>
  </si>
  <si>
    <t>/16</t>
  </si>
  <si>
    <t>/6</t>
  </si>
  <si>
    <t xml:space="preserve">способен планировать и осуществлять эксплуатацию и ремонт электрооборудования </t>
  </si>
  <si>
    <t>быть способным выполнять инженерные расчеты и рационально комплектовать электрические сети электрооборудованием,  использовать технические средства для контроля и анализа электропотребления электроприемников.</t>
  </si>
  <si>
    <t>быть способен выбирать электрооборудование для электропривода сельскохозяйственных технологических машин в соответствии с их режимами работы, применять перспективные технические решения в области электропривода</t>
  </si>
  <si>
    <t>способен использовать современные методы монтажа, наладки и эксплуатации электрооборудования, эффективно использовать электротехнические и конструкционные материалы.</t>
  </si>
  <si>
    <t>способен обеспечивать выполнение правил техники безопасности, производственной санитарии, пожарной безопасности и норм охраны труда и природы, анализировать показатели техногенных и природных опастностей и выполнять соответствующие защитные мероприятия</t>
  </si>
  <si>
    <t>быть способным разрабатывать и использовать графическую и техническую документацию</t>
  </si>
  <si>
    <t xml:space="preserve">способен выбирать и расчитывать электротехнологическое  оборудование, определять состав и параметры оборудования, разрабатывать проекты электротехнических установок для объектов сельскохозяйственного производства </t>
  </si>
  <si>
    <t>быть способным обеспечивать эффективные режимы работы электрических машин и трансформаторов в сельскохозяйственных установках</t>
  </si>
  <si>
    <t>Делопроизводство</t>
  </si>
  <si>
    <t>Белоусский язык (професиональная лексика)</t>
  </si>
  <si>
    <t>/36</t>
  </si>
  <si>
    <t>способен понимать закономерности исторического развития общества</t>
  </si>
  <si>
    <t>способен к использованию технических средств автоматики, электроники для автоматизации технологических опрераций</t>
  </si>
  <si>
    <t>способен осуществлять экономический анализ инженерной деятельности и использовать производственные ресурсы организации, находить и принимать решения в области организации и нормирования трула</t>
  </si>
  <si>
    <t>быть способен использовать основные законы электротехники и владеть методами их применения в электрических цепях, выбирать соответствующие средства измерительной техники,  организовывать их поверку, применять электронные приборы и микропроцессорные средства в электрических установках.</t>
  </si>
  <si>
    <t>1.1.4.</t>
  </si>
  <si>
    <t>2.1.</t>
  </si>
  <si>
    <t>1.5.</t>
  </si>
  <si>
    <t>1.1.1.</t>
  </si>
  <si>
    <t>1.2</t>
  </si>
  <si>
    <t>1.4.</t>
  </si>
  <si>
    <t>1.6.</t>
  </si>
  <si>
    <t>1.7.</t>
  </si>
  <si>
    <t>1.10</t>
  </si>
  <si>
    <t>1.8</t>
  </si>
  <si>
    <t>1.9</t>
  </si>
  <si>
    <t>2.3</t>
  </si>
  <si>
    <t>2.9</t>
  </si>
  <si>
    <t>2.8</t>
  </si>
  <si>
    <t>2.7</t>
  </si>
  <si>
    <t xml:space="preserve">быть способеным оценивать технологические процессы и выполнять операции при производстве, хранению и переработке сельскохозяйственной продукции, выполнять требования прикладной экологии и оптимального природопользования </t>
  </si>
  <si>
    <t>М 2.5</t>
  </si>
  <si>
    <t>2.5.1</t>
  </si>
  <si>
    <t>2.5.2</t>
  </si>
  <si>
    <t>2.5.3</t>
  </si>
  <si>
    <t>М 2.6</t>
  </si>
  <si>
    <t>2.6.1</t>
  </si>
  <si>
    <t>2.6.1.1</t>
  </si>
  <si>
    <t>2.6.2</t>
  </si>
  <si>
    <t>2.6.3</t>
  </si>
  <si>
    <t>2.6.3.1</t>
  </si>
  <si>
    <t>2.9.3</t>
  </si>
  <si>
    <t>2.6</t>
  </si>
  <si>
    <t>2.5</t>
  </si>
  <si>
    <t xml:space="preserve"> </t>
  </si>
  <si>
    <r>
      <t>Курсовая работа по дисциплине "Теплотехнологии</t>
    </r>
    <r>
      <rPr>
        <b/>
        <sz val="18"/>
        <rFont val="Times New Roman"/>
        <family val="1"/>
      </rPr>
      <t>"</t>
    </r>
  </si>
  <si>
    <t>Курсовая работа по дисциплине "Ремонт электрооборудования"</t>
  </si>
  <si>
    <t>Информационные технологии и основы моделирования</t>
  </si>
  <si>
    <t>Электроснабжение</t>
  </si>
  <si>
    <t>Электроснабжение сельскрго хозяйства. Автоматизация системы учета и контроля энергоресурсами</t>
  </si>
  <si>
    <r>
      <t xml:space="preserve">Курсовой проект по учебной дисциплине </t>
    </r>
    <r>
      <rPr>
        <b/>
        <sz val="18"/>
        <rFont val="Times New Roman"/>
        <family val="1"/>
      </rPr>
      <t>"</t>
    </r>
    <r>
      <rPr>
        <sz val="18"/>
        <rFont val="Times New Roman"/>
        <family val="1"/>
      </rPr>
      <t>Электроснабжение сельского хозяйства"</t>
    </r>
  </si>
  <si>
    <t>Курсовая работа по дисциплине "Электропривод"</t>
  </si>
  <si>
    <t>Эксплуатация электрооборудования и средств автоматизации. Электробезопастность</t>
  </si>
  <si>
    <t xml:space="preserve">Инженерная </t>
  </si>
  <si>
    <t>Преддипломная</t>
  </si>
  <si>
    <t>Силовое оборудование электроустановок</t>
  </si>
  <si>
    <t>Курсовая работа по учебной дисциплине «Силовое оборудование электроустановок»</t>
  </si>
  <si>
    <t>ТИПОВОЙ УЧЕБНЫЙ  ПЛАН</t>
  </si>
  <si>
    <t>Месяц</t>
  </si>
  <si>
    <t xml:space="preserve">  ноябрь</t>
  </si>
  <si>
    <t xml:space="preserve"> декабрь</t>
  </si>
  <si>
    <t xml:space="preserve">  январь</t>
  </si>
  <si>
    <t xml:space="preserve"> февраль</t>
  </si>
  <si>
    <t xml:space="preserve">   март</t>
  </si>
  <si>
    <t xml:space="preserve"> апрель</t>
  </si>
  <si>
    <t xml:space="preserve"> май</t>
  </si>
  <si>
    <t xml:space="preserve">   июнь</t>
  </si>
  <si>
    <t>Номер недели</t>
  </si>
  <si>
    <t>Дни недели</t>
  </si>
  <si>
    <t>01</t>
  </si>
  <si>
    <t>08</t>
  </si>
  <si>
    <t>15</t>
  </si>
  <si>
    <t>22</t>
  </si>
  <si>
    <t>29</t>
  </si>
  <si>
    <t>06</t>
  </si>
  <si>
    <t>27</t>
  </si>
  <si>
    <t>03</t>
  </si>
  <si>
    <t>17</t>
  </si>
  <si>
    <t>24</t>
  </si>
  <si>
    <t>05</t>
  </si>
  <si>
    <t>19</t>
  </si>
  <si>
    <t>26</t>
  </si>
  <si>
    <t>02</t>
  </si>
  <si>
    <t>09</t>
  </si>
  <si>
    <t>16</t>
  </si>
  <si>
    <t>23</t>
  </si>
  <si>
    <t>30</t>
  </si>
  <si>
    <t>20</t>
  </si>
  <si>
    <t>04</t>
  </si>
  <si>
    <t>11</t>
  </si>
  <si>
    <t>18</t>
  </si>
  <si>
    <t>25</t>
  </si>
  <si>
    <t>10</t>
  </si>
  <si>
    <t>07</t>
  </si>
  <si>
    <t>14</t>
  </si>
  <si>
    <t>21</t>
  </si>
  <si>
    <t>28</t>
  </si>
  <si>
    <t>31</t>
  </si>
  <si>
    <t>IV курс</t>
  </si>
  <si>
    <t>Название цикла, интегрированного модуля,
учебной дисциплины, курсового проекта (курсовой работы)</t>
  </si>
  <si>
    <t>Лекции</t>
  </si>
  <si>
    <t>Семинарские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</si>
  <si>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</si>
  <si>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</si>
  <si>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</si>
  <si>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</si>
  <si>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</si>
  <si>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</si>
  <si>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ГОСУДАРСТВЕННЫЙ КОМПОНЕНТ</t>
  </si>
  <si>
    <t>1.3.2</t>
  </si>
  <si>
    <t xml:space="preserve">Охрана труда </t>
  </si>
  <si>
    <t>Экономика предприятия</t>
  </si>
  <si>
    <t>Организация производства и управление предприятием</t>
  </si>
  <si>
    <t>Системы производства и распределения энергоносителей</t>
  </si>
  <si>
    <t>Передача и распределение электроэнергии</t>
  </si>
  <si>
    <t xml:space="preserve">Релейная защита и автоматика систем электроснабжения </t>
  </si>
  <si>
    <t>Производство электроэнергии</t>
  </si>
  <si>
    <t>Потребители электроэнергии</t>
  </si>
  <si>
    <t>Системы электроснабжения</t>
  </si>
  <si>
    <t>Электрическое освещение</t>
  </si>
  <si>
    <t>Электротехнологические установки</t>
  </si>
  <si>
    <t xml:space="preserve">Электромеханические переходные процессы </t>
  </si>
  <si>
    <t xml:space="preserve">Электромагнитные переходные процессы </t>
  </si>
  <si>
    <t>КОМПОНЕНТ УЧРЕЖДЕНИЯ ОБРАЗОВАНИЯ</t>
  </si>
  <si>
    <t>Основы эколого-энергетической устойчивости производства</t>
  </si>
  <si>
    <t>Информационные технологии в системах электроснабжения</t>
  </si>
  <si>
    <t>Конструкционные материалы</t>
  </si>
  <si>
    <t>Электроника и информационно-измерительная техника</t>
  </si>
  <si>
    <t>Белорусский язык (профессиональная лексика)</t>
  </si>
  <si>
    <t>Метрология, стандартизация и оценка соответствия</t>
  </si>
  <si>
    <t>Теплоэнергетические процессы и установки</t>
  </si>
  <si>
    <t>Изоляция и перенапряжения</t>
  </si>
  <si>
    <t>Экология энергетики</t>
  </si>
  <si>
    <t>Математические задачи энергетики</t>
  </si>
  <si>
    <t>Курсовая работа по дисциплине "Математические задачи энергетики"</t>
  </si>
  <si>
    <t>Электротехнические материалы</t>
  </si>
  <si>
    <t>Программное обеспечение и САПР в системах электроснабжения</t>
  </si>
  <si>
    <t>Нетрадиционные источники энергии</t>
  </si>
  <si>
    <t>Качество электроэнергии</t>
  </si>
  <si>
    <t>Электроснабжение промышленных предприятий</t>
  </si>
  <si>
    <t>Электрические аппараты</t>
  </si>
  <si>
    <t>Надежность систем электроснабжения</t>
  </si>
  <si>
    <t>Монтаж, наладка и эксплуатация электрооборудования</t>
  </si>
  <si>
    <t xml:space="preserve">Электропривод </t>
  </si>
  <si>
    <t>ФАКУЛЬТАТИВНЫЕ ДИСЦИПЛИНЫ</t>
  </si>
  <si>
    <t xml:space="preserve">Введение в инженерное образование </t>
  </si>
  <si>
    <t>4</t>
  </si>
  <si>
    <t>ДОПОЛНИТЕЛЬНЫЕ ВИДЫ ОБУЧЕНИЯ</t>
  </si>
  <si>
    <t xml:space="preserve">Количество часов учебных занятий                        </t>
  </si>
  <si>
    <t>Энергетическая</t>
  </si>
  <si>
    <t>Технологическая</t>
  </si>
  <si>
    <t>Специализирующая</t>
  </si>
  <si>
    <t>Общепрофессиональные дисциплины</t>
  </si>
  <si>
    <t>Лингвистический модуль</t>
  </si>
  <si>
    <t>Экономика и организация предприятий</t>
  </si>
  <si>
    <t>1.7.2</t>
  </si>
  <si>
    <t>Модуль специальных электротехнических дисциплин</t>
  </si>
  <si>
    <t>2.1.2</t>
  </si>
  <si>
    <t>Производство и распределение электроэнергии</t>
  </si>
  <si>
    <t xml:space="preserve">Переходные процессы </t>
  </si>
  <si>
    <t>1.9.1</t>
  </si>
  <si>
    <t>Метрология, электроника и информационно-измерительная техника</t>
  </si>
  <si>
    <t>Качество электроэнергии, изоляция и перенапряжения</t>
  </si>
  <si>
    <t>Нетрадиционные источники энергии и экология энергетики</t>
  </si>
  <si>
    <t>Программное обеспечение и математические задачи энергетики</t>
  </si>
  <si>
    <t>Способен применять философские идеи и категории при анализе социокультурных и социально-профессиональных проблем и ситуаций</t>
  </si>
  <si>
    <t>Способен определять место человека в политической организации общества</t>
  </si>
  <si>
    <t>Способен применять базовые научно-теоретические знания для решения теоретических и практических задач в области энергетики</t>
  </si>
  <si>
    <t>Способен применять базовые навыки коммуникации в устной и письменной формах на  иностранном языке для решения задач межличностного и профессионального общения</t>
  </si>
  <si>
    <t>Обладать способностью расчитывать производство, передачу и распределение электроэнергии и энергоносителей среди потребителей</t>
  </si>
  <si>
    <t>Обладать способностью расчитывать токи короткого замыкания и результирующей устойчивости электроэнергетических систем</t>
  </si>
  <si>
    <t>Знать особенности конструкционных и электротехнических материалов, применяемых в конструкциях электрических машин и оборудования</t>
  </si>
  <si>
    <t>БПК-8</t>
  </si>
  <si>
    <t>способен использовать основы теплотехники и гидравлики для решения инженерных задач с использованием типовых методов, разрабатывать мероприятия по снижению трудоемкости и энергоемкости.</t>
  </si>
  <si>
    <t xml:space="preserve">Знать назначение, принцип работы и условия выбора электрических аппаратов </t>
  </si>
  <si>
    <t>Владеть методами поиска неисправностей, монтажа, наладки и эксплуатации электрооборудования</t>
  </si>
  <si>
    <t>СК-9</t>
  </si>
  <si>
    <t>Модуль электрических машин</t>
  </si>
  <si>
    <t>Владеть навыками применения законов электротехники для исследования режимов работы электротехнологических установок</t>
  </si>
  <si>
    <t>Обладать навыками  теоретического и экспериментального изучения физических процессов в системе электроснабжения предприятий</t>
  </si>
  <si>
    <t>БПК-9</t>
  </si>
  <si>
    <t>БПК-10</t>
  </si>
  <si>
    <t>Монтаж и эксплуатация электрооборудования</t>
  </si>
  <si>
    <t>CК-2</t>
  </si>
  <si>
    <t>CК-3</t>
  </si>
  <si>
    <t>CК-4</t>
  </si>
  <si>
    <t>СК-10</t>
  </si>
  <si>
    <t xml:space="preserve">Инженерная графика </t>
  </si>
  <si>
    <t>Математика</t>
  </si>
  <si>
    <t>1.5.2</t>
  </si>
  <si>
    <t>1, 2</t>
  </si>
  <si>
    <t>1.7.3</t>
  </si>
  <si>
    <t>Философия</t>
  </si>
  <si>
    <t>2/1</t>
  </si>
  <si>
    <t>Владеть теоретическими основами процессов коррозии металлов и работы химических источников электрической энергии</t>
  </si>
  <si>
    <t>Применять дифференциальное, интегральное и матричное исчисление для решения математических задач энергетики</t>
  </si>
  <si>
    <t>Быть способным осуществлять экономический анализ инженерной деятельности предприятия с целью рациональной организации производственной деятельности предприятия</t>
  </si>
  <si>
    <t>Обладать способностью предупреждать чрезвычайные обстоятельства и знать правила защиты от них, знать правила безопасной работы в электроустановках ввиду аспектов эколого-энергетической устойчивости производства</t>
  </si>
  <si>
    <t>Быть способным выполнять проектирование электрических машин и трансформаторов</t>
  </si>
  <si>
    <t>Обладать способностью расчитывать системы электроснабжения, электрическое освещение и потребителей электроэнергии предприятия</t>
  </si>
  <si>
    <t>CК-1</t>
  </si>
  <si>
    <t>Знать требования государственных стандартов к электронным и информационно-измерительным приборам и обладать навыками работы с ними</t>
  </si>
  <si>
    <t>Обладать способностью использовать знания теплотехники и гидравлики для решения инженерных задач теплоэнергетических установок</t>
  </si>
  <si>
    <t>Знать и анализировать основные показатели качества электроэнергии и работу изоляции оборудования при перенапряжениях</t>
  </si>
  <si>
    <t>Знать методы реагирования при негативном воздействии источников энергии на экологию и аспекты взаимодействия с нетрадиционными источниками энергии</t>
  </si>
  <si>
    <t>Знать методы анализа и проектирования схем управления электроприводами производствненных механизмов</t>
  </si>
  <si>
    <t>Знать основные критерии оценки надежности и уметь рассчитывать надежность систем электроснабжения</t>
  </si>
  <si>
    <t>2.3.2</t>
  </si>
  <si>
    <t>Уметь применять программное и информационное обеспечение и САПР в системах электроснабжения для решения математических задач энергетики</t>
  </si>
  <si>
    <t>1.5.3</t>
  </si>
  <si>
    <t>1.8.3</t>
  </si>
  <si>
    <t>СК-12</t>
  </si>
  <si>
    <t>СК-13</t>
  </si>
  <si>
    <t>CК-5</t>
  </si>
  <si>
    <t>CК-7</t>
  </si>
  <si>
    <t>CК-8</t>
  </si>
  <si>
    <t>CК-9</t>
  </si>
  <si>
    <t>CК-10</t>
  </si>
  <si>
    <t>CК-11</t>
  </si>
  <si>
    <t>CК-12</t>
  </si>
  <si>
    <t>CК-13</t>
  </si>
  <si>
    <t>Знать принцип действия и алгоритм функционирования релейной защиты и противоаварийной автоматики и уметь расчитывать их параметры</t>
  </si>
  <si>
    <t>Релейная защита и автоматика электрических и теплоэнергетических процессов</t>
  </si>
  <si>
    <t>/68</t>
  </si>
  <si>
    <t>/34</t>
  </si>
  <si>
    <t>Электроснабжение коммунально-бытовых потребителей</t>
  </si>
  <si>
    <t>12</t>
  </si>
  <si>
    <t>13</t>
  </si>
  <si>
    <t>МИНИСТЕРСТВО ОБРАЗОВАНИЯ РЕСПУБЛИКИ БЕЛАРУСЬ</t>
  </si>
  <si>
    <t>Учреждения высшего образования</t>
  </si>
  <si>
    <t>Код модуля, учебной дисципли- ны</t>
  </si>
  <si>
    <t>4/1</t>
  </si>
  <si>
    <t xml:space="preserve">Квалификация специалиста </t>
  </si>
  <si>
    <t>инженер-энергетик</t>
  </si>
  <si>
    <t>Защита дипломного проекта  по специализации в ГЭК</t>
  </si>
  <si>
    <t>Недели</t>
  </si>
  <si>
    <t>Зачетных единиц</t>
  </si>
  <si>
    <t>2.4</t>
  </si>
  <si>
    <t>1.3</t>
  </si>
  <si>
    <t>1.5</t>
  </si>
  <si>
    <t>1.7</t>
  </si>
  <si>
    <t>2.2</t>
  </si>
  <si>
    <t>Владеть навыками здоровьесбережения</t>
  </si>
  <si>
    <t>Обладать базовыми навыками коммуникации в устной и письменной формах на белорусском и иностранных языках для решения задач межличностного взаимодействия и производственных задач</t>
  </si>
  <si>
    <t>1.4, 4.2</t>
  </si>
  <si>
    <t>1.6.1, 1.6.2</t>
  </si>
  <si>
    <r>
      <t xml:space="preserve">СОГЛАСОВАНО 
</t>
    </r>
    <r>
      <rPr>
        <sz val="90"/>
        <rFont val="Times New Roman"/>
        <family val="1"/>
      </rPr>
      <t>Проректор по научно-методической работе Государственного 
учреждения образования «Республиканский институт высшей школы»
_____________________ И. В. Титович
«___»________________ 2018 г.</t>
    </r>
    <r>
      <rPr>
        <b/>
        <sz val="90"/>
        <rFont val="Times New Roman"/>
        <family val="1"/>
      </rPr>
      <t xml:space="preserve">
</t>
    </r>
  </si>
  <si>
    <t>1-4</t>
  </si>
  <si>
    <r>
      <t xml:space="preserve">                                                                                                                          </t>
    </r>
    <r>
      <rPr>
        <b/>
        <sz val="90"/>
        <rFont val="Times New Roman"/>
        <family val="1"/>
      </rPr>
      <t>СОГЛАСОВАНО</t>
    </r>
    <r>
      <rPr>
        <sz val="90"/>
        <rFont val="Times New Roman"/>
        <family val="1"/>
      </rPr>
      <t xml:space="preserve"> 
Начальник Главного управления профессионального образования 
Министерства образования Республики Беларусь
_____________________  С. А. Касперович
«___»________________ 2018 г.
</t>
    </r>
  </si>
  <si>
    <t>Знать методы расчета и анализа схем электроснабжения предприятий и коммунально-бытовых потребителей</t>
  </si>
  <si>
    <t>Знать методы расчета и анализа электроэнергетических установок</t>
  </si>
  <si>
    <t>Владеть навыками применения знаний теоретической механики для расчета и проектирования деталей и узлов общепромышленных механизмов с применением компьютерных программ</t>
  </si>
  <si>
    <t>Социально-гуманитарный модуль - 2</t>
  </si>
  <si>
    <t>Социально-гуманитарный модуль - 1</t>
  </si>
  <si>
    <t>Разработан в качестве примера реализации образовательного стандарта по специальности 1-43 01 03 "Электроснабжение (по отраслям)"</t>
  </si>
  <si>
    <r>
      <rPr>
        <b/>
        <sz val="90"/>
        <rFont val="Times New Roman"/>
        <family val="1"/>
      </rPr>
      <t>СОГЛАСОВАНО</t>
    </r>
    <r>
      <rPr>
        <sz val="90"/>
        <rFont val="Times New Roman"/>
        <family val="1"/>
      </rPr>
      <t xml:space="preserve"> 
Начальник Главного управления профессионального образования 
Министерства образования Республики Беларусь
_____________________  С. А. Касперович
«___»________________ 2018 г.
</t>
    </r>
  </si>
  <si>
    <t>2.7.3</t>
  </si>
  <si>
    <t>М 2.10</t>
  </si>
  <si>
    <t>2.10.1</t>
  </si>
  <si>
    <t>2.10.2</t>
  </si>
  <si>
    <t>2.10.3</t>
  </si>
  <si>
    <t>2.10.4</t>
  </si>
  <si>
    <t>СК-14</t>
  </si>
  <si>
    <t>CК-14</t>
  </si>
  <si>
    <t>2.9.1, 2.9.2</t>
  </si>
  <si>
    <t>Код модуля, учебной дисциплины</t>
  </si>
  <si>
    <r>
      <t xml:space="preserve">2 </t>
    </r>
    <r>
      <rPr>
        <vertAlign val="superscript"/>
        <sz val="56"/>
        <rFont val="Times New Roman"/>
        <family val="1"/>
      </rPr>
      <t>1</t>
    </r>
  </si>
  <si>
    <r>
      <t>4</t>
    </r>
    <r>
      <rPr>
        <vertAlign val="superscript"/>
        <sz val="56"/>
        <rFont val="Times New Roman"/>
        <family val="1"/>
      </rPr>
      <t xml:space="preserve"> 1</t>
    </r>
  </si>
  <si>
    <r>
      <t>6</t>
    </r>
    <r>
      <rPr>
        <vertAlign val="superscript"/>
        <sz val="56"/>
        <rFont val="Times New Roman"/>
        <family val="1"/>
      </rPr>
      <t xml:space="preserve"> 1</t>
    </r>
  </si>
  <si>
    <t>1. Дифференцированный зачет</t>
  </si>
  <si>
    <t>2. В рамках данной специальности могут быть реализованы следующие специализации: 1-43 01 03 01 "Электроснабжение промышленных предприятий", 1-43 01 03 02 "Электроснабжение электрифицированного транспорта", 1-43 01 03 03 "Электроснабжение коммунально-бытовых потребителей", 1-43 01 03 04 "Электроснабжение систем электрического освещения", 1-43 01 03 05 "Электроснабжение предприятий агропромышленного комплекса", 1-43 01 03 06 "Электроснабжение железных дорог".</t>
  </si>
  <si>
    <r>
      <t xml:space="preserve">Дисциплины специализации 1 - 43 01 03 01 "Электроснабжение промышленных предприятий" </t>
    </r>
    <r>
      <rPr>
        <b/>
        <vertAlign val="superscript"/>
        <sz val="80"/>
        <rFont val="Times New Roman"/>
        <family val="1"/>
      </rPr>
      <t>2</t>
    </r>
  </si>
  <si>
    <t>/ 7</t>
  </si>
  <si>
    <t>Психология труда / История мировой культуры</t>
  </si>
  <si>
    <t>Курсовой проект по учебной дисциплине "Прикладная механика"</t>
  </si>
  <si>
    <t>Курсовой проект по учебной дисциплине "Производство электроэнергии"</t>
  </si>
  <si>
    <t>Курсовая работа по учебной дисциплине "Передача и распределение электроэнергии"</t>
  </si>
  <si>
    <t>Курсовой проект по учебной дисциплине "Потребители электроэнергии"</t>
  </si>
  <si>
    <t>Курсовой проект по учебной дисциплине "Электрическое освещение"</t>
  </si>
  <si>
    <t>Курсовой проект по учебной дисциплине "Электрические машины"</t>
  </si>
  <si>
    <t>Курсовая работа по учебной дисциплине "Теплоэнергетические процессы и установки"</t>
  </si>
  <si>
    <t>Курсовая работа по учебной дисциплине "Электромагнитные переходные процессы "</t>
  </si>
  <si>
    <t>Курсовая работа по учебной дисциплине "Информационные технологии в системах электроснабжения"</t>
  </si>
  <si>
    <t>Курсовая работа по учебной дисциплине "Организация производства и управление предприятием"</t>
  </si>
  <si>
    <t>Курсовой проект по учебной дисциплине "Электроснабжение промышленных предприятий"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</si>
  <si>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</si>
  <si>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</si>
  <si>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</si>
  <si>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Уметь логически мыслить и рассуждать, последовательно и непротиворечиво излагать свои мысли, а также решать логические задачи</t>
  </si>
  <si>
    <t>1.1.2, 2.1.2</t>
  </si>
  <si>
    <r>
      <t xml:space="preserve">  4 </t>
    </r>
    <r>
      <rPr>
        <vertAlign val="superscript"/>
        <sz val="56"/>
        <rFont val="Times New Roman"/>
        <family val="1"/>
      </rPr>
      <t>1</t>
    </r>
  </si>
  <si>
    <t>3, 4</t>
  </si>
  <si>
    <t>Специализации согласно ОКРБ 011-2009</t>
  </si>
  <si>
    <r>
      <rPr>
        <sz val="90"/>
        <rFont val="Times New Roman"/>
        <family val="1"/>
      </rPr>
      <t>Специальность</t>
    </r>
    <r>
      <rPr>
        <b/>
        <sz val="90"/>
        <rFont val="Times New Roman"/>
        <family val="1"/>
      </rPr>
      <t xml:space="preserve"> 1-43 01 03 Электроснабжение (по отраслям)</t>
    </r>
  </si>
  <si>
    <t>Политические институты и политические процессы / Логика</t>
  </si>
  <si>
    <t>Продолжение типового учебного плана по специальности 1-43 01 03 "Электроснабжение (по отраслям)".  Регистрационный №  ________</t>
  </si>
  <si>
    <t>УК-7 / УК-8</t>
  </si>
  <si>
    <t>УК-8</t>
  </si>
  <si>
    <t>Знать специфику и закономерности развития мировых культур</t>
  </si>
  <si>
    <t>УК-9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</si>
  <si>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устройства политических институтов белорусского государства</t>
  </si>
  <si>
    <t>5/1</t>
  </si>
  <si>
    <t>_______________  _____________</t>
  </si>
  <si>
    <t>3/1</t>
  </si>
  <si>
    <t>Уметь анализировать социально-психологические феномены трудовой деятельности, использовать социально-психологические знания при решении задач профессиональной деятельности</t>
  </si>
  <si>
    <t>УК-2 / УК-9</t>
  </si>
  <si>
    <r>
      <t>Срок обучения</t>
    </r>
    <r>
      <rPr>
        <b/>
        <sz val="90"/>
        <rFont val="Times New Roman"/>
        <family val="1"/>
      </rPr>
      <t xml:space="preserve">  </t>
    </r>
    <r>
      <rPr>
        <b/>
        <u val="single"/>
        <sz val="90"/>
        <rFont val="Times New Roman"/>
        <family val="1"/>
      </rPr>
      <t>4 года</t>
    </r>
  </si>
  <si>
    <t>7 cеместр,
17 недель</t>
  </si>
  <si>
    <t>8 семестр,
7 недель</t>
  </si>
  <si>
    <r>
      <t xml:space="preserve">5 </t>
    </r>
    <r>
      <rPr>
        <vertAlign val="superscript"/>
        <sz val="56"/>
        <rFont val="Times New Roman"/>
        <family val="1"/>
      </rPr>
      <t>1</t>
    </r>
  </si>
  <si>
    <r>
      <rPr>
        <b/>
        <sz val="90"/>
        <rFont val="Times New Roman"/>
        <family val="1"/>
      </rPr>
      <t>СОГЛАСОВАНО</t>
    </r>
    <r>
      <rPr>
        <sz val="90"/>
        <rFont val="Times New Roman"/>
        <family val="1"/>
      </rPr>
      <t xml:space="preserve"> 
Заместитель  Министра энергетики Республики Беларусь 
_____________________  М. И. Михаденок
«___»________________ 2018 г.
Сопредседатель УМО в области энергетики 
и энергетического оборудования
_____________________ Ю. В. Бладыко
«___»________________ 2018 г.
Председатель НМС в области энергетики и 
энергетического оборудования
_____________________  С. М. Силюк
«___»________________ 2018 г.
Рекомендован к утверждению Президиумом Совета УМО
в области энергетики и энергетического оборудования
Протокол № 14  от 16.02.2018г.
</t>
    </r>
  </si>
  <si>
    <r>
      <rPr>
        <b/>
        <sz val="90"/>
        <rFont val="Times New Roman"/>
        <family val="1"/>
      </rPr>
      <t>СОГЛАСОВАНО</t>
    </r>
    <r>
      <rPr>
        <sz val="90"/>
        <rFont val="Times New Roman"/>
        <family val="1"/>
      </rPr>
      <t xml:space="preserve"> 
Начальник Главного управления профессионального образования 
Министерства образования Республики Беларусь
_____________________ С. А. Касперович
«___»________________ 2018 г.
Проректор по научно-методической работе Государственного 
учреждения образования «Республиканский институт высшей школы»
_____________________  И. В. Титович
«___»________________ 2018 г.
Эксперт-нормоконтролер
_____________________  С. В. Затуранова
«___»________________ 2018 г.
</t>
    </r>
  </si>
  <si>
    <t xml:space="preserve">              </t>
  </si>
  <si>
    <t>2/2</t>
  </si>
  <si>
    <t>Продолжение типового учебного плана по специальности 1 - 43 01 03 "Электроснабжение (по отраслям)".   Регистрационный №  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</si>
</sst>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15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u val="single"/>
      <sz val="1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20"/>
      <name val="Times New Roman"/>
      <family val="1"/>
    </font>
    <font>
      <i/>
      <u val="single"/>
      <sz val="24"/>
      <name val="Times New Roman"/>
      <family val="1"/>
    </font>
    <font>
      <sz val="20"/>
      <name val="Arial Cyr"/>
      <family val="0"/>
    </font>
    <font>
      <sz val="17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u val="single"/>
      <sz val="16"/>
      <name val="Times New Roman"/>
      <family val="1"/>
    </font>
    <font>
      <sz val="18"/>
      <name val="Arial Cyr"/>
      <family val="0"/>
    </font>
    <font>
      <sz val="16.5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u val="single"/>
      <sz val="22"/>
      <name val="Times New Roman"/>
      <family val="1"/>
    </font>
    <font>
      <sz val="22"/>
      <name val="Times New Roman"/>
      <family val="1"/>
    </font>
    <font>
      <b/>
      <sz val="18"/>
      <name val="Arial Cyr"/>
      <family val="0"/>
    </font>
    <font>
      <sz val="10"/>
      <name val="Arial"/>
      <family val="2"/>
    </font>
    <font>
      <b/>
      <sz val="48"/>
      <name val="Times New Roman"/>
      <family val="1"/>
    </font>
    <font>
      <sz val="48"/>
      <name val="Times New Roman"/>
      <family val="1"/>
    </font>
    <font>
      <sz val="60"/>
      <name val="Times New Roman"/>
      <family val="1"/>
    </font>
    <font>
      <b/>
      <sz val="60"/>
      <name val="Times New Roman"/>
      <family val="1"/>
    </font>
    <font>
      <sz val="55"/>
      <name val="Times New Roman"/>
      <family val="1"/>
    </font>
    <font>
      <sz val="72"/>
      <name val="Times New Roman"/>
      <family val="1"/>
    </font>
    <font>
      <b/>
      <sz val="90"/>
      <name val="Times New Roman"/>
      <family val="1"/>
    </font>
    <font>
      <sz val="90"/>
      <name val="Times New Roman"/>
      <family val="1"/>
    </font>
    <font>
      <sz val="50"/>
      <name val="Times New Roman"/>
      <family val="1"/>
    </font>
    <font>
      <u val="single"/>
      <sz val="50"/>
      <name val="Times New Roman"/>
      <family val="1"/>
    </font>
    <font>
      <b/>
      <sz val="50"/>
      <name val="Times New Roman"/>
      <family val="1"/>
    </font>
    <font>
      <b/>
      <sz val="80"/>
      <name val="Times New Roman"/>
      <family val="1"/>
    </font>
    <font>
      <sz val="80"/>
      <name val="Times New Roman"/>
      <family val="1"/>
    </font>
    <font>
      <b/>
      <i/>
      <sz val="80"/>
      <name val="Times New Roman"/>
      <family val="1"/>
    </font>
    <font>
      <b/>
      <vertAlign val="superscript"/>
      <sz val="80"/>
      <name val="Times New Roman"/>
      <family val="1"/>
    </font>
    <font>
      <sz val="56"/>
      <name val="Times New Roman"/>
      <family val="1"/>
    </font>
    <font>
      <vertAlign val="superscript"/>
      <sz val="56"/>
      <name val="Times New Roman"/>
      <family val="1"/>
    </font>
    <font>
      <b/>
      <u val="single"/>
      <sz val="90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sz val="55"/>
      <name val="Times New Roman"/>
      <family val="1"/>
    </font>
    <font>
      <b/>
      <sz val="5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6"/>
      <color indexed="20"/>
      <name val="Times New Roman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Arial Cyr"/>
      <family val="0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b/>
      <sz val="20"/>
      <color indexed="8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6"/>
      <color rgb="FF9C0006"/>
      <name val="Times New Roman"/>
      <family val="1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0"/>
      <color theme="0"/>
      <name val="Arial Cyr"/>
      <family val="0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6"/>
      <color theme="1"/>
      <name val="Arial Cyr"/>
      <family val="0"/>
    </font>
    <font>
      <sz val="20"/>
      <color theme="1"/>
      <name val="Times New Roman"/>
      <family val="1"/>
    </font>
    <font>
      <sz val="20"/>
      <color theme="1"/>
      <name val="Arial Cyr"/>
      <family val="0"/>
    </font>
    <font>
      <b/>
      <sz val="20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theme="0"/>
      <name val="Times New Roman"/>
      <family val="1"/>
    </font>
    <font>
      <sz val="1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44D2EE"/>
        <bgColor indexed="64"/>
      </patternFill>
    </fill>
    <fill>
      <patternFill patternType="solid">
        <fgColor rgb="FF00B0F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7" fillId="0" borderId="0" applyNumberFormat="0" applyFill="0" applyBorder="0" applyProtection="0">
      <alignment/>
    </xf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31" fillId="0" borderId="0">
      <alignment/>
      <protection/>
    </xf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1656">
    <xf numFmtId="0" fontId="0" fillId="0" borderId="0" xfId="0" applyAlignment="1">
      <alignment/>
    </xf>
    <xf numFmtId="49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2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5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49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2" fontId="14" fillId="0" borderId="10" xfId="0" applyNumberFormat="1" applyFont="1" applyBorder="1" applyAlignment="1">
      <alignment horizontal="center" vertical="center"/>
    </xf>
    <xf numFmtId="172" fontId="14" fillId="0" borderId="0" xfId="0" applyNumberFormat="1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72" fontId="8" fillId="33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 vertical="center"/>
    </xf>
    <xf numFmtId="0" fontId="2" fillId="33" borderId="0" xfId="5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72" fontId="12" fillId="0" borderId="0" xfId="0" applyNumberFormat="1" applyFont="1" applyAlignment="1">
      <alignment horizontal="left" vertical="center" wrapText="1"/>
    </xf>
    <xf numFmtId="172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172" fontId="12" fillId="0" borderId="0" xfId="0" applyNumberFormat="1" applyFont="1" applyAlignment="1">
      <alignment vertical="center"/>
    </xf>
    <xf numFmtId="172" fontId="17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172" fontId="25" fillId="33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3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72" fontId="5" fillId="33" borderId="15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1" fontId="17" fillId="33" borderId="25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vertical="center"/>
    </xf>
    <xf numFmtId="172" fontId="17" fillId="33" borderId="13" xfId="0" applyNumberFormat="1" applyFont="1" applyFill="1" applyBorder="1" applyAlignment="1">
      <alignment horizontal="center" vertical="center"/>
    </xf>
    <xf numFmtId="172" fontId="4" fillId="33" borderId="28" xfId="0" applyNumberFormat="1" applyFont="1" applyFill="1" applyBorder="1" applyAlignment="1">
      <alignment vertical="center"/>
    </xf>
    <xf numFmtId="172" fontId="4" fillId="33" borderId="29" xfId="0" applyNumberFormat="1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vertical="center"/>
    </xf>
    <xf numFmtId="172" fontId="22" fillId="33" borderId="28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172" fontId="5" fillId="33" borderId="13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172" fontId="4" fillId="33" borderId="15" xfId="0" applyNumberFormat="1" applyFont="1" applyFill="1" applyBorder="1" applyAlignment="1">
      <alignment vertical="center"/>
    </xf>
    <xf numFmtId="172" fontId="17" fillId="33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 vertical="center"/>
    </xf>
    <xf numFmtId="1" fontId="22" fillId="33" borderId="31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172" fontId="4" fillId="33" borderId="25" xfId="0" applyNumberFormat="1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textRotation="90"/>
    </xf>
    <xf numFmtId="0" fontId="23" fillId="33" borderId="12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textRotation="90"/>
    </xf>
    <xf numFmtId="172" fontId="4" fillId="33" borderId="31" xfId="0" applyNumberFormat="1" applyFont="1" applyFill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14" fillId="33" borderId="0" xfId="0" applyNumberFormat="1" applyFont="1" applyFill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172" fontId="26" fillId="33" borderId="12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33" borderId="47" xfId="0" applyFont="1" applyFill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2" fillId="0" borderId="48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 vertical="center"/>
    </xf>
    <xf numFmtId="0" fontId="0" fillId="33" borderId="43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left" vertical="center"/>
    </xf>
    <xf numFmtId="0" fontId="4" fillId="33" borderId="29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" fontId="5" fillId="33" borderId="2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49" fontId="9" fillId="35" borderId="16" xfId="0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0" fontId="4" fillId="35" borderId="49" xfId="0" applyFont="1" applyFill="1" applyBorder="1" applyAlignment="1">
      <alignment vertical="center"/>
    </xf>
    <xf numFmtId="172" fontId="4" fillId="35" borderId="50" xfId="0" applyNumberFormat="1" applyFont="1" applyFill="1" applyBorder="1" applyAlignment="1">
      <alignment vertical="center"/>
    </xf>
    <xf numFmtId="49" fontId="9" fillId="35" borderId="11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172" fontId="4" fillId="35" borderId="13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172" fontId="4" fillId="35" borderId="15" xfId="0" applyNumberFormat="1" applyFont="1" applyFill="1" applyBorder="1" applyAlignment="1">
      <alignment horizontal="center" vertical="center"/>
    </xf>
    <xf numFmtId="49" fontId="9" fillId="35" borderId="38" xfId="0" applyNumberFormat="1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vertical="center"/>
    </xf>
    <xf numFmtId="0" fontId="4" fillId="35" borderId="38" xfId="0" applyFont="1" applyFill="1" applyBorder="1" applyAlignment="1">
      <alignment vertical="center"/>
    </xf>
    <xf numFmtId="0" fontId="4" fillId="35" borderId="37" xfId="0" applyFont="1" applyFill="1" applyBorder="1" applyAlignment="1">
      <alignment vertical="center"/>
    </xf>
    <xf numFmtId="0" fontId="4" fillId="35" borderId="39" xfId="0" applyFont="1" applyFill="1" applyBorder="1" applyAlignment="1">
      <alignment vertical="center"/>
    </xf>
    <xf numFmtId="172" fontId="4" fillId="35" borderId="51" xfId="0" applyNumberFormat="1" applyFont="1" applyFill="1" applyBorder="1" applyAlignment="1">
      <alignment vertical="center"/>
    </xf>
    <xf numFmtId="172" fontId="4" fillId="35" borderId="43" xfId="0" applyNumberFormat="1" applyFont="1" applyFill="1" applyBorder="1" applyAlignment="1">
      <alignment horizontal="center" vertical="center"/>
    </xf>
    <xf numFmtId="49" fontId="9" fillId="35" borderId="17" xfId="0" applyNumberFormat="1" applyFont="1" applyFill="1" applyBorder="1" applyAlignment="1">
      <alignment horizontal="center" vertical="center"/>
    </xf>
    <xf numFmtId="0" fontId="4" fillId="35" borderId="13" xfId="0" applyNumberFormat="1" applyFont="1" applyFill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172" fontId="4" fillId="35" borderId="29" xfId="0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horizontal="center" vertical="center"/>
    </xf>
    <xf numFmtId="172" fontId="9" fillId="33" borderId="4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" fontId="103" fillId="33" borderId="11" xfId="0" applyNumberFormat="1" applyFont="1" applyFill="1" applyBorder="1" applyAlignment="1">
      <alignment horizontal="center" vertical="center"/>
    </xf>
    <xf numFmtId="0" fontId="104" fillId="33" borderId="11" xfId="0" applyFont="1" applyFill="1" applyBorder="1" applyAlignment="1">
      <alignment horizontal="center" vertical="center"/>
    </xf>
    <xf numFmtId="0" fontId="104" fillId="33" borderId="18" xfId="0" applyFont="1" applyFill="1" applyBorder="1" applyAlignment="1">
      <alignment horizontal="center" vertical="center"/>
    </xf>
    <xf numFmtId="0" fontId="103" fillId="33" borderId="11" xfId="0" applyFont="1" applyFill="1" applyBorder="1" applyAlignment="1">
      <alignment horizontal="center" vertical="center"/>
    </xf>
    <xf numFmtId="1" fontId="104" fillId="33" borderId="11" xfId="0" applyNumberFormat="1" applyFont="1" applyFill="1" applyBorder="1" applyAlignment="1">
      <alignment horizontal="center" vertical="center"/>
    </xf>
    <xf numFmtId="172" fontId="103" fillId="33" borderId="11" xfId="0" applyNumberFormat="1" applyFont="1" applyFill="1" applyBorder="1" applyAlignment="1">
      <alignment horizontal="center" vertical="center"/>
    </xf>
    <xf numFmtId="0" fontId="104" fillId="33" borderId="10" xfId="0" applyFont="1" applyFill="1" applyBorder="1" applyAlignment="1">
      <alignment horizontal="center" vertical="center"/>
    </xf>
    <xf numFmtId="0" fontId="104" fillId="33" borderId="14" xfId="0" applyFont="1" applyFill="1" applyBorder="1" applyAlignment="1">
      <alignment horizontal="center" vertical="center"/>
    </xf>
    <xf numFmtId="1" fontId="104" fillId="33" borderId="10" xfId="0" applyNumberFormat="1" applyFont="1" applyFill="1" applyBorder="1" applyAlignment="1">
      <alignment horizontal="center" vertical="center"/>
    </xf>
    <xf numFmtId="1" fontId="104" fillId="33" borderId="15" xfId="0" applyNumberFormat="1" applyFont="1" applyFill="1" applyBorder="1" applyAlignment="1">
      <alignment horizontal="center" vertical="center"/>
    </xf>
    <xf numFmtId="0" fontId="104" fillId="33" borderId="23" xfId="0" applyFont="1" applyFill="1" applyBorder="1" applyAlignment="1">
      <alignment horizontal="center" vertical="center"/>
    </xf>
    <xf numFmtId="0" fontId="104" fillId="33" borderId="17" xfId="0" applyFont="1" applyFill="1" applyBorder="1" applyAlignment="1">
      <alignment horizontal="center" vertical="center"/>
    </xf>
    <xf numFmtId="1" fontId="104" fillId="33" borderId="17" xfId="0" applyNumberFormat="1" applyFont="1" applyFill="1" applyBorder="1" applyAlignment="1">
      <alignment horizontal="center" vertical="center"/>
    </xf>
    <xf numFmtId="0" fontId="103" fillId="33" borderId="31" xfId="0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104" fillId="33" borderId="24" xfId="0" applyFont="1" applyFill="1" applyBorder="1" applyAlignment="1">
      <alignment horizontal="center" vertical="center"/>
    </xf>
    <xf numFmtId="172" fontId="23" fillId="33" borderId="12" xfId="0" applyNumberFormat="1" applyFont="1" applyFill="1" applyBorder="1" applyAlignment="1">
      <alignment horizontal="center" vertical="center"/>
    </xf>
    <xf numFmtId="1" fontId="26" fillId="33" borderId="12" xfId="0" applyNumberFormat="1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vertical="center"/>
    </xf>
    <xf numFmtId="1" fontId="104" fillId="0" borderId="13" xfId="0" applyNumberFormat="1" applyFont="1" applyFill="1" applyBorder="1" applyAlignment="1">
      <alignment vertical="center"/>
    </xf>
    <xf numFmtId="0" fontId="104" fillId="33" borderId="12" xfId="0" applyFont="1" applyFill="1" applyBorder="1" applyAlignment="1">
      <alignment horizontal="center" vertical="center"/>
    </xf>
    <xf numFmtId="1" fontId="103" fillId="33" borderId="10" xfId="0" applyNumberFormat="1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 vertical="center"/>
    </xf>
    <xf numFmtId="172" fontId="4" fillId="33" borderId="17" xfId="0" applyNumberFormat="1" applyFont="1" applyFill="1" applyBorder="1" applyAlignment="1">
      <alignment horizontal="center" vertical="center"/>
    </xf>
    <xf numFmtId="172" fontId="22" fillId="33" borderId="31" xfId="0" applyNumberFormat="1" applyFont="1" applyFill="1" applyBorder="1" applyAlignment="1">
      <alignment horizontal="center" vertical="center"/>
    </xf>
    <xf numFmtId="0" fontId="0" fillId="35" borderId="43" xfId="0" applyFill="1" applyBorder="1" applyAlignment="1">
      <alignment vertical="center"/>
    </xf>
    <xf numFmtId="0" fontId="104" fillId="33" borderId="49" xfId="0" applyFont="1" applyFill="1" applyBorder="1" applyAlignment="1">
      <alignment horizontal="center" vertical="center"/>
    </xf>
    <xf numFmtId="0" fontId="104" fillId="33" borderId="16" xfId="0" applyFont="1" applyFill="1" applyBorder="1" applyAlignment="1">
      <alignment horizontal="center" vertical="center"/>
    </xf>
    <xf numFmtId="1" fontId="104" fillId="33" borderId="13" xfId="0" applyNumberFormat="1" applyFont="1" applyFill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 wrapText="1"/>
    </xf>
    <xf numFmtId="49" fontId="9" fillId="36" borderId="53" xfId="0" applyNumberFormat="1" applyFont="1" applyFill="1" applyBorder="1" applyAlignment="1">
      <alignment horizontal="center" vertical="center"/>
    </xf>
    <xf numFmtId="0" fontId="4" fillId="36" borderId="54" xfId="0" applyFont="1" applyFill="1" applyBorder="1" applyAlignment="1">
      <alignment vertical="center"/>
    </xf>
    <xf numFmtId="0" fontId="4" fillId="36" borderId="53" xfId="0" applyFont="1" applyFill="1" applyBorder="1" applyAlignment="1">
      <alignment vertical="center"/>
    </xf>
    <xf numFmtId="0" fontId="4" fillId="36" borderId="55" xfId="0" applyFont="1" applyFill="1" applyBorder="1" applyAlignment="1">
      <alignment vertical="center"/>
    </xf>
    <xf numFmtId="0" fontId="4" fillId="36" borderId="56" xfId="0" applyFont="1" applyFill="1" applyBorder="1" applyAlignment="1">
      <alignment vertical="center"/>
    </xf>
    <xf numFmtId="172" fontId="4" fillId="36" borderId="57" xfId="0" applyNumberFormat="1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36" borderId="34" xfId="0" applyFont="1" applyFill="1" applyBorder="1" applyAlignment="1">
      <alignment horizontal="center" vertical="center"/>
    </xf>
    <xf numFmtId="0" fontId="4" fillId="36" borderId="60" xfId="0" applyFont="1" applyFill="1" applyBorder="1" applyAlignment="1">
      <alignment vertical="center"/>
    </xf>
    <xf numFmtId="0" fontId="4" fillId="36" borderId="20" xfId="0" applyFont="1" applyFill="1" applyBorder="1" applyAlignment="1">
      <alignment vertical="center"/>
    </xf>
    <xf numFmtId="0" fontId="4" fillId="36" borderId="61" xfId="0" applyFont="1" applyFill="1" applyBorder="1" applyAlignment="1">
      <alignment vertical="center"/>
    </xf>
    <xf numFmtId="0" fontId="4" fillId="36" borderId="62" xfId="0" applyFont="1" applyFill="1" applyBorder="1" applyAlignment="1">
      <alignment vertical="center"/>
    </xf>
    <xf numFmtId="172" fontId="4" fillId="36" borderId="61" xfId="0" applyNumberFormat="1" applyFont="1" applyFill="1" applyBorder="1" applyAlignment="1">
      <alignment vertical="center"/>
    </xf>
    <xf numFmtId="0" fontId="5" fillId="0" borderId="12" xfId="54" applyFont="1" applyFill="1" applyBorder="1" applyAlignment="1">
      <alignment horizontal="center" vertical="center"/>
    </xf>
    <xf numFmtId="0" fontId="5" fillId="0" borderId="10" xfId="54" applyFont="1" applyFill="1" applyBorder="1" applyAlignment="1">
      <alignment horizontal="center" vertical="center"/>
    </xf>
    <xf numFmtId="1" fontId="5" fillId="0" borderId="10" xfId="54" applyNumberFormat="1" applyFont="1" applyFill="1" applyBorder="1" applyAlignment="1">
      <alignment horizontal="center" vertical="center"/>
    </xf>
    <xf numFmtId="1" fontId="5" fillId="0" borderId="13" xfId="54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2" fontId="26" fillId="33" borderId="15" xfId="0" applyNumberFormat="1" applyFont="1" applyFill="1" applyBorder="1" applyAlignment="1">
      <alignment horizontal="center" vertical="center"/>
    </xf>
    <xf numFmtId="172" fontId="26" fillId="33" borderId="43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/>
    </xf>
    <xf numFmtId="1" fontId="104" fillId="0" borderId="10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106" fillId="0" borderId="0" xfId="0" applyNumberFormat="1" applyFont="1" applyFill="1" applyAlignment="1">
      <alignment/>
    </xf>
    <xf numFmtId="49" fontId="106" fillId="0" borderId="0" xfId="0" applyNumberFormat="1" applyFont="1" applyFill="1" applyAlignment="1">
      <alignment horizontal="center"/>
    </xf>
    <xf numFmtId="0" fontId="107" fillId="0" borderId="0" xfId="0" applyFont="1" applyFill="1" applyAlignment="1">
      <alignment/>
    </xf>
    <xf numFmtId="0" fontId="107" fillId="0" borderId="0" xfId="0" applyFont="1" applyFill="1" applyAlignment="1">
      <alignment horizontal="left"/>
    </xf>
    <xf numFmtId="0" fontId="108" fillId="0" borderId="0" xfId="0" applyFont="1" applyFill="1" applyAlignment="1">
      <alignment/>
    </xf>
    <xf numFmtId="49" fontId="109" fillId="0" borderId="0" xfId="0" applyNumberFormat="1" applyFont="1" applyFill="1" applyAlignment="1">
      <alignment/>
    </xf>
    <xf numFmtId="0" fontId="110" fillId="0" borderId="0" xfId="0" applyFont="1" applyFill="1" applyAlignment="1">
      <alignment/>
    </xf>
    <xf numFmtId="49" fontId="109" fillId="0" borderId="10" xfId="0" applyNumberFormat="1" applyFont="1" applyFill="1" applyBorder="1" applyAlignment="1">
      <alignment vertical="center"/>
    </xf>
    <xf numFmtId="0" fontId="109" fillId="0" borderId="0" xfId="0" applyFont="1" applyFill="1" applyAlignment="1">
      <alignment horizontal="center" vertical="center"/>
    </xf>
    <xf numFmtId="49" fontId="109" fillId="0" borderId="0" xfId="0" applyNumberFormat="1" applyFont="1" applyFill="1" applyAlignment="1">
      <alignment horizontal="center"/>
    </xf>
    <xf numFmtId="49" fontId="109" fillId="0" borderId="10" xfId="0" applyNumberFormat="1" applyFont="1" applyFill="1" applyBorder="1" applyAlignment="1">
      <alignment horizontal="center" vertical="center"/>
    </xf>
    <xf numFmtId="49" fontId="109" fillId="0" borderId="10" xfId="0" applyNumberFormat="1" applyFont="1" applyFill="1" applyBorder="1" applyAlignment="1">
      <alignment horizontal="center"/>
    </xf>
    <xf numFmtId="0" fontId="109" fillId="0" borderId="0" xfId="0" applyFont="1" applyFill="1" applyAlignment="1">
      <alignment/>
    </xf>
    <xf numFmtId="49" fontId="111" fillId="0" borderId="10" xfId="0" applyNumberFormat="1" applyFont="1" applyFill="1" applyBorder="1" applyAlignment="1">
      <alignment horizontal="center" vertical="center"/>
    </xf>
    <xf numFmtId="49" fontId="104" fillId="0" borderId="0" xfId="0" applyNumberFormat="1" applyFont="1" applyFill="1" applyAlignment="1">
      <alignment/>
    </xf>
    <xf numFmtId="49" fontId="104" fillId="0" borderId="0" xfId="0" applyNumberFormat="1" applyFont="1" applyFill="1" applyAlignment="1">
      <alignment horizontal="center"/>
    </xf>
    <xf numFmtId="0" fontId="104" fillId="0" borderId="0" xfId="0" applyFont="1" applyFill="1" applyAlignment="1">
      <alignment/>
    </xf>
    <xf numFmtId="49" fontId="9" fillId="37" borderId="10" xfId="0" applyNumberFormat="1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vertical="center"/>
    </xf>
    <xf numFmtId="0" fontId="4" fillId="37" borderId="10" xfId="0" applyFont="1" applyFill="1" applyBorder="1" applyAlignment="1">
      <alignment vertical="center"/>
    </xf>
    <xf numFmtId="0" fontId="5" fillId="37" borderId="15" xfId="0" applyFont="1" applyFill="1" applyBorder="1" applyAlignment="1">
      <alignment vertical="center"/>
    </xf>
    <xf numFmtId="0" fontId="4" fillId="37" borderId="12" xfId="0" applyFont="1" applyFill="1" applyBorder="1" applyAlignment="1">
      <alignment vertical="center"/>
    </xf>
    <xf numFmtId="172" fontId="4" fillId="37" borderId="13" xfId="0" applyNumberFormat="1" applyFont="1" applyFill="1" applyBorder="1" applyAlignment="1">
      <alignment vertical="center"/>
    </xf>
    <xf numFmtId="0" fontId="4" fillId="37" borderId="15" xfId="0" applyFont="1" applyFill="1" applyBorder="1" applyAlignment="1">
      <alignment vertical="center"/>
    </xf>
    <xf numFmtId="0" fontId="0" fillId="37" borderId="43" xfId="0" applyFill="1" applyBorder="1" applyAlignment="1">
      <alignment vertical="center"/>
    </xf>
    <xf numFmtId="0" fontId="0" fillId="37" borderId="0" xfId="0" applyFill="1" applyAlignment="1">
      <alignment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6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textRotation="90"/>
    </xf>
    <xf numFmtId="0" fontId="4" fillId="33" borderId="27" xfId="0" applyFont="1" applyFill="1" applyBorder="1" applyAlignment="1">
      <alignment horizontal="center" vertical="center" textRotation="90"/>
    </xf>
    <xf numFmtId="49" fontId="106" fillId="0" borderId="0" xfId="0" applyNumberFormat="1" applyFont="1" applyFill="1" applyBorder="1" applyAlignment="1">
      <alignment/>
    </xf>
    <xf numFmtId="0" fontId="4" fillId="0" borderId="6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72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4" fillId="0" borderId="10" xfId="0" applyFont="1" applyBorder="1" applyAlignment="1" quotePrefix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25" xfId="0" applyNumberFormat="1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172" fontId="4" fillId="33" borderId="61" xfId="0" applyNumberFormat="1" applyFont="1" applyFill="1" applyBorder="1" applyAlignment="1">
      <alignment horizontal="center" vertical="center"/>
    </xf>
    <xf numFmtId="0" fontId="104" fillId="33" borderId="62" xfId="0" applyFont="1" applyFill="1" applyBorder="1" applyAlignment="1">
      <alignment horizontal="center" vertical="center"/>
    </xf>
    <xf numFmtId="0" fontId="103" fillId="33" borderId="20" xfId="0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/>
    </xf>
    <xf numFmtId="1" fontId="4" fillId="33" borderId="61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1" fillId="33" borderId="43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left" vertical="center"/>
    </xf>
    <xf numFmtId="49" fontId="9" fillId="33" borderId="16" xfId="0" applyNumberFormat="1" applyFont="1" applyFill="1" applyBorder="1" applyAlignment="1">
      <alignment horizontal="left" vertical="center"/>
    </xf>
    <xf numFmtId="49" fontId="4" fillId="0" borderId="38" xfId="0" applyNumberFormat="1" applyFont="1" applyFill="1" applyBorder="1" applyAlignment="1">
      <alignment horizontal="left" vertical="center"/>
    </xf>
    <xf numFmtId="172" fontId="4" fillId="33" borderId="27" xfId="0" applyNumberFormat="1" applyFont="1" applyFill="1" applyBorder="1" applyAlignment="1">
      <alignment horizontal="center" vertical="center"/>
    </xf>
    <xf numFmtId="0" fontId="103" fillId="33" borderId="16" xfId="0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top"/>
    </xf>
    <xf numFmtId="0" fontId="4" fillId="33" borderId="51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5" fillId="33" borderId="4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4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5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7" fillId="33" borderId="68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33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3" fillId="33" borderId="19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49" fontId="41" fillId="33" borderId="31" xfId="0" applyNumberFormat="1" applyFont="1" applyFill="1" applyBorder="1" applyAlignment="1">
      <alignment horizontal="center"/>
    </xf>
    <xf numFmtId="49" fontId="41" fillId="33" borderId="31" xfId="0" applyNumberFormat="1" applyFont="1" applyFill="1" applyBorder="1" applyAlignment="1">
      <alignment horizontal="center" vertical="center"/>
    </xf>
    <xf numFmtId="49" fontId="41" fillId="33" borderId="17" xfId="0" applyNumberFormat="1" applyFont="1" applyFill="1" applyBorder="1" applyAlignment="1">
      <alignment horizontal="center"/>
    </xf>
    <xf numFmtId="49" fontId="41" fillId="33" borderId="28" xfId="0" applyNumberFormat="1" applyFont="1" applyFill="1" applyBorder="1" applyAlignment="1">
      <alignment horizontal="center"/>
    </xf>
    <xf numFmtId="49" fontId="41" fillId="33" borderId="13" xfId="0" applyNumberFormat="1" applyFont="1" applyFill="1" applyBorder="1" applyAlignment="1">
      <alignment horizontal="center"/>
    </xf>
    <xf numFmtId="49" fontId="40" fillId="33" borderId="13" xfId="0" applyNumberFormat="1" applyFont="1" applyFill="1" applyBorder="1" applyAlignment="1">
      <alignment horizontal="center" vertical="center"/>
    </xf>
    <xf numFmtId="49" fontId="40" fillId="33" borderId="25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49" fontId="40" fillId="33" borderId="25" xfId="0" applyNumberFormat="1" applyFont="1" applyFill="1" applyBorder="1" applyAlignment="1">
      <alignment horizontal="center" vertical="top"/>
    </xf>
    <xf numFmtId="49" fontId="40" fillId="33" borderId="29" xfId="0" applyNumberFormat="1" applyFont="1" applyFill="1" applyBorder="1" applyAlignment="1">
      <alignment horizontal="center" vertical="top"/>
    </xf>
    <xf numFmtId="49" fontId="40" fillId="33" borderId="13" xfId="0" applyNumberFormat="1" applyFont="1" applyFill="1" applyBorder="1" applyAlignment="1">
      <alignment horizontal="center" vertical="top"/>
    </xf>
    <xf numFmtId="49" fontId="41" fillId="33" borderId="27" xfId="0" applyNumberFormat="1" applyFont="1" applyFill="1" applyBorder="1" applyAlignment="1">
      <alignment horizontal="center"/>
    </xf>
    <xf numFmtId="49" fontId="41" fillId="33" borderId="50" xfId="0" applyNumberFormat="1" applyFont="1" applyFill="1" applyBorder="1" applyAlignment="1">
      <alignment horizontal="center"/>
    </xf>
    <xf numFmtId="49" fontId="40" fillId="33" borderId="13" xfId="0" applyNumberFormat="1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0" fillId="33" borderId="12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3" xfId="0" applyFont="1" applyFill="1" applyBorder="1" applyAlignment="1">
      <alignment/>
    </xf>
    <xf numFmtId="0" fontId="42" fillId="33" borderId="15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 vertical="center"/>
    </xf>
    <xf numFmtId="0" fontId="40" fillId="33" borderId="32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/>
    </xf>
    <xf numFmtId="0" fontId="40" fillId="33" borderId="33" xfId="0" applyFont="1" applyFill="1" applyBorder="1" applyAlignment="1">
      <alignment/>
    </xf>
    <xf numFmtId="0" fontId="40" fillId="33" borderId="34" xfId="0" applyFont="1" applyFill="1" applyBorder="1" applyAlignment="1">
      <alignment/>
    </xf>
    <xf numFmtId="0" fontId="40" fillId="33" borderId="34" xfId="0" applyFont="1" applyFill="1" applyBorder="1" applyAlignment="1">
      <alignment horizontal="center"/>
    </xf>
    <xf numFmtId="0" fontId="40" fillId="33" borderId="32" xfId="0" applyFont="1" applyFill="1" applyBorder="1" applyAlignment="1">
      <alignment/>
    </xf>
    <xf numFmtId="0" fontId="40" fillId="33" borderId="45" xfId="0" applyFont="1" applyFill="1" applyBorder="1" applyAlignment="1">
      <alignment/>
    </xf>
    <xf numFmtId="0" fontId="42" fillId="33" borderId="35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 vertical="center"/>
    </xf>
    <xf numFmtId="0" fontId="42" fillId="33" borderId="45" xfId="0" applyFont="1" applyFill="1" applyBorder="1" applyAlignment="1">
      <alignment horizontal="center" vertical="center"/>
    </xf>
    <xf numFmtId="0" fontId="40" fillId="33" borderId="45" xfId="0" applyFont="1" applyFill="1" applyBorder="1" applyAlignment="1">
      <alignment horizontal="center" vertical="center"/>
    </xf>
    <xf numFmtId="49" fontId="35" fillId="33" borderId="54" xfId="0" applyNumberFormat="1" applyFont="1" applyFill="1" applyBorder="1" applyAlignment="1">
      <alignment horizontal="center" vertical="center"/>
    </xf>
    <xf numFmtId="49" fontId="35" fillId="33" borderId="14" xfId="0" applyNumberFormat="1" applyFont="1" applyFill="1" applyBorder="1" applyAlignment="1">
      <alignment horizontal="center" vertical="center"/>
    </xf>
    <xf numFmtId="49" fontId="34" fillId="33" borderId="14" xfId="0" applyNumberFormat="1" applyFont="1" applyFill="1" applyBorder="1" applyAlignment="1">
      <alignment horizontal="center" vertical="center"/>
    </xf>
    <xf numFmtId="49" fontId="35" fillId="33" borderId="69" xfId="0" applyNumberFormat="1" applyFont="1" applyFill="1" applyBorder="1" applyAlignment="1">
      <alignment horizontal="center" vertical="center"/>
    </xf>
    <xf numFmtId="49" fontId="35" fillId="33" borderId="67" xfId="0" applyNumberFormat="1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center" vertical="center"/>
    </xf>
    <xf numFmtId="49" fontId="35" fillId="33" borderId="70" xfId="0" applyNumberFormat="1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 wrapText="1"/>
    </xf>
    <xf numFmtId="0" fontId="47" fillId="33" borderId="0" xfId="53" applyFont="1" applyFill="1" applyBorder="1" applyAlignment="1">
      <alignment horizontal="center" vertical="center"/>
      <protection/>
    </xf>
    <xf numFmtId="1" fontId="47" fillId="33" borderId="0" xfId="0" applyNumberFormat="1" applyFont="1" applyFill="1" applyBorder="1" applyAlignment="1">
      <alignment horizontal="center" vertical="center"/>
    </xf>
    <xf numFmtId="1" fontId="47" fillId="33" borderId="15" xfId="0" applyNumberFormat="1" applyFont="1" applyFill="1" applyBorder="1" applyAlignment="1" applyProtection="1">
      <alignment horizontal="center" vertical="center"/>
      <protection hidden="1"/>
    </xf>
    <xf numFmtId="49" fontId="35" fillId="33" borderId="71" xfId="0" applyNumberFormat="1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63" xfId="0" applyFont="1" applyFill="1" applyBorder="1" applyAlignment="1">
      <alignment horizontal="center" vertical="center"/>
    </xf>
    <xf numFmtId="0" fontId="47" fillId="33" borderId="72" xfId="0" applyFont="1" applyFill="1" applyBorder="1" applyAlignment="1">
      <alignment horizontal="center" vertical="center"/>
    </xf>
    <xf numFmtId="0" fontId="47" fillId="33" borderId="73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vertical="center"/>
    </xf>
    <xf numFmtId="0" fontId="44" fillId="33" borderId="43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Border="1" applyAlignment="1">
      <alignment horizontal="left" vertical="center"/>
    </xf>
    <xf numFmtId="0" fontId="37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left"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>
      <alignment vertical="top"/>
    </xf>
    <xf numFmtId="0" fontId="37" fillId="33" borderId="0" xfId="0" applyFont="1" applyFill="1" applyAlignment="1">
      <alignment horizontal="left"/>
    </xf>
    <xf numFmtId="0" fontId="38" fillId="33" borderId="0" xfId="0" applyFont="1" applyFill="1" applyAlignment="1">
      <alignment horizontal="left"/>
    </xf>
    <xf numFmtId="0" fontId="39" fillId="33" borderId="0" xfId="0" applyFont="1" applyFill="1" applyAlignment="1">
      <alignment vertical="center"/>
    </xf>
    <xf numFmtId="0" fontId="33" fillId="33" borderId="0" xfId="0" applyFont="1" applyFill="1" applyAlignment="1">
      <alignment horizontal="left" vertical="top"/>
    </xf>
    <xf numFmtId="0" fontId="37" fillId="33" borderId="0" xfId="0" applyFont="1" applyFill="1" applyAlignment="1">
      <alignment vertical="justify"/>
    </xf>
    <xf numFmtId="0" fontId="37" fillId="33" borderId="0" xfId="0" applyFont="1" applyFill="1" applyAlignment="1">
      <alignment vertical="justify" wrapText="1"/>
    </xf>
    <xf numFmtId="0" fontId="33" fillId="33" borderId="0" xfId="0" applyFont="1" applyFill="1" applyAlignment="1">
      <alignment horizontal="center"/>
    </xf>
    <xf numFmtId="0" fontId="33" fillId="33" borderId="0" xfId="0" applyFont="1" applyFill="1" applyAlignment="1">
      <alignment vertical="justify"/>
    </xf>
    <xf numFmtId="0" fontId="33" fillId="33" borderId="0" xfId="0" applyFont="1" applyFill="1" applyAlignment="1">
      <alignment vertical="justify" wrapText="1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0" fontId="43" fillId="33" borderId="0" xfId="50" applyFont="1" applyFill="1" applyBorder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3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36" fillId="33" borderId="25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49" fontId="34" fillId="33" borderId="0" xfId="0" applyNumberFormat="1" applyFont="1" applyFill="1" applyAlignment="1">
      <alignment/>
    </xf>
    <xf numFmtId="49" fontId="40" fillId="33" borderId="0" xfId="0" applyNumberFormat="1" applyFont="1" applyFill="1" applyAlignment="1">
      <alignment/>
    </xf>
    <xf numFmtId="49" fontId="34" fillId="33" borderId="0" xfId="0" applyNumberFormat="1" applyFont="1" applyFill="1" applyAlignment="1">
      <alignment horizontal="center" vertical="center"/>
    </xf>
    <xf numFmtId="49" fontId="40" fillId="33" borderId="0" xfId="0" applyNumberFormat="1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40" fillId="33" borderId="35" xfId="0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/>
    </xf>
    <xf numFmtId="49" fontId="37" fillId="33" borderId="0" xfId="0" applyNumberFormat="1" applyFont="1" applyFill="1" applyAlignment="1">
      <alignment/>
    </xf>
    <xf numFmtId="49" fontId="40" fillId="33" borderId="10" xfId="0" applyNumberFormat="1" applyFont="1" applyFill="1" applyBorder="1" applyAlignment="1">
      <alignment vertical="center"/>
    </xf>
    <xf numFmtId="0" fontId="37" fillId="33" borderId="0" xfId="0" applyFont="1" applyFill="1" applyAlignment="1">
      <alignment horizontal="center" vertical="center"/>
    </xf>
    <xf numFmtId="49" fontId="37" fillId="33" borderId="0" xfId="0" applyNumberFormat="1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33" borderId="0" xfId="0" applyNumberFormat="1" applyFont="1" applyFill="1" applyBorder="1" applyAlignment="1">
      <alignment horizontal="center" vertical="center"/>
    </xf>
    <xf numFmtId="49" fontId="37" fillId="33" borderId="0" xfId="0" applyNumberFormat="1" applyFont="1" applyFill="1" applyAlignment="1">
      <alignment horizontal="center"/>
    </xf>
    <xf numFmtId="49" fontId="40" fillId="33" borderId="0" xfId="0" applyNumberFormat="1" applyFont="1" applyFill="1" applyAlignment="1">
      <alignment horizontal="center"/>
    </xf>
    <xf numFmtId="49" fontId="42" fillId="33" borderId="10" xfId="0" applyNumberFormat="1" applyFont="1" applyFill="1" applyBorder="1" applyAlignment="1">
      <alignment horizontal="center" vertical="center"/>
    </xf>
    <xf numFmtId="49" fontId="33" fillId="33" borderId="0" xfId="0" applyNumberFormat="1" applyFont="1" applyFill="1" applyAlignment="1">
      <alignment/>
    </xf>
    <xf numFmtId="49" fontId="33" fillId="33" borderId="0" xfId="0" applyNumberFormat="1" applyFont="1" applyFill="1" applyAlignment="1">
      <alignment horizontal="center"/>
    </xf>
    <xf numFmtId="49" fontId="44" fillId="33" borderId="0" xfId="0" applyNumberFormat="1" applyFont="1" applyFill="1" applyAlignment="1">
      <alignment/>
    </xf>
    <xf numFmtId="0" fontId="37" fillId="33" borderId="20" xfId="0" applyFont="1" applyFill="1" applyBorder="1" applyAlignment="1">
      <alignment horizontal="center" vertical="center" textRotation="90"/>
    </xf>
    <xf numFmtId="0" fontId="37" fillId="33" borderId="61" xfId="0" applyFont="1" applyFill="1" applyBorder="1" applyAlignment="1">
      <alignment horizontal="center" vertical="center" textRotation="90"/>
    </xf>
    <xf numFmtId="0" fontId="37" fillId="33" borderId="41" xfId="0" applyFont="1" applyFill="1" applyBorder="1" applyAlignment="1">
      <alignment horizontal="center" vertical="center" textRotation="90"/>
    </xf>
    <xf numFmtId="0" fontId="37" fillId="33" borderId="42" xfId="0" applyFont="1" applyFill="1" applyBorder="1" applyAlignment="1">
      <alignment horizontal="center" vertical="center" textRotation="90"/>
    </xf>
    <xf numFmtId="0" fontId="35" fillId="33" borderId="60" xfId="0" applyFont="1" applyFill="1" applyBorder="1" applyAlignment="1">
      <alignment horizontal="center" vertical="center"/>
    </xf>
    <xf numFmtId="1" fontId="51" fillId="33" borderId="60" xfId="0" applyNumberFormat="1" applyFont="1" applyFill="1" applyBorder="1" applyAlignment="1">
      <alignment horizontal="center" vertical="center"/>
    </xf>
    <xf numFmtId="1" fontId="52" fillId="33" borderId="60" xfId="0" applyNumberFormat="1" applyFont="1" applyFill="1" applyBorder="1" applyAlignment="1">
      <alignment horizontal="center" vertical="center"/>
    </xf>
    <xf numFmtId="1" fontId="50" fillId="33" borderId="60" xfId="0" applyNumberFormat="1" applyFont="1" applyFill="1" applyBorder="1" applyAlignment="1">
      <alignment horizontal="center" vertical="center"/>
    </xf>
    <xf numFmtId="0" fontId="33" fillId="33" borderId="47" xfId="0" applyFont="1" applyFill="1" applyBorder="1" applyAlignment="1">
      <alignment/>
    </xf>
    <xf numFmtId="1" fontId="47" fillId="33" borderId="38" xfId="0" applyNumberFormat="1" applyFont="1" applyFill="1" applyBorder="1" applyAlignment="1">
      <alignment horizontal="center" vertical="center"/>
    </xf>
    <xf numFmtId="1" fontId="47" fillId="33" borderId="37" xfId="0" applyNumberFormat="1" applyFont="1" applyFill="1" applyBorder="1" applyAlignment="1">
      <alignment horizontal="center" vertical="center"/>
    </xf>
    <xf numFmtId="1" fontId="47" fillId="33" borderId="51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/>
    </xf>
    <xf numFmtId="1" fontId="47" fillId="33" borderId="10" xfId="0" applyNumberFormat="1" applyFont="1" applyFill="1" applyBorder="1" applyAlignment="1">
      <alignment horizontal="center" vertical="center"/>
    </xf>
    <xf numFmtId="1" fontId="47" fillId="33" borderId="15" xfId="0" applyNumberFormat="1" applyFont="1" applyFill="1" applyBorder="1" applyAlignment="1">
      <alignment horizontal="center" vertical="center"/>
    </xf>
    <xf numFmtId="1" fontId="47" fillId="33" borderId="13" xfId="0" applyNumberFormat="1" applyFont="1" applyFill="1" applyBorder="1" applyAlignment="1">
      <alignment horizontal="center" vertical="center"/>
    </xf>
    <xf numFmtId="49" fontId="34" fillId="33" borderId="24" xfId="0" applyNumberFormat="1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/>
    </xf>
    <xf numFmtId="1" fontId="47" fillId="33" borderId="13" xfId="0" applyNumberFormat="1" applyFont="1" applyFill="1" applyBorder="1" applyAlignment="1">
      <alignment/>
    </xf>
    <xf numFmtId="1" fontId="47" fillId="33" borderId="15" xfId="0" applyNumberFormat="1" applyFont="1" applyFill="1" applyBorder="1" applyAlignment="1">
      <alignment/>
    </xf>
    <xf numFmtId="49" fontId="34" fillId="33" borderId="23" xfId="0" applyNumberFormat="1" applyFont="1" applyFill="1" applyBorder="1" applyAlignment="1">
      <alignment horizontal="center" vertical="center"/>
    </xf>
    <xf numFmtId="1" fontId="47" fillId="33" borderId="34" xfId="0" applyNumberFormat="1" applyFont="1" applyFill="1" applyBorder="1" applyAlignment="1">
      <alignment horizontal="center" vertical="center"/>
    </xf>
    <xf numFmtId="1" fontId="47" fillId="33" borderId="35" xfId="0" applyNumberFormat="1" applyFont="1" applyFill="1" applyBorder="1" applyAlignment="1">
      <alignment horizontal="center" vertical="center"/>
    </xf>
    <xf numFmtId="1" fontId="47" fillId="33" borderId="34" xfId="0" applyNumberFormat="1" applyFont="1" applyFill="1" applyBorder="1" applyAlignment="1">
      <alignment/>
    </xf>
    <xf numFmtId="1" fontId="47" fillId="33" borderId="45" xfId="0" applyNumberFormat="1" applyFont="1" applyFill="1" applyBorder="1" applyAlignment="1">
      <alignment/>
    </xf>
    <xf numFmtId="1" fontId="47" fillId="33" borderId="45" xfId="0" applyNumberFormat="1" applyFont="1" applyFill="1" applyBorder="1" applyAlignment="1">
      <alignment horizontal="center" vertical="center"/>
    </xf>
    <xf numFmtId="1" fontId="36" fillId="33" borderId="0" xfId="0" applyNumberFormat="1" applyFont="1" applyFill="1" applyBorder="1" applyAlignment="1">
      <alignment horizontal="center" vertical="center"/>
    </xf>
    <xf numFmtId="1" fontId="52" fillId="33" borderId="0" xfId="0" applyNumberFormat="1" applyFont="1" applyFill="1" applyBorder="1" applyAlignment="1">
      <alignment horizontal="center" vertical="center"/>
    </xf>
    <xf numFmtId="1" fontId="36" fillId="33" borderId="0" xfId="0" applyNumberFormat="1" applyFont="1" applyFill="1" applyBorder="1" applyAlignment="1">
      <alignment horizontal="center"/>
    </xf>
    <xf numFmtId="1" fontId="36" fillId="33" borderId="0" xfId="0" applyNumberFormat="1" applyFont="1" applyFill="1" applyBorder="1" applyAlignment="1">
      <alignment/>
    </xf>
    <xf numFmtId="0" fontId="36" fillId="33" borderId="0" xfId="0" applyFont="1" applyFill="1" applyBorder="1" applyAlignment="1">
      <alignment horizontal="center" vertical="center" wrapText="1"/>
    </xf>
    <xf numFmtId="0" fontId="33" fillId="33" borderId="48" xfId="0" applyFont="1" applyFill="1" applyBorder="1" applyAlignment="1">
      <alignment/>
    </xf>
    <xf numFmtId="49" fontId="34" fillId="33" borderId="69" xfId="0" applyNumberFormat="1" applyFont="1" applyFill="1" applyBorder="1" applyAlignment="1">
      <alignment horizontal="center" vertical="center"/>
    </xf>
    <xf numFmtId="1" fontId="47" fillId="33" borderId="17" xfId="0" applyNumberFormat="1" applyFont="1" applyFill="1" applyBorder="1" applyAlignment="1">
      <alignment horizontal="center" vertical="center"/>
    </xf>
    <xf numFmtId="1" fontId="47" fillId="33" borderId="31" xfId="0" applyNumberFormat="1" applyFont="1" applyFill="1" applyBorder="1" applyAlignment="1">
      <alignment horizontal="center" vertical="center"/>
    </xf>
    <xf numFmtId="1" fontId="47" fillId="33" borderId="17" xfId="0" applyNumberFormat="1" applyFont="1" applyFill="1" applyBorder="1" applyAlignment="1">
      <alignment/>
    </xf>
    <xf numFmtId="1" fontId="47" fillId="33" borderId="28" xfId="0" applyNumberFormat="1" applyFont="1" applyFill="1" applyBorder="1" applyAlignment="1">
      <alignment/>
    </xf>
    <xf numFmtId="1" fontId="47" fillId="33" borderId="28" xfId="0" applyNumberFormat="1" applyFont="1" applyFill="1" applyBorder="1" applyAlignment="1">
      <alignment horizontal="center" vertical="center"/>
    </xf>
    <xf numFmtId="49" fontId="35" fillId="33" borderId="60" xfId="0" applyNumberFormat="1" applyFont="1" applyFill="1" applyBorder="1" applyAlignment="1">
      <alignment horizontal="center" vertical="center"/>
    </xf>
    <xf numFmtId="1" fontId="52" fillId="33" borderId="20" xfId="0" applyNumberFormat="1" applyFont="1" applyFill="1" applyBorder="1" applyAlignment="1">
      <alignment horizontal="center" vertical="center"/>
    </xf>
    <xf numFmtId="1" fontId="50" fillId="33" borderId="61" xfId="0" applyNumberFormat="1" applyFont="1" applyFill="1" applyBorder="1" applyAlignment="1">
      <alignment horizontal="center" vertical="center"/>
    </xf>
    <xf numFmtId="49" fontId="34" fillId="33" borderId="33" xfId="0" applyNumberFormat="1" applyFont="1" applyFill="1" applyBorder="1" applyAlignment="1">
      <alignment horizontal="center" vertical="center"/>
    </xf>
    <xf numFmtId="1" fontId="47" fillId="33" borderId="11" xfId="0" applyNumberFormat="1" applyFont="1" applyFill="1" applyBorder="1" applyAlignment="1">
      <alignment horizontal="center" vertical="center"/>
    </xf>
    <xf numFmtId="1" fontId="47" fillId="33" borderId="29" xfId="0" applyNumberFormat="1" applyFont="1" applyFill="1" applyBorder="1" applyAlignment="1">
      <alignment horizontal="center" vertical="center"/>
    </xf>
    <xf numFmtId="49" fontId="34" fillId="33" borderId="74" xfId="0" applyNumberFormat="1" applyFont="1" applyFill="1" applyBorder="1" applyAlignment="1">
      <alignment horizontal="center" vertical="center"/>
    </xf>
    <xf numFmtId="1" fontId="47" fillId="33" borderId="25" xfId="0" applyNumberFormat="1" applyFont="1" applyFill="1" applyBorder="1" applyAlignment="1">
      <alignment horizontal="center" vertical="center"/>
    </xf>
    <xf numFmtId="1" fontId="47" fillId="33" borderId="11" xfId="0" applyNumberFormat="1" applyFont="1" applyFill="1" applyBorder="1" applyAlignment="1">
      <alignment/>
    </xf>
    <xf numFmtId="1" fontId="47" fillId="33" borderId="29" xfId="0" applyNumberFormat="1" applyFont="1" applyFill="1" applyBorder="1" applyAlignment="1">
      <alignment/>
    </xf>
    <xf numFmtId="49" fontId="34" fillId="33" borderId="0" xfId="0" applyNumberFormat="1" applyFont="1" applyFill="1" applyBorder="1" applyAlignment="1">
      <alignment horizontal="center" vertical="center"/>
    </xf>
    <xf numFmtId="1" fontId="47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49" fontId="34" fillId="33" borderId="75" xfId="0" applyNumberFormat="1" applyFont="1" applyFill="1" applyBorder="1" applyAlignment="1">
      <alignment horizontal="center" vertical="center"/>
    </xf>
    <xf numFmtId="0" fontId="47" fillId="33" borderId="76" xfId="0" applyFont="1" applyFill="1" applyBorder="1" applyAlignment="1">
      <alignment vertical="center"/>
    </xf>
    <xf numFmtId="0" fontId="47" fillId="33" borderId="77" xfId="0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0" fontId="47" fillId="33" borderId="63" xfId="0" applyFont="1" applyFill="1" applyBorder="1" applyAlignment="1">
      <alignment vertical="center"/>
    </xf>
    <xf numFmtId="49" fontId="34" fillId="33" borderId="78" xfId="0" applyNumberFormat="1" applyFont="1" applyFill="1" applyBorder="1" applyAlignment="1">
      <alignment horizontal="center" vertical="center"/>
    </xf>
    <xf numFmtId="1" fontId="47" fillId="33" borderId="50" xfId="0" applyNumberFormat="1" applyFont="1" applyFill="1" applyBorder="1" applyAlignment="1">
      <alignment horizontal="center" vertical="center"/>
    </xf>
    <xf numFmtId="1" fontId="47" fillId="33" borderId="47" xfId="0" applyNumberFormat="1" applyFont="1" applyFill="1" applyBorder="1" applyAlignment="1">
      <alignment horizontal="center" vertical="center"/>
    </xf>
    <xf numFmtId="1" fontId="47" fillId="33" borderId="49" xfId="0" applyNumberFormat="1" applyFont="1" applyFill="1" applyBorder="1" applyAlignment="1">
      <alignment horizontal="center" vertical="center"/>
    </xf>
    <xf numFmtId="1" fontId="47" fillId="33" borderId="68" xfId="0" applyNumberFormat="1" applyFont="1" applyFill="1" applyBorder="1" applyAlignment="1">
      <alignment horizontal="center" vertical="center"/>
    </xf>
    <xf numFmtId="1" fontId="47" fillId="33" borderId="16" xfId="0" applyNumberFormat="1" applyFont="1" applyFill="1" applyBorder="1" applyAlignment="1">
      <alignment horizontal="center" vertical="center"/>
    </xf>
    <xf numFmtId="1" fontId="47" fillId="33" borderId="16" xfId="0" applyNumberFormat="1" applyFont="1" applyFill="1" applyBorder="1" applyAlignment="1">
      <alignment/>
    </xf>
    <xf numFmtId="1" fontId="47" fillId="33" borderId="50" xfId="0" applyNumberFormat="1" applyFont="1" applyFill="1" applyBorder="1" applyAlignment="1">
      <alignment/>
    </xf>
    <xf numFmtId="0" fontId="47" fillId="33" borderId="68" xfId="0" applyFont="1" applyFill="1" applyBorder="1" applyAlignment="1">
      <alignment horizontal="center" vertical="center" wrapText="1"/>
    </xf>
    <xf numFmtId="0" fontId="47" fillId="33" borderId="47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left" vertical="center"/>
    </xf>
    <xf numFmtId="49" fontId="34" fillId="33" borderId="22" xfId="0" applyNumberFormat="1" applyFont="1" applyFill="1" applyBorder="1" applyAlignment="1">
      <alignment horizontal="center" vertical="center"/>
    </xf>
    <xf numFmtId="49" fontId="44" fillId="33" borderId="0" xfId="0" applyNumberFormat="1" applyFont="1" applyFill="1" applyBorder="1" applyAlignment="1">
      <alignment horizontal="center" vertical="center"/>
    </xf>
    <xf numFmtId="49" fontId="34" fillId="33" borderId="40" xfId="0" applyNumberFormat="1" applyFont="1" applyFill="1" applyBorder="1" applyAlignment="1">
      <alignment horizontal="center" vertical="center"/>
    </xf>
    <xf numFmtId="49" fontId="35" fillId="33" borderId="79" xfId="0" applyNumberFormat="1" applyFont="1" applyFill="1" applyBorder="1" applyAlignment="1">
      <alignment horizontal="center" vertical="center"/>
    </xf>
    <xf numFmtId="1" fontId="47" fillId="33" borderId="20" xfId="0" applyNumberFormat="1" applyFont="1" applyFill="1" applyBorder="1" applyAlignment="1">
      <alignment horizontal="center" vertical="center"/>
    </xf>
    <xf numFmtId="1" fontId="47" fillId="33" borderId="61" xfId="0" applyNumberFormat="1" applyFont="1" applyFill="1" applyBorder="1" applyAlignment="1">
      <alignment horizontal="center" vertical="center"/>
    </xf>
    <xf numFmtId="1" fontId="47" fillId="33" borderId="80" xfId="0" applyNumberFormat="1" applyFont="1" applyFill="1" applyBorder="1" applyAlignment="1">
      <alignment horizontal="center" vertical="center"/>
    </xf>
    <xf numFmtId="49" fontId="34" fillId="33" borderId="60" xfId="0" applyNumberFormat="1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49" fontId="34" fillId="33" borderId="68" xfId="0" applyNumberFormat="1" applyFont="1" applyFill="1" applyBorder="1" applyAlignment="1">
      <alignment horizontal="center" vertical="center"/>
    </xf>
    <xf numFmtId="49" fontId="34" fillId="33" borderId="36" xfId="0" applyNumberFormat="1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/>
    </xf>
    <xf numFmtId="1" fontId="42" fillId="33" borderId="40" xfId="0" applyNumberFormat="1" applyFont="1" applyFill="1" applyBorder="1" applyAlignment="1">
      <alignment horizontal="center" vertical="center"/>
    </xf>
    <xf numFmtId="1" fontId="42" fillId="33" borderId="81" xfId="0" applyNumberFormat="1" applyFont="1" applyFill="1" applyBorder="1" applyAlignment="1">
      <alignment horizontal="center" vertical="center"/>
    </xf>
    <xf numFmtId="1" fontId="40" fillId="33" borderId="82" xfId="0" applyNumberFormat="1" applyFont="1" applyFill="1" applyBorder="1" applyAlignment="1">
      <alignment horizontal="center" vertical="center"/>
    </xf>
    <xf numFmtId="0" fontId="36" fillId="33" borderId="32" xfId="0" applyNumberFormat="1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left" vertical="center" wrapText="1"/>
    </xf>
    <xf numFmtId="0" fontId="36" fillId="33" borderId="0" xfId="0" applyNumberFormat="1" applyFont="1" applyFill="1" applyBorder="1" applyAlignment="1">
      <alignment horizontal="left" vertical="center"/>
    </xf>
    <xf numFmtId="49" fontId="36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0" fontId="33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left" vertical="center"/>
    </xf>
    <xf numFmtId="49" fontId="33" fillId="33" borderId="0" xfId="0" applyNumberFormat="1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44" fillId="33" borderId="44" xfId="0" applyFont="1" applyFill="1" applyBorder="1" applyAlignment="1">
      <alignment vertical="center" wrapText="1"/>
    </xf>
    <xf numFmtId="49" fontId="43" fillId="33" borderId="43" xfId="0" applyNumberFormat="1" applyFont="1" applyFill="1" applyBorder="1" applyAlignment="1">
      <alignment horizontal="center" vertical="center" wrapText="1"/>
    </xf>
    <xf numFmtId="49" fontId="43" fillId="33" borderId="44" xfId="0" applyNumberFormat="1" applyFont="1" applyFill="1" applyBorder="1" applyAlignment="1">
      <alignment horizontal="center" vertical="center" wrapText="1"/>
    </xf>
    <xf numFmtId="0" fontId="34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49" fontId="43" fillId="33" borderId="0" xfId="0" applyNumberFormat="1" applyFont="1" applyFill="1" applyBorder="1" applyAlignment="1">
      <alignment horizontal="center" vertical="center" wrapText="1"/>
    </xf>
    <xf numFmtId="0" fontId="34" fillId="33" borderId="0" xfId="0" applyFont="1" applyFill="1" applyAlignment="1">
      <alignment wrapText="1"/>
    </xf>
    <xf numFmtId="0" fontId="44" fillId="33" borderId="0" xfId="0" applyFont="1" applyFill="1" applyBorder="1" applyAlignment="1">
      <alignment horizontal="center" vertical="center"/>
    </xf>
    <xf numFmtId="49" fontId="44" fillId="33" borderId="0" xfId="0" applyNumberFormat="1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left" vertical="top" wrapText="1"/>
    </xf>
    <xf numFmtId="0" fontId="34" fillId="33" borderId="0" xfId="0" applyFont="1" applyFill="1" applyAlignment="1">
      <alignment vertical="top" wrapText="1"/>
    </xf>
    <xf numFmtId="0" fontId="34" fillId="33" borderId="0" xfId="0" applyFont="1" applyFill="1" applyAlignment="1">
      <alignment vertical="center" wrapText="1"/>
    </xf>
    <xf numFmtId="0" fontId="34" fillId="33" borderId="0" xfId="0" applyFont="1" applyFill="1" applyBorder="1" applyAlignment="1">
      <alignment horizontal="left" vertical="top" wrapText="1"/>
    </xf>
    <xf numFmtId="0" fontId="34" fillId="33" borderId="0" xfId="0" applyFont="1" applyFill="1" applyAlignment="1">
      <alignment vertical="top"/>
    </xf>
    <xf numFmtId="0" fontId="34" fillId="33" borderId="0" xfId="0" applyFont="1" applyFill="1" applyBorder="1" applyAlignment="1">
      <alignment horizontal="center" vertical="top"/>
    </xf>
    <xf numFmtId="0" fontId="34" fillId="33" borderId="0" xfId="0" applyFont="1" applyFill="1" applyAlignment="1">
      <alignment horizontal="center" vertical="top"/>
    </xf>
    <xf numFmtId="0" fontId="34" fillId="33" borderId="0" xfId="0" applyFont="1" applyFill="1" applyAlignment="1">
      <alignment horizontal="left" vertical="top"/>
    </xf>
    <xf numFmtId="0" fontId="33" fillId="33" borderId="0" xfId="0" applyFont="1" applyFill="1" applyAlignment="1">
      <alignment vertical="top"/>
    </xf>
    <xf numFmtId="0" fontId="4" fillId="33" borderId="13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43" xfId="0" applyFont="1" applyFill="1" applyBorder="1" applyAlignment="1">
      <alignment horizontal="left" vertical="center" wrapText="1"/>
    </xf>
    <xf numFmtId="0" fontId="9" fillId="33" borderId="4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 shrinkToFit="1"/>
    </xf>
    <xf numFmtId="0" fontId="9" fillId="35" borderId="43" xfId="0" applyFont="1" applyFill="1" applyBorder="1" applyAlignment="1">
      <alignment horizontal="left" vertical="center" wrapText="1" shrinkToFit="1"/>
    </xf>
    <xf numFmtId="0" fontId="9" fillId="35" borderId="12" xfId="0" applyFont="1" applyFill="1" applyBorder="1" applyAlignment="1">
      <alignment horizontal="left" vertical="center" wrapText="1" shrinkToFit="1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172" fontId="9" fillId="33" borderId="36" xfId="0" applyNumberFormat="1" applyFont="1" applyFill="1" applyBorder="1" applyAlignment="1">
      <alignment horizontal="center" vertical="center"/>
    </xf>
    <xf numFmtId="172" fontId="9" fillId="33" borderId="43" xfId="0" applyNumberFormat="1" applyFont="1" applyFill="1" applyBorder="1" applyAlignment="1">
      <alignment horizontal="center" vertical="center"/>
    </xf>
    <xf numFmtId="172" fontId="9" fillId="33" borderId="44" xfId="0" applyNumberFormat="1" applyFont="1" applyFill="1" applyBorder="1" applyAlignment="1">
      <alignment horizontal="center" vertical="center"/>
    </xf>
    <xf numFmtId="1" fontId="112" fillId="33" borderId="13" xfId="0" applyNumberFormat="1" applyFont="1" applyFill="1" applyBorder="1" applyAlignment="1">
      <alignment horizontal="center" vertical="center"/>
    </xf>
    <xf numFmtId="1" fontId="112" fillId="33" borderId="43" xfId="0" applyNumberFormat="1" applyFont="1" applyFill="1" applyBorder="1" applyAlignment="1">
      <alignment horizontal="center" vertical="center"/>
    </xf>
    <xf numFmtId="1" fontId="112" fillId="33" borderId="44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172" fontId="4" fillId="33" borderId="43" xfId="0" applyNumberFormat="1" applyFont="1" applyFill="1" applyBorder="1" applyAlignment="1">
      <alignment horizontal="center" vertical="center"/>
    </xf>
    <xf numFmtId="172" fontId="4" fillId="33" borderId="44" xfId="0" applyNumberFormat="1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172" fontId="113" fillId="33" borderId="43" xfId="0" applyNumberFormat="1" applyFont="1" applyFill="1" applyBorder="1" applyAlignment="1">
      <alignment horizontal="center" vertical="center"/>
    </xf>
    <xf numFmtId="0" fontId="113" fillId="33" borderId="44" xfId="0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/>
    </xf>
    <xf numFmtId="172" fontId="4" fillId="33" borderId="47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left" vertical="center" wrapText="1"/>
    </xf>
    <xf numFmtId="0" fontId="9" fillId="35" borderId="43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5" borderId="4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9" fillId="36" borderId="57" xfId="0" applyFont="1" applyFill="1" applyBorder="1" applyAlignment="1">
      <alignment horizontal="left" vertical="center" wrapText="1"/>
    </xf>
    <xf numFmtId="0" fontId="9" fillId="36" borderId="83" xfId="0" applyFont="1" applyFill="1" applyBorder="1" applyAlignment="1">
      <alignment horizontal="left" vertical="center" wrapText="1"/>
    </xf>
    <xf numFmtId="0" fontId="9" fillId="36" borderId="56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4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72" fontId="9" fillId="35" borderId="43" xfId="0" applyNumberFormat="1" applyFont="1" applyFill="1" applyBorder="1" applyAlignment="1">
      <alignment horizontal="center" vertical="center"/>
    </xf>
    <xf numFmtId="172" fontId="9" fillId="35" borderId="44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51" xfId="0" applyFont="1" applyFill="1" applyBorder="1" applyAlignment="1">
      <alignment horizontal="left" vertical="center" wrapText="1"/>
    </xf>
    <xf numFmtId="0" fontId="9" fillId="35" borderId="65" xfId="0" applyFont="1" applyFill="1" applyBorder="1" applyAlignment="1">
      <alignment horizontal="left" vertical="center" wrapText="1"/>
    </xf>
    <xf numFmtId="0" fontId="9" fillId="35" borderId="39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4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9" fillId="35" borderId="12" xfId="0" applyNumberFormat="1" applyFont="1" applyFill="1" applyBorder="1" applyAlignment="1">
      <alignment horizontal="center" vertical="center"/>
    </xf>
    <xf numFmtId="172" fontId="9" fillId="35" borderId="15" xfId="0" applyNumberFormat="1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center" vertical="center"/>
    </xf>
    <xf numFmtId="0" fontId="4" fillId="36" borderId="56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5" borderId="66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4" fontId="4" fillId="33" borderId="2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30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justify" vertical="center" wrapText="1"/>
    </xf>
    <xf numFmtId="0" fontId="5" fillId="33" borderId="19" xfId="0" applyFont="1" applyFill="1" applyBorder="1" applyAlignment="1">
      <alignment horizontal="justify" vertical="center" wrapText="1"/>
    </xf>
    <xf numFmtId="0" fontId="5" fillId="33" borderId="30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/>
    </xf>
    <xf numFmtId="172" fontId="9" fillId="33" borderId="48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33" borderId="6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2" fontId="4" fillId="36" borderId="83" xfId="0" applyNumberFormat="1" applyFont="1" applyFill="1" applyBorder="1" applyAlignment="1">
      <alignment horizontal="center" vertical="center"/>
    </xf>
    <xf numFmtId="172" fontId="4" fillId="36" borderId="56" xfId="0" applyNumberFormat="1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 vertical="center"/>
    </xf>
    <xf numFmtId="0" fontId="4" fillId="36" borderId="84" xfId="0" applyFont="1" applyFill="1" applyBorder="1" applyAlignment="1">
      <alignment horizontal="center" vertical="center"/>
    </xf>
    <xf numFmtId="0" fontId="9" fillId="36" borderId="80" xfId="0" applyFont="1" applyFill="1" applyBorder="1" applyAlignment="1">
      <alignment horizontal="center" vertical="center"/>
    </xf>
    <xf numFmtId="0" fontId="9" fillId="36" borderId="62" xfId="0" applyFont="1" applyFill="1" applyBorder="1" applyAlignment="1">
      <alignment horizontal="center" vertical="center"/>
    </xf>
    <xf numFmtId="0" fontId="9" fillId="35" borderId="51" xfId="0" applyFont="1" applyFill="1" applyBorder="1" applyAlignment="1">
      <alignment horizontal="center" vertical="center"/>
    </xf>
    <xf numFmtId="0" fontId="9" fillId="35" borderId="65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 textRotation="90"/>
    </xf>
    <xf numFmtId="0" fontId="4" fillId="33" borderId="46" xfId="0" applyFont="1" applyFill="1" applyBorder="1" applyAlignment="1">
      <alignment horizontal="center" vertical="center" textRotation="90"/>
    </xf>
    <xf numFmtId="0" fontId="4" fillId="33" borderId="73" xfId="0" applyFont="1" applyFill="1" applyBorder="1" applyAlignment="1">
      <alignment horizontal="center" vertical="center" textRotation="90"/>
    </xf>
    <xf numFmtId="0" fontId="9" fillId="33" borderId="76" xfId="0" applyFont="1" applyFill="1" applyBorder="1" applyAlignment="1">
      <alignment horizontal="center" vertical="center" textRotation="90"/>
    </xf>
    <xf numFmtId="0" fontId="9" fillId="33" borderId="19" xfId="0" applyFont="1" applyFill="1" applyBorder="1" applyAlignment="1">
      <alignment horizontal="center" vertical="center" textRotation="90"/>
    </xf>
    <xf numFmtId="0" fontId="9" fillId="33" borderId="30" xfId="0" applyFont="1" applyFill="1" applyBorder="1" applyAlignment="1">
      <alignment horizontal="center" vertical="center" textRotation="90"/>
    </xf>
    <xf numFmtId="0" fontId="9" fillId="33" borderId="68" xfId="0" applyFont="1" applyFill="1" applyBorder="1" applyAlignment="1">
      <alignment horizontal="center" vertical="center" textRotation="90"/>
    </xf>
    <xf numFmtId="0" fontId="9" fillId="33" borderId="0" xfId="0" applyFont="1" applyFill="1" applyBorder="1" applyAlignment="1">
      <alignment horizontal="center" vertical="center" textRotation="90"/>
    </xf>
    <xf numFmtId="0" fontId="9" fillId="33" borderId="49" xfId="0" applyFont="1" applyFill="1" applyBorder="1" applyAlignment="1">
      <alignment horizontal="center" vertical="center" textRotation="90"/>
    </xf>
    <xf numFmtId="0" fontId="9" fillId="33" borderId="72" xfId="0" applyFont="1" applyFill="1" applyBorder="1" applyAlignment="1">
      <alignment horizontal="center" vertical="center" textRotation="90"/>
    </xf>
    <xf numFmtId="0" fontId="9" fillId="33" borderId="21" xfId="0" applyFont="1" applyFill="1" applyBorder="1" applyAlignment="1">
      <alignment horizontal="center" vertical="center" textRotation="90"/>
    </xf>
    <xf numFmtId="0" fontId="9" fillId="33" borderId="46" xfId="0" applyFont="1" applyFill="1" applyBorder="1" applyAlignment="1">
      <alignment horizontal="center" vertical="center" textRotation="90"/>
    </xf>
    <xf numFmtId="0" fontId="9" fillId="33" borderId="77" xfId="0" applyFont="1" applyFill="1" applyBorder="1" applyAlignment="1">
      <alignment horizontal="center" vertical="center" textRotation="90"/>
    </xf>
    <xf numFmtId="0" fontId="9" fillId="33" borderId="47" xfId="0" applyFont="1" applyFill="1" applyBorder="1" applyAlignment="1">
      <alignment horizontal="center" vertical="center" textRotation="90"/>
    </xf>
    <xf numFmtId="0" fontId="9" fillId="33" borderId="73" xfId="0" applyFont="1" applyFill="1" applyBorder="1" applyAlignment="1">
      <alignment horizontal="center" vertical="center" textRotation="90"/>
    </xf>
    <xf numFmtId="172" fontId="9" fillId="35" borderId="65" xfId="0" applyNumberFormat="1" applyFont="1" applyFill="1" applyBorder="1" applyAlignment="1">
      <alignment horizontal="center" vertical="center"/>
    </xf>
    <xf numFmtId="172" fontId="9" fillId="35" borderId="64" xfId="0" applyNumberFormat="1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/>
    </xf>
    <xf numFmtId="0" fontId="4" fillId="33" borderId="77" xfId="0" applyFont="1" applyFill="1" applyBorder="1" applyAlignment="1">
      <alignment horizontal="center" vertical="center" textRotation="90"/>
    </xf>
    <xf numFmtId="0" fontId="4" fillId="33" borderId="50" xfId="0" applyFont="1" applyFill="1" applyBorder="1" applyAlignment="1">
      <alignment horizontal="center" vertical="center" textRotation="90"/>
    </xf>
    <xf numFmtId="0" fontId="4" fillId="33" borderId="47" xfId="0" applyFont="1" applyFill="1" applyBorder="1" applyAlignment="1">
      <alignment horizontal="center" vertical="center" textRotation="90"/>
    </xf>
    <xf numFmtId="172" fontId="4" fillId="33" borderId="69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textRotation="90"/>
    </xf>
    <xf numFmtId="0" fontId="4" fillId="0" borderId="68" xfId="0" applyFont="1" applyFill="1" applyBorder="1" applyAlignment="1">
      <alignment horizontal="center" vertical="center" textRotation="90"/>
    </xf>
    <xf numFmtId="0" fontId="9" fillId="36" borderId="87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textRotation="90"/>
    </xf>
    <xf numFmtId="0" fontId="4" fillId="33" borderId="32" xfId="0" applyFont="1" applyFill="1" applyBorder="1" applyAlignment="1">
      <alignment horizontal="center" vertical="center" textRotation="90"/>
    </xf>
    <xf numFmtId="0" fontId="4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textRotation="90"/>
    </xf>
    <xf numFmtId="0" fontId="4" fillId="33" borderId="19" xfId="0" applyFont="1" applyFill="1" applyBorder="1" applyAlignment="1">
      <alignment horizontal="center" vertical="center" textRotation="90"/>
    </xf>
    <xf numFmtId="0" fontId="4" fillId="33" borderId="21" xfId="0" applyFont="1" applyFill="1" applyBorder="1" applyAlignment="1">
      <alignment horizontal="center" vertical="center" textRotation="90"/>
    </xf>
    <xf numFmtId="0" fontId="14" fillId="0" borderId="66" xfId="0" applyFont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 textRotation="90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172" fontId="9" fillId="36" borderId="80" xfId="0" applyNumberFormat="1" applyFont="1" applyFill="1" applyBorder="1" applyAlignment="1">
      <alignment horizontal="center" vertical="center"/>
    </xf>
    <xf numFmtId="172" fontId="9" fillId="36" borderId="62" xfId="0" applyNumberFormat="1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4" fillId="0" borderId="5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9" fillId="36" borderId="80" xfId="0" applyFont="1" applyFill="1" applyBorder="1" applyAlignment="1">
      <alignment horizontal="left" vertical="center" wrapText="1"/>
    </xf>
    <xf numFmtId="0" fontId="9" fillId="36" borderId="87" xfId="0" applyFont="1" applyFill="1" applyBorder="1" applyAlignment="1">
      <alignment horizontal="left" vertical="center" wrapText="1"/>
    </xf>
    <xf numFmtId="0" fontId="9" fillId="36" borderId="62" xfId="0" applyFont="1" applyFill="1" applyBorder="1" applyAlignment="1">
      <alignment horizontal="left" vertical="center" wrapText="1"/>
    </xf>
    <xf numFmtId="0" fontId="9" fillId="35" borderId="83" xfId="0" applyFont="1" applyFill="1" applyBorder="1" applyAlignment="1">
      <alignment horizontal="center" vertical="center"/>
    </xf>
    <xf numFmtId="0" fontId="9" fillId="35" borderId="56" xfId="0" applyFont="1" applyFill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0" borderId="5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9" fillId="33" borderId="80" xfId="0" applyFont="1" applyFill="1" applyBorder="1" applyAlignment="1">
      <alignment horizontal="center" vertical="center"/>
    </xf>
    <xf numFmtId="0" fontId="9" fillId="33" borderId="87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left" vertical="center" wrapText="1"/>
    </xf>
    <xf numFmtId="0" fontId="17" fillId="33" borderId="43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 vertical="center" wrapText="1"/>
    </xf>
    <xf numFmtId="0" fontId="17" fillId="33" borderId="28" xfId="0" applyFont="1" applyFill="1" applyBorder="1" applyAlignment="1">
      <alignment horizontal="left" vertical="center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 horizontal="left" vertical="center" wrapText="1"/>
    </xf>
    <xf numFmtId="2" fontId="4" fillId="33" borderId="28" xfId="0" applyNumberFormat="1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2" fontId="4" fillId="33" borderId="30" xfId="0" applyNumberFormat="1" applyFont="1" applyFill="1" applyBorder="1" applyAlignment="1">
      <alignment horizontal="center" vertical="center"/>
    </xf>
    <xf numFmtId="49" fontId="4" fillId="33" borderId="51" xfId="0" applyNumberFormat="1" applyFont="1" applyFill="1" applyBorder="1" applyAlignment="1">
      <alignment horizontal="center" vertical="center"/>
    </xf>
    <xf numFmtId="49" fontId="4" fillId="33" borderId="65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172" fontId="24" fillId="33" borderId="43" xfId="0" applyNumberFormat="1" applyFont="1" applyFill="1" applyBorder="1" applyAlignment="1">
      <alignment horizontal="center" vertical="center"/>
    </xf>
    <xf numFmtId="172" fontId="24" fillId="33" borderId="4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112" fillId="33" borderId="12" xfId="0" applyNumberFormat="1" applyFont="1" applyFill="1" applyBorder="1" applyAlignment="1">
      <alignment horizontal="center" vertical="center"/>
    </xf>
    <xf numFmtId="0" fontId="9" fillId="33" borderId="43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2" fontId="4" fillId="33" borderId="48" xfId="0" applyNumberFormat="1" applyFont="1" applyFill="1" applyBorder="1" applyAlignment="1">
      <alignment horizontal="center" vertical="center"/>
    </xf>
    <xf numFmtId="172" fontId="4" fillId="33" borderId="63" xfId="0" applyNumberFormat="1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4" fillId="33" borderId="84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172" fontId="4" fillId="33" borderId="79" xfId="0" applyNumberFormat="1" applyFont="1" applyFill="1" applyBorder="1" applyAlignment="1">
      <alignment horizontal="center" vertical="center"/>
    </xf>
    <xf numFmtId="172" fontId="4" fillId="33" borderId="87" xfId="0" applyNumberFormat="1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" fillId="36" borderId="88" xfId="0" applyFont="1" applyFill="1" applyBorder="1" applyAlignment="1">
      <alignment horizontal="center" vertical="center"/>
    </xf>
    <xf numFmtId="0" fontId="9" fillId="36" borderId="83" xfId="0" applyFont="1" applyFill="1" applyBorder="1" applyAlignment="1">
      <alignment horizontal="center" vertical="center"/>
    </xf>
    <xf numFmtId="0" fontId="9" fillId="36" borderId="56" xfId="0" applyFont="1" applyFill="1" applyBorder="1" applyAlignment="1">
      <alignment horizontal="center" vertical="center"/>
    </xf>
    <xf numFmtId="0" fontId="9" fillId="36" borderId="57" xfId="0" applyFont="1" applyFill="1" applyBorder="1" applyAlignment="1">
      <alignment horizontal="center" vertical="center"/>
    </xf>
    <xf numFmtId="172" fontId="4" fillId="33" borderId="36" xfId="0" applyNumberFormat="1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172" fontId="9" fillId="35" borderId="69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72" fontId="9" fillId="35" borderId="10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left" vertical="center" wrapText="1"/>
    </xf>
    <xf numFmtId="0" fontId="9" fillId="37" borderId="43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 textRotation="90"/>
    </xf>
    <xf numFmtId="0" fontId="4" fillId="35" borderId="43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 wrapText="1"/>
    </xf>
    <xf numFmtId="0" fontId="4" fillId="33" borderId="77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/>
    </xf>
    <xf numFmtId="0" fontId="9" fillId="35" borderId="43" xfId="0" applyFont="1" applyFill="1" applyBorder="1" applyAlignment="1">
      <alignment horizontal="left" vertical="center"/>
    </xf>
    <xf numFmtId="0" fontId="9" fillId="35" borderId="12" xfId="0" applyFont="1" applyFill="1" applyBorder="1" applyAlignment="1">
      <alignment horizontal="left" vertical="center"/>
    </xf>
    <xf numFmtId="172" fontId="9" fillId="37" borderId="12" xfId="0" applyNumberFormat="1" applyFont="1" applyFill="1" applyBorder="1" applyAlignment="1">
      <alignment horizontal="center" vertical="center"/>
    </xf>
    <xf numFmtId="172" fontId="9" fillId="37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4" fillId="33" borderId="43" xfId="0" applyFont="1" applyFill="1" applyBorder="1" applyAlignment="1">
      <alignment horizontal="left" vertical="center"/>
    </xf>
    <xf numFmtId="0" fontId="114" fillId="33" borderId="12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9" fillId="33" borderId="80" xfId="0" applyFont="1" applyFill="1" applyBorder="1" applyAlignment="1">
      <alignment horizontal="left" vertical="center" wrapText="1"/>
    </xf>
    <xf numFmtId="0" fontId="9" fillId="33" borderId="87" xfId="0" applyFont="1" applyFill="1" applyBorder="1" applyAlignment="1">
      <alignment horizontal="left" vertical="center" wrapText="1"/>
    </xf>
    <xf numFmtId="0" fontId="9" fillId="33" borderId="62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33" borderId="5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 wrapText="1"/>
    </xf>
    <xf numFmtId="0" fontId="9" fillId="33" borderId="87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left" vertical="center"/>
    </xf>
    <xf numFmtId="0" fontId="4" fillId="33" borderId="65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172" fontId="9" fillId="35" borderId="66" xfId="0" applyNumberFormat="1" applyFont="1" applyFill="1" applyBorder="1" applyAlignment="1">
      <alignment horizontal="center" vertical="center"/>
    </xf>
    <xf numFmtId="172" fontId="4" fillId="36" borderId="62" xfId="0" applyNumberFormat="1" applyFont="1" applyFill="1" applyBorder="1" applyAlignment="1">
      <alignment horizontal="center" vertical="center"/>
    </xf>
    <xf numFmtId="172" fontId="9" fillId="36" borderId="57" xfId="0" applyNumberFormat="1" applyFont="1" applyFill="1" applyBorder="1" applyAlignment="1">
      <alignment horizontal="center" vertical="center"/>
    </xf>
    <xf numFmtId="172" fontId="9" fillId="36" borderId="56" xfId="0" applyNumberFormat="1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172" fontId="9" fillId="35" borderId="14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30" fillId="33" borderId="13" xfId="0" applyNumberFormat="1" applyFont="1" applyFill="1" applyBorder="1" applyAlignment="1">
      <alignment horizontal="center" vertical="center"/>
    </xf>
    <xf numFmtId="0" fontId="30" fillId="33" borderId="43" xfId="0" applyNumberFormat="1" applyFont="1" applyFill="1" applyBorder="1" applyAlignment="1">
      <alignment horizontal="center" vertical="center"/>
    </xf>
    <xf numFmtId="0" fontId="30" fillId="33" borderId="44" xfId="0" applyNumberFormat="1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left" vertical="center" wrapText="1"/>
    </xf>
    <xf numFmtId="0" fontId="4" fillId="33" borderId="28" xfId="0" applyNumberFormat="1" applyFont="1" applyFill="1" applyBorder="1" applyAlignment="1">
      <alignment horizontal="center" vertical="center"/>
    </xf>
    <xf numFmtId="1" fontId="47" fillId="33" borderId="12" xfId="0" applyNumberFormat="1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/>
    </xf>
    <xf numFmtId="1" fontId="47" fillId="33" borderId="14" xfId="0" applyNumberFormat="1" applyFont="1" applyFill="1" applyBorder="1" applyAlignment="1">
      <alignment horizontal="center" vertical="center"/>
    </xf>
    <xf numFmtId="1" fontId="47" fillId="33" borderId="15" xfId="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1" fontId="47" fillId="33" borderId="32" xfId="0" applyNumberFormat="1" applyFont="1" applyFill="1" applyBorder="1" applyAlignment="1">
      <alignment horizontal="center" vertical="center"/>
    </xf>
    <xf numFmtId="1" fontId="47" fillId="33" borderId="34" xfId="0" applyNumberFormat="1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left" vertical="center" wrapText="1"/>
    </xf>
    <xf numFmtId="0" fontId="44" fillId="33" borderId="43" xfId="0" applyFont="1" applyFill="1" applyBorder="1" applyAlignment="1">
      <alignment horizontal="left" vertical="center" wrapText="1"/>
    </xf>
    <xf numFmtId="0" fontId="44" fillId="33" borderId="44" xfId="0" applyFont="1" applyFill="1" applyBorder="1" applyAlignment="1">
      <alignment horizontal="left" vertical="center" wrapText="1"/>
    </xf>
    <xf numFmtId="49" fontId="43" fillId="33" borderId="43" xfId="0" applyNumberFormat="1" applyFont="1" applyFill="1" applyBorder="1" applyAlignment="1">
      <alignment horizontal="center" vertical="center" wrapText="1"/>
    </xf>
    <xf numFmtId="49" fontId="43" fillId="33" borderId="44" xfId="0" applyNumberFormat="1" applyFont="1" applyFill="1" applyBorder="1" applyAlignment="1">
      <alignment horizontal="center" vertical="center" wrapText="1"/>
    </xf>
    <xf numFmtId="1" fontId="47" fillId="33" borderId="13" xfId="0" applyNumberFormat="1" applyFont="1" applyFill="1" applyBorder="1" applyAlignment="1">
      <alignment horizontal="center" vertical="center"/>
    </xf>
    <xf numFmtId="1" fontId="47" fillId="33" borderId="76" xfId="0" applyNumberFormat="1" applyFont="1" applyFill="1" applyBorder="1" applyAlignment="1">
      <alignment horizontal="center" vertical="center"/>
    </xf>
    <xf numFmtId="1" fontId="47" fillId="33" borderId="30" xfId="0" applyNumberFormat="1" applyFont="1" applyFill="1" applyBorder="1" applyAlignment="1">
      <alignment horizontal="center" vertical="center"/>
    </xf>
    <xf numFmtId="1" fontId="47" fillId="33" borderId="72" xfId="0" applyNumberFormat="1" applyFont="1" applyFill="1" applyBorder="1" applyAlignment="1">
      <alignment horizontal="center" vertical="center"/>
    </xf>
    <xf numFmtId="1" fontId="47" fillId="33" borderId="46" xfId="0" applyNumberFormat="1" applyFont="1" applyFill="1" applyBorder="1" applyAlignment="1">
      <alignment horizontal="center" vertical="center"/>
    </xf>
    <xf numFmtId="1" fontId="47" fillId="33" borderId="17" xfId="0" applyNumberFormat="1" applyFont="1" applyFill="1" applyBorder="1" applyAlignment="1">
      <alignment horizontal="center" vertical="center"/>
    </xf>
    <xf numFmtId="1" fontId="47" fillId="33" borderId="11" xfId="0" applyNumberFormat="1" applyFont="1" applyFill="1" applyBorder="1" applyAlignment="1">
      <alignment horizontal="center" vertical="center"/>
    </xf>
    <xf numFmtId="49" fontId="43" fillId="33" borderId="36" xfId="0" applyNumberFormat="1" applyFont="1" applyFill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/>
    </xf>
    <xf numFmtId="0" fontId="44" fillId="33" borderId="82" xfId="0" applyFont="1" applyFill="1" applyBorder="1" applyAlignment="1">
      <alignment horizontal="left" vertical="center" wrapText="1"/>
    </xf>
    <xf numFmtId="0" fontId="44" fillId="33" borderId="58" xfId="0" applyFont="1" applyFill="1" applyBorder="1" applyAlignment="1">
      <alignment horizontal="left" vertical="center" wrapText="1"/>
    </xf>
    <xf numFmtId="0" fontId="47" fillId="33" borderId="43" xfId="0" applyFont="1" applyFill="1" applyBorder="1" applyAlignment="1">
      <alignment horizontal="center" vertical="center"/>
    </xf>
    <xf numFmtId="1" fontId="47" fillId="33" borderId="35" xfId="0" applyNumberFormat="1" applyFont="1" applyFill="1" applyBorder="1" applyAlignment="1">
      <alignment horizontal="center" vertical="center"/>
    </xf>
    <xf numFmtId="0" fontId="47" fillId="33" borderId="58" xfId="0" applyFont="1" applyFill="1" applyBorder="1" applyAlignment="1">
      <alignment horizontal="center" vertical="center"/>
    </xf>
    <xf numFmtId="1" fontId="47" fillId="33" borderId="33" xfId="0" applyNumberFormat="1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1" fontId="47" fillId="33" borderId="45" xfId="0" applyNumberFormat="1" applyFont="1" applyFill="1" applyBorder="1" applyAlignment="1">
      <alignment horizontal="center" vertical="center"/>
    </xf>
    <xf numFmtId="0" fontId="47" fillId="33" borderId="36" xfId="53" applyFont="1" applyFill="1" applyBorder="1" applyAlignment="1">
      <alignment horizontal="center" vertical="center"/>
      <protection/>
    </xf>
    <xf numFmtId="0" fontId="47" fillId="33" borderId="44" xfId="53" applyFont="1" applyFill="1" applyBorder="1" applyAlignment="1">
      <alignment horizontal="center" vertical="center"/>
      <protection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" fontId="47" fillId="33" borderId="24" xfId="0" applyNumberFormat="1" applyFont="1" applyFill="1" applyBorder="1" applyAlignment="1">
      <alignment horizontal="center" vertical="center"/>
    </xf>
    <xf numFmtId="1" fontId="47" fillId="33" borderId="18" xfId="0" applyNumberFormat="1" applyFont="1" applyFill="1" applyBorder="1" applyAlignment="1">
      <alignment horizontal="center" vertical="center"/>
    </xf>
    <xf numFmtId="1" fontId="47" fillId="33" borderId="25" xfId="0" applyNumberFormat="1" applyFont="1" applyFill="1" applyBorder="1" applyAlignment="1">
      <alignment horizontal="center" vertical="center"/>
    </xf>
    <xf numFmtId="1" fontId="47" fillId="33" borderId="29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left" vertical="center" wrapText="1"/>
    </xf>
    <xf numFmtId="0" fontId="45" fillId="33" borderId="43" xfId="0" applyFont="1" applyFill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left" vertical="center" wrapText="1"/>
    </xf>
    <xf numFmtId="0" fontId="44" fillId="33" borderId="48" xfId="0" applyFont="1" applyFill="1" applyBorder="1" applyAlignment="1">
      <alignment horizontal="left" vertical="center" wrapText="1"/>
    </xf>
    <xf numFmtId="0" fontId="47" fillId="33" borderId="22" xfId="53" applyFont="1" applyFill="1" applyBorder="1" applyAlignment="1">
      <alignment horizontal="center" vertical="center"/>
      <protection/>
    </xf>
    <xf numFmtId="0" fontId="47" fillId="33" borderId="63" xfId="53" applyFont="1" applyFill="1" applyBorder="1" applyAlignment="1">
      <alignment horizontal="center" vertical="center"/>
      <protection/>
    </xf>
    <xf numFmtId="0" fontId="47" fillId="33" borderId="36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1" fontId="47" fillId="33" borderId="12" xfId="0" applyNumberFormat="1" applyFont="1" applyFill="1" applyBorder="1" applyAlignment="1">
      <alignment horizontal="center"/>
    </xf>
    <xf numFmtId="1" fontId="47" fillId="33" borderId="10" xfId="0" applyNumberFormat="1" applyFont="1" applyFill="1" applyBorder="1" applyAlignment="1">
      <alignment horizontal="center"/>
    </xf>
    <xf numFmtId="0" fontId="44" fillId="33" borderId="57" xfId="0" applyFont="1" applyFill="1" applyBorder="1" applyAlignment="1">
      <alignment horizontal="center" vertical="center" textRotation="90"/>
    </xf>
    <xf numFmtId="0" fontId="44" fillId="33" borderId="83" xfId="0" applyFont="1" applyFill="1" applyBorder="1" applyAlignment="1">
      <alignment horizontal="center" vertical="center" textRotation="90"/>
    </xf>
    <xf numFmtId="0" fontId="44" fillId="33" borderId="50" xfId="0" applyFont="1" applyFill="1" applyBorder="1" applyAlignment="1">
      <alignment horizontal="center" vertical="center" textRotation="90"/>
    </xf>
    <xf numFmtId="0" fontId="44" fillId="33" borderId="0" xfId="0" applyFont="1" applyFill="1" applyBorder="1" applyAlignment="1">
      <alignment horizontal="center" vertical="center" textRotation="90"/>
    </xf>
    <xf numFmtId="0" fontId="44" fillId="33" borderId="85" xfId="0" applyFont="1" applyFill="1" applyBorder="1" applyAlignment="1">
      <alignment horizontal="center" vertical="center" textRotation="90"/>
    </xf>
    <xf numFmtId="0" fontId="44" fillId="33" borderId="21" xfId="0" applyFont="1" applyFill="1" applyBorder="1" applyAlignment="1">
      <alignment horizontal="center" vertical="center" textRotation="90"/>
    </xf>
    <xf numFmtId="0" fontId="43" fillId="33" borderId="79" xfId="0" applyFont="1" applyFill="1" applyBorder="1" applyAlignment="1">
      <alignment horizontal="center" vertical="center" wrapText="1"/>
    </xf>
    <xf numFmtId="0" fontId="43" fillId="33" borderId="87" xfId="0" applyFont="1" applyFill="1" applyBorder="1" applyAlignment="1">
      <alignment horizontal="center" vertical="center" wrapText="1"/>
    </xf>
    <xf numFmtId="0" fontId="43" fillId="33" borderId="84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49" fontId="34" fillId="33" borderId="75" xfId="0" applyNumberFormat="1" applyFont="1" applyFill="1" applyBorder="1" applyAlignment="1">
      <alignment horizontal="center" vertical="center"/>
    </xf>
    <xf numFmtId="49" fontId="34" fillId="33" borderId="74" xfId="0" applyNumberFormat="1" applyFont="1" applyFill="1" applyBorder="1" applyAlignment="1">
      <alignment horizontal="center" vertical="center"/>
    </xf>
    <xf numFmtId="0" fontId="47" fillId="33" borderId="14" xfId="53" applyFont="1" applyFill="1" applyBorder="1" applyAlignment="1">
      <alignment horizontal="center" vertical="center"/>
      <protection/>
    </xf>
    <xf numFmtId="0" fontId="47" fillId="33" borderId="15" xfId="53" applyFont="1" applyFill="1" applyBorder="1" applyAlignment="1">
      <alignment horizontal="center" vertical="center"/>
      <protection/>
    </xf>
    <xf numFmtId="1" fontId="50" fillId="33" borderId="14" xfId="0" applyNumberFormat="1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0" fontId="37" fillId="33" borderId="79" xfId="0" applyFont="1" applyFill="1" applyBorder="1" applyAlignment="1">
      <alignment horizontal="center" vertical="center" textRotation="90"/>
    </xf>
    <xf numFmtId="0" fontId="37" fillId="33" borderId="62" xfId="0" applyFont="1" applyFill="1" applyBorder="1" applyAlignment="1">
      <alignment horizontal="center" vertical="center" textRotation="90"/>
    </xf>
    <xf numFmtId="0" fontId="37" fillId="33" borderId="79" xfId="0" applyFont="1" applyFill="1" applyBorder="1" applyAlignment="1">
      <alignment horizontal="center" vertical="center" wrapText="1"/>
    </xf>
    <xf numFmtId="0" fontId="37" fillId="33" borderId="87" xfId="0" applyFont="1" applyFill="1" applyBorder="1" applyAlignment="1">
      <alignment horizontal="center" vertical="center" wrapText="1"/>
    </xf>
    <xf numFmtId="0" fontId="37" fillId="33" borderId="84" xfId="0" applyFont="1" applyFill="1" applyBorder="1" applyAlignment="1">
      <alignment horizontal="center" vertical="center" wrapText="1"/>
    </xf>
    <xf numFmtId="1" fontId="47" fillId="33" borderId="62" xfId="0" applyNumberFormat="1" applyFont="1" applyFill="1" applyBorder="1" applyAlignment="1">
      <alignment horizontal="center" vertical="center"/>
    </xf>
    <xf numFmtId="1" fontId="47" fillId="33" borderId="20" xfId="0" applyNumberFormat="1" applyFont="1" applyFill="1" applyBorder="1" applyAlignment="1">
      <alignment horizontal="center" vertical="center"/>
    </xf>
    <xf numFmtId="0" fontId="37" fillId="33" borderId="60" xfId="0" applyFont="1" applyFill="1" applyBorder="1" applyAlignment="1">
      <alignment horizontal="center" vertical="center" wrapText="1"/>
    </xf>
    <xf numFmtId="0" fontId="37" fillId="33" borderId="62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61" xfId="0" applyFont="1" applyFill="1" applyBorder="1" applyAlignment="1">
      <alignment horizontal="center" vertical="center"/>
    </xf>
    <xf numFmtId="1" fontId="47" fillId="33" borderId="60" xfId="0" applyNumberFormat="1" applyFont="1" applyFill="1" applyBorder="1" applyAlignment="1">
      <alignment horizontal="center"/>
    </xf>
    <xf numFmtId="1" fontId="47" fillId="33" borderId="61" xfId="0" applyNumberFormat="1" applyFont="1" applyFill="1" applyBorder="1" applyAlignment="1">
      <alignment horizontal="center"/>
    </xf>
    <xf numFmtId="1" fontId="47" fillId="33" borderId="60" xfId="0" applyNumberFormat="1" applyFont="1" applyFill="1" applyBorder="1" applyAlignment="1">
      <alignment horizontal="center" vertical="center"/>
    </xf>
    <xf numFmtId="1" fontId="47" fillId="33" borderId="23" xfId="0" applyNumberFormat="1" applyFont="1" applyFill="1" applyBorder="1" applyAlignment="1">
      <alignment horizontal="center" vertical="center"/>
    </xf>
    <xf numFmtId="0" fontId="36" fillId="33" borderId="66" xfId="0" applyFont="1" applyFill="1" applyBorder="1" applyAlignment="1">
      <alignment horizontal="center" vertical="center"/>
    </xf>
    <xf numFmtId="0" fontId="36" fillId="33" borderId="65" xfId="0" applyFont="1" applyFill="1" applyBorder="1" applyAlignment="1">
      <alignment horizontal="center" vertical="center"/>
    </xf>
    <xf numFmtId="0" fontId="36" fillId="33" borderId="64" xfId="0" applyFont="1" applyFill="1" applyBorder="1" applyAlignment="1">
      <alignment horizontal="center" vertical="center"/>
    </xf>
    <xf numFmtId="1" fontId="47" fillId="33" borderId="24" xfId="0" applyNumberFormat="1" applyFont="1" applyFill="1" applyBorder="1" applyAlignment="1">
      <alignment horizontal="center"/>
    </xf>
    <xf numFmtId="1" fontId="47" fillId="33" borderId="25" xfId="0" applyNumberFormat="1" applyFont="1" applyFill="1" applyBorder="1" applyAlignment="1">
      <alignment horizontal="center"/>
    </xf>
    <xf numFmtId="0" fontId="47" fillId="33" borderId="72" xfId="0" applyFont="1" applyFill="1" applyBorder="1" applyAlignment="1">
      <alignment horizontal="center" vertical="center"/>
    </xf>
    <xf numFmtId="0" fontId="47" fillId="33" borderId="73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  <xf numFmtId="16" fontId="47" fillId="33" borderId="48" xfId="0" applyNumberFormat="1" applyFont="1" applyFill="1" applyBorder="1" applyAlignment="1">
      <alignment horizontal="center" vertical="center" wrapText="1"/>
    </xf>
    <xf numFmtId="0" fontId="43" fillId="33" borderId="86" xfId="0" applyFont="1" applyFill="1" applyBorder="1" applyAlignment="1">
      <alignment horizontal="center" vertical="center"/>
    </xf>
    <xf numFmtId="0" fontId="43" fillId="33" borderId="83" xfId="0" applyFont="1" applyFill="1" applyBorder="1" applyAlignment="1">
      <alignment horizontal="center" vertical="center"/>
    </xf>
    <xf numFmtId="0" fontId="43" fillId="33" borderId="88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left" vertical="center" wrapText="1"/>
    </xf>
    <xf numFmtId="0" fontId="47" fillId="33" borderId="6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61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33" fillId="33" borderId="13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47" fillId="33" borderId="79" xfId="0" applyFont="1" applyFill="1" applyBorder="1" applyAlignment="1">
      <alignment horizontal="center" vertical="center"/>
    </xf>
    <xf numFmtId="0" fontId="47" fillId="33" borderId="84" xfId="0" applyFont="1" applyFill="1" applyBorder="1" applyAlignment="1">
      <alignment horizontal="center" vertical="center"/>
    </xf>
    <xf numFmtId="0" fontId="47" fillId="33" borderId="87" xfId="0" applyFont="1" applyFill="1" applyBorder="1" applyAlignment="1">
      <alignment horizontal="center" vertical="center"/>
    </xf>
    <xf numFmtId="1" fontId="47" fillId="33" borderId="61" xfId="0" applyNumberFormat="1" applyFont="1" applyFill="1" applyBorder="1" applyAlignment="1">
      <alignment horizontal="center" vertical="center"/>
    </xf>
    <xf numFmtId="1" fontId="47" fillId="33" borderId="28" xfId="0" applyNumberFormat="1" applyFont="1" applyFill="1" applyBorder="1" applyAlignment="1">
      <alignment horizontal="center" vertical="center"/>
    </xf>
    <xf numFmtId="1" fontId="47" fillId="33" borderId="19" xfId="0" applyNumberFormat="1" applyFont="1" applyFill="1" applyBorder="1" applyAlignment="1">
      <alignment horizontal="center" vertical="center"/>
    </xf>
    <xf numFmtId="1" fontId="47" fillId="33" borderId="48" xfId="0" applyNumberFormat="1" applyFont="1" applyFill="1" applyBorder="1" applyAlignment="1">
      <alignment horizontal="center" vertical="center"/>
    </xf>
    <xf numFmtId="49" fontId="34" fillId="33" borderId="78" xfId="0" applyNumberFormat="1" applyFont="1" applyFill="1" applyBorder="1" applyAlignment="1">
      <alignment horizontal="center" vertical="center"/>
    </xf>
    <xf numFmtId="0" fontId="47" fillId="33" borderId="76" xfId="0" applyFont="1" applyFill="1" applyBorder="1" applyAlignment="1">
      <alignment horizontal="center" vertical="center"/>
    </xf>
    <xf numFmtId="0" fontId="47" fillId="33" borderId="77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63" xfId="0" applyFont="1" applyFill="1" applyBorder="1" applyAlignment="1">
      <alignment horizontal="center" vertical="center"/>
    </xf>
    <xf numFmtId="1" fontId="47" fillId="33" borderId="22" xfId="0" applyNumberFormat="1" applyFont="1" applyFill="1" applyBorder="1" applyAlignment="1">
      <alignment horizontal="center" vertical="center"/>
    </xf>
    <xf numFmtId="1" fontId="47" fillId="33" borderId="77" xfId="0" applyNumberFormat="1" applyFont="1" applyFill="1" applyBorder="1" applyAlignment="1">
      <alignment horizontal="center" vertical="center"/>
    </xf>
    <xf numFmtId="1" fontId="47" fillId="33" borderId="63" xfId="0" applyNumberFormat="1" applyFont="1" applyFill="1" applyBorder="1" applyAlignment="1">
      <alignment horizontal="center" vertical="center"/>
    </xf>
    <xf numFmtId="0" fontId="44" fillId="33" borderId="76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77" xfId="0" applyFont="1" applyFill="1" applyBorder="1" applyAlignment="1">
      <alignment horizontal="left" vertical="center" wrapText="1"/>
    </xf>
    <xf numFmtId="0" fontId="44" fillId="33" borderId="63" xfId="0" applyFont="1" applyFill="1" applyBorder="1" applyAlignment="1">
      <alignment horizontal="left" vertical="center" wrapText="1"/>
    </xf>
    <xf numFmtId="1" fontId="47" fillId="33" borderId="53" xfId="0" applyNumberFormat="1" applyFont="1" applyFill="1" applyBorder="1" applyAlignment="1">
      <alignment horizontal="center" vertical="center"/>
    </xf>
    <xf numFmtId="1" fontId="47" fillId="33" borderId="41" xfId="0" applyNumberFormat="1" applyFont="1" applyFill="1" applyBorder="1" applyAlignment="1">
      <alignment horizontal="center" vertical="center"/>
    </xf>
    <xf numFmtId="1" fontId="47" fillId="33" borderId="55" xfId="0" applyNumberFormat="1" applyFont="1" applyFill="1" applyBorder="1" applyAlignment="1">
      <alignment horizontal="center" vertical="center"/>
    </xf>
    <xf numFmtId="1" fontId="47" fillId="33" borderId="42" xfId="0" applyNumberFormat="1" applyFont="1" applyFill="1" applyBorder="1" applyAlignment="1">
      <alignment horizontal="center" vertical="center"/>
    </xf>
    <xf numFmtId="1" fontId="47" fillId="33" borderId="86" xfId="0" applyNumberFormat="1" applyFont="1" applyFill="1" applyBorder="1" applyAlignment="1">
      <alignment horizontal="center" vertical="center"/>
    </xf>
    <xf numFmtId="1" fontId="47" fillId="33" borderId="56" xfId="0" applyNumberFormat="1" applyFont="1" applyFill="1" applyBorder="1" applyAlignment="1">
      <alignment horizontal="center" vertical="center"/>
    </xf>
    <xf numFmtId="49" fontId="34" fillId="33" borderId="89" xfId="0" applyNumberFormat="1" applyFont="1" applyFill="1" applyBorder="1" applyAlignment="1">
      <alignment horizontal="center" vertical="center"/>
    </xf>
    <xf numFmtId="49" fontId="34" fillId="33" borderId="81" xfId="0" applyNumberFormat="1" applyFont="1" applyFill="1" applyBorder="1" applyAlignment="1">
      <alignment horizontal="center" vertical="center"/>
    </xf>
    <xf numFmtId="0" fontId="47" fillId="33" borderId="86" xfId="0" applyFont="1" applyFill="1" applyBorder="1" applyAlignment="1">
      <alignment horizontal="center" vertical="center"/>
    </xf>
    <xf numFmtId="0" fontId="47" fillId="33" borderId="88" xfId="0" applyFont="1" applyFill="1" applyBorder="1" applyAlignment="1">
      <alignment horizontal="center" vertical="center"/>
    </xf>
    <xf numFmtId="0" fontId="47" fillId="33" borderId="56" xfId="0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47" fillId="33" borderId="57" xfId="0" applyFont="1" applyFill="1" applyBorder="1" applyAlignment="1">
      <alignment horizontal="center" vertical="center"/>
    </xf>
    <xf numFmtId="0" fontId="47" fillId="33" borderId="85" xfId="0" applyFont="1" applyFill="1" applyBorder="1" applyAlignment="1">
      <alignment horizontal="center" vertical="center"/>
    </xf>
    <xf numFmtId="1" fontId="47" fillId="33" borderId="36" xfId="0" applyNumberFormat="1" applyFont="1" applyFill="1" applyBorder="1" applyAlignment="1">
      <alignment horizontal="center" vertical="center"/>
    </xf>
    <xf numFmtId="1" fontId="47" fillId="33" borderId="44" xfId="0" applyNumberFormat="1" applyFont="1" applyFill="1" applyBorder="1" applyAlignment="1">
      <alignment horizontal="center" vertical="center"/>
    </xf>
    <xf numFmtId="1" fontId="47" fillId="33" borderId="73" xfId="0" applyNumberFormat="1" applyFont="1" applyFill="1" applyBorder="1" applyAlignment="1">
      <alignment horizontal="center" vertical="center"/>
    </xf>
    <xf numFmtId="0" fontId="44" fillId="33" borderId="79" xfId="0" applyFont="1" applyFill="1" applyBorder="1" applyAlignment="1">
      <alignment horizontal="center" vertical="center"/>
    </xf>
    <xf numFmtId="0" fontId="44" fillId="33" borderId="87" xfId="0" applyFont="1" applyFill="1" applyBorder="1" applyAlignment="1">
      <alignment horizontal="center" vertical="center"/>
    </xf>
    <xf numFmtId="0" fontId="44" fillId="33" borderId="84" xfId="0" applyFont="1" applyFill="1" applyBorder="1" applyAlignment="1">
      <alignment horizontal="center" vertical="center"/>
    </xf>
    <xf numFmtId="0" fontId="44" fillId="33" borderId="79" xfId="0" applyFont="1" applyFill="1" applyBorder="1" applyAlignment="1">
      <alignment horizontal="left" vertical="center" wrapText="1"/>
    </xf>
    <xf numFmtId="0" fontId="44" fillId="33" borderId="87" xfId="0" applyFont="1" applyFill="1" applyBorder="1" applyAlignment="1">
      <alignment horizontal="left" vertical="center" wrapText="1"/>
    </xf>
    <xf numFmtId="1" fontId="47" fillId="33" borderId="57" xfId="0" applyNumberFormat="1" applyFont="1" applyFill="1" applyBorder="1" applyAlignment="1">
      <alignment horizontal="center" vertical="center"/>
    </xf>
    <xf numFmtId="1" fontId="47" fillId="33" borderId="85" xfId="0" applyNumberFormat="1" applyFont="1" applyFill="1" applyBorder="1" applyAlignment="1">
      <alignment horizontal="center" vertical="center"/>
    </xf>
    <xf numFmtId="1" fontId="47" fillId="33" borderId="88" xfId="0" applyNumberFormat="1" applyFont="1" applyFill="1" applyBorder="1" applyAlignment="1">
      <alignment horizontal="center" vertical="center"/>
    </xf>
    <xf numFmtId="0" fontId="43" fillId="33" borderId="86" xfId="0" applyFont="1" applyFill="1" applyBorder="1" applyAlignment="1">
      <alignment horizontal="center" vertical="center" textRotation="90" wrapText="1"/>
    </xf>
    <xf numFmtId="0" fontId="43" fillId="33" borderId="88" xfId="0" applyFont="1" applyFill="1" applyBorder="1" applyAlignment="1">
      <alignment horizontal="center" vertical="center" textRotation="90" wrapText="1"/>
    </xf>
    <xf numFmtId="0" fontId="43" fillId="33" borderId="68" xfId="0" applyFont="1" applyFill="1" applyBorder="1" applyAlignment="1">
      <alignment horizontal="center" vertical="center" textRotation="90" wrapText="1"/>
    </xf>
    <xf numFmtId="0" fontId="43" fillId="33" borderId="47" xfId="0" applyFont="1" applyFill="1" applyBorder="1" applyAlignment="1">
      <alignment horizontal="center" vertical="center" textRotation="90" wrapText="1"/>
    </xf>
    <xf numFmtId="0" fontId="43" fillId="33" borderId="72" xfId="0" applyFont="1" applyFill="1" applyBorder="1" applyAlignment="1">
      <alignment horizontal="center" vertical="center" textRotation="90" wrapText="1"/>
    </xf>
    <xf numFmtId="0" fontId="43" fillId="33" borderId="73" xfId="0" applyFont="1" applyFill="1" applyBorder="1" applyAlignment="1">
      <alignment horizontal="center" vertical="center" textRotation="90" wrapText="1"/>
    </xf>
    <xf numFmtId="0" fontId="43" fillId="33" borderId="86" xfId="0" applyFont="1" applyFill="1" applyBorder="1" applyAlignment="1">
      <alignment horizontal="left" vertical="center" wrapText="1"/>
    </xf>
    <xf numFmtId="0" fontId="43" fillId="33" borderId="83" xfId="0" applyFont="1" applyFill="1" applyBorder="1" applyAlignment="1">
      <alignment horizontal="left" vertical="center" wrapText="1"/>
    </xf>
    <xf numFmtId="0" fontId="43" fillId="33" borderId="88" xfId="0" applyFont="1" applyFill="1" applyBorder="1" applyAlignment="1">
      <alignment horizontal="left" vertical="center" wrapText="1"/>
    </xf>
    <xf numFmtId="0" fontId="43" fillId="33" borderId="72" xfId="0" applyFont="1" applyFill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left" vertical="center" wrapText="1"/>
    </xf>
    <xf numFmtId="0" fontId="43" fillId="33" borderId="73" xfId="0" applyFont="1" applyFill="1" applyBorder="1" applyAlignment="1">
      <alignment horizontal="left" vertical="center" wrapText="1"/>
    </xf>
    <xf numFmtId="1" fontId="47" fillId="33" borderId="50" xfId="0" applyNumberFormat="1" applyFont="1" applyFill="1" applyBorder="1" applyAlignment="1">
      <alignment horizontal="center" vertical="center"/>
    </xf>
    <xf numFmtId="0" fontId="44" fillId="33" borderId="68" xfId="0" applyFont="1" applyFill="1" applyBorder="1" applyAlignment="1">
      <alignment horizontal="center" vertical="center" textRotation="90"/>
    </xf>
    <xf numFmtId="0" fontId="44" fillId="33" borderId="49" xfId="0" applyFont="1" applyFill="1" applyBorder="1" applyAlignment="1">
      <alignment horizontal="center" vertical="center" textRotation="90"/>
    </xf>
    <xf numFmtId="0" fontId="44" fillId="33" borderId="72" xfId="0" applyFont="1" applyFill="1" applyBorder="1" applyAlignment="1">
      <alignment horizontal="center" vertical="center" textRotation="90"/>
    </xf>
    <xf numFmtId="0" fontId="44" fillId="33" borderId="46" xfId="0" applyFont="1" applyFill="1" applyBorder="1" applyAlignment="1">
      <alignment horizontal="center" vertical="center" textRotation="90"/>
    </xf>
    <xf numFmtId="0" fontId="44" fillId="33" borderId="47" xfId="0" applyFont="1" applyFill="1" applyBorder="1" applyAlignment="1">
      <alignment horizontal="center" vertical="center" textRotation="90"/>
    </xf>
    <xf numFmtId="0" fontId="44" fillId="33" borderId="73" xfId="0" applyFont="1" applyFill="1" applyBorder="1" applyAlignment="1">
      <alignment horizontal="center" vertical="center" textRotation="90"/>
    </xf>
    <xf numFmtId="0" fontId="44" fillId="33" borderId="40" xfId="0" applyFont="1" applyFill="1" applyBorder="1" applyAlignment="1">
      <alignment horizontal="center" vertical="center"/>
    </xf>
    <xf numFmtId="0" fontId="44" fillId="33" borderId="46" xfId="0" applyFont="1" applyFill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/>
    </xf>
    <xf numFmtId="1" fontId="47" fillId="33" borderId="16" xfId="0" applyNumberFormat="1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left" vertical="center"/>
    </xf>
    <xf numFmtId="0" fontId="44" fillId="33" borderId="34" xfId="0" applyFont="1" applyFill="1" applyBorder="1" applyAlignment="1">
      <alignment horizontal="left" vertical="center"/>
    </xf>
    <xf numFmtId="1" fontId="47" fillId="33" borderId="80" xfId="0" applyNumberFormat="1" applyFont="1" applyFill="1" applyBorder="1" applyAlignment="1">
      <alignment horizontal="center" vertical="center"/>
    </xf>
    <xf numFmtId="0" fontId="43" fillId="33" borderId="54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3" fillId="33" borderId="57" xfId="0" applyFont="1" applyFill="1" applyBorder="1" applyAlignment="1">
      <alignment horizontal="center" vertical="center" wrapText="1"/>
    </xf>
    <xf numFmtId="0" fontId="43" fillId="33" borderId="83" xfId="0" applyFont="1" applyFill="1" applyBorder="1" applyAlignment="1">
      <alignment horizontal="center" vertical="center" wrapText="1"/>
    </xf>
    <xf numFmtId="0" fontId="43" fillId="33" borderId="56" xfId="0" applyFont="1" applyFill="1" applyBorder="1" applyAlignment="1">
      <alignment horizontal="center" vertical="center" wrapText="1"/>
    </xf>
    <xf numFmtId="0" fontId="43" fillId="33" borderId="5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49" xfId="0" applyFont="1" applyFill="1" applyBorder="1" applyAlignment="1">
      <alignment horizontal="center" vertical="center" wrapText="1"/>
    </xf>
    <xf numFmtId="0" fontId="43" fillId="33" borderId="85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4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textRotation="90"/>
    </xf>
    <xf numFmtId="49" fontId="35" fillId="33" borderId="78" xfId="0" applyNumberFormat="1" applyFont="1" applyFill="1" applyBorder="1" applyAlignment="1">
      <alignment horizontal="center" vertical="center"/>
    </xf>
    <xf numFmtId="49" fontId="35" fillId="33" borderId="74" xfId="0" applyNumberFormat="1" applyFont="1" applyFill="1" applyBorder="1" applyAlignment="1">
      <alignment horizontal="center" vertical="center"/>
    </xf>
    <xf numFmtId="0" fontId="47" fillId="33" borderId="76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77" xfId="0" applyFont="1" applyFill="1" applyBorder="1" applyAlignment="1">
      <alignment horizontal="center" vertical="center" wrapText="1"/>
    </xf>
    <xf numFmtId="0" fontId="47" fillId="33" borderId="68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47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48" xfId="0" applyFont="1" applyFill="1" applyBorder="1" applyAlignment="1">
      <alignment horizontal="center" vertical="center" wrapText="1"/>
    </xf>
    <xf numFmtId="0" fontId="47" fillId="33" borderId="63" xfId="0" applyFont="1" applyFill="1" applyBorder="1" applyAlignment="1">
      <alignment horizontal="center" vertical="center" wrapText="1"/>
    </xf>
    <xf numFmtId="49" fontId="35" fillId="33" borderId="23" xfId="0" applyNumberFormat="1" applyFont="1" applyFill="1" applyBorder="1" applyAlignment="1">
      <alignment horizontal="center" vertical="center"/>
    </xf>
    <xf numFmtId="49" fontId="35" fillId="33" borderId="24" xfId="0" applyNumberFormat="1" applyFont="1" applyFill="1" applyBorder="1" applyAlignment="1">
      <alignment horizontal="center" vertical="center"/>
    </xf>
    <xf numFmtId="0" fontId="43" fillId="33" borderId="83" xfId="0" applyFont="1" applyFill="1" applyBorder="1" applyAlignment="1">
      <alignment horizontal="center" vertical="center" textRotation="90" wrapText="1"/>
    </xf>
    <xf numFmtId="0" fontId="43" fillId="33" borderId="0" xfId="0" applyFont="1" applyFill="1" applyBorder="1" applyAlignment="1">
      <alignment horizontal="center" vertical="center" textRotation="90" wrapText="1"/>
    </xf>
    <xf numFmtId="0" fontId="43" fillId="33" borderId="21" xfId="0" applyFont="1" applyFill="1" applyBorder="1" applyAlignment="1">
      <alignment horizontal="center" vertical="center" textRotation="90" wrapText="1"/>
    </xf>
    <xf numFmtId="0" fontId="39" fillId="33" borderId="0" xfId="0" applyFont="1" applyFill="1" applyAlignment="1">
      <alignment horizontal="center"/>
    </xf>
    <xf numFmtId="0" fontId="38" fillId="33" borderId="0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/>
    </xf>
    <xf numFmtId="49" fontId="45" fillId="33" borderId="28" xfId="0" applyNumberFormat="1" applyFont="1" applyFill="1" applyBorder="1" applyAlignment="1">
      <alignment horizontal="left" vertical="distributed" wrapText="1"/>
    </xf>
    <xf numFmtId="49" fontId="45" fillId="33" borderId="19" xfId="0" applyNumberFormat="1" applyFont="1" applyFill="1" applyBorder="1" applyAlignment="1">
      <alignment horizontal="left" vertical="distributed" wrapText="1"/>
    </xf>
    <xf numFmtId="49" fontId="45" fillId="33" borderId="77" xfId="0" applyNumberFormat="1" applyFont="1" applyFill="1" applyBorder="1" applyAlignment="1">
      <alignment horizontal="left" vertical="distributed" wrapText="1"/>
    </xf>
    <xf numFmtId="49" fontId="45" fillId="33" borderId="29" xfId="0" applyNumberFormat="1" applyFont="1" applyFill="1" applyBorder="1" applyAlignment="1">
      <alignment horizontal="left" vertical="distributed" wrapText="1"/>
    </xf>
    <xf numFmtId="49" fontId="45" fillId="33" borderId="48" xfId="0" applyNumberFormat="1" applyFont="1" applyFill="1" applyBorder="1" applyAlignment="1">
      <alignment horizontal="left" vertical="distributed" wrapText="1"/>
    </xf>
    <xf numFmtId="49" fontId="45" fillId="33" borderId="63" xfId="0" applyNumberFormat="1" applyFont="1" applyFill="1" applyBorder="1" applyAlignment="1">
      <alignment horizontal="left" vertical="distributed" wrapText="1"/>
    </xf>
    <xf numFmtId="1" fontId="47" fillId="33" borderId="52" xfId="0" applyNumberFormat="1" applyFont="1" applyFill="1" applyBorder="1" applyAlignment="1">
      <alignment horizontal="center" vertical="center"/>
    </xf>
    <xf numFmtId="1" fontId="47" fillId="33" borderId="37" xfId="0" applyNumberFormat="1" applyFont="1" applyFill="1" applyBorder="1" applyAlignment="1">
      <alignment horizontal="center" vertical="center"/>
    </xf>
    <xf numFmtId="0" fontId="47" fillId="33" borderId="86" xfId="0" applyFont="1" applyFill="1" applyBorder="1" applyAlignment="1">
      <alignment horizontal="center" vertical="center" wrapText="1"/>
    </xf>
    <xf numFmtId="0" fontId="47" fillId="33" borderId="83" xfId="0" applyFont="1" applyFill="1" applyBorder="1" applyAlignment="1">
      <alignment horizontal="center" vertical="center" wrapText="1"/>
    </xf>
    <xf numFmtId="0" fontId="47" fillId="33" borderId="88" xfId="0" applyFont="1" applyFill="1" applyBorder="1" applyAlignment="1">
      <alignment horizontal="center" vertical="center" wrapText="1"/>
    </xf>
    <xf numFmtId="0" fontId="47" fillId="33" borderId="72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73" xfId="0" applyFont="1" applyFill="1" applyBorder="1" applyAlignment="1">
      <alignment horizontal="center" vertical="center" wrapText="1"/>
    </xf>
    <xf numFmtId="0" fontId="47" fillId="33" borderId="60" xfId="0" applyFont="1" applyFill="1" applyBorder="1" applyAlignment="1">
      <alignment vertical="justify" wrapText="1"/>
    </xf>
    <xf numFmtId="0" fontId="47" fillId="33" borderId="20" xfId="0" applyFont="1" applyFill="1" applyBorder="1" applyAlignment="1">
      <alignment vertical="justify" wrapText="1"/>
    </xf>
    <xf numFmtId="0" fontId="47" fillId="33" borderId="61" xfId="0" applyFont="1" applyFill="1" applyBorder="1" applyAlignment="1">
      <alignment vertical="justify" wrapText="1"/>
    </xf>
    <xf numFmtId="0" fontId="43" fillId="33" borderId="79" xfId="0" applyFont="1" applyFill="1" applyBorder="1" applyAlignment="1">
      <alignment horizontal="center" vertical="center"/>
    </xf>
    <xf numFmtId="0" fontId="43" fillId="33" borderId="87" xfId="0" applyFont="1" applyFill="1" applyBorder="1" applyAlignment="1">
      <alignment horizontal="center" vertical="center"/>
    </xf>
    <xf numFmtId="0" fontId="43" fillId="33" borderId="84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textRotation="90"/>
    </xf>
    <xf numFmtId="0" fontId="44" fillId="33" borderId="56" xfId="0" applyFont="1" applyFill="1" applyBorder="1" applyAlignment="1">
      <alignment horizontal="center" vertical="center" textRotation="90"/>
    </xf>
    <xf numFmtId="0" fontId="44" fillId="33" borderId="14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4" fillId="33" borderId="52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 vertical="center" wrapText="1"/>
    </xf>
    <xf numFmtId="0" fontId="43" fillId="33" borderId="34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left" vertical="top" wrapText="1"/>
    </xf>
    <xf numFmtId="0" fontId="44" fillId="33" borderId="38" xfId="0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 wrapText="1"/>
    </xf>
    <xf numFmtId="1" fontId="47" fillId="33" borderId="31" xfId="0" applyNumberFormat="1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left" vertical="justify" wrapText="1"/>
    </xf>
    <xf numFmtId="0" fontId="43" fillId="33" borderId="0" xfId="0" applyFont="1" applyFill="1" applyAlignment="1">
      <alignment horizontal="center" wrapText="1"/>
    </xf>
    <xf numFmtId="0" fontId="43" fillId="33" borderId="21" xfId="0" applyFont="1" applyFill="1" applyBorder="1" applyAlignment="1">
      <alignment horizontal="center" wrapText="1"/>
    </xf>
    <xf numFmtId="0" fontId="45" fillId="33" borderId="66" xfId="0" applyFont="1" applyFill="1" applyBorder="1" applyAlignment="1">
      <alignment horizontal="left" vertical="center" wrapText="1"/>
    </xf>
    <xf numFmtId="0" fontId="45" fillId="33" borderId="65" xfId="0" applyFont="1" applyFill="1" applyBorder="1" applyAlignment="1">
      <alignment horizontal="left" vertical="center" wrapText="1"/>
    </xf>
    <xf numFmtId="0" fontId="47" fillId="33" borderId="39" xfId="0" applyFont="1" applyFill="1" applyBorder="1" applyAlignment="1">
      <alignment horizontal="center" vertical="center"/>
    </xf>
    <xf numFmtId="0" fontId="47" fillId="33" borderId="51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49" fontId="40" fillId="33" borderId="23" xfId="0" applyNumberFormat="1" applyFont="1" applyFill="1" applyBorder="1" applyAlignment="1">
      <alignment horizontal="center" vertical="center"/>
    </xf>
    <xf numFmtId="49" fontId="40" fillId="33" borderId="24" xfId="0" applyNumberFormat="1" applyFont="1" applyFill="1" applyBorder="1" applyAlignment="1">
      <alignment horizontal="center" vertical="center"/>
    </xf>
    <xf numFmtId="0" fontId="45" fillId="33" borderId="36" xfId="53" applyFont="1" applyFill="1" applyBorder="1" applyAlignment="1">
      <alignment horizontal="left" vertical="center" wrapText="1"/>
      <protection/>
    </xf>
    <xf numFmtId="0" fontId="45" fillId="33" borderId="43" xfId="53" applyFont="1" applyFill="1" applyBorder="1" applyAlignment="1">
      <alignment horizontal="left" vertical="center" wrapText="1"/>
      <protection/>
    </xf>
    <xf numFmtId="49" fontId="40" fillId="33" borderId="13" xfId="0" applyNumberFormat="1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35" xfId="0" applyFont="1" applyFill="1" applyBorder="1" applyAlignment="1">
      <alignment horizontal="center" vertical="center"/>
    </xf>
    <xf numFmtId="0" fontId="47" fillId="33" borderId="13" xfId="53" applyFont="1" applyFill="1" applyBorder="1" applyAlignment="1">
      <alignment horizontal="center" vertical="center"/>
      <protection/>
    </xf>
    <xf numFmtId="1" fontId="47" fillId="33" borderId="38" xfId="0" applyNumberFormat="1" applyFont="1" applyFill="1" applyBorder="1" applyAlignment="1">
      <alignment horizontal="center" vertical="center"/>
    </xf>
    <xf numFmtId="1" fontId="47" fillId="33" borderId="39" xfId="0" applyNumberFormat="1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4" fillId="33" borderId="36" xfId="53" applyFont="1" applyFill="1" applyBorder="1" applyAlignment="1">
      <alignment horizontal="left" vertical="center"/>
      <protection/>
    </xf>
    <xf numFmtId="0" fontId="44" fillId="33" borderId="43" xfId="53" applyFont="1" applyFill="1" applyBorder="1" applyAlignment="1">
      <alignment horizontal="left" vertical="center"/>
      <protection/>
    </xf>
    <xf numFmtId="0" fontId="47" fillId="33" borderId="33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49" fontId="47" fillId="33" borderId="14" xfId="0" applyNumberFormat="1" applyFont="1" applyFill="1" applyBorder="1" applyAlignment="1">
      <alignment horizontal="center" vertical="center"/>
    </xf>
    <xf numFmtId="49" fontId="47" fillId="33" borderId="13" xfId="0" applyNumberFormat="1" applyFont="1" applyFill="1" applyBorder="1" applyAlignment="1">
      <alignment horizontal="center" vertical="center"/>
    </xf>
    <xf numFmtId="0" fontId="44" fillId="33" borderId="72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44" fillId="33" borderId="73" xfId="0" applyFont="1" applyFill="1" applyBorder="1" applyAlignment="1">
      <alignment horizontal="left" vertical="center" wrapText="1"/>
    </xf>
    <xf numFmtId="0" fontId="47" fillId="33" borderId="66" xfId="0" applyFont="1" applyFill="1" applyBorder="1" applyAlignment="1">
      <alignment horizontal="center" vertical="center"/>
    </xf>
    <xf numFmtId="0" fontId="47" fillId="33" borderId="64" xfId="0" applyFont="1" applyFill="1" applyBorder="1" applyAlignment="1">
      <alignment horizontal="center" vertical="center"/>
    </xf>
    <xf numFmtId="0" fontId="47" fillId="33" borderId="48" xfId="53" applyFont="1" applyFill="1" applyBorder="1" applyAlignment="1">
      <alignment horizontal="center" vertical="center"/>
      <protection/>
    </xf>
    <xf numFmtId="49" fontId="40" fillId="33" borderId="26" xfId="0" applyNumberFormat="1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49" fontId="40" fillId="33" borderId="16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49" fontId="40" fillId="33" borderId="17" xfId="0" applyNumberFormat="1" applyFont="1" applyFill="1" applyBorder="1" applyAlignment="1">
      <alignment horizontal="center" vertical="center"/>
    </xf>
    <xf numFmtId="0" fontId="47" fillId="33" borderId="43" xfId="53" applyFont="1" applyFill="1" applyBorder="1" applyAlignment="1">
      <alignment horizontal="center" vertical="center"/>
      <protection/>
    </xf>
    <xf numFmtId="49" fontId="40" fillId="33" borderId="30" xfId="0" applyNumberFormat="1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37" fillId="33" borderId="36" xfId="0" applyFont="1" applyFill="1" applyBorder="1" applyAlignment="1">
      <alignment horizontal="center" wrapText="1"/>
    </xf>
    <xf numFmtId="0" fontId="37" fillId="33" borderId="44" xfId="0" applyFont="1" applyFill="1" applyBorder="1" applyAlignment="1">
      <alignment horizontal="center" wrapText="1"/>
    </xf>
    <xf numFmtId="0" fontId="37" fillId="33" borderId="76" xfId="0" applyFont="1" applyFill="1" applyBorder="1" applyAlignment="1">
      <alignment horizontal="center" vertical="center" textRotation="90" wrapText="1"/>
    </xf>
    <xf numFmtId="0" fontId="37" fillId="33" borderId="77" xfId="0" applyFont="1" applyFill="1" applyBorder="1" applyAlignment="1">
      <alignment horizontal="center" vertical="center" textRotation="90" wrapText="1"/>
    </xf>
    <xf numFmtId="0" fontId="37" fillId="33" borderId="68" xfId="0" applyFont="1" applyFill="1" applyBorder="1" applyAlignment="1">
      <alignment horizontal="center" vertical="center" textRotation="90" wrapText="1"/>
    </xf>
    <xf numFmtId="0" fontId="37" fillId="33" borderId="47" xfId="0" applyFont="1" applyFill="1" applyBorder="1" applyAlignment="1">
      <alignment horizontal="center" vertical="center" textRotation="90" wrapText="1"/>
    </xf>
    <xf numFmtId="0" fontId="37" fillId="33" borderId="22" xfId="0" applyFont="1" applyFill="1" applyBorder="1" applyAlignment="1">
      <alignment horizontal="center" vertical="center" textRotation="90" wrapText="1"/>
    </xf>
    <xf numFmtId="0" fontId="37" fillId="33" borderId="63" xfId="0" applyFont="1" applyFill="1" applyBorder="1" applyAlignment="1">
      <alignment horizontal="center" vertical="center" textRotation="90" wrapText="1"/>
    </xf>
    <xf numFmtId="49" fontId="40" fillId="33" borderId="18" xfId="0" applyNumberFormat="1" applyFont="1" applyFill="1" applyBorder="1" applyAlignment="1">
      <alignment horizontal="center" vertical="center"/>
    </xf>
    <xf numFmtId="49" fontId="40" fillId="33" borderId="14" xfId="0" applyNumberFormat="1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37" fillId="33" borderId="66" xfId="0" applyFont="1" applyFill="1" applyBorder="1" applyAlignment="1">
      <alignment horizontal="center" vertical="center"/>
    </xf>
    <xf numFmtId="0" fontId="37" fillId="33" borderId="64" xfId="0" applyFont="1" applyFill="1" applyBorder="1" applyAlignment="1">
      <alignment horizontal="center" vertical="center"/>
    </xf>
    <xf numFmtId="0" fontId="37" fillId="33" borderId="83" xfId="0" applyFont="1" applyFill="1" applyBorder="1" applyAlignment="1">
      <alignment horizontal="center" vertical="center"/>
    </xf>
    <xf numFmtId="0" fontId="37" fillId="33" borderId="88" xfId="0" applyFont="1" applyFill="1" applyBorder="1" applyAlignment="1">
      <alignment horizontal="center" vertical="center"/>
    </xf>
    <xf numFmtId="0" fontId="37" fillId="33" borderId="86" xfId="0" applyFont="1" applyFill="1" applyBorder="1" applyAlignment="1">
      <alignment horizontal="center"/>
    </xf>
    <xf numFmtId="0" fontId="37" fillId="33" borderId="83" xfId="0" applyFont="1" applyFill="1" applyBorder="1" applyAlignment="1">
      <alignment horizontal="center"/>
    </xf>
    <xf numFmtId="0" fontId="37" fillId="33" borderId="88" xfId="0" applyFont="1" applyFill="1" applyBorder="1" applyAlignment="1">
      <alignment horizontal="center"/>
    </xf>
    <xf numFmtId="0" fontId="37" fillId="33" borderId="66" xfId="0" applyFont="1" applyFill="1" applyBorder="1" applyAlignment="1">
      <alignment horizontal="center"/>
    </xf>
    <xf numFmtId="0" fontId="37" fillId="33" borderId="65" xfId="0" applyFont="1" applyFill="1" applyBorder="1" applyAlignment="1">
      <alignment horizontal="center"/>
    </xf>
    <xf numFmtId="0" fontId="37" fillId="33" borderId="64" xfId="0" applyFont="1" applyFill="1" applyBorder="1" applyAlignment="1">
      <alignment horizontal="center"/>
    </xf>
    <xf numFmtId="0" fontId="35" fillId="33" borderId="36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49" fontId="40" fillId="33" borderId="11" xfId="0" applyNumberFormat="1" applyFont="1" applyFill="1" applyBorder="1" applyAlignment="1">
      <alignment horizontal="center" vertical="center"/>
    </xf>
    <xf numFmtId="0" fontId="35" fillId="33" borderId="36" xfId="0" applyFont="1" applyFill="1" applyBorder="1" applyAlignment="1">
      <alignment horizontal="center"/>
    </xf>
    <xf numFmtId="0" fontId="35" fillId="33" borderId="44" xfId="0" applyFont="1" applyFill="1" applyBorder="1" applyAlignment="1">
      <alignment horizontal="center"/>
    </xf>
    <xf numFmtId="0" fontId="35" fillId="33" borderId="82" xfId="0" applyFont="1" applyFill="1" applyBorder="1" applyAlignment="1">
      <alignment horizontal="center"/>
    </xf>
    <xf numFmtId="0" fontId="35" fillId="33" borderId="59" xfId="0" applyFont="1" applyFill="1" applyBorder="1" applyAlignment="1">
      <alignment horizontal="center"/>
    </xf>
    <xf numFmtId="49" fontId="40" fillId="33" borderId="28" xfId="0" applyNumberFormat="1" applyFont="1" applyFill="1" applyBorder="1" applyAlignment="1">
      <alignment horizontal="center" vertical="center"/>
    </xf>
    <xf numFmtId="49" fontId="40" fillId="33" borderId="29" xfId="0" applyNumberFormat="1" applyFont="1" applyFill="1" applyBorder="1" applyAlignment="1">
      <alignment horizontal="center" vertical="center"/>
    </xf>
    <xf numFmtId="1" fontId="50" fillId="33" borderId="79" xfId="0" applyNumberFormat="1" applyFont="1" applyFill="1" applyBorder="1" applyAlignment="1">
      <alignment horizontal="center" vertical="center"/>
    </xf>
    <xf numFmtId="0" fontId="50" fillId="33" borderId="62" xfId="0" applyFont="1" applyFill="1" applyBorder="1" applyAlignment="1">
      <alignment horizontal="center" vertical="center"/>
    </xf>
    <xf numFmtId="1" fontId="50" fillId="33" borderId="84" xfId="0" applyNumberFormat="1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vertical="center" wrapText="1"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37" xfId="0" applyFont="1" applyFill="1" applyBorder="1" applyAlignment="1">
      <alignment horizontal="center" vertical="center" wrapText="1"/>
    </xf>
    <xf numFmtId="0" fontId="32" fillId="33" borderId="79" xfId="0" applyFont="1" applyFill="1" applyBorder="1" applyAlignment="1">
      <alignment horizontal="center" vertical="center"/>
    </xf>
    <xf numFmtId="0" fontId="32" fillId="33" borderId="87" xfId="0" applyFont="1" applyFill="1" applyBorder="1" applyAlignment="1">
      <alignment horizontal="center" vertical="center"/>
    </xf>
    <xf numFmtId="0" fontId="32" fillId="33" borderId="84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left" vertical="center" wrapText="1"/>
    </xf>
    <xf numFmtId="0" fontId="37" fillId="33" borderId="57" xfId="0" applyFont="1" applyFill="1" applyBorder="1" applyAlignment="1">
      <alignment horizontal="center" vertical="center" textRotation="90"/>
    </xf>
    <xf numFmtId="0" fontId="37" fillId="33" borderId="56" xfId="0" applyFont="1" applyFill="1" applyBorder="1" applyAlignment="1">
      <alignment horizontal="center" vertical="center" textRotation="90"/>
    </xf>
    <xf numFmtId="0" fontId="37" fillId="33" borderId="50" xfId="0" applyFont="1" applyFill="1" applyBorder="1" applyAlignment="1">
      <alignment horizontal="center" vertical="center" textRotation="90"/>
    </xf>
    <xf numFmtId="0" fontId="37" fillId="33" borderId="49" xfId="0" applyFont="1" applyFill="1" applyBorder="1" applyAlignment="1">
      <alignment horizontal="center" vertical="center" textRotation="90"/>
    </xf>
    <xf numFmtId="0" fontId="37" fillId="33" borderId="85" xfId="0" applyFont="1" applyFill="1" applyBorder="1" applyAlignment="1">
      <alignment horizontal="center" vertical="center" textRotation="90"/>
    </xf>
    <xf numFmtId="0" fontId="37" fillId="33" borderId="46" xfId="0" applyFont="1" applyFill="1" applyBorder="1" applyAlignment="1">
      <alignment horizontal="center" vertical="center" textRotation="90"/>
    </xf>
    <xf numFmtId="0" fontId="37" fillId="33" borderId="55" xfId="0" applyFont="1" applyFill="1" applyBorder="1" applyAlignment="1">
      <alignment horizontal="center" vertical="center" textRotation="90"/>
    </xf>
    <xf numFmtId="0" fontId="37" fillId="33" borderId="27" xfId="0" applyFont="1" applyFill="1" applyBorder="1" applyAlignment="1">
      <alignment horizontal="center" vertical="center" textRotation="90"/>
    </xf>
    <xf numFmtId="0" fontId="37" fillId="33" borderId="42" xfId="0" applyFont="1" applyFill="1" applyBorder="1" applyAlignment="1">
      <alignment horizontal="center" vertical="center" textRotation="90"/>
    </xf>
    <xf numFmtId="0" fontId="36" fillId="33" borderId="29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1" fontId="50" fillId="33" borderId="36" xfId="0" applyNumberFormat="1" applyFont="1" applyFill="1" applyBorder="1" applyAlignment="1">
      <alignment horizontal="center" vertical="center"/>
    </xf>
    <xf numFmtId="1" fontId="50" fillId="33" borderId="12" xfId="0" applyNumberFormat="1" applyFont="1" applyFill="1" applyBorder="1" applyAlignment="1">
      <alignment horizontal="center" vertical="center"/>
    </xf>
    <xf numFmtId="0" fontId="43" fillId="33" borderId="80" xfId="0" applyFont="1" applyFill="1" applyBorder="1" applyAlignment="1">
      <alignment horizontal="center" vertical="center" wrapText="1"/>
    </xf>
    <xf numFmtId="1" fontId="47" fillId="33" borderId="14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 horizontal="left" wrapText="1"/>
    </xf>
    <xf numFmtId="0" fontId="44" fillId="33" borderId="43" xfId="0" applyFont="1" applyFill="1" applyBorder="1" applyAlignment="1">
      <alignment horizontal="left" wrapText="1"/>
    </xf>
    <xf numFmtId="1" fontId="50" fillId="33" borderId="60" xfId="0" applyNumberFormat="1" applyFont="1" applyFill="1" applyBorder="1" applyAlignment="1">
      <alignment horizontal="center" vertical="center"/>
    </xf>
    <xf numFmtId="1" fontId="50" fillId="33" borderId="20" xfId="0" applyNumberFormat="1" applyFont="1" applyFill="1" applyBorder="1" applyAlignment="1">
      <alignment horizontal="center" vertical="center"/>
    </xf>
    <xf numFmtId="1" fontId="50" fillId="33" borderId="61" xfId="0" applyNumberFormat="1" applyFont="1" applyFill="1" applyBorder="1" applyAlignment="1">
      <alignment horizontal="center" vertical="center"/>
    </xf>
    <xf numFmtId="0" fontId="47" fillId="33" borderId="45" xfId="0" applyFont="1" applyFill="1" applyBorder="1" applyAlignment="1">
      <alignment horizontal="center" vertical="center"/>
    </xf>
    <xf numFmtId="0" fontId="50" fillId="33" borderId="60" xfId="0" applyFont="1" applyFill="1" applyBorder="1" applyAlignment="1">
      <alignment horizontal="center" vertical="center"/>
    </xf>
    <xf numFmtId="0" fontId="50" fillId="33" borderId="80" xfId="0" applyFont="1" applyFill="1" applyBorder="1" applyAlignment="1">
      <alignment horizontal="center" vertical="center"/>
    </xf>
    <xf numFmtId="0" fontId="50" fillId="33" borderId="61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left" vertical="center" wrapText="1"/>
    </xf>
    <xf numFmtId="0" fontId="45" fillId="33" borderId="64" xfId="0" applyFont="1" applyFill="1" applyBorder="1" applyAlignment="1">
      <alignment horizontal="left" vertical="center" wrapText="1"/>
    </xf>
    <xf numFmtId="0" fontId="45" fillId="33" borderId="82" xfId="0" applyFont="1" applyFill="1" applyBorder="1" applyAlignment="1">
      <alignment horizontal="left" vertical="center" wrapText="1"/>
    </xf>
    <xf numFmtId="0" fontId="45" fillId="33" borderId="58" xfId="0" applyFont="1" applyFill="1" applyBorder="1" applyAlignment="1">
      <alignment horizontal="left" vertical="center" wrapText="1"/>
    </xf>
    <xf numFmtId="49" fontId="34" fillId="33" borderId="23" xfId="0" applyNumberFormat="1" applyFont="1" applyFill="1" applyBorder="1" applyAlignment="1">
      <alignment horizontal="center" vertical="center"/>
    </xf>
    <xf numFmtId="49" fontId="34" fillId="33" borderId="40" xfId="0" applyNumberFormat="1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48" xfId="0" applyFont="1" applyFill="1" applyBorder="1" applyAlignment="1">
      <alignment horizontal="center" vertical="center"/>
    </xf>
    <xf numFmtId="1" fontId="42" fillId="33" borderId="72" xfId="0" applyNumberFormat="1" applyFont="1" applyFill="1" applyBorder="1" applyAlignment="1">
      <alignment horizontal="center" vertical="center"/>
    </xf>
    <xf numFmtId="1" fontId="42" fillId="33" borderId="73" xfId="0" applyNumberFormat="1" applyFont="1" applyFill="1" applyBorder="1" applyAlignment="1">
      <alignment horizontal="center" vertical="center"/>
    </xf>
    <xf numFmtId="1" fontId="36" fillId="33" borderId="22" xfId="0" applyNumberFormat="1" applyFont="1" applyFill="1" applyBorder="1" applyAlignment="1">
      <alignment horizontal="center" vertical="center"/>
    </xf>
    <xf numFmtId="1" fontId="36" fillId="33" borderId="48" xfId="0" applyNumberFormat="1" applyFont="1" applyFill="1" applyBorder="1" applyAlignment="1">
      <alignment horizontal="center" vertical="center"/>
    </xf>
    <xf numFmtId="1" fontId="36" fillId="33" borderId="63" xfId="0" applyNumberFormat="1" applyFont="1" applyFill="1" applyBorder="1" applyAlignment="1">
      <alignment horizontal="center" vertical="center"/>
    </xf>
    <xf numFmtId="0" fontId="44" fillId="33" borderId="48" xfId="0" applyFont="1" applyFill="1" applyBorder="1" applyAlignment="1">
      <alignment horizontal="left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63" xfId="0" applyFont="1" applyFill="1" applyBorder="1" applyAlignment="1">
      <alignment horizontal="center" vertical="center"/>
    </xf>
    <xf numFmtId="0" fontId="44" fillId="33" borderId="86" xfId="0" applyFont="1" applyFill="1" applyBorder="1" applyAlignment="1">
      <alignment horizontal="left" vertical="center" wrapText="1"/>
    </xf>
    <xf numFmtId="0" fontId="44" fillId="33" borderId="83" xfId="0" applyFont="1" applyFill="1" applyBorder="1" applyAlignment="1">
      <alignment horizontal="left" vertical="center" wrapText="1"/>
    </xf>
    <xf numFmtId="0" fontId="44" fillId="33" borderId="82" xfId="0" applyFont="1" applyFill="1" applyBorder="1" applyAlignment="1">
      <alignment horizontal="left" wrapText="1"/>
    </xf>
    <xf numFmtId="0" fontId="44" fillId="33" borderId="58" xfId="0" applyFont="1" applyFill="1" applyBorder="1" applyAlignment="1">
      <alignment horizontal="left" wrapText="1"/>
    </xf>
    <xf numFmtId="0" fontId="44" fillId="33" borderId="60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44" fillId="33" borderId="80" xfId="0" applyFont="1" applyFill="1" applyBorder="1" applyAlignment="1">
      <alignment horizontal="left" vertical="center"/>
    </xf>
    <xf numFmtId="1" fontId="42" fillId="33" borderId="46" xfId="0" applyNumberFormat="1" applyFont="1" applyFill="1" applyBorder="1" applyAlignment="1">
      <alignment horizontal="center" vertical="center"/>
    </xf>
    <xf numFmtId="1" fontId="36" fillId="33" borderId="66" xfId="0" applyNumberFormat="1" applyFont="1" applyFill="1" applyBorder="1" applyAlignment="1">
      <alignment horizontal="center" vertical="center"/>
    </xf>
    <xf numFmtId="1" fontId="36" fillId="33" borderId="65" xfId="0" applyNumberFormat="1" applyFont="1" applyFill="1" applyBorder="1" applyAlignment="1">
      <alignment horizontal="center" vertical="center"/>
    </xf>
    <xf numFmtId="1" fontId="36" fillId="33" borderId="64" xfId="0" applyNumberFormat="1" applyFont="1" applyFill="1" applyBorder="1" applyAlignment="1">
      <alignment horizontal="center" vertical="center"/>
    </xf>
    <xf numFmtId="1" fontId="36" fillId="33" borderId="36" xfId="0" applyNumberFormat="1" applyFont="1" applyFill="1" applyBorder="1" applyAlignment="1">
      <alignment horizontal="center" vertical="center"/>
    </xf>
    <xf numFmtId="1" fontId="36" fillId="33" borderId="43" xfId="0" applyNumberFormat="1" applyFont="1" applyFill="1" applyBorder="1" applyAlignment="1">
      <alignment horizontal="center" vertical="center"/>
    </xf>
    <xf numFmtId="1" fontId="36" fillId="33" borderId="44" xfId="0" applyNumberFormat="1" applyFont="1" applyFill="1" applyBorder="1" applyAlignment="1">
      <alignment horizontal="center" vertical="center"/>
    </xf>
    <xf numFmtId="0" fontId="36" fillId="33" borderId="36" xfId="0" applyFont="1" applyFill="1" applyBorder="1" applyAlignment="1">
      <alignment horizontal="center" vertical="center"/>
    </xf>
    <xf numFmtId="0" fontId="36" fillId="33" borderId="4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4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3" fillId="33" borderId="86" xfId="0" applyFont="1" applyFill="1" applyBorder="1" applyAlignment="1">
      <alignment horizontal="center" vertical="center" wrapText="1"/>
    </xf>
    <xf numFmtId="0" fontId="43" fillId="33" borderId="88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/>
    </xf>
    <xf numFmtId="0" fontId="44" fillId="33" borderId="52" xfId="0" applyFont="1" applyFill="1" applyBorder="1" applyAlignment="1">
      <alignment horizontal="center" vertical="center"/>
    </xf>
    <xf numFmtId="0" fontId="36" fillId="33" borderId="58" xfId="0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/>
    </xf>
    <xf numFmtId="0" fontId="36" fillId="33" borderId="45" xfId="0" applyFont="1" applyFill="1" applyBorder="1" applyAlignment="1">
      <alignment horizontal="center" vertical="center"/>
    </xf>
    <xf numFmtId="0" fontId="36" fillId="33" borderId="59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4" fillId="33" borderId="66" xfId="0" applyFont="1" applyFill="1" applyBorder="1" applyAlignment="1">
      <alignment horizontal="left" vertical="center" wrapText="1"/>
    </xf>
    <xf numFmtId="0" fontId="44" fillId="33" borderId="65" xfId="0" applyFont="1" applyFill="1" applyBorder="1" applyAlignment="1">
      <alignment horizontal="left" vertical="center" wrapText="1"/>
    </xf>
    <xf numFmtId="0" fontId="44" fillId="33" borderId="64" xfId="0" applyFont="1" applyFill="1" applyBorder="1" applyAlignment="1">
      <alignment horizontal="left" vertical="center" wrapText="1"/>
    </xf>
    <xf numFmtId="49" fontId="36" fillId="33" borderId="82" xfId="0" applyNumberFormat="1" applyFont="1" applyFill="1" applyBorder="1" applyAlignment="1">
      <alignment horizontal="center" vertical="center"/>
    </xf>
    <xf numFmtId="49" fontId="36" fillId="33" borderId="58" xfId="0" applyNumberFormat="1" applyFont="1" applyFill="1" applyBorder="1" applyAlignment="1">
      <alignment horizontal="center" vertical="center"/>
    </xf>
    <xf numFmtId="49" fontId="36" fillId="33" borderId="59" xfId="0" applyNumberFormat="1" applyFont="1" applyFill="1" applyBorder="1" applyAlignment="1">
      <alignment horizontal="center" vertical="center"/>
    </xf>
    <xf numFmtId="0" fontId="53" fillId="33" borderId="87" xfId="0" applyFont="1" applyFill="1" applyBorder="1" applyAlignment="1">
      <alignment horizontal="center" vertical="center" wrapText="1"/>
    </xf>
    <xf numFmtId="0" fontId="53" fillId="33" borderId="84" xfId="0" applyFont="1" applyFill="1" applyBorder="1" applyAlignment="1">
      <alignment horizontal="center" vertical="center" wrapText="1"/>
    </xf>
    <xf numFmtId="0" fontId="43" fillId="33" borderId="53" xfId="0" applyFont="1" applyFill="1" applyBorder="1" applyAlignment="1">
      <alignment horizontal="center" vertical="center" wrapText="1"/>
    </xf>
    <xf numFmtId="0" fontId="43" fillId="33" borderId="55" xfId="0" applyFont="1" applyFill="1" applyBorder="1" applyAlignment="1">
      <alignment horizontal="center" vertical="center" wrapText="1"/>
    </xf>
    <xf numFmtId="0" fontId="35" fillId="33" borderId="83" xfId="0" applyFont="1" applyFill="1" applyBorder="1" applyAlignment="1">
      <alignment horizontal="center" vertical="center" wrapText="1"/>
    </xf>
    <xf numFmtId="0" fontId="35" fillId="33" borderId="88" xfId="0" applyFont="1" applyFill="1" applyBorder="1" applyAlignment="1">
      <alignment horizontal="center" vertical="center" wrapText="1"/>
    </xf>
    <xf numFmtId="49" fontId="43" fillId="33" borderId="36" xfId="0" applyNumberFormat="1" applyFont="1" applyFill="1" applyBorder="1" applyAlignment="1">
      <alignment horizontal="center" vertical="center"/>
    </xf>
    <xf numFmtId="49" fontId="43" fillId="33" borderId="43" xfId="0" applyNumberFormat="1" applyFont="1" applyFill="1" applyBorder="1" applyAlignment="1">
      <alignment horizontal="center" vertical="center"/>
    </xf>
    <xf numFmtId="49" fontId="43" fillId="33" borderId="44" xfId="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horizontal="left" vertical="top" wrapText="1"/>
    </xf>
    <xf numFmtId="0" fontId="34" fillId="33" borderId="0" xfId="0" applyFont="1" applyFill="1" applyBorder="1" applyAlignment="1">
      <alignment horizontal="left" vertical="top" wrapText="1"/>
    </xf>
    <xf numFmtId="0" fontId="34" fillId="33" borderId="0" xfId="0" applyFont="1" applyFill="1" applyBorder="1" applyAlignment="1">
      <alignment horizontal="center" vertical="top"/>
    </xf>
    <xf numFmtId="49" fontId="43" fillId="33" borderId="58" xfId="0" applyNumberFormat="1" applyFont="1" applyFill="1" applyBorder="1" applyAlignment="1">
      <alignment horizontal="center" vertical="center" wrapText="1"/>
    </xf>
    <xf numFmtId="49" fontId="43" fillId="33" borderId="59" xfId="0" applyNumberFormat="1" applyFont="1" applyFill="1" applyBorder="1" applyAlignment="1">
      <alignment horizontal="center" vertical="center" wrapText="1"/>
    </xf>
    <xf numFmtId="0" fontId="50" fillId="33" borderId="60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6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 wrapText="1"/>
    </xf>
    <xf numFmtId="0" fontId="36" fillId="33" borderId="72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73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36" fillId="33" borderId="82" xfId="0" applyFont="1" applyFill="1" applyBorder="1" applyAlignment="1">
      <alignment horizontal="center" vertical="center"/>
    </xf>
    <xf numFmtId="0" fontId="34" fillId="33" borderId="0" xfId="0" applyFont="1" applyFill="1" applyAlignment="1">
      <alignment horizontal="left"/>
    </xf>
    <xf numFmtId="0" fontId="43" fillId="33" borderId="45" xfId="0" applyFont="1" applyFill="1" applyBorder="1" applyAlignment="1">
      <alignment horizontal="center" vertical="center"/>
    </xf>
    <xf numFmtId="0" fontId="44" fillId="33" borderId="59" xfId="0" applyFont="1" applyFill="1" applyBorder="1" applyAlignment="1">
      <alignment horizontal="left" vertical="center" wrapText="1"/>
    </xf>
    <xf numFmtId="1" fontId="47" fillId="33" borderId="33" xfId="0" applyNumberFormat="1" applyFont="1" applyFill="1" applyBorder="1" applyAlignment="1">
      <alignment horizontal="center"/>
    </xf>
    <xf numFmtId="1" fontId="47" fillId="33" borderId="35" xfId="0" applyNumberFormat="1" applyFont="1" applyFill="1" applyBorder="1" applyAlignment="1">
      <alignment horizontal="center"/>
    </xf>
    <xf numFmtId="1" fontId="50" fillId="33" borderId="23" xfId="0" applyNumberFormat="1" applyFont="1" applyFill="1" applyBorder="1" applyAlignment="1">
      <alignment horizontal="center" vertical="center"/>
    </xf>
    <xf numFmtId="1" fontId="50" fillId="33" borderId="17" xfId="0" applyNumberFormat="1" applyFont="1" applyFill="1" applyBorder="1" applyAlignment="1">
      <alignment horizontal="center" vertical="center"/>
    </xf>
    <xf numFmtId="1" fontId="50" fillId="33" borderId="33" xfId="0" applyNumberFormat="1" applyFont="1" applyFill="1" applyBorder="1" applyAlignment="1">
      <alignment horizontal="center" vertical="center"/>
    </xf>
    <xf numFmtId="1" fontId="50" fillId="33" borderId="34" xfId="0" applyNumberFormat="1" applyFont="1" applyFill="1" applyBorder="1" applyAlignment="1">
      <alignment horizontal="center" vertical="center"/>
    </xf>
    <xf numFmtId="0" fontId="37" fillId="33" borderId="52" xfId="0" applyFont="1" applyFill="1" applyBorder="1" applyAlignment="1">
      <alignment horizontal="center"/>
    </xf>
    <xf numFmtId="0" fontId="37" fillId="33" borderId="38" xfId="0" applyFont="1" applyFill="1" applyBorder="1" applyAlignment="1">
      <alignment horizontal="center"/>
    </xf>
    <xf numFmtId="0" fontId="37" fillId="33" borderId="51" xfId="0" applyFont="1" applyFill="1" applyBorder="1" applyAlignment="1">
      <alignment horizontal="center"/>
    </xf>
    <xf numFmtId="1" fontId="47" fillId="33" borderId="30" xfId="0" applyNumberFormat="1" applyFont="1" applyFill="1" applyBorder="1" applyAlignment="1">
      <alignment horizontal="center"/>
    </xf>
    <xf numFmtId="1" fontId="47" fillId="33" borderId="17" xfId="0" applyNumberFormat="1" applyFont="1" applyFill="1" applyBorder="1" applyAlignment="1">
      <alignment horizontal="center"/>
    </xf>
    <xf numFmtId="1" fontId="47" fillId="33" borderId="32" xfId="0" applyNumberFormat="1" applyFont="1" applyFill="1" applyBorder="1" applyAlignment="1">
      <alignment horizontal="center"/>
    </xf>
    <xf numFmtId="1" fontId="47" fillId="33" borderId="34" xfId="0" applyNumberFormat="1" applyFont="1" applyFill="1" applyBorder="1" applyAlignment="1">
      <alignment horizontal="center"/>
    </xf>
    <xf numFmtId="0" fontId="36" fillId="33" borderId="34" xfId="0" applyFont="1" applyFill="1" applyBorder="1" applyAlignment="1">
      <alignment horizontal="center" vertical="center"/>
    </xf>
    <xf numFmtId="0" fontId="36" fillId="33" borderId="51" xfId="0" applyFont="1" applyFill="1" applyBorder="1" applyAlignment="1">
      <alignment horizontal="center"/>
    </xf>
    <xf numFmtId="0" fontId="36" fillId="33" borderId="39" xfId="0" applyFont="1" applyFill="1" applyBorder="1" applyAlignment="1">
      <alignment horizontal="center"/>
    </xf>
    <xf numFmtId="0" fontId="37" fillId="33" borderId="57" xfId="0" applyFont="1" applyFill="1" applyBorder="1" applyAlignment="1">
      <alignment horizontal="center" vertical="center" textRotation="90" wrapText="1"/>
    </xf>
    <xf numFmtId="0" fontId="37" fillId="33" borderId="56" xfId="0" applyFont="1" applyFill="1" applyBorder="1" applyAlignment="1">
      <alignment horizontal="center" vertical="center" textRotation="90" wrapText="1"/>
    </xf>
    <xf numFmtId="0" fontId="37" fillId="33" borderId="50" xfId="0" applyFont="1" applyFill="1" applyBorder="1" applyAlignment="1">
      <alignment horizontal="center" vertical="center" textRotation="90" wrapText="1"/>
    </xf>
    <xf numFmtId="0" fontId="37" fillId="33" borderId="49" xfId="0" applyFont="1" applyFill="1" applyBorder="1" applyAlignment="1">
      <alignment horizontal="center" vertical="center" textRotation="90" wrapText="1"/>
    </xf>
    <xf numFmtId="0" fontId="37" fillId="33" borderId="85" xfId="0" applyFont="1" applyFill="1" applyBorder="1" applyAlignment="1">
      <alignment horizontal="center" vertical="center" textRotation="90" wrapText="1"/>
    </xf>
    <xf numFmtId="0" fontId="37" fillId="33" borderId="46" xfId="0" applyFont="1" applyFill="1" applyBorder="1" applyAlignment="1">
      <alignment horizontal="center" vertical="center" textRotation="90" wrapText="1"/>
    </xf>
    <xf numFmtId="0" fontId="36" fillId="33" borderId="10" xfId="0" applyFont="1" applyFill="1" applyBorder="1" applyAlignment="1">
      <alignment horizontal="center" vertical="center"/>
    </xf>
    <xf numFmtId="0" fontId="37" fillId="33" borderId="38" xfId="0" applyFont="1" applyFill="1" applyBorder="1" applyAlignment="1">
      <alignment horizontal="center" vertical="center" textRotation="90" wrapText="1"/>
    </xf>
    <xf numFmtId="0" fontId="37" fillId="33" borderId="10" xfId="0" applyFont="1" applyFill="1" applyBorder="1" applyAlignment="1">
      <alignment horizontal="center" vertical="center" textRotation="90" wrapText="1"/>
    </xf>
    <xf numFmtId="0" fontId="37" fillId="33" borderId="34" xfId="0" applyFont="1" applyFill="1" applyBorder="1" applyAlignment="1">
      <alignment horizontal="center" vertical="center" textRotation="90" wrapText="1"/>
    </xf>
    <xf numFmtId="0" fontId="37" fillId="33" borderId="52" xfId="0" applyFont="1" applyFill="1" applyBorder="1" applyAlignment="1">
      <alignment horizontal="center" vertical="center" textRotation="90" wrapText="1"/>
    </xf>
    <xf numFmtId="0" fontId="37" fillId="33" borderId="14" xfId="0" applyFont="1" applyFill="1" applyBorder="1" applyAlignment="1">
      <alignment horizontal="center" vertical="center" textRotation="90" wrapText="1"/>
    </xf>
    <xf numFmtId="0" fontId="37" fillId="33" borderId="33" xfId="0" applyFont="1" applyFill="1" applyBorder="1" applyAlignment="1">
      <alignment horizontal="center" vertical="center" textRotation="90" wrapText="1"/>
    </xf>
    <xf numFmtId="0" fontId="36" fillId="33" borderId="11" xfId="0" applyFont="1" applyFill="1" applyBorder="1" applyAlignment="1">
      <alignment horizontal="center" vertical="center"/>
    </xf>
    <xf numFmtId="1" fontId="50" fillId="33" borderId="52" xfId="0" applyNumberFormat="1" applyFont="1" applyFill="1" applyBorder="1" applyAlignment="1">
      <alignment horizontal="center" vertical="center"/>
    </xf>
    <xf numFmtId="1" fontId="50" fillId="33" borderId="38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49" fontId="39" fillId="33" borderId="0" xfId="0" applyNumberFormat="1" applyFont="1" applyFill="1" applyBorder="1" applyAlignment="1">
      <alignment horizontal="center"/>
    </xf>
    <xf numFmtId="0" fontId="36" fillId="33" borderId="24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33" xfId="0" applyFont="1" applyFill="1" applyBorder="1" applyAlignment="1">
      <alignment horizontal="center" vertical="center"/>
    </xf>
    <xf numFmtId="1" fontId="47" fillId="33" borderId="43" xfId="0" applyNumberFormat="1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left" vertical="center" textRotation="90"/>
    </xf>
    <xf numFmtId="0" fontId="44" fillId="33" borderId="88" xfId="0" applyFont="1" applyFill="1" applyBorder="1" applyAlignment="1">
      <alignment horizontal="left" vertical="center" textRotation="90"/>
    </xf>
    <xf numFmtId="0" fontId="44" fillId="33" borderId="85" xfId="0" applyFont="1" applyFill="1" applyBorder="1" applyAlignment="1">
      <alignment horizontal="left" vertical="center" textRotation="90"/>
    </xf>
    <xf numFmtId="0" fontId="44" fillId="33" borderId="73" xfId="0" applyFont="1" applyFill="1" applyBorder="1" applyAlignment="1">
      <alignment horizontal="left" vertical="center" textRotation="90"/>
    </xf>
    <xf numFmtId="0" fontId="38" fillId="33" borderId="0" xfId="0" applyFont="1" applyFill="1" applyAlignment="1">
      <alignment horizontal="left"/>
    </xf>
    <xf numFmtId="1" fontId="47" fillId="33" borderId="15" xfId="0" applyNumberFormat="1" applyFont="1" applyFill="1" applyBorder="1" applyAlignment="1">
      <alignment horizontal="center"/>
    </xf>
    <xf numFmtId="1" fontId="47" fillId="33" borderId="23" xfId="0" applyNumberFormat="1" applyFont="1" applyFill="1" applyBorder="1" applyAlignment="1">
      <alignment horizontal="center"/>
    </xf>
    <xf numFmtId="1" fontId="47" fillId="33" borderId="31" xfId="0" applyNumberFormat="1" applyFont="1" applyFill="1" applyBorder="1" applyAlignment="1">
      <alignment horizontal="center"/>
    </xf>
    <xf numFmtId="1" fontId="47" fillId="33" borderId="51" xfId="0" applyNumberFormat="1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_Эксперим. план 200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X195"/>
  <sheetViews>
    <sheetView view="pageBreakPreview" zoomScale="55" zoomScaleNormal="50" zoomScaleSheetLayoutView="55" zoomScalePageLayoutView="0" workbookViewId="0" topLeftCell="A141">
      <selection activeCell="E147" sqref="E147"/>
    </sheetView>
  </sheetViews>
  <sheetFormatPr defaultColWidth="4.75390625" defaultRowHeight="12.75"/>
  <cols>
    <col min="1" max="1" width="11.75390625" style="70" customWidth="1"/>
    <col min="2" max="14" width="4.875" style="21" customWidth="1"/>
    <col min="15" max="15" width="6.625" style="21" customWidth="1"/>
    <col min="16" max="16" width="4.875" style="73" customWidth="1"/>
    <col min="17" max="17" width="5.25390625" style="73" customWidth="1"/>
    <col min="18" max="19" width="4.875" style="73" customWidth="1"/>
    <col min="20" max="20" width="4.875" style="21" customWidth="1"/>
    <col min="21" max="21" width="8.875" style="21" customWidth="1"/>
    <col min="22" max="31" width="4.875" style="21" customWidth="1"/>
    <col min="32" max="32" width="10.75390625" style="21" customWidth="1"/>
    <col min="33" max="33" width="7.25390625" style="21" customWidth="1"/>
    <col min="34" max="35" width="8.375" style="21" customWidth="1"/>
    <col min="36" max="36" width="8.25390625" style="21" customWidth="1"/>
    <col min="37" max="37" width="9.00390625" style="21" customWidth="1"/>
    <col min="38" max="38" width="8.375" style="21" customWidth="1"/>
    <col min="39" max="39" width="8.625" style="21" customWidth="1"/>
    <col min="40" max="40" width="6.25390625" style="21" customWidth="1"/>
    <col min="41" max="41" width="8.875" style="21" customWidth="1"/>
    <col min="42" max="42" width="7.625" style="21" customWidth="1"/>
    <col min="43" max="43" width="6.75390625" style="24" customWidth="1"/>
    <col min="44" max="44" width="10.00390625" style="21" customWidth="1"/>
    <col min="45" max="45" width="7.875" style="21" customWidth="1"/>
    <col min="46" max="46" width="6.625" style="21" customWidth="1"/>
    <col min="47" max="47" width="8.375" style="21" customWidth="1"/>
    <col min="48" max="48" width="7.875" style="21" customWidth="1"/>
    <col min="49" max="49" width="6.75390625" style="21" customWidth="1"/>
    <col min="50" max="50" width="10.00390625" style="21" customWidth="1"/>
    <col min="51" max="51" width="9.125" style="21" customWidth="1"/>
    <col min="52" max="52" width="9.00390625" style="21" customWidth="1"/>
    <col min="53" max="53" width="6.875" style="21" customWidth="1"/>
    <col min="54" max="54" width="8.25390625" style="21" customWidth="1"/>
    <col min="55" max="55" width="9.00390625" style="21" customWidth="1"/>
    <col min="56" max="56" width="6.25390625" style="21" customWidth="1"/>
    <col min="57" max="57" width="11.25390625" style="21" customWidth="1"/>
    <col min="58" max="59" width="4.875" style="21" customWidth="1"/>
    <col min="60" max="60" width="5.375" style="21" customWidth="1"/>
    <col min="61" max="61" width="9.75390625" style="21" customWidth="1"/>
    <col min="62" max="62" width="4.75390625" style="21" customWidth="1"/>
    <col min="63" max="63" width="0.2421875" style="21" customWidth="1"/>
    <col min="64" max="82" width="4.75390625" style="21" customWidth="1"/>
    <col min="83" max="16384" width="4.75390625" style="21" customWidth="1"/>
  </cols>
  <sheetData>
    <row r="1" ht="6" customHeight="1"/>
    <row r="2" spans="2:49" ht="34.5">
      <c r="B2" s="22" t="s">
        <v>87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90"/>
      <c r="Q2" s="90"/>
      <c r="R2" s="70"/>
      <c r="S2" s="70"/>
      <c r="T2" s="70"/>
      <c r="U2" s="70"/>
      <c r="V2" s="70"/>
      <c r="W2" s="191" t="s">
        <v>308</v>
      </c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192">
        <v>20317</v>
      </c>
      <c r="AN2" s="70"/>
      <c r="AO2" s="70"/>
      <c r="AP2" s="70"/>
      <c r="AQ2" s="193"/>
      <c r="AR2" s="70"/>
      <c r="AS2" s="70"/>
      <c r="AT2" s="70"/>
      <c r="AU2" s="70"/>
      <c r="AV2" s="70"/>
      <c r="AW2" s="70"/>
    </row>
    <row r="3" spans="2:60" ht="30.75">
      <c r="B3" s="22" t="s">
        <v>88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90"/>
      <c r="Q3" s="9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193"/>
      <c r="AR3" s="70"/>
      <c r="AS3" s="70"/>
      <c r="AT3" s="70"/>
      <c r="AU3" s="70"/>
      <c r="AV3" s="70"/>
      <c r="AW3" s="70"/>
      <c r="AX3" s="22" t="s">
        <v>274</v>
      </c>
      <c r="AY3" s="22"/>
      <c r="AZ3" s="22"/>
      <c r="BB3" s="22"/>
      <c r="BC3" s="22"/>
      <c r="BD3" s="27"/>
      <c r="BE3" s="27"/>
      <c r="BF3" s="27"/>
      <c r="BG3" s="27"/>
      <c r="BH3" s="27"/>
    </row>
    <row r="4" spans="2:50" ht="30.75">
      <c r="B4" s="22" t="s">
        <v>89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  <c r="N4" s="23"/>
      <c r="O4" s="23"/>
      <c r="P4" s="90"/>
      <c r="Q4" s="90"/>
      <c r="R4" s="70"/>
      <c r="S4" s="70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70"/>
      <c r="AN4" s="70"/>
      <c r="AO4" s="70"/>
      <c r="AP4" s="70"/>
      <c r="AQ4" s="193"/>
      <c r="AR4" s="70"/>
      <c r="AS4" s="70"/>
      <c r="AT4" s="70"/>
      <c r="AU4" s="70"/>
      <c r="AV4" s="70"/>
      <c r="AW4" s="70"/>
      <c r="AX4" s="22" t="s">
        <v>275</v>
      </c>
    </row>
    <row r="5" spans="2:58" ht="30.75">
      <c r="B5" s="22" t="s">
        <v>90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90"/>
      <c r="Q5" s="1060" t="s">
        <v>309</v>
      </c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0"/>
      <c r="AL5" s="1060"/>
      <c r="AM5" s="1060"/>
      <c r="AN5" s="1060"/>
      <c r="AO5" s="1060"/>
      <c r="AP5" s="1060"/>
      <c r="AQ5" s="1060"/>
      <c r="AR5" s="1060"/>
      <c r="AS5" s="1060"/>
      <c r="AT5" s="1060"/>
      <c r="AU5" s="1060"/>
      <c r="AV5" s="1060"/>
      <c r="AW5" s="1060"/>
      <c r="AX5" s="22"/>
      <c r="AY5" s="26"/>
      <c r="AZ5" s="26"/>
      <c r="BA5" s="26"/>
      <c r="BB5" s="26"/>
      <c r="BC5" s="22"/>
      <c r="BD5" s="26"/>
      <c r="BE5" s="26"/>
      <c r="BF5" s="26"/>
    </row>
    <row r="6" spans="2:58" ht="30" customHeight="1">
      <c r="B6" s="22" t="s">
        <v>91</v>
      </c>
      <c r="C6" s="22"/>
      <c r="D6" s="22"/>
      <c r="E6" s="22"/>
      <c r="F6" s="22"/>
      <c r="G6" s="22"/>
      <c r="H6" s="22"/>
      <c r="I6" s="22"/>
      <c r="J6" s="204" t="s">
        <v>177</v>
      </c>
      <c r="K6" s="204"/>
      <c r="L6" s="204"/>
      <c r="M6" s="205"/>
      <c r="N6" s="205"/>
      <c r="O6" s="23"/>
      <c r="P6" s="90"/>
      <c r="Q6" s="90"/>
      <c r="R6" s="87" t="s">
        <v>310</v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456"/>
      <c r="AR6" s="87"/>
      <c r="AS6" s="87"/>
      <c r="AT6" s="87"/>
      <c r="AU6" s="87"/>
      <c r="AV6" s="87"/>
      <c r="AW6" s="194"/>
      <c r="AX6" s="22"/>
      <c r="AY6" s="26"/>
      <c r="AZ6" s="26"/>
      <c r="BA6" s="26"/>
      <c r="BB6" s="26"/>
      <c r="BC6" s="26"/>
      <c r="BD6" s="26"/>
      <c r="BE6" s="26"/>
      <c r="BF6" s="26"/>
    </row>
    <row r="7" spans="2:59" ht="15.75" customHeight="1">
      <c r="B7" s="27" t="s">
        <v>113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P7" s="70"/>
      <c r="Q7" s="70"/>
      <c r="R7" s="70"/>
      <c r="S7" s="70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70"/>
      <c r="AO7" s="70"/>
      <c r="AP7" s="70"/>
      <c r="AQ7" s="193"/>
      <c r="AR7" s="194"/>
      <c r="AS7" s="70"/>
      <c r="AT7" s="70"/>
      <c r="AU7" s="70"/>
      <c r="AV7" s="70"/>
      <c r="AW7" s="70"/>
      <c r="AX7" s="27" t="s">
        <v>264</v>
      </c>
      <c r="AY7" s="202"/>
      <c r="AZ7" s="202"/>
      <c r="BA7" s="202"/>
      <c r="BB7" s="202"/>
      <c r="BC7" s="202"/>
      <c r="BD7" s="202"/>
      <c r="BE7" s="202"/>
      <c r="BF7" s="202"/>
      <c r="BG7" s="203"/>
    </row>
    <row r="8" spans="2:59" ht="83.25" customHeight="1">
      <c r="B8" s="22" t="s">
        <v>115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8"/>
      <c r="N8" s="28"/>
      <c r="P8" s="70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8"/>
      <c r="AR8" s="458"/>
      <c r="AS8" s="458"/>
      <c r="AT8" s="458"/>
      <c r="AU8" s="458"/>
      <c r="AV8" s="458"/>
      <c r="AW8" s="458"/>
      <c r="AX8" s="22"/>
      <c r="AY8" s="202"/>
      <c r="AZ8" s="202"/>
      <c r="BA8" s="202"/>
      <c r="BB8" s="202"/>
      <c r="BC8" s="202"/>
      <c r="BD8" s="202"/>
      <c r="BE8" s="202"/>
      <c r="BF8" s="202"/>
      <c r="BG8" s="203"/>
    </row>
    <row r="9" spans="2:58" ht="18" customHeight="1">
      <c r="B9" s="27" t="s">
        <v>104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8"/>
      <c r="N9" s="28"/>
      <c r="P9" s="70"/>
      <c r="Q9" s="70"/>
      <c r="R9" s="70"/>
      <c r="S9" s="70"/>
      <c r="T9" s="85" t="s">
        <v>103</v>
      </c>
      <c r="U9" s="194"/>
      <c r="V9" s="194"/>
      <c r="W9" s="194"/>
      <c r="X9" s="194"/>
      <c r="Y9" s="194"/>
      <c r="Z9" s="194"/>
      <c r="AA9" s="194"/>
      <c r="AC9" s="194"/>
      <c r="AD9" s="194"/>
      <c r="AE9" s="194"/>
      <c r="AF9" s="195"/>
      <c r="AG9" s="194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26"/>
      <c r="AY9" s="26"/>
      <c r="AZ9" s="26"/>
      <c r="BA9" s="26"/>
      <c r="BB9" s="26"/>
      <c r="BC9" s="26"/>
      <c r="BD9" s="26"/>
      <c r="BE9" s="26"/>
      <c r="BF9" s="26"/>
    </row>
    <row r="10" spans="2:58" ht="33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8"/>
      <c r="N10" s="28"/>
      <c r="P10" s="70"/>
      <c r="Q10" s="70"/>
      <c r="R10" s="70"/>
      <c r="S10" s="70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70"/>
      <c r="AO10" s="70"/>
      <c r="AP10" s="70"/>
      <c r="AQ10" s="193"/>
      <c r="AR10" s="194"/>
      <c r="AS10" s="70"/>
      <c r="AT10" s="70"/>
      <c r="AU10" s="70"/>
      <c r="AV10" s="70"/>
      <c r="AW10" s="70"/>
      <c r="AX10" s="22" t="s">
        <v>212</v>
      </c>
      <c r="AY10" s="26"/>
      <c r="AZ10" s="26"/>
      <c r="BA10" s="26"/>
      <c r="BB10" s="27"/>
      <c r="BC10" s="26"/>
      <c r="BD10" s="26"/>
      <c r="BE10" s="26"/>
      <c r="BF10" s="26"/>
    </row>
    <row r="11" spans="2:49" ht="23.25" customHeight="1">
      <c r="B11" s="22" t="s">
        <v>102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8"/>
      <c r="N11" s="28"/>
      <c r="P11" s="70"/>
      <c r="Q11" s="70"/>
      <c r="R11" s="70"/>
      <c r="S11" s="70"/>
      <c r="T11" s="87" t="s">
        <v>101</v>
      </c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70"/>
      <c r="AO11" s="70"/>
      <c r="AP11" s="70"/>
      <c r="AQ11" s="193"/>
      <c r="AR11" s="194"/>
      <c r="AS11" s="70"/>
      <c r="AT11" s="70"/>
      <c r="AU11" s="70"/>
      <c r="AV11" s="70"/>
      <c r="AW11" s="70"/>
    </row>
    <row r="12" spans="2:49" ht="22.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P12" s="70"/>
      <c r="Q12" s="70"/>
      <c r="R12" s="70"/>
      <c r="S12" s="70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6"/>
      <c r="AR12" s="194"/>
      <c r="AS12" s="70"/>
      <c r="AT12" s="70"/>
      <c r="AU12" s="70"/>
      <c r="AV12" s="70"/>
      <c r="AW12" s="70"/>
    </row>
    <row r="13" spans="5:49" ht="30">
      <c r="E13" s="29" t="s">
        <v>243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90"/>
      <c r="Q13" s="90"/>
      <c r="R13" s="90"/>
      <c r="S13" s="90"/>
      <c r="T13" s="70"/>
      <c r="U13" s="70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84" t="s">
        <v>5</v>
      </c>
      <c r="AN13" s="194"/>
      <c r="AO13" s="70"/>
      <c r="AP13" s="70"/>
      <c r="AQ13" s="193"/>
      <c r="AR13" s="70"/>
      <c r="AS13" s="70"/>
      <c r="AT13" s="70"/>
      <c r="AU13" s="70"/>
      <c r="AV13" s="70"/>
      <c r="AW13" s="70"/>
    </row>
    <row r="14" spans="16:49" ht="13.5" thickBot="1"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193"/>
      <c r="AR14" s="70"/>
      <c r="AS14" s="70"/>
      <c r="AT14" s="70"/>
      <c r="AU14" s="70"/>
      <c r="AV14" s="70"/>
      <c r="AW14" s="70"/>
    </row>
    <row r="15" spans="1:61" ht="19.5" customHeight="1">
      <c r="A15" s="969" t="s">
        <v>71</v>
      </c>
      <c r="B15" s="983" t="s">
        <v>83</v>
      </c>
      <c r="C15" s="972"/>
      <c r="D15" s="972"/>
      <c r="E15" s="973"/>
      <c r="F15" s="997" t="s">
        <v>96</v>
      </c>
      <c r="G15" s="972" t="s">
        <v>82</v>
      </c>
      <c r="H15" s="972"/>
      <c r="I15" s="973"/>
      <c r="J15" s="999" t="s">
        <v>184</v>
      </c>
      <c r="K15" s="983" t="s">
        <v>81</v>
      </c>
      <c r="L15" s="972"/>
      <c r="M15" s="972"/>
      <c r="N15" s="1008"/>
      <c r="O15" s="1079" t="s">
        <v>80</v>
      </c>
      <c r="P15" s="1079"/>
      <c r="Q15" s="1079"/>
      <c r="R15" s="1080"/>
      <c r="S15" s="1077" t="s">
        <v>185</v>
      </c>
      <c r="T15" s="1081" t="s">
        <v>79</v>
      </c>
      <c r="U15" s="1079"/>
      <c r="V15" s="1080"/>
      <c r="W15" s="1001" t="s">
        <v>187</v>
      </c>
      <c r="X15" s="972" t="s">
        <v>78</v>
      </c>
      <c r="Y15" s="972"/>
      <c r="Z15" s="973"/>
      <c r="AA15" s="999" t="s">
        <v>186</v>
      </c>
      <c r="AB15" s="983" t="s">
        <v>77</v>
      </c>
      <c r="AC15" s="972"/>
      <c r="AD15" s="972"/>
      <c r="AE15" s="973"/>
      <c r="AF15" s="997" t="s">
        <v>97</v>
      </c>
      <c r="AG15" s="972" t="s">
        <v>76</v>
      </c>
      <c r="AH15" s="972"/>
      <c r="AI15" s="973"/>
      <c r="AJ15" s="976" t="s">
        <v>98</v>
      </c>
      <c r="AK15" s="983" t="s">
        <v>75</v>
      </c>
      <c r="AL15" s="972"/>
      <c r="AM15" s="972"/>
      <c r="AN15" s="1008"/>
      <c r="AO15" s="972" t="s">
        <v>74</v>
      </c>
      <c r="AP15" s="972"/>
      <c r="AQ15" s="972"/>
      <c r="AR15" s="973"/>
      <c r="AS15" s="976" t="s">
        <v>99</v>
      </c>
      <c r="AT15" s="983" t="s">
        <v>73</v>
      </c>
      <c r="AU15" s="972"/>
      <c r="AV15" s="973"/>
      <c r="AW15" s="997" t="s">
        <v>100</v>
      </c>
      <c r="AX15" s="972" t="s">
        <v>72</v>
      </c>
      <c r="AY15" s="972"/>
      <c r="AZ15" s="972"/>
      <c r="BA15" s="1008"/>
      <c r="BB15" s="1109" t="s">
        <v>27</v>
      </c>
      <c r="BC15" s="995" t="s">
        <v>22</v>
      </c>
      <c r="BD15" s="1086" t="s">
        <v>23</v>
      </c>
      <c r="BE15" s="1009" t="s">
        <v>68</v>
      </c>
      <c r="BF15" s="1009" t="s">
        <v>67</v>
      </c>
      <c r="BG15" s="1011" t="s">
        <v>69</v>
      </c>
      <c r="BH15" s="1011" t="s">
        <v>70</v>
      </c>
      <c r="BI15" s="995" t="s">
        <v>4</v>
      </c>
    </row>
    <row r="16" spans="1:61" ht="167.25" customHeight="1" thickBot="1">
      <c r="A16" s="970"/>
      <c r="B16" s="138" t="s">
        <v>188</v>
      </c>
      <c r="C16" s="139" t="s">
        <v>31</v>
      </c>
      <c r="D16" s="139" t="s">
        <v>32</v>
      </c>
      <c r="E16" s="139" t="s">
        <v>33</v>
      </c>
      <c r="F16" s="998"/>
      <c r="G16" s="140" t="s">
        <v>34</v>
      </c>
      <c r="H16" s="139" t="s">
        <v>35</v>
      </c>
      <c r="I16" s="139" t="s">
        <v>36</v>
      </c>
      <c r="J16" s="1000"/>
      <c r="K16" s="138" t="s">
        <v>37</v>
      </c>
      <c r="L16" s="139" t="s">
        <v>38</v>
      </c>
      <c r="M16" s="139" t="s">
        <v>39</v>
      </c>
      <c r="N16" s="126" t="s">
        <v>40</v>
      </c>
      <c r="O16" s="141" t="s">
        <v>30</v>
      </c>
      <c r="P16" s="142" t="s">
        <v>31</v>
      </c>
      <c r="Q16" s="142" t="s">
        <v>32</v>
      </c>
      <c r="R16" s="142" t="s">
        <v>33</v>
      </c>
      <c r="S16" s="1078"/>
      <c r="T16" s="143" t="s">
        <v>41</v>
      </c>
      <c r="U16" s="142" t="s">
        <v>42</v>
      </c>
      <c r="V16" s="142" t="s">
        <v>43</v>
      </c>
      <c r="W16" s="1002"/>
      <c r="X16" s="140" t="s">
        <v>44</v>
      </c>
      <c r="Y16" s="139" t="s">
        <v>45</v>
      </c>
      <c r="Z16" s="139" t="s">
        <v>46</v>
      </c>
      <c r="AA16" s="1000"/>
      <c r="AB16" s="138" t="s">
        <v>44</v>
      </c>
      <c r="AC16" s="139" t="s">
        <v>45</v>
      </c>
      <c r="AD16" s="139" t="s">
        <v>46</v>
      </c>
      <c r="AE16" s="139" t="s">
        <v>47</v>
      </c>
      <c r="AF16" s="998"/>
      <c r="AG16" s="140" t="s">
        <v>34</v>
      </c>
      <c r="AH16" s="139" t="s">
        <v>35</v>
      </c>
      <c r="AI16" s="139" t="s">
        <v>36</v>
      </c>
      <c r="AJ16" s="977"/>
      <c r="AK16" s="138" t="s">
        <v>48</v>
      </c>
      <c r="AL16" s="139" t="s">
        <v>49</v>
      </c>
      <c r="AM16" s="139" t="s">
        <v>50</v>
      </c>
      <c r="AN16" s="126" t="s">
        <v>51</v>
      </c>
      <c r="AO16" s="140" t="s">
        <v>30</v>
      </c>
      <c r="AP16" s="139" t="s">
        <v>31</v>
      </c>
      <c r="AQ16" s="144" t="s">
        <v>32</v>
      </c>
      <c r="AR16" s="139" t="s">
        <v>33</v>
      </c>
      <c r="AS16" s="977"/>
      <c r="AT16" s="169" t="s">
        <v>34</v>
      </c>
      <c r="AU16" s="170" t="s">
        <v>35</v>
      </c>
      <c r="AV16" s="139" t="s">
        <v>36</v>
      </c>
      <c r="AW16" s="998"/>
      <c r="AX16" s="140" t="s">
        <v>37</v>
      </c>
      <c r="AY16" s="139" t="s">
        <v>38</v>
      </c>
      <c r="AZ16" s="139" t="s">
        <v>39</v>
      </c>
      <c r="BA16" s="126" t="s">
        <v>52</v>
      </c>
      <c r="BB16" s="1110"/>
      <c r="BC16" s="1111"/>
      <c r="BD16" s="1087"/>
      <c r="BE16" s="1010"/>
      <c r="BF16" s="1010"/>
      <c r="BG16" s="1012"/>
      <c r="BH16" s="1012"/>
      <c r="BI16" s="996"/>
    </row>
    <row r="17" spans="1:61" s="430" customFormat="1" ht="23.25">
      <c r="A17" s="412" t="s">
        <v>19</v>
      </c>
      <c r="B17" s="413"/>
      <c r="C17" s="414"/>
      <c r="D17" s="414"/>
      <c r="E17" s="414"/>
      <c r="F17" s="415"/>
      <c r="G17" s="416"/>
      <c r="H17" s="417">
        <v>18</v>
      </c>
      <c r="I17" s="414"/>
      <c r="J17" s="418"/>
      <c r="K17" s="413"/>
      <c r="L17" s="414"/>
      <c r="M17" s="414"/>
      <c r="N17" s="418"/>
      <c r="O17" s="525"/>
      <c r="P17" s="419"/>
      <c r="Q17" s="419"/>
      <c r="R17" s="419"/>
      <c r="S17" s="420"/>
      <c r="T17" s="421" t="s">
        <v>0</v>
      </c>
      <c r="U17" s="422" t="s">
        <v>0</v>
      </c>
      <c r="V17" s="422" t="s">
        <v>0</v>
      </c>
      <c r="W17" s="529" t="s">
        <v>54</v>
      </c>
      <c r="X17" s="429" t="s">
        <v>54</v>
      </c>
      <c r="Y17" s="414"/>
      <c r="Z17" s="414"/>
      <c r="AA17" s="415"/>
      <c r="AB17" s="416"/>
      <c r="AC17" s="419"/>
      <c r="AD17" s="425">
        <v>18</v>
      </c>
      <c r="AE17" s="419"/>
      <c r="AF17" s="418"/>
      <c r="AG17" s="413"/>
      <c r="AH17" s="414"/>
      <c r="AI17" s="414"/>
      <c r="AJ17" s="415"/>
      <c r="AK17" s="416"/>
      <c r="AL17" s="414"/>
      <c r="AM17" s="414"/>
      <c r="AN17" s="415"/>
      <c r="AO17" s="426"/>
      <c r="AP17" s="427"/>
      <c r="AQ17" s="148" t="s">
        <v>0</v>
      </c>
      <c r="AR17" s="148" t="s">
        <v>0</v>
      </c>
      <c r="AS17" s="432" t="s">
        <v>0</v>
      </c>
      <c r="AT17" s="198" t="s">
        <v>1</v>
      </c>
      <c r="AU17" s="146" t="s">
        <v>1</v>
      </c>
      <c r="AV17" s="198" t="s">
        <v>1</v>
      </c>
      <c r="AW17" s="145" t="s">
        <v>1</v>
      </c>
      <c r="AX17" s="431" t="s">
        <v>54</v>
      </c>
      <c r="AY17" s="146" t="s">
        <v>54</v>
      </c>
      <c r="AZ17" s="147" t="s">
        <v>54</v>
      </c>
      <c r="BA17" s="427" t="s">
        <v>54</v>
      </c>
      <c r="BB17" s="429">
        <v>36</v>
      </c>
      <c r="BC17" s="423">
        <v>6</v>
      </c>
      <c r="BD17" s="424">
        <v>4</v>
      </c>
      <c r="BE17" s="428"/>
      <c r="BF17" s="428"/>
      <c r="BG17" s="428"/>
      <c r="BH17" s="428">
        <v>6</v>
      </c>
      <c r="BI17" s="423">
        <f>SUM(BB17:BH17)</f>
        <v>52</v>
      </c>
    </row>
    <row r="18" spans="1:61" ht="23.25">
      <c r="A18" s="137" t="s">
        <v>20</v>
      </c>
      <c r="B18" s="10"/>
      <c r="C18" s="5"/>
      <c r="D18" s="5"/>
      <c r="E18" s="5"/>
      <c r="F18" s="11"/>
      <c r="G18" s="8"/>
      <c r="H18" s="17">
        <v>18</v>
      </c>
      <c r="I18" s="5"/>
      <c r="J18" s="9"/>
      <c r="K18" s="10"/>
      <c r="L18" s="5"/>
      <c r="M18" s="5"/>
      <c r="N18" s="9"/>
      <c r="O18" s="526"/>
      <c r="P18" s="69"/>
      <c r="Q18" s="93"/>
      <c r="R18" s="93"/>
      <c r="S18" s="527"/>
      <c r="T18" s="134" t="s">
        <v>0</v>
      </c>
      <c r="U18" s="93" t="s">
        <v>0</v>
      </c>
      <c r="V18" s="528" t="s">
        <v>0</v>
      </c>
      <c r="W18" s="513" t="s">
        <v>54</v>
      </c>
      <c r="X18" s="12" t="s">
        <v>54</v>
      </c>
      <c r="Y18" s="5"/>
      <c r="Z18" s="5"/>
      <c r="AA18" s="11"/>
      <c r="AB18" s="8"/>
      <c r="AC18" s="69"/>
      <c r="AD18" s="95">
        <v>18</v>
      </c>
      <c r="AE18" s="69"/>
      <c r="AF18" s="9"/>
      <c r="AG18" s="10"/>
      <c r="AH18" s="5"/>
      <c r="AI18" s="5"/>
      <c r="AJ18" s="11"/>
      <c r="AK18" s="8"/>
      <c r="AL18" s="5"/>
      <c r="AM18" s="5"/>
      <c r="AN18" s="11"/>
      <c r="AO18" s="439"/>
      <c r="AP18" s="13"/>
      <c r="AQ18" s="13" t="s">
        <v>0</v>
      </c>
      <c r="AR18" s="439" t="s">
        <v>0</v>
      </c>
      <c r="AS18" s="439" t="s">
        <v>0</v>
      </c>
      <c r="AT18" s="92" t="s">
        <v>56</v>
      </c>
      <c r="AU18" s="129" t="s">
        <v>56</v>
      </c>
      <c r="AV18" s="18" t="s">
        <v>56</v>
      </c>
      <c r="AW18" s="135" t="s">
        <v>56</v>
      </c>
      <c r="AX18" s="18" t="s">
        <v>54</v>
      </c>
      <c r="AY18" s="6" t="s">
        <v>54</v>
      </c>
      <c r="AZ18" s="125" t="s">
        <v>54</v>
      </c>
      <c r="BA18" s="127" t="s">
        <v>54</v>
      </c>
      <c r="BB18" s="12">
        <v>36</v>
      </c>
      <c r="BC18" s="135">
        <v>6</v>
      </c>
      <c r="BD18" s="184"/>
      <c r="BE18" s="129">
        <v>4</v>
      </c>
      <c r="BF18" s="129"/>
      <c r="BG18" s="129"/>
      <c r="BH18" s="129">
        <v>6</v>
      </c>
      <c r="BI18" s="135">
        <f>SUM(BB18:BH18)</f>
        <v>52</v>
      </c>
    </row>
    <row r="19" spans="1:61" ht="23.25">
      <c r="A19" s="137" t="s">
        <v>21</v>
      </c>
      <c r="B19" s="12"/>
      <c r="C19" s="129"/>
      <c r="D19" s="129"/>
      <c r="E19" s="5"/>
      <c r="F19" s="11"/>
      <c r="G19" s="8"/>
      <c r="H19" s="17">
        <v>18</v>
      </c>
      <c r="I19" s="5"/>
      <c r="J19" s="9"/>
      <c r="K19" s="10"/>
      <c r="L19" s="5"/>
      <c r="M19" s="5"/>
      <c r="N19" s="9"/>
      <c r="O19" s="526"/>
      <c r="P19" s="94"/>
      <c r="Q19" s="93"/>
      <c r="R19" s="93"/>
      <c r="S19" s="527"/>
      <c r="T19" s="134" t="s">
        <v>0</v>
      </c>
      <c r="U19" s="13" t="s">
        <v>0</v>
      </c>
      <c r="V19" s="13" t="s">
        <v>0</v>
      </c>
      <c r="W19" s="513" t="s">
        <v>54</v>
      </c>
      <c r="X19" s="12" t="s">
        <v>54</v>
      </c>
      <c r="Y19" s="129"/>
      <c r="Z19" s="129"/>
      <c r="AA19" s="11"/>
      <c r="AB19" s="8"/>
      <c r="AC19" s="69"/>
      <c r="AD19" s="95">
        <v>18</v>
      </c>
      <c r="AE19" s="69"/>
      <c r="AF19" s="9"/>
      <c r="AG19" s="10"/>
      <c r="AH19" s="5"/>
      <c r="AI19" s="5"/>
      <c r="AJ19" s="11"/>
      <c r="AK19" s="130"/>
      <c r="AL19" s="91"/>
      <c r="AM19" s="324"/>
      <c r="AN19" s="441"/>
      <c r="AO19" s="440"/>
      <c r="AP19" s="124"/>
      <c r="AQ19" s="93" t="s">
        <v>0</v>
      </c>
      <c r="AR19" s="93" t="s">
        <v>0</v>
      </c>
      <c r="AS19" s="433" t="s">
        <v>0</v>
      </c>
      <c r="AT19" s="184" t="s">
        <v>56</v>
      </c>
      <c r="AU19" s="129" t="s">
        <v>56</v>
      </c>
      <c r="AV19" s="129" t="s">
        <v>56</v>
      </c>
      <c r="AW19" s="135" t="s">
        <v>56</v>
      </c>
      <c r="AX19" s="184" t="s">
        <v>54</v>
      </c>
      <c r="AY19" s="129" t="s">
        <v>54</v>
      </c>
      <c r="AZ19" s="459" t="s">
        <v>54</v>
      </c>
      <c r="BA19" s="129" t="s">
        <v>54</v>
      </c>
      <c r="BB19" s="12">
        <v>36</v>
      </c>
      <c r="BC19" s="135">
        <v>6</v>
      </c>
      <c r="BD19" s="184"/>
      <c r="BE19" s="129">
        <v>4</v>
      </c>
      <c r="BF19" s="129"/>
      <c r="BG19" s="129"/>
      <c r="BH19" s="129">
        <v>6</v>
      </c>
      <c r="BI19" s="135">
        <f>SUM(BB19:BH19)</f>
        <v>52</v>
      </c>
    </row>
    <row r="20" spans="1:61" ht="24" thickBot="1">
      <c r="A20" s="438" t="s">
        <v>156</v>
      </c>
      <c r="B20" s="131"/>
      <c r="C20" s="132"/>
      <c r="D20" s="132"/>
      <c r="E20" s="132"/>
      <c r="F20" s="133"/>
      <c r="G20" s="131"/>
      <c r="H20" s="319">
        <v>10</v>
      </c>
      <c r="I20" s="132"/>
      <c r="J20" s="171"/>
      <c r="K20" s="442" t="s">
        <v>0</v>
      </c>
      <c r="L20" s="523" t="s">
        <v>0</v>
      </c>
      <c r="M20" s="132" t="s">
        <v>54</v>
      </c>
      <c r="N20" s="524" t="s">
        <v>54</v>
      </c>
      <c r="O20" s="460" t="s">
        <v>56</v>
      </c>
      <c r="P20" s="136" t="s">
        <v>56</v>
      </c>
      <c r="Q20" s="136" t="s">
        <v>56</v>
      </c>
      <c r="R20" s="136" t="s">
        <v>56</v>
      </c>
      <c r="S20" s="190" t="s">
        <v>56</v>
      </c>
      <c r="T20" s="460" t="s">
        <v>56</v>
      </c>
      <c r="U20" s="136" t="s">
        <v>56</v>
      </c>
      <c r="V20" s="136" t="s">
        <v>56</v>
      </c>
      <c r="W20" s="190" t="s">
        <v>56</v>
      </c>
      <c r="X20" s="460" t="s">
        <v>56</v>
      </c>
      <c r="Y20" s="136"/>
      <c r="Z20" s="136"/>
      <c r="AA20" s="323"/>
      <c r="AB20" s="322"/>
      <c r="AC20" s="136"/>
      <c r="AD20" s="530">
        <v>8</v>
      </c>
      <c r="AE20" s="434"/>
      <c r="AF20" s="443"/>
      <c r="AG20" s="460"/>
      <c r="AH20" s="523" t="s">
        <v>0</v>
      </c>
      <c r="AI20" s="136" t="s">
        <v>311</v>
      </c>
      <c r="AJ20" s="323" t="s">
        <v>311</v>
      </c>
      <c r="AK20" s="322" t="s">
        <v>85</v>
      </c>
      <c r="AL20" s="190" t="s">
        <v>85</v>
      </c>
      <c r="AM20" s="136" t="s">
        <v>85</v>
      </c>
      <c r="AN20" s="323" t="s">
        <v>85</v>
      </c>
      <c r="AO20" s="136" t="s">
        <v>85</v>
      </c>
      <c r="AP20" s="136" t="s">
        <v>85</v>
      </c>
      <c r="AQ20" s="132" t="s">
        <v>58</v>
      </c>
      <c r="AR20" s="132" t="s">
        <v>58</v>
      </c>
      <c r="AS20" s="321"/>
      <c r="AT20" s="325"/>
      <c r="AU20" s="326"/>
      <c r="AV20" s="320"/>
      <c r="AW20" s="133"/>
      <c r="AX20" s="128"/>
      <c r="AY20" s="132"/>
      <c r="AZ20" s="128"/>
      <c r="BA20" s="133"/>
      <c r="BB20" s="131">
        <v>18</v>
      </c>
      <c r="BC20" s="133">
        <v>3</v>
      </c>
      <c r="BD20" s="128"/>
      <c r="BE20" s="132">
        <v>12</v>
      </c>
      <c r="BF20" s="310">
        <v>8</v>
      </c>
      <c r="BG20" s="132">
        <v>2</v>
      </c>
      <c r="BH20" s="132">
        <v>2</v>
      </c>
      <c r="BI20" s="133">
        <f>SUM(BB20:BH20)</f>
        <v>45</v>
      </c>
    </row>
    <row r="21" spans="1:76" ht="30" customHeight="1">
      <c r="A21" s="386"/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7"/>
      <c r="S21" s="387"/>
      <c r="T21" s="437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297">
        <f>SUM(BB17:BB20)</f>
        <v>126</v>
      </c>
      <c r="BC21" s="297">
        <f>SUM(BC17:BC20)</f>
        <v>21</v>
      </c>
      <c r="BD21" s="297">
        <f>SUM(BD17:BD20)</f>
        <v>4</v>
      </c>
      <c r="BE21" s="297">
        <f>SUM(BE18:BE20)</f>
        <v>20</v>
      </c>
      <c r="BF21" s="297">
        <f>SUM(BF17:BF20)</f>
        <v>8</v>
      </c>
      <c r="BG21" s="297">
        <f>SUM(BG17:BG20)</f>
        <v>2</v>
      </c>
      <c r="BH21" s="297">
        <f>SUM(BH17:BH20)</f>
        <v>20</v>
      </c>
      <c r="BI21" s="297">
        <f>SUM(BI17:BI20)</f>
        <v>201</v>
      </c>
      <c r="BJ21" s="390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</row>
    <row r="22" spans="1:76" ht="30" customHeight="1">
      <c r="A22" s="386"/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7"/>
      <c r="S22" s="387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9"/>
      <c r="BG22" s="389"/>
      <c r="BH22" s="389"/>
      <c r="BI22" s="389"/>
      <c r="BJ22" s="390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</row>
    <row r="23" spans="1:76" ht="24.75" customHeight="1" hidden="1">
      <c r="A23" s="386"/>
      <c r="B23" s="386"/>
      <c r="C23" s="391" t="s">
        <v>6</v>
      </c>
      <c r="D23" s="391"/>
      <c r="E23" s="391"/>
      <c r="F23" s="391"/>
      <c r="G23" s="392"/>
      <c r="H23" s="393"/>
      <c r="I23" s="394" t="s">
        <v>86</v>
      </c>
      <c r="J23" s="391" t="s">
        <v>3</v>
      </c>
      <c r="K23" s="392"/>
      <c r="L23" s="392"/>
      <c r="M23" s="392"/>
      <c r="N23" s="391"/>
      <c r="O23" s="391"/>
      <c r="P23" s="391"/>
      <c r="Q23" s="391"/>
      <c r="R23" s="395"/>
      <c r="S23" s="396" t="s">
        <v>1</v>
      </c>
      <c r="T23" s="394" t="s">
        <v>86</v>
      </c>
      <c r="U23" s="391" t="s">
        <v>53</v>
      </c>
      <c r="V23" s="392"/>
      <c r="W23" s="391"/>
      <c r="X23" s="391"/>
      <c r="Y23" s="391"/>
      <c r="Z23" s="391"/>
      <c r="AA23" s="391"/>
      <c r="AB23" s="391"/>
      <c r="AC23" s="391"/>
      <c r="AD23" s="392"/>
      <c r="AE23" s="397" t="s">
        <v>85</v>
      </c>
      <c r="AF23" s="394" t="s">
        <v>86</v>
      </c>
      <c r="AG23" s="391" t="s">
        <v>84</v>
      </c>
      <c r="AH23" s="391"/>
      <c r="AI23" s="391"/>
      <c r="AJ23" s="398"/>
      <c r="AK23" s="398"/>
      <c r="AL23" s="398"/>
      <c r="AM23" s="398"/>
      <c r="AN23" s="392"/>
      <c r="AO23" s="397" t="s">
        <v>54</v>
      </c>
      <c r="AP23" s="394" t="s">
        <v>86</v>
      </c>
      <c r="AQ23" s="391" t="s">
        <v>55</v>
      </c>
      <c r="AR23" s="392"/>
      <c r="AS23" s="392"/>
      <c r="AT23" s="392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9"/>
      <c r="BG23" s="389"/>
      <c r="BH23" s="389"/>
      <c r="BI23" s="389"/>
      <c r="BJ23" s="390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</row>
    <row r="24" spans="1:76" ht="27" hidden="1" thickBot="1">
      <c r="A24" s="386"/>
      <c r="B24" s="386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5"/>
      <c r="S24" s="395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2"/>
      <c r="AU24" s="392"/>
      <c r="AV24" s="392"/>
      <c r="AW24" s="388"/>
      <c r="AX24" s="388"/>
      <c r="AY24" s="388"/>
      <c r="AZ24" s="388"/>
      <c r="BA24" s="388"/>
      <c r="BB24" s="388"/>
      <c r="BC24" s="388"/>
      <c r="BD24" s="388"/>
      <c r="BE24" s="388"/>
      <c r="BF24" s="389"/>
      <c r="BG24" s="389"/>
      <c r="BH24" s="389"/>
      <c r="BI24" s="389"/>
      <c r="BJ24" s="390"/>
      <c r="BK24" s="388"/>
      <c r="BL24" s="388"/>
      <c r="BM24" s="388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</row>
    <row r="25" spans="1:76" ht="27" hidden="1" thickBot="1">
      <c r="A25" s="386"/>
      <c r="B25" s="386"/>
      <c r="C25" s="391"/>
      <c r="D25" s="391"/>
      <c r="E25" s="391"/>
      <c r="F25" s="391"/>
      <c r="G25" s="391"/>
      <c r="H25" s="399" t="s">
        <v>0</v>
      </c>
      <c r="I25" s="394" t="s">
        <v>86</v>
      </c>
      <c r="J25" s="391" t="s">
        <v>59</v>
      </c>
      <c r="K25" s="392"/>
      <c r="L25" s="392"/>
      <c r="M25" s="392"/>
      <c r="N25" s="391"/>
      <c r="O25" s="391"/>
      <c r="P25" s="391"/>
      <c r="Q25" s="391"/>
      <c r="R25" s="395"/>
      <c r="S25" s="397" t="s">
        <v>56</v>
      </c>
      <c r="T25" s="394" t="s">
        <v>86</v>
      </c>
      <c r="U25" s="391" t="s">
        <v>60</v>
      </c>
      <c r="V25" s="392"/>
      <c r="W25" s="391"/>
      <c r="X25" s="391"/>
      <c r="Y25" s="391"/>
      <c r="Z25" s="391"/>
      <c r="AA25" s="391"/>
      <c r="AB25" s="391"/>
      <c r="AC25" s="391"/>
      <c r="AD25" s="392"/>
      <c r="AE25" s="397" t="s">
        <v>58</v>
      </c>
      <c r="AF25" s="394" t="s">
        <v>86</v>
      </c>
      <c r="AG25" s="391" t="s">
        <v>57</v>
      </c>
      <c r="AH25" s="391"/>
      <c r="AI25" s="391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2"/>
      <c r="AU25" s="392"/>
      <c r="AV25" s="392"/>
      <c r="AW25" s="388"/>
      <c r="AX25" s="388"/>
      <c r="AY25" s="388"/>
      <c r="AZ25" s="388"/>
      <c r="BA25" s="388"/>
      <c r="BB25" s="388"/>
      <c r="BC25" s="388"/>
      <c r="BD25" s="388"/>
      <c r="BE25" s="388"/>
      <c r="BF25" s="389"/>
      <c r="BG25" s="389"/>
      <c r="BH25" s="389"/>
      <c r="BI25" s="389"/>
      <c r="BJ25" s="390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</row>
    <row r="26" spans="1:76" ht="24" hidden="1" thickBot="1">
      <c r="A26" s="386"/>
      <c r="B26" s="386"/>
      <c r="C26" s="386"/>
      <c r="D26" s="386"/>
      <c r="E26" s="386"/>
      <c r="F26" s="386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1"/>
      <c r="S26" s="401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9"/>
      <c r="BG26" s="389"/>
      <c r="BH26" s="389"/>
      <c r="BI26" s="389"/>
      <c r="BJ26" s="390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</row>
    <row r="27" spans="1:76" ht="24" hidden="1" thickBot="1">
      <c r="A27" s="386"/>
      <c r="B27" s="386"/>
      <c r="C27" s="386"/>
      <c r="D27" s="386"/>
      <c r="E27" s="386"/>
      <c r="F27" s="386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1"/>
      <c r="S27" s="401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9"/>
      <c r="BG27" s="389"/>
      <c r="BH27" s="389"/>
      <c r="BI27" s="389"/>
      <c r="BJ27" s="390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</row>
    <row r="28" spans="1:61" ht="21" customHeight="1" hidden="1">
      <c r="A28" s="77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72"/>
      <c r="Q28" s="172"/>
      <c r="R28" s="172"/>
      <c r="S28" s="17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27"/>
      <c r="AK28" s="27"/>
      <c r="AL28" s="27"/>
      <c r="AM28" s="27"/>
      <c r="AN28" s="27"/>
      <c r="AO28" s="27"/>
      <c r="AP28" s="27"/>
      <c r="AQ28" s="33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388"/>
      <c r="BC28" s="388"/>
      <c r="BD28" s="388"/>
      <c r="BE28" s="388"/>
      <c r="BF28" s="389"/>
      <c r="BG28" s="389"/>
      <c r="BH28" s="389"/>
      <c r="BI28" s="389"/>
    </row>
    <row r="29" spans="1:61" ht="21" hidden="1" thickBot="1">
      <c r="A29" s="78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173"/>
      <c r="Q29" s="31"/>
      <c r="R29" s="31"/>
      <c r="S29" s="31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BB29" s="149">
        <f aca="true" t="shared" si="0" ref="BB29:BI29">SUM(BB18:BB20)</f>
        <v>90</v>
      </c>
      <c r="BC29" s="368">
        <f t="shared" si="0"/>
        <v>15</v>
      </c>
      <c r="BD29" s="188">
        <f t="shared" si="0"/>
        <v>0</v>
      </c>
      <c r="BE29" s="188">
        <f t="shared" si="0"/>
        <v>20</v>
      </c>
      <c r="BF29" s="150">
        <f t="shared" si="0"/>
        <v>8</v>
      </c>
      <c r="BG29" s="150">
        <f t="shared" si="0"/>
        <v>2</v>
      </c>
      <c r="BH29" s="150">
        <f t="shared" si="0"/>
        <v>14</v>
      </c>
      <c r="BI29" s="151">
        <f t="shared" si="0"/>
        <v>149</v>
      </c>
    </row>
    <row r="30" spans="1:55" ht="27.75" customHeight="1">
      <c r="A30" s="78"/>
      <c r="B30" s="34"/>
      <c r="C30" s="35" t="s">
        <v>6</v>
      </c>
      <c r="D30" s="35"/>
      <c r="E30" s="35"/>
      <c r="F30" s="35"/>
      <c r="G30" s="36"/>
      <c r="H30" s="1"/>
      <c r="I30" s="2" t="s">
        <v>86</v>
      </c>
      <c r="J30" s="35" t="s">
        <v>3</v>
      </c>
      <c r="K30" s="36"/>
      <c r="L30" s="36"/>
      <c r="M30" s="36"/>
      <c r="N30" s="35"/>
      <c r="O30" s="35"/>
      <c r="P30" s="174"/>
      <c r="Q30" s="174"/>
      <c r="R30" s="174"/>
      <c r="S30" s="175" t="s">
        <v>1</v>
      </c>
      <c r="T30" s="2" t="s">
        <v>86</v>
      </c>
      <c r="U30" s="35" t="s">
        <v>53</v>
      </c>
      <c r="V30" s="36"/>
      <c r="W30" s="35"/>
      <c r="X30" s="35"/>
      <c r="Y30" s="35"/>
      <c r="Z30" s="35"/>
      <c r="AA30" s="35"/>
      <c r="AB30" s="35"/>
      <c r="AC30" s="35"/>
      <c r="AD30" s="36"/>
      <c r="AE30" s="3" t="s">
        <v>85</v>
      </c>
      <c r="AF30" s="2" t="s">
        <v>86</v>
      </c>
      <c r="AG30" s="35" t="s">
        <v>84</v>
      </c>
      <c r="AH30" s="35"/>
      <c r="AI30" s="35"/>
      <c r="AJ30" s="37"/>
      <c r="AK30" s="37"/>
      <c r="AL30" s="37"/>
      <c r="AM30" s="37"/>
      <c r="AN30" s="36"/>
      <c r="AO30" s="36"/>
      <c r="AP30" s="36"/>
      <c r="AQ30" s="38" t="s">
        <v>54</v>
      </c>
      <c r="AR30" s="2" t="s">
        <v>86</v>
      </c>
      <c r="AS30" s="35" t="s">
        <v>55</v>
      </c>
      <c r="AT30" s="36"/>
      <c r="AU30" s="36"/>
      <c r="AV30" s="36"/>
      <c r="BC30" s="44"/>
    </row>
    <row r="31" spans="1:55" ht="26.25" customHeight="1">
      <c r="A31" s="78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174"/>
      <c r="Q31" s="174"/>
      <c r="R31" s="174"/>
      <c r="S31" s="174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7"/>
      <c r="AK31" s="37"/>
      <c r="AL31" s="37"/>
      <c r="AM31" s="37"/>
      <c r="AN31" s="37"/>
      <c r="AO31" s="37"/>
      <c r="AP31" s="37"/>
      <c r="AQ31" s="39"/>
      <c r="AR31" s="37"/>
      <c r="AS31" s="37"/>
      <c r="AT31" s="36"/>
      <c r="AU31" s="36"/>
      <c r="AV31" s="36"/>
      <c r="BC31" s="44"/>
    </row>
    <row r="32" spans="1:56" ht="33" customHeight="1">
      <c r="A32" s="78"/>
      <c r="B32" s="34"/>
      <c r="C32" s="35"/>
      <c r="D32" s="35"/>
      <c r="E32" s="35"/>
      <c r="F32" s="35"/>
      <c r="G32" s="35"/>
      <c r="H32" s="3" t="s">
        <v>0</v>
      </c>
      <c r="I32" s="2" t="s">
        <v>86</v>
      </c>
      <c r="J32" s="35" t="s">
        <v>59</v>
      </c>
      <c r="K32" s="36"/>
      <c r="L32" s="36"/>
      <c r="M32" s="36"/>
      <c r="N32" s="35"/>
      <c r="O32" s="35"/>
      <c r="P32" s="174"/>
      <c r="Q32" s="174"/>
      <c r="R32" s="174"/>
      <c r="S32" s="175" t="s">
        <v>56</v>
      </c>
      <c r="T32" s="2" t="s">
        <v>86</v>
      </c>
      <c r="U32" s="35" t="s">
        <v>60</v>
      </c>
      <c r="V32" s="36"/>
      <c r="W32" s="35"/>
      <c r="X32" s="35"/>
      <c r="Y32" s="35"/>
      <c r="Z32" s="35"/>
      <c r="AA32" s="35"/>
      <c r="AB32" s="35"/>
      <c r="AC32" s="35"/>
      <c r="AD32" s="36"/>
      <c r="AE32" s="3" t="s">
        <v>58</v>
      </c>
      <c r="AF32" s="2" t="s">
        <v>86</v>
      </c>
      <c r="AG32" s="35" t="s">
        <v>57</v>
      </c>
      <c r="AH32" s="35"/>
      <c r="AI32" s="35"/>
      <c r="AJ32" s="37"/>
      <c r="AK32" s="37"/>
      <c r="AL32" s="37"/>
      <c r="AM32" s="37"/>
      <c r="AN32" s="37"/>
      <c r="AO32" s="37"/>
      <c r="AP32" s="37"/>
      <c r="AQ32" s="39"/>
      <c r="AR32" s="37"/>
      <c r="AS32" s="37"/>
      <c r="AT32" s="36"/>
      <c r="AU32" s="36"/>
      <c r="AV32" s="36"/>
      <c r="BC32" s="44"/>
      <c r="BD32" s="44"/>
    </row>
    <row r="33" spans="1:76" s="318" customFormat="1" ht="33" customHeight="1">
      <c r="A33" s="78"/>
      <c r="B33" s="34"/>
      <c r="C33" s="34"/>
      <c r="D33" s="34"/>
      <c r="E33" s="34"/>
      <c r="F33" s="34"/>
      <c r="G33" s="32"/>
      <c r="H33" s="32"/>
      <c r="I33" s="32"/>
      <c r="J33" s="32"/>
      <c r="K33" s="32"/>
      <c r="L33" s="32"/>
      <c r="M33" s="32"/>
      <c r="N33" s="32"/>
      <c r="O33" s="32"/>
      <c r="P33" s="172"/>
      <c r="Q33" s="172"/>
      <c r="R33" s="172"/>
      <c r="S33" s="17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27"/>
      <c r="AK33" s="27"/>
      <c r="AL33" s="27"/>
      <c r="AM33" s="27"/>
      <c r="AN33" s="27"/>
      <c r="AO33" s="27"/>
      <c r="AP33" s="27"/>
      <c r="AQ33" s="33"/>
      <c r="AR33" s="27"/>
      <c r="AS33" s="27"/>
      <c r="AT33" s="21"/>
      <c r="AU33" s="21"/>
      <c r="AV33" s="21"/>
      <c r="AW33" s="21"/>
      <c r="AX33" s="21"/>
      <c r="AY33" s="21"/>
      <c r="AZ33" s="21"/>
      <c r="BA33" s="21"/>
      <c r="BB33" s="21"/>
      <c r="BC33" s="44"/>
      <c r="BD33" s="44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</row>
    <row r="34" spans="1:76" s="31" customFormat="1" ht="24" customHeight="1">
      <c r="A34" s="78"/>
      <c r="B34" s="34"/>
      <c r="C34" s="34"/>
      <c r="D34" s="34"/>
      <c r="E34" s="34"/>
      <c r="F34" s="34"/>
      <c r="G34" s="32"/>
      <c r="H34" s="32"/>
      <c r="I34" s="32"/>
      <c r="J34" s="32"/>
      <c r="K34" s="32"/>
      <c r="L34" s="32"/>
      <c r="M34" s="32"/>
      <c r="N34" s="32"/>
      <c r="O34" s="32"/>
      <c r="P34" s="172"/>
      <c r="Q34" s="172"/>
      <c r="R34" s="172"/>
      <c r="S34" s="172"/>
      <c r="T34" s="32"/>
      <c r="U34" s="32"/>
      <c r="V34" s="32"/>
      <c r="W34" s="32"/>
      <c r="X34" s="32"/>
      <c r="Y34" s="32"/>
      <c r="Z34" s="32"/>
      <c r="AA34" s="29" t="s">
        <v>29</v>
      </c>
      <c r="AB34" s="32"/>
      <c r="AC34" s="32"/>
      <c r="AD34" s="32"/>
      <c r="AE34" s="32"/>
      <c r="AF34" s="32"/>
      <c r="AG34" s="32"/>
      <c r="AH34" s="32"/>
      <c r="AI34" s="32"/>
      <c r="AJ34" s="27"/>
      <c r="AK34" s="27"/>
      <c r="AL34" s="27"/>
      <c r="AM34" s="27"/>
      <c r="AN34" s="27"/>
      <c r="AO34" s="27"/>
      <c r="AP34" s="27"/>
      <c r="AQ34" s="33"/>
      <c r="AR34" s="27"/>
      <c r="AS34" s="27"/>
      <c r="AT34" s="21"/>
      <c r="AU34" s="21"/>
      <c r="AV34" s="21"/>
      <c r="AW34" s="21"/>
      <c r="AX34" s="21"/>
      <c r="AY34" s="21"/>
      <c r="AZ34" s="21"/>
      <c r="BA34" s="21"/>
      <c r="BB34" s="21"/>
      <c r="BC34" s="44"/>
      <c r="BD34" s="44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</row>
    <row r="35" spans="1:76" s="31" customFormat="1" ht="24.75" customHeight="1">
      <c r="A35" s="978" t="s">
        <v>92</v>
      </c>
      <c r="B35" s="985" t="s">
        <v>117</v>
      </c>
      <c r="C35" s="986"/>
      <c r="D35" s="986"/>
      <c r="E35" s="986"/>
      <c r="F35" s="986"/>
      <c r="G35" s="986"/>
      <c r="H35" s="986"/>
      <c r="I35" s="986"/>
      <c r="J35" s="986"/>
      <c r="K35" s="986"/>
      <c r="L35" s="986"/>
      <c r="M35" s="986"/>
      <c r="N35" s="986"/>
      <c r="O35" s="987"/>
      <c r="P35" s="964" t="s">
        <v>7</v>
      </c>
      <c r="Q35" s="980"/>
      <c r="R35" s="964" t="s">
        <v>8</v>
      </c>
      <c r="S35" s="965"/>
      <c r="T35" s="818" t="s">
        <v>9</v>
      </c>
      <c r="U35" s="818"/>
      <c r="V35" s="818"/>
      <c r="W35" s="818"/>
      <c r="X35" s="818"/>
      <c r="Y35" s="818"/>
      <c r="Z35" s="818"/>
      <c r="AA35" s="818"/>
      <c r="AB35" s="818"/>
      <c r="AC35" s="818"/>
      <c r="AD35" s="818"/>
      <c r="AE35" s="921"/>
      <c r="AF35" s="354" t="s">
        <v>28</v>
      </c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5"/>
      <c r="BD35" s="948" t="s">
        <v>18</v>
      </c>
      <c r="BE35" s="957"/>
      <c r="BF35" s="948" t="s">
        <v>93</v>
      </c>
      <c r="BG35" s="949"/>
      <c r="BH35" s="949"/>
      <c r="BI35" s="950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</row>
    <row r="36" spans="1:76" s="31" customFormat="1" ht="24.75" customHeight="1">
      <c r="A36" s="979"/>
      <c r="B36" s="988"/>
      <c r="C36" s="989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90"/>
      <c r="P36" s="966"/>
      <c r="Q36" s="984"/>
      <c r="R36" s="966"/>
      <c r="S36" s="967"/>
      <c r="T36" s="981" t="s">
        <v>4</v>
      </c>
      <c r="U36" s="980"/>
      <c r="V36" s="964" t="s">
        <v>10</v>
      </c>
      <c r="W36" s="980"/>
      <c r="X36" s="788" t="s">
        <v>11</v>
      </c>
      <c r="Y36" s="789"/>
      <c r="Z36" s="789"/>
      <c r="AA36" s="789"/>
      <c r="AB36" s="789"/>
      <c r="AC36" s="789"/>
      <c r="AD36" s="789"/>
      <c r="AE36" s="825"/>
      <c r="AF36" s="790" t="s">
        <v>12</v>
      </c>
      <c r="AG36" s="815"/>
      <c r="AH36" s="815"/>
      <c r="AI36" s="815"/>
      <c r="AJ36" s="815"/>
      <c r="AK36" s="935"/>
      <c r="AL36" s="790" t="s">
        <v>13</v>
      </c>
      <c r="AM36" s="815"/>
      <c r="AN36" s="815"/>
      <c r="AO36" s="815"/>
      <c r="AP36" s="815"/>
      <c r="AQ36" s="935"/>
      <c r="AR36" s="790" t="s">
        <v>14</v>
      </c>
      <c r="AS36" s="815"/>
      <c r="AT36" s="815"/>
      <c r="AU36" s="815"/>
      <c r="AV36" s="815"/>
      <c r="AW36" s="935"/>
      <c r="AX36" s="348" t="s">
        <v>303</v>
      </c>
      <c r="AY36" s="374"/>
      <c r="AZ36" s="372"/>
      <c r="BA36" s="372"/>
      <c r="BB36" s="372"/>
      <c r="BC36" s="380"/>
      <c r="BD36" s="952"/>
      <c r="BE36" s="958"/>
      <c r="BF36" s="951"/>
      <c r="BG36" s="952"/>
      <c r="BH36" s="952"/>
      <c r="BI36" s="953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</row>
    <row r="37" spans="1:76" s="31" customFormat="1" ht="171.75" customHeight="1" thickBot="1">
      <c r="A37" s="979"/>
      <c r="B37" s="988"/>
      <c r="C37" s="989"/>
      <c r="D37" s="989"/>
      <c r="E37" s="989"/>
      <c r="F37" s="989"/>
      <c r="G37" s="989"/>
      <c r="H37" s="989"/>
      <c r="I37" s="989"/>
      <c r="J37" s="989"/>
      <c r="K37" s="989"/>
      <c r="L37" s="989"/>
      <c r="M37" s="989"/>
      <c r="N37" s="989"/>
      <c r="O37" s="990"/>
      <c r="P37" s="966"/>
      <c r="Q37" s="984"/>
      <c r="R37" s="966"/>
      <c r="S37" s="967"/>
      <c r="T37" s="982"/>
      <c r="U37" s="946"/>
      <c r="V37" s="945"/>
      <c r="W37" s="946"/>
      <c r="X37" s="974" t="s">
        <v>281</v>
      </c>
      <c r="Y37" s="975"/>
      <c r="Z37" s="945" t="s">
        <v>94</v>
      </c>
      <c r="AA37" s="946"/>
      <c r="AB37" s="945" t="s">
        <v>95</v>
      </c>
      <c r="AC37" s="946"/>
      <c r="AD37" s="945" t="s">
        <v>282</v>
      </c>
      <c r="AE37" s="947"/>
      <c r="AF37" s="165" t="s">
        <v>2</v>
      </c>
      <c r="AG37" s="16" t="s">
        <v>15</v>
      </c>
      <c r="AH37" s="16" t="s">
        <v>16</v>
      </c>
      <c r="AI37" s="16" t="s">
        <v>2</v>
      </c>
      <c r="AJ37" s="16" t="s">
        <v>15</v>
      </c>
      <c r="AK37" s="167" t="s">
        <v>16</v>
      </c>
      <c r="AL37" s="165" t="s">
        <v>2</v>
      </c>
      <c r="AM37" s="16" t="s">
        <v>15</v>
      </c>
      <c r="AN37" s="16" t="s">
        <v>16</v>
      </c>
      <c r="AO37" s="16" t="s">
        <v>2</v>
      </c>
      <c r="AP37" s="16" t="s">
        <v>15</v>
      </c>
      <c r="AQ37" s="168" t="s">
        <v>16</v>
      </c>
      <c r="AR37" s="165" t="s">
        <v>2</v>
      </c>
      <c r="AS37" s="16" t="s">
        <v>15</v>
      </c>
      <c r="AT37" s="16" t="s">
        <v>16</v>
      </c>
      <c r="AU37" s="16" t="s">
        <v>2</v>
      </c>
      <c r="AV37" s="16" t="s">
        <v>15</v>
      </c>
      <c r="AW37" s="167" t="s">
        <v>16</v>
      </c>
      <c r="AX37" s="165" t="s">
        <v>2</v>
      </c>
      <c r="AY37" s="16" t="s">
        <v>15</v>
      </c>
      <c r="AZ37" s="16" t="s">
        <v>16</v>
      </c>
      <c r="BA37" s="16" t="s">
        <v>2</v>
      </c>
      <c r="BB37" s="435" t="s">
        <v>15</v>
      </c>
      <c r="BC37" s="436" t="s">
        <v>16</v>
      </c>
      <c r="BD37" s="954"/>
      <c r="BE37" s="959"/>
      <c r="BF37" s="954"/>
      <c r="BG37" s="955"/>
      <c r="BH37" s="955"/>
      <c r="BI37" s="956"/>
      <c r="BJ37" s="318"/>
      <c r="BK37" s="318"/>
      <c r="BL37" s="318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</row>
    <row r="38" spans="1:76" s="31" customFormat="1" ht="33.75" customHeight="1" thickBot="1">
      <c r="A38" s="327">
        <v>1</v>
      </c>
      <c r="B38" s="1003" t="s">
        <v>118</v>
      </c>
      <c r="C38" s="1004"/>
      <c r="D38" s="1004"/>
      <c r="E38" s="1004"/>
      <c r="F38" s="1004"/>
      <c r="G38" s="1004"/>
      <c r="H38" s="1004"/>
      <c r="I38" s="1004"/>
      <c r="J38" s="1004"/>
      <c r="K38" s="1004"/>
      <c r="L38" s="1004"/>
      <c r="M38" s="1004"/>
      <c r="N38" s="1004"/>
      <c r="O38" s="1005"/>
      <c r="P38" s="938"/>
      <c r="Q38" s="939"/>
      <c r="R38" s="938"/>
      <c r="S38" s="940"/>
      <c r="T38" s="971">
        <f>SUM(T39,T53,T44,T48,T55,T59,T61,T50,T65,T68)</f>
        <v>4306</v>
      </c>
      <c r="U38" s="942"/>
      <c r="V38" s="941">
        <f>SUM(V39,V53,V44,V48,V55,V59,V61,V50,V65,V68)</f>
        <v>2314</v>
      </c>
      <c r="W38" s="942"/>
      <c r="X38" s="941">
        <f>SUM(X39,X53,X44,X48,X55,X59,X61,X50,X65,X68)</f>
        <v>1016</v>
      </c>
      <c r="Y38" s="942"/>
      <c r="Z38" s="941">
        <f>SUM(Z39,Z53,Z44,Z48,Z55,Z59,Z61,Z50,Z65,Z68)</f>
        <v>614</v>
      </c>
      <c r="AA38" s="942"/>
      <c r="AB38" s="941">
        <f>SUM(AB39,AB53,AB44,AB48,AB55,AB59,AB61,AB50,AB9,AB2)</f>
        <v>440</v>
      </c>
      <c r="AC38" s="942"/>
      <c r="AD38" s="941">
        <f>SUM(AD39,AD53,AD44,AD48,AD55,AD59,AD61,AD50,AD65,AD68)</f>
        <v>112</v>
      </c>
      <c r="AE38" s="942"/>
      <c r="AF38" s="328"/>
      <c r="AG38" s="329"/>
      <c r="AH38" s="329"/>
      <c r="AI38" s="329"/>
      <c r="AJ38" s="329"/>
      <c r="AK38" s="330"/>
      <c r="AL38" s="331"/>
      <c r="AM38" s="329"/>
      <c r="AN38" s="329"/>
      <c r="AO38" s="329"/>
      <c r="AP38" s="329"/>
      <c r="AQ38" s="332"/>
      <c r="AR38" s="331"/>
      <c r="AS38" s="329"/>
      <c r="AT38" s="329"/>
      <c r="AU38" s="329"/>
      <c r="AV38" s="329"/>
      <c r="AW38" s="330"/>
      <c r="AX38" s="331"/>
      <c r="AY38" s="329"/>
      <c r="AZ38" s="329"/>
      <c r="BA38" s="329"/>
      <c r="BB38" s="329"/>
      <c r="BC38" s="330"/>
      <c r="BD38" s="991">
        <f>SUM(BD39,BD53,BD44,BD48,BD55,BD59,BD61,BD50,BD9,BD68)</f>
        <v>111</v>
      </c>
      <c r="BE38" s="992"/>
      <c r="BF38" s="936">
        <f>BD38/($BD$38+$BD$73)*100</f>
        <v>60.65573770491803</v>
      </c>
      <c r="BG38" s="936"/>
      <c r="BH38" s="936"/>
      <c r="BI38" s="937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</row>
    <row r="39" spans="1:61" s="31" customFormat="1" ht="24.75" customHeight="1" thickBot="1">
      <c r="A39" s="229" t="s">
        <v>249</v>
      </c>
      <c r="B39" s="875" t="s">
        <v>214</v>
      </c>
      <c r="C39" s="876"/>
      <c r="D39" s="876"/>
      <c r="E39" s="876"/>
      <c r="F39" s="876"/>
      <c r="G39" s="876"/>
      <c r="H39" s="876"/>
      <c r="I39" s="876"/>
      <c r="J39" s="876"/>
      <c r="K39" s="876"/>
      <c r="L39" s="876"/>
      <c r="M39" s="876"/>
      <c r="N39" s="876"/>
      <c r="O39" s="877"/>
      <c r="P39" s="993"/>
      <c r="Q39" s="897"/>
      <c r="R39" s="993"/>
      <c r="S39" s="994"/>
      <c r="T39" s="1006">
        <f>SUM(T40:U43)</f>
        <v>456</v>
      </c>
      <c r="U39" s="1007"/>
      <c r="V39" s="943">
        <f>SUM(V40:W43)</f>
        <v>216</v>
      </c>
      <c r="W39" s="926"/>
      <c r="X39" s="943">
        <f>SUM(X40:Y43)</f>
        <v>128</v>
      </c>
      <c r="Y39" s="926"/>
      <c r="Z39" s="943"/>
      <c r="AA39" s="926"/>
      <c r="AB39" s="943"/>
      <c r="AC39" s="926"/>
      <c r="AD39" s="943">
        <f>SUM(AD40:AE43)</f>
        <v>112</v>
      </c>
      <c r="AE39" s="944"/>
      <c r="AF39" s="230"/>
      <c r="AG39" s="231"/>
      <c r="AH39" s="231"/>
      <c r="AI39" s="231"/>
      <c r="AJ39" s="231"/>
      <c r="AK39" s="232"/>
      <c r="AL39" s="233"/>
      <c r="AM39" s="231"/>
      <c r="AN39" s="231"/>
      <c r="AO39" s="231"/>
      <c r="AP39" s="231"/>
      <c r="AQ39" s="234"/>
      <c r="AR39" s="230"/>
      <c r="AS39" s="231"/>
      <c r="AT39" s="231"/>
      <c r="AU39" s="231"/>
      <c r="AV39" s="231"/>
      <c r="AW39" s="232"/>
      <c r="AX39" s="233"/>
      <c r="AY39" s="231"/>
      <c r="AZ39" s="231"/>
      <c r="BA39" s="231"/>
      <c r="BB39" s="231"/>
      <c r="BC39" s="232"/>
      <c r="BD39" s="960">
        <f>SUM(BD40:BE43)</f>
        <v>12</v>
      </c>
      <c r="BE39" s="961"/>
      <c r="BF39" s="895"/>
      <c r="BG39" s="896"/>
      <c r="BH39" s="896"/>
      <c r="BI39" s="897"/>
    </row>
    <row r="40" spans="1:61" s="31" customFormat="1" ht="24.75" customHeight="1">
      <c r="A40" s="215" t="s">
        <v>218</v>
      </c>
      <c r="B40" s="929" t="s">
        <v>179</v>
      </c>
      <c r="C40" s="929"/>
      <c r="D40" s="929"/>
      <c r="E40" s="929"/>
      <c r="F40" s="929"/>
      <c r="G40" s="929"/>
      <c r="H40" s="929"/>
      <c r="I40" s="929"/>
      <c r="J40" s="929"/>
      <c r="K40" s="929"/>
      <c r="L40" s="929"/>
      <c r="M40" s="929"/>
      <c r="N40" s="929"/>
      <c r="O40" s="929"/>
      <c r="P40" s="788"/>
      <c r="Q40" s="790"/>
      <c r="R40" s="788">
        <v>1</v>
      </c>
      <c r="S40" s="825"/>
      <c r="T40" s="962">
        <f>SUM(AF40,AI40,AL40,AO40,AR40,AU40,AX40,BA40)</f>
        <v>108</v>
      </c>
      <c r="U40" s="963"/>
      <c r="V40" s="783">
        <f>SUM(AG40,AJ40,AM40,AP40,AS40,AV40,AY40,BB40)</f>
        <v>54</v>
      </c>
      <c r="W40" s="785"/>
      <c r="X40" s="841">
        <v>32</v>
      </c>
      <c r="Y40" s="824"/>
      <c r="Z40" s="841"/>
      <c r="AA40" s="824"/>
      <c r="AB40" s="841"/>
      <c r="AC40" s="824"/>
      <c r="AD40" s="841">
        <v>28</v>
      </c>
      <c r="AE40" s="823"/>
      <c r="AF40" s="101">
        <v>108</v>
      </c>
      <c r="AG40" s="209">
        <v>54</v>
      </c>
      <c r="AH40" s="178">
        <v>3</v>
      </c>
      <c r="AI40" s="353"/>
      <c r="AJ40" s="346"/>
      <c r="AK40" s="200"/>
      <c r="AL40" s="361"/>
      <c r="AM40" s="209"/>
      <c r="AN40" s="209"/>
      <c r="AO40" s="209"/>
      <c r="AP40" s="209"/>
      <c r="AQ40" s="162"/>
      <c r="AR40" s="101"/>
      <c r="AS40" s="209"/>
      <c r="AT40" s="209"/>
      <c r="AU40" s="209"/>
      <c r="AV40" s="7"/>
      <c r="AW40" s="105"/>
      <c r="AX40" s="98"/>
      <c r="AY40" s="7"/>
      <c r="AZ40" s="7"/>
      <c r="BA40" s="7"/>
      <c r="BB40" s="7"/>
      <c r="BC40" s="105"/>
      <c r="BD40" s="836">
        <f>SUM(AH40,AK40,AN40,AQ40,AT40,AW40,AZ40)</f>
        <v>3</v>
      </c>
      <c r="BE40" s="837"/>
      <c r="BF40" s="822" t="s">
        <v>157</v>
      </c>
      <c r="BG40" s="789"/>
      <c r="BH40" s="789"/>
      <c r="BI40" s="790"/>
    </row>
    <row r="41" spans="1:76" s="42" customFormat="1" ht="24.75" customHeight="1">
      <c r="A41" s="215" t="s">
        <v>220</v>
      </c>
      <c r="B41" s="929" t="s">
        <v>180</v>
      </c>
      <c r="C41" s="929"/>
      <c r="D41" s="929"/>
      <c r="E41" s="929"/>
      <c r="F41" s="929"/>
      <c r="G41" s="929"/>
      <c r="H41" s="929"/>
      <c r="I41" s="929"/>
      <c r="J41" s="929"/>
      <c r="K41" s="929"/>
      <c r="L41" s="929"/>
      <c r="M41" s="929"/>
      <c r="N41" s="929"/>
      <c r="O41" s="929"/>
      <c r="P41" s="788"/>
      <c r="Q41" s="790"/>
      <c r="R41" s="788">
        <v>1</v>
      </c>
      <c r="S41" s="825"/>
      <c r="T41" s="784">
        <f>SUM(AF41,AI41,AL41,AO41,AR41,AU41,AX41,BA41)</f>
        <v>108</v>
      </c>
      <c r="U41" s="785"/>
      <c r="V41" s="783">
        <f>SUM(AG41,AJ41,AM41,AP41,AS41,AV41,AY41,BB41)</f>
        <v>54</v>
      </c>
      <c r="W41" s="785"/>
      <c r="X41" s="788">
        <v>32</v>
      </c>
      <c r="Y41" s="790"/>
      <c r="Z41" s="788"/>
      <c r="AA41" s="790"/>
      <c r="AB41" s="788"/>
      <c r="AC41" s="790"/>
      <c r="AD41" s="788">
        <v>28</v>
      </c>
      <c r="AE41" s="789"/>
      <c r="AF41" s="101">
        <v>108</v>
      </c>
      <c r="AG41" s="209">
        <v>54</v>
      </c>
      <c r="AH41" s="178">
        <v>3</v>
      </c>
      <c r="AI41" s="353"/>
      <c r="AJ41" s="209"/>
      <c r="AK41" s="200"/>
      <c r="AL41" s="207"/>
      <c r="AM41" s="209"/>
      <c r="AN41" s="209"/>
      <c r="AO41" s="209"/>
      <c r="AP41" s="209"/>
      <c r="AQ41" s="117"/>
      <c r="AR41" s="101"/>
      <c r="AS41" s="209"/>
      <c r="AT41" s="209"/>
      <c r="AU41" s="209"/>
      <c r="AV41" s="7"/>
      <c r="AW41" s="105"/>
      <c r="AX41" s="98"/>
      <c r="AY41" s="7"/>
      <c r="AZ41" s="7"/>
      <c r="BA41" s="7"/>
      <c r="BB41" s="7"/>
      <c r="BC41" s="105"/>
      <c r="BD41" s="836">
        <f>SUM(AH41,AK41,AN41,AQ41,AT41,AW41,AZ41)</f>
        <v>3</v>
      </c>
      <c r="BE41" s="837"/>
      <c r="BF41" s="822" t="s">
        <v>123</v>
      </c>
      <c r="BG41" s="789"/>
      <c r="BH41" s="789"/>
      <c r="BI41" s="790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</row>
    <row r="42" spans="1:76" s="217" customFormat="1" ht="32.25" customHeight="1">
      <c r="A42" s="215" t="s">
        <v>221</v>
      </c>
      <c r="B42" s="929" t="s">
        <v>265</v>
      </c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788">
        <v>6</v>
      </c>
      <c r="Q42" s="790"/>
      <c r="R42" s="788"/>
      <c r="S42" s="825"/>
      <c r="T42" s="784">
        <f>SUM(AF42,AI42,AL42,AO42,AR42,AU42,AX42,BA42)</f>
        <v>120</v>
      </c>
      <c r="U42" s="785"/>
      <c r="V42" s="783">
        <f>SUM(AG42,AJ42,AM42,AP42,AS42,AV42,AY42,BB42)</f>
        <v>54</v>
      </c>
      <c r="W42" s="785"/>
      <c r="X42" s="788">
        <v>32</v>
      </c>
      <c r="Y42" s="790"/>
      <c r="Z42" s="788"/>
      <c r="AA42" s="790"/>
      <c r="AB42" s="788"/>
      <c r="AC42" s="790"/>
      <c r="AD42" s="788">
        <v>28</v>
      </c>
      <c r="AE42" s="825"/>
      <c r="AF42" s="301"/>
      <c r="AG42" s="346"/>
      <c r="AH42" s="178"/>
      <c r="AI42" s="285"/>
      <c r="AJ42" s="209"/>
      <c r="AK42" s="200"/>
      <c r="AL42" s="207"/>
      <c r="AM42" s="209"/>
      <c r="AN42" s="209"/>
      <c r="AO42" s="209"/>
      <c r="AP42" s="209"/>
      <c r="AQ42" s="162"/>
      <c r="AR42" s="101"/>
      <c r="AS42" s="209"/>
      <c r="AT42" s="209"/>
      <c r="AU42" s="209">
        <v>120</v>
      </c>
      <c r="AV42" s="7">
        <v>54</v>
      </c>
      <c r="AW42" s="105">
        <v>3</v>
      </c>
      <c r="AX42" s="98"/>
      <c r="AY42" s="7"/>
      <c r="AZ42" s="7"/>
      <c r="BA42" s="7"/>
      <c r="BB42" s="7"/>
      <c r="BC42" s="105"/>
      <c r="BD42" s="836">
        <f>SUM(AH42,AK42,AN42,AQ42,AT42,AW42,AZ42)</f>
        <v>3</v>
      </c>
      <c r="BE42" s="837"/>
      <c r="BF42" s="790" t="s">
        <v>122</v>
      </c>
      <c r="BG42" s="815"/>
      <c r="BH42" s="815"/>
      <c r="BI42" s="815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</row>
    <row r="43" spans="1:76" s="42" customFormat="1" ht="24.75" customHeight="1">
      <c r="A43" s="215" t="s">
        <v>222</v>
      </c>
      <c r="B43" s="929" t="s">
        <v>178</v>
      </c>
      <c r="C43" s="929"/>
      <c r="D43" s="929"/>
      <c r="E43" s="929"/>
      <c r="F43" s="929"/>
      <c r="G43" s="929"/>
      <c r="H43" s="929"/>
      <c r="I43" s="929"/>
      <c r="J43" s="929"/>
      <c r="K43" s="929"/>
      <c r="L43" s="929"/>
      <c r="M43" s="929"/>
      <c r="N43" s="929"/>
      <c r="O43" s="929"/>
      <c r="P43" s="788">
        <v>5</v>
      </c>
      <c r="Q43" s="790"/>
      <c r="R43" s="788"/>
      <c r="S43" s="825"/>
      <c r="T43" s="784">
        <f>SUM(AF43,AI43,AL43,AO43,AR43,AU43,AX43,BA43)</f>
        <v>120</v>
      </c>
      <c r="U43" s="785"/>
      <c r="V43" s="783">
        <f>SUM(AG43,AJ43,AM43,AP43,AS43,AV43,AY43,BB43)</f>
        <v>54</v>
      </c>
      <c r="W43" s="785"/>
      <c r="X43" s="907">
        <v>32</v>
      </c>
      <c r="Y43" s="909"/>
      <c r="Z43" s="907"/>
      <c r="AA43" s="909"/>
      <c r="AB43" s="907"/>
      <c r="AC43" s="909"/>
      <c r="AD43" s="907">
        <v>28</v>
      </c>
      <c r="AE43" s="908"/>
      <c r="AF43" s="101"/>
      <c r="AG43" s="209"/>
      <c r="AH43" s="178"/>
      <c r="AI43" s="285"/>
      <c r="AJ43" s="209"/>
      <c r="AK43" s="200"/>
      <c r="AL43" s="207"/>
      <c r="AM43" s="209"/>
      <c r="AN43" s="209"/>
      <c r="AO43" s="209"/>
      <c r="AP43" s="209"/>
      <c r="AQ43" s="162"/>
      <c r="AR43" s="101">
        <v>120</v>
      </c>
      <c r="AS43" s="209">
        <v>54</v>
      </c>
      <c r="AT43" s="209">
        <v>3</v>
      </c>
      <c r="AU43" s="209"/>
      <c r="AV43" s="7"/>
      <c r="AW43" s="105"/>
      <c r="AX43" s="98"/>
      <c r="AY43" s="7"/>
      <c r="AZ43" s="7"/>
      <c r="BA43" s="7"/>
      <c r="BB43" s="7"/>
      <c r="BC43" s="105"/>
      <c r="BD43" s="968">
        <f>SUM(AH43,AK43,AN43,AQ43,AT43,AW43,AZ43)</f>
        <v>3</v>
      </c>
      <c r="BE43" s="968"/>
      <c r="BF43" s="931" t="s">
        <v>158</v>
      </c>
      <c r="BG43" s="931"/>
      <c r="BH43" s="931"/>
      <c r="BI43" s="932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</row>
    <row r="44" spans="1:61" s="31" customFormat="1" ht="24.75" customHeight="1">
      <c r="A44" s="235" t="s">
        <v>250</v>
      </c>
      <c r="B44" s="848" t="s">
        <v>215</v>
      </c>
      <c r="C44" s="849"/>
      <c r="D44" s="849"/>
      <c r="E44" s="849"/>
      <c r="F44" s="849"/>
      <c r="G44" s="849"/>
      <c r="H44" s="849"/>
      <c r="I44" s="849"/>
      <c r="J44" s="849"/>
      <c r="K44" s="849"/>
      <c r="L44" s="849"/>
      <c r="M44" s="849"/>
      <c r="N44" s="849"/>
      <c r="O44" s="850"/>
      <c r="P44" s="878"/>
      <c r="Q44" s="879"/>
      <c r="R44" s="878"/>
      <c r="S44" s="892"/>
      <c r="T44" s="863">
        <f>SUM(T45:U47)</f>
        <v>1044</v>
      </c>
      <c r="U44" s="861"/>
      <c r="V44" s="861">
        <f>SUM(V45:W47)</f>
        <v>546</v>
      </c>
      <c r="W44" s="861"/>
      <c r="X44" s="861">
        <f>SUM(X45:Y47)</f>
        <v>258</v>
      </c>
      <c r="Y44" s="861"/>
      <c r="Z44" s="861">
        <f>SUM(Z45:AA47)</f>
        <v>108</v>
      </c>
      <c r="AA44" s="861"/>
      <c r="AB44" s="861">
        <f>SUM(AB45:AC47)</f>
        <v>180</v>
      </c>
      <c r="AC44" s="861"/>
      <c r="AD44" s="861">
        <f>SUM(AD45:AE47)</f>
        <v>0</v>
      </c>
      <c r="AE44" s="861"/>
      <c r="AF44" s="236"/>
      <c r="AG44" s="237"/>
      <c r="AH44" s="238"/>
      <c r="AI44" s="237"/>
      <c r="AJ44" s="237"/>
      <c r="AK44" s="239"/>
      <c r="AL44" s="240"/>
      <c r="AM44" s="237"/>
      <c r="AN44" s="237"/>
      <c r="AO44" s="237"/>
      <c r="AP44" s="237"/>
      <c r="AQ44" s="241"/>
      <c r="AR44" s="236"/>
      <c r="AS44" s="237"/>
      <c r="AT44" s="237"/>
      <c r="AU44" s="237"/>
      <c r="AV44" s="242"/>
      <c r="AW44" s="243"/>
      <c r="AX44" s="244"/>
      <c r="AY44" s="242"/>
      <c r="AZ44" s="242"/>
      <c r="BA44" s="242"/>
      <c r="BB44" s="242"/>
      <c r="BC44" s="243"/>
      <c r="BD44" s="1068">
        <f>SUM(BD45:BE47)</f>
        <v>27</v>
      </c>
      <c r="BE44" s="1068"/>
      <c r="BF44" s="933" t="s">
        <v>161</v>
      </c>
      <c r="BG44" s="933"/>
      <c r="BH44" s="933"/>
      <c r="BI44" s="934"/>
    </row>
    <row r="45" spans="1:61" s="31" customFormat="1" ht="47.25" customHeight="1">
      <c r="A45" s="215" t="s">
        <v>219</v>
      </c>
      <c r="B45" s="802" t="s">
        <v>169</v>
      </c>
      <c r="C45" s="803"/>
      <c r="D45" s="803"/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4"/>
      <c r="P45" s="783">
        <v>1.2</v>
      </c>
      <c r="Q45" s="785"/>
      <c r="R45" s="783"/>
      <c r="S45" s="868"/>
      <c r="T45" s="883">
        <f>SUM(AF45,AI45,AL45,AO45,AR45,AU45,AX45,BA45)</f>
        <v>564</v>
      </c>
      <c r="U45" s="884"/>
      <c r="V45" s="885">
        <f>SUM(AG45,AJ45,AM45,AP45,AS45,AV45,AY45,BB45)</f>
        <v>288</v>
      </c>
      <c r="W45" s="884"/>
      <c r="X45" s="783">
        <v>144</v>
      </c>
      <c r="Y45" s="785"/>
      <c r="Z45" s="783"/>
      <c r="AA45" s="785"/>
      <c r="AB45" s="783">
        <v>144</v>
      </c>
      <c r="AC45" s="785"/>
      <c r="AD45" s="783"/>
      <c r="AE45" s="784"/>
      <c r="AF45" s="286">
        <v>324</v>
      </c>
      <c r="AG45" s="285">
        <v>162</v>
      </c>
      <c r="AH45" s="287">
        <v>9</v>
      </c>
      <c r="AI45" s="285">
        <v>240</v>
      </c>
      <c r="AJ45" s="285">
        <v>126</v>
      </c>
      <c r="AK45" s="288">
        <v>6</v>
      </c>
      <c r="AL45" s="207"/>
      <c r="AM45" s="209"/>
      <c r="AN45" s="209"/>
      <c r="AO45" s="209"/>
      <c r="AP45" s="209"/>
      <c r="AQ45" s="112"/>
      <c r="AR45" s="101"/>
      <c r="AS45" s="209"/>
      <c r="AT45" s="209"/>
      <c r="AU45" s="209"/>
      <c r="AV45" s="209"/>
      <c r="AW45" s="212"/>
      <c r="AX45" s="207"/>
      <c r="AY45" s="209"/>
      <c r="AZ45" s="209"/>
      <c r="BA45" s="209"/>
      <c r="BB45" s="209"/>
      <c r="BC45" s="212"/>
      <c r="BD45" s="836">
        <f>SUM(AH45,AK45,AN45,AQ45,AT45,AW45,AZ45)</f>
        <v>15</v>
      </c>
      <c r="BE45" s="837"/>
      <c r="BF45" s="789"/>
      <c r="BG45" s="789"/>
      <c r="BH45" s="789"/>
      <c r="BI45" s="790"/>
    </row>
    <row r="46" spans="1:64" s="31" customFormat="1" ht="45.75" customHeight="1">
      <c r="A46" s="215" t="s">
        <v>266</v>
      </c>
      <c r="B46" s="929" t="s">
        <v>144</v>
      </c>
      <c r="C46" s="929"/>
      <c r="D46" s="929"/>
      <c r="E46" s="929"/>
      <c r="F46" s="929"/>
      <c r="G46" s="929"/>
      <c r="H46" s="929"/>
      <c r="I46" s="929"/>
      <c r="J46" s="929"/>
      <c r="K46" s="929"/>
      <c r="L46" s="929"/>
      <c r="M46" s="929"/>
      <c r="N46" s="929"/>
      <c r="O46" s="929"/>
      <c r="P46" s="783">
        <v>1.2</v>
      </c>
      <c r="Q46" s="785"/>
      <c r="R46" s="783"/>
      <c r="S46" s="868"/>
      <c r="T46" s="883">
        <f>SUM(AF46,AI46,AL46,AO46,AR46,AU46,AX46,BA46)</f>
        <v>360</v>
      </c>
      <c r="U46" s="884"/>
      <c r="V46" s="885">
        <v>186</v>
      </c>
      <c r="W46" s="884"/>
      <c r="X46" s="783">
        <v>78</v>
      </c>
      <c r="Y46" s="785"/>
      <c r="Z46" s="783">
        <v>72</v>
      </c>
      <c r="AA46" s="785"/>
      <c r="AB46" s="783">
        <v>36</v>
      </c>
      <c r="AC46" s="785"/>
      <c r="AD46" s="783"/>
      <c r="AE46" s="784"/>
      <c r="AF46" s="286">
        <v>240</v>
      </c>
      <c r="AG46" s="285">
        <v>106</v>
      </c>
      <c r="AH46" s="287">
        <v>6</v>
      </c>
      <c r="AI46" s="285">
        <v>120</v>
      </c>
      <c r="AJ46" s="285">
        <v>80</v>
      </c>
      <c r="AK46" s="288">
        <v>3</v>
      </c>
      <c r="AL46" s="207"/>
      <c r="AM46" s="209"/>
      <c r="AN46" s="209"/>
      <c r="AO46" s="209"/>
      <c r="AP46" s="209"/>
      <c r="AQ46" s="162"/>
      <c r="AR46" s="101"/>
      <c r="AS46" s="209"/>
      <c r="AT46" s="209"/>
      <c r="AU46" s="209"/>
      <c r="AV46" s="209"/>
      <c r="AW46" s="212"/>
      <c r="AX46" s="207"/>
      <c r="AY46" s="209"/>
      <c r="AZ46" s="209"/>
      <c r="BA46" s="209"/>
      <c r="BB46" s="209"/>
      <c r="BC46" s="212"/>
      <c r="BD46" s="836">
        <f>SUM(AH46,AK46,AN46,AQ46,AT46,AW46,AZ46)</f>
        <v>9</v>
      </c>
      <c r="BE46" s="837"/>
      <c r="BF46" s="789"/>
      <c r="BG46" s="789"/>
      <c r="BH46" s="789"/>
      <c r="BI46" s="790"/>
      <c r="BJ46" s="42"/>
      <c r="BK46" s="42"/>
      <c r="BL46" s="42"/>
    </row>
    <row r="47" spans="1:76" s="31" customFormat="1" ht="45.75" customHeight="1">
      <c r="A47" s="216" t="s">
        <v>267</v>
      </c>
      <c r="B47" s="1090" t="s">
        <v>145</v>
      </c>
      <c r="C47" s="1090"/>
      <c r="D47" s="1090"/>
      <c r="E47" s="1090"/>
      <c r="F47" s="1090"/>
      <c r="G47" s="1090"/>
      <c r="H47" s="1090"/>
      <c r="I47" s="1090"/>
      <c r="J47" s="1090"/>
      <c r="K47" s="1090"/>
      <c r="L47" s="1090"/>
      <c r="M47" s="1090"/>
      <c r="N47" s="1090"/>
      <c r="O47" s="1090"/>
      <c r="P47" s="907">
        <v>2</v>
      </c>
      <c r="Q47" s="909"/>
      <c r="R47" s="907"/>
      <c r="S47" s="1092"/>
      <c r="T47" s="883">
        <f>SUM(AF47,AI47,AL47,AO47,AR47,AU47,AX47,BA47)</f>
        <v>120</v>
      </c>
      <c r="U47" s="884"/>
      <c r="V47" s="885">
        <f>SUM(AG47,AJ47,AM47,AP47,AS47,AV47,AY47,BB47)</f>
        <v>72</v>
      </c>
      <c r="W47" s="884"/>
      <c r="X47" s="907">
        <v>36</v>
      </c>
      <c r="Y47" s="909"/>
      <c r="Z47" s="907">
        <v>36</v>
      </c>
      <c r="AA47" s="909"/>
      <c r="AB47" s="907"/>
      <c r="AC47" s="909"/>
      <c r="AD47" s="907"/>
      <c r="AE47" s="908"/>
      <c r="AF47" s="289"/>
      <c r="AG47" s="290"/>
      <c r="AH47" s="291"/>
      <c r="AI47" s="290">
        <v>120</v>
      </c>
      <c r="AJ47" s="290">
        <v>72</v>
      </c>
      <c r="AK47" s="292">
        <v>3</v>
      </c>
      <c r="AL47" s="213"/>
      <c r="AM47" s="41"/>
      <c r="AN47" s="41"/>
      <c r="AO47" s="41"/>
      <c r="AP47" s="41"/>
      <c r="AQ47" s="113"/>
      <c r="AR47" s="120"/>
      <c r="AS47" s="41"/>
      <c r="AT47" s="41"/>
      <c r="AU47" s="41"/>
      <c r="AV47" s="41"/>
      <c r="AW47" s="121"/>
      <c r="AX47" s="119"/>
      <c r="AY47" s="41"/>
      <c r="AZ47" s="41"/>
      <c r="BA47" s="41"/>
      <c r="BB47" s="41"/>
      <c r="BC47" s="121"/>
      <c r="BD47" s="836">
        <f>SUM(AH47,AK47,AN47,AQ47,AT47,AW47,AZ47)</f>
        <v>3</v>
      </c>
      <c r="BE47" s="837"/>
      <c r="BF47" s="789"/>
      <c r="BG47" s="789"/>
      <c r="BH47" s="789"/>
      <c r="BI47" s="790"/>
      <c r="BJ47" s="410"/>
      <c r="BK47" s="410"/>
      <c r="BL47" s="410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</row>
    <row r="48" spans="1:76" s="411" customFormat="1" ht="45.75" customHeight="1">
      <c r="A48" s="403" t="s">
        <v>251</v>
      </c>
      <c r="B48" s="1082" t="s">
        <v>217</v>
      </c>
      <c r="C48" s="1083"/>
      <c r="D48" s="1083"/>
      <c r="E48" s="1083"/>
      <c r="F48" s="1083"/>
      <c r="G48" s="1083"/>
      <c r="H48" s="1083"/>
      <c r="I48" s="1083"/>
      <c r="J48" s="1083"/>
      <c r="K48" s="1083"/>
      <c r="L48" s="1083"/>
      <c r="M48" s="1083"/>
      <c r="N48" s="1083"/>
      <c r="O48" s="1084"/>
      <c r="P48" s="1085"/>
      <c r="Q48" s="1074"/>
      <c r="R48" s="1085"/>
      <c r="S48" s="1094"/>
      <c r="T48" s="1072">
        <f>SUM(T49:U49)</f>
        <v>216</v>
      </c>
      <c r="U48" s="1073"/>
      <c r="V48" s="1073">
        <f>SUM(V49:W49)</f>
        <v>108</v>
      </c>
      <c r="W48" s="1073"/>
      <c r="X48" s="1073">
        <f>SUM(X49:Y49)</f>
        <v>18</v>
      </c>
      <c r="Y48" s="1073"/>
      <c r="Z48" s="1073">
        <f>SUM(Z49:AA49)</f>
        <v>54</v>
      </c>
      <c r="AA48" s="1073"/>
      <c r="AB48" s="1073">
        <f>SUM(AB49:AC49)</f>
        <v>0</v>
      </c>
      <c r="AC48" s="1073"/>
      <c r="AD48" s="1073"/>
      <c r="AE48" s="1093"/>
      <c r="AF48" s="404"/>
      <c r="AG48" s="405"/>
      <c r="AH48" s="405"/>
      <c r="AI48" s="405"/>
      <c r="AJ48" s="405"/>
      <c r="AK48" s="406"/>
      <c r="AL48" s="407"/>
      <c r="AM48" s="405"/>
      <c r="AN48" s="405"/>
      <c r="AO48" s="405"/>
      <c r="AP48" s="405"/>
      <c r="AQ48" s="408"/>
      <c r="AR48" s="404"/>
      <c r="AS48" s="405"/>
      <c r="AT48" s="405"/>
      <c r="AU48" s="405"/>
      <c r="AV48" s="405"/>
      <c r="AW48" s="409"/>
      <c r="AX48" s="407"/>
      <c r="AY48" s="405"/>
      <c r="AZ48" s="405"/>
      <c r="BA48" s="405"/>
      <c r="BB48" s="405"/>
      <c r="BC48" s="409"/>
      <c r="BD48" s="1101">
        <f>SUM(BD49:BE49)</f>
        <v>6</v>
      </c>
      <c r="BE48" s="1102"/>
      <c r="BF48" s="1074" t="s">
        <v>124</v>
      </c>
      <c r="BG48" s="1075"/>
      <c r="BH48" s="1075"/>
      <c r="BI48" s="1075"/>
      <c r="BJ48" s="42"/>
      <c r="BK48" s="42"/>
      <c r="BL48" s="42"/>
      <c r="BM48" s="410"/>
      <c r="BN48" s="410"/>
      <c r="BO48" s="410"/>
      <c r="BP48" s="410"/>
      <c r="BQ48" s="410"/>
      <c r="BR48" s="410"/>
      <c r="BS48" s="410"/>
      <c r="BT48" s="410"/>
      <c r="BU48" s="410"/>
      <c r="BV48" s="410"/>
      <c r="BW48" s="410"/>
      <c r="BX48" s="410"/>
    </row>
    <row r="49" spans="1:76" s="31" customFormat="1" ht="45.75" customHeight="1">
      <c r="A49" s="176" t="s">
        <v>223</v>
      </c>
      <c r="B49" s="786" t="s">
        <v>328</v>
      </c>
      <c r="C49" s="792"/>
      <c r="D49" s="792"/>
      <c r="E49" s="792"/>
      <c r="F49" s="792"/>
      <c r="G49" s="792"/>
      <c r="H49" s="792"/>
      <c r="I49" s="792"/>
      <c r="J49" s="792"/>
      <c r="K49" s="792"/>
      <c r="L49" s="792"/>
      <c r="M49" s="792"/>
      <c r="N49" s="792"/>
      <c r="O49" s="1091"/>
      <c r="P49" s="788">
        <v>2</v>
      </c>
      <c r="Q49" s="790"/>
      <c r="R49" s="788">
        <v>1</v>
      </c>
      <c r="S49" s="825"/>
      <c r="T49" s="883">
        <v>216</v>
      </c>
      <c r="U49" s="884"/>
      <c r="V49" s="885">
        <v>108</v>
      </c>
      <c r="W49" s="884"/>
      <c r="X49" s="788">
        <v>18</v>
      </c>
      <c r="Y49" s="790"/>
      <c r="Z49" s="788">
        <v>54</v>
      </c>
      <c r="AA49" s="790"/>
      <c r="AB49" s="788"/>
      <c r="AC49" s="790"/>
      <c r="AD49" s="788"/>
      <c r="AE49" s="789"/>
      <c r="AF49" s="294">
        <v>96</v>
      </c>
      <c r="AG49" s="71">
        <v>48</v>
      </c>
      <c r="AH49" s="293">
        <v>3</v>
      </c>
      <c r="AI49" s="71">
        <v>120</v>
      </c>
      <c r="AJ49" s="71">
        <v>60</v>
      </c>
      <c r="AK49" s="201">
        <v>3</v>
      </c>
      <c r="AL49" s="97"/>
      <c r="AM49" s="43"/>
      <c r="AN49" s="43"/>
      <c r="AO49" s="43"/>
      <c r="AP49" s="43"/>
      <c r="AQ49" s="114"/>
      <c r="AR49" s="103"/>
      <c r="AS49" s="43"/>
      <c r="AT49" s="43"/>
      <c r="AU49" s="43"/>
      <c r="AV49" s="43"/>
      <c r="AW49" s="108"/>
      <c r="AX49" s="97"/>
      <c r="AY49" s="43"/>
      <c r="AZ49" s="43"/>
      <c r="BA49" s="43"/>
      <c r="BB49" s="43"/>
      <c r="BC49" s="108"/>
      <c r="BD49" s="836">
        <f>SUM(AH49,AK49,AN49,AQ49,AT49,AW49,AZ49)</f>
        <v>6</v>
      </c>
      <c r="BE49" s="837"/>
      <c r="BF49" s="789"/>
      <c r="BG49" s="1070"/>
      <c r="BH49" s="1070"/>
      <c r="BI49" s="1071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</row>
    <row r="50" spans="1:61" s="31" customFormat="1" ht="44.25" customHeight="1">
      <c r="A50" s="235" t="s">
        <v>252</v>
      </c>
      <c r="B50" s="848" t="s">
        <v>296</v>
      </c>
      <c r="C50" s="849"/>
      <c r="D50" s="849"/>
      <c r="E50" s="849"/>
      <c r="F50" s="849"/>
      <c r="G50" s="849"/>
      <c r="H50" s="849"/>
      <c r="I50" s="849"/>
      <c r="J50" s="849"/>
      <c r="K50" s="849"/>
      <c r="L50" s="849"/>
      <c r="M50" s="849"/>
      <c r="N50" s="849"/>
      <c r="O50" s="850"/>
      <c r="P50" s="878"/>
      <c r="Q50" s="879"/>
      <c r="R50" s="878"/>
      <c r="S50" s="892"/>
      <c r="T50" s="863">
        <f>SUM(T51:U52)</f>
        <v>366</v>
      </c>
      <c r="U50" s="861"/>
      <c r="V50" s="861">
        <f>SUM(V51:W52)</f>
        <v>208</v>
      </c>
      <c r="W50" s="861"/>
      <c r="X50" s="861">
        <f>SUM(X51:Y52)</f>
        <v>86</v>
      </c>
      <c r="Y50" s="861"/>
      <c r="Z50" s="861">
        <f>SUM(Z51:AA52)</f>
        <v>46</v>
      </c>
      <c r="AA50" s="861"/>
      <c r="AB50" s="861">
        <f>SUM(AB51:AC52)</f>
        <v>44</v>
      </c>
      <c r="AC50" s="861"/>
      <c r="AD50" s="861">
        <f>SUM(AD51:AE52)</f>
        <v>0</v>
      </c>
      <c r="AE50" s="928"/>
      <c r="AF50" s="244"/>
      <c r="AG50" s="242"/>
      <c r="AH50" s="242"/>
      <c r="AI50" s="237"/>
      <c r="AJ50" s="237"/>
      <c r="AK50" s="239"/>
      <c r="AL50" s="240"/>
      <c r="AM50" s="237"/>
      <c r="AN50" s="237"/>
      <c r="AO50" s="242"/>
      <c r="AP50" s="242"/>
      <c r="AQ50" s="249"/>
      <c r="AR50" s="248"/>
      <c r="AS50" s="242"/>
      <c r="AT50" s="242"/>
      <c r="AU50" s="242"/>
      <c r="AV50" s="242"/>
      <c r="AW50" s="243"/>
      <c r="AX50" s="244"/>
      <c r="AY50" s="242"/>
      <c r="AZ50" s="242"/>
      <c r="BA50" s="242"/>
      <c r="BB50" s="242"/>
      <c r="BC50" s="243"/>
      <c r="BD50" s="1076">
        <f>SUM(BD51:BE52)</f>
        <v>9</v>
      </c>
      <c r="BE50" s="861"/>
      <c r="BF50" s="869" t="s">
        <v>125</v>
      </c>
      <c r="BG50" s="870"/>
      <c r="BH50" s="870"/>
      <c r="BI50" s="814"/>
    </row>
    <row r="51" spans="1:61" s="31" customFormat="1" ht="45.75" customHeight="1">
      <c r="A51" s="176" t="s">
        <v>224</v>
      </c>
      <c r="B51" s="786" t="s">
        <v>329</v>
      </c>
      <c r="C51" s="787"/>
      <c r="D51" s="787"/>
      <c r="E51" s="787"/>
      <c r="F51" s="787"/>
      <c r="G51" s="787"/>
      <c r="H51" s="787"/>
      <c r="I51" s="787"/>
      <c r="J51" s="787"/>
      <c r="K51" s="787"/>
      <c r="L51" s="787"/>
      <c r="M51" s="787"/>
      <c r="N51" s="787"/>
      <c r="O51" s="864"/>
      <c r="P51" s="783"/>
      <c r="Q51" s="785"/>
      <c r="R51" s="783">
        <v>2.2</v>
      </c>
      <c r="S51" s="868"/>
      <c r="T51" s="883">
        <v>108</v>
      </c>
      <c r="U51" s="884"/>
      <c r="V51" s="885">
        <v>68</v>
      </c>
      <c r="W51" s="884"/>
      <c r="X51" s="886">
        <v>18</v>
      </c>
      <c r="Y51" s="887"/>
      <c r="Z51" s="886">
        <v>10</v>
      </c>
      <c r="AA51" s="887"/>
      <c r="AB51" s="886">
        <v>8</v>
      </c>
      <c r="AC51" s="887"/>
      <c r="AD51" s="886"/>
      <c r="AE51" s="1069"/>
      <c r="AF51" s="298"/>
      <c r="AG51" s="297"/>
      <c r="AH51" s="226"/>
      <c r="AI51" s="298">
        <v>108</v>
      </c>
      <c r="AJ51" s="297">
        <v>68</v>
      </c>
      <c r="AK51" s="369">
        <v>3</v>
      </c>
      <c r="AL51" s="225"/>
      <c r="AM51" s="227"/>
      <c r="AN51" s="227"/>
      <c r="AO51" s="7"/>
      <c r="AP51" s="7"/>
      <c r="AQ51" s="111"/>
      <c r="AR51" s="99"/>
      <c r="AS51" s="7"/>
      <c r="AT51" s="7"/>
      <c r="AU51" s="7"/>
      <c r="AV51" s="7"/>
      <c r="AW51" s="105"/>
      <c r="AX51" s="228"/>
      <c r="AY51" s="7"/>
      <c r="AZ51" s="7"/>
      <c r="BA51" s="7"/>
      <c r="BB51" s="7"/>
      <c r="BC51" s="105"/>
      <c r="BD51" s="836">
        <f>SUM(AH51,AK51,AN51,AQ51,AT51,AW51,AZ51)</f>
        <v>3</v>
      </c>
      <c r="BE51" s="837"/>
      <c r="BF51" s="789"/>
      <c r="BG51" s="789"/>
      <c r="BH51" s="789"/>
      <c r="BI51" s="790"/>
    </row>
    <row r="52" spans="1:61" s="31" customFormat="1" ht="86.25" customHeight="1">
      <c r="A52" s="176" t="s">
        <v>297</v>
      </c>
      <c r="B52" s="786" t="s">
        <v>330</v>
      </c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864"/>
      <c r="P52" s="783">
        <v>1</v>
      </c>
      <c r="Q52" s="785"/>
      <c r="R52" s="783">
        <v>2.2</v>
      </c>
      <c r="S52" s="868"/>
      <c r="T52" s="883">
        <v>258</v>
      </c>
      <c r="U52" s="884"/>
      <c r="V52" s="885">
        <v>140</v>
      </c>
      <c r="W52" s="884"/>
      <c r="X52" s="886">
        <v>68</v>
      </c>
      <c r="Y52" s="887"/>
      <c r="Z52" s="886">
        <v>36</v>
      </c>
      <c r="AA52" s="887"/>
      <c r="AB52" s="886">
        <v>36</v>
      </c>
      <c r="AC52" s="887"/>
      <c r="AD52" s="886"/>
      <c r="AE52" s="1069"/>
      <c r="AF52" s="298">
        <v>108</v>
      </c>
      <c r="AG52" s="297">
        <v>68</v>
      </c>
      <c r="AH52" s="226">
        <v>3</v>
      </c>
      <c r="AI52" s="298">
        <v>120</v>
      </c>
      <c r="AJ52" s="297">
        <v>72</v>
      </c>
      <c r="AK52" s="369">
        <v>3</v>
      </c>
      <c r="AL52" s="207"/>
      <c r="AM52" s="209"/>
      <c r="AN52" s="209"/>
      <c r="AO52" s="7"/>
      <c r="AP52" s="7"/>
      <c r="AQ52" s="111"/>
      <c r="AR52" s="99"/>
      <c r="AS52" s="7"/>
      <c r="AT52" s="7"/>
      <c r="AU52" s="7"/>
      <c r="AV52" s="7"/>
      <c r="AW52" s="105"/>
      <c r="AX52" s="98"/>
      <c r="AY52" s="7"/>
      <c r="AZ52" s="7"/>
      <c r="BA52" s="7"/>
      <c r="BB52" s="7"/>
      <c r="BC52" s="105"/>
      <c r="BD52" s="836">
        <f>SUM(AH52,AK52,AN52,AQ52,AT52,AW52,AZ52)</f>
        <v>6</v>
      </c>
      <c r="BE52" s="837"/>
      <c r="BF52" s="789"/>
      <c r="BG52" s="789"/>
      <c r="BH52" s="789"/>
      <c r="BI52" s="790"/>
    </row>
    <row r="53" spans="1:61" s="31" customFormat="1" ht="45" customHeight="1">
      <c r="A53" s="235" t="s">
        <v>253</v>
      </c>
      <c r="B53" s="848" t="s">
        <v>295</v>
      </c>
      <c r="C53" s="849"/>
      <c r="D53" s="849"/>
      <c r="E53" s="849"/>
      <c r="F53" s="849"/>
      <c r="G53" s="849"/>
      <c r="H53" s="849"/>
      <c r="I53" s="849"/>
      <c r="J53" s="849"/>
      <c r="K53" s="849"/>
      <c r="L53" s="849"/>
      <c r="M53" s="849"/>
      <c r="N53" s="849"/>
      <c r="O53" s="850"/>
      <c r="P53" s="251"/>
      <c r="Q53" s="252"/>
      <c r="R53" s="251"/>
      <c r="S53" s="311"/>
      <c r="T53" s="863">
        <f>SUM(T54:U54)</f>
        <v>228</v>
      </c>
      <c r="U53" s="861"/>
      <c r="V53" s="861">
        <f>SUM(V54:W54)</f>
        <v>126</v>
      </c>
      <c r="W53" s="861"/>
      <c r="X53" s="861"/>
      <c r="Y53" s="861"/>
      <c r="Z53" s="861"/>
      <c r="AA53" s="861"/>
      <c r="AB53" s="861">
        <f>SUM(AB54:AC54)</f>
        <v>126</v>
      </c>
      <c r="AC53" s="861"/>
      <c r="AD53" s="861"/>
      <c r="AE53" s="928"/>
      <c r="AF53" s="244"/>
      <c r="AG53" s="242"/>
      <c r="AH53" s="253"/>
      <c r="AI53" s="242"/>
      <c r="AJ53" s="242"/>
      <c r="AK53" s="243"/>
      <c r="AL53" s="240"/>
      <c r="AM53" s="237"/>
      <c r="AN53" s="237"/>
      <c r="AO53" s="242"/>
      <c r="AP53" s="242"/>
      <c r="AQ53" s="249"/>
      <c r="AR53" s="248"/>
      <c r="AS53" s="242"/>
      <c r="AT53" s="242"/>
      <c r="AU53" s="242"/>
      <c r="AV53" s="242"/>
      <c r="AW53" s="243"/>
      <c r="AX53" s="244"/>
      <c r="AY53" s="242"/>
      <c r="AZ53" s="242"/>
      <c r="BA53" s="242"/>
      <c r="BB53" s="242"/>
      <c r="BC53" s="243"/>
      <c r="BD53" s="888">
        <f>SUM(BD54:BE54)</f>
        <v>6</v>
      </c>
      <c r="BE53" s="889"/>
      <c r="BF53" s="1066" t="s">
        <v>159</v>
      </c>
      <c r="BG53" s="1066"/>
      <c r="BH53" s="1066"/>
      <c r="BI53" s="1067"/>
    </row>
    <row r="54" spans="1:64" s="31" customFormat="1" ht="46.5" customHeight="1">
      <c r="A54" s="176" t="s">
        <v>225</v>
      </c>
      <c r="B54" s="786" t="s">
        <v>148</v>
      </c>
      <c r="C54" s="787"/>
      <c r="D54" s="787"/>
      <c r="E54" s="787"/>
      <c r="F54" s="787"/>
      <c r="G54" s="787"/>
      <c r="H54" s="787"/>
      <c r="I54" s="787"/>
      <c r="J54" s="787"/>
      <c r="K54" s="787"/>
      <c r="L54" s="787"/>
      <c r="M54" s="787"/>
      <c r="N54" s="787"/>
      <c r="O54" s="864"/>
      <c r="P54" s="783">
        <v>2</v>
      </c>
      <c r="Q54" s="785"/>
      <c r="R54" s="783">
        <v>1</v>
      </c>
      <c r="S54" s="868"/>
      <c r="T54" s="883">
        <f>SUM(AF54,AI54,AL54,AO54,AR54,AU54,AX54,BA54)</f>
        <v>228</v>
      </c>
      <c r="U54" s="884"/>
      <c r="V54" s="885">
        <f>SUM(AG54,AJ54,AM54,AP54,AS54,AV54,AY54,BB54)</f>
        <v>126</v>
      </c>
      <c r="W54" s="884"/>
      <c r="X54" s="783"/>
      <c r="Y54" s="785"/>
      <c r="Z54" s="783"/>
      <c r="AA54" s="785"/>
      <c r="AB54" s="783">
        <v>126</v>
      </c>
      <c r="AC54" s="785"/>
      <c r="AD54" s="783"/>
      <c r="AE54" s="784"/>
      <c r="AF54" s="99">
        <v>108</v>
      </c>
      <c r="AG54" s="7">
        <v>54</v>
      </c>
      <c r="AH54" s="178">
        <v>3</v>
      </c>
      <c r="AI54" s="209">
        <v>120</v>
      </c>
      <c r="AJ54" s="209">
        <v>72</v>
      </c>
      <c r="AK54" s="200">
        <v>3</v>
      </c>
      <c r="AL54" s="298"/>
      <c r="AM54" s="297"/>
      <c r="AN54" s="297"/>
      <c r="AO54" s="297"/>
      <c r="AP54" s="299"/>
      <c r="AQ54" s="300"/>
      <c r="AR54" s="99"/>
      <c r="AS54" s="7"/>
      <c r="AT54" s="7"/>
      <c r="AU54" s="7"/>
      <c r="AV54" s="7"/>
      <c r="AW54" s="105"/>
      <c r="AX54" s="98"/>
      <c r="AY54" s="7"/>
      <c r="AZ54" s="7"/>
      <c r="BA54" s="7"/>
      <c r="BB54" s="7"/>
      <c r="BC54" s="105"/>
      <c r="BD54" s="836">
        <f>SUM(AH54,AK54,AN54,AQ54,AT54,AW54,AZ54)</f>
        <v>6</v>
      </c>
      <c r="BE54" s="837"/>
      <c r="BF54" s="789"/>
      <c r="BG54" s="789"/>
      <c r="BH54" s="789"/>
      <c r="BI54" s="790"/>
      <c r="BJ54" s="217"/>
      <c r="BK54" s="217"/>
      <c r="BL54" s="217"/>
    </row>
    <row r="55" spans="1:76" s="31" customFormat="1" ht="51" customHeight="1">
      <c r="A55" s="246" t="s">
        <v>254</v>
      </c>
      <c r="B55" s="848" t="s">
        <v>279</v>
      </c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50"/>
      <c r="P55" s="254"/>
      <c r="Q55" s="240"/>
      <c r="R55" s="254"/>
      <c r="S55" s="343"/>
      <c r="T55" s="863">
        <f>SUM(T56:U58)</f>
        <v>832</v>
      </c>
      <c r="U55" s="861"/>
      <c r="V55" s="861">
        <f>SUM(V56:W58)</f>
        <v>420</v>
      </c>
      <c r="W55" s="861"/>
      <c r="X55" s="861">
        <f>SUM(X56:Y58)</f>
        <v>208</v>
      </c>
      <c r="Y55" s="861"/>
      <c r="Z55" s="861">
        <f>SUM(Z56:AA58)</f>
        <v>122</v>
      </c>
      <c r="AA55" s="861"/>
      <c r="AB55" s="861">
        <f>SUM(AB56:AC58)</f>
        <v>90</v>
      </c>
      <c r="AC55" s="861"/>
      <c r="AD55" s="254"/>
      <c r="AE55" s="255"/>
      <c r="AF55" s="248"/>
      <c r="AG55" s="242"/>
      <c r="AH55" s="242"/>
      <c r="AI55" s="242"/>
      <c r="AJ55" s="242"/>
      <c r="AK55" s="243"/>
      <c r="AL55" s="244"/>
      <c r="AM55" s="242"/>
      <c r="AN55" s="242"/>
      <c r="AO55" s="242"/>
      <c r="AP55" s="242"/>
      <c r="AQ55" s="249"/>
      <c r="AR55" s="248"/>
      <c r="AS55" s="242"/>
      <c r="AT55" s="242"/>
      <c r="AU55" s="242"/>
      <c r="AV55" s="242"/>
      <c r="AW55" s="243"/>
      <c r="AX55" s="244"/>
      <c r="AY55" s="242"/>
      <c r="AZ55" s="242"/>
      <c r="BA55" s="242"/>
      <c r="BB55" s="242"/>
      <c r="BC55" s="243"/>
      <c r="BD55" s="888">
        <f>SUM(BD56:BE58)</f>
        <v>24</v>
      </c>
      <c r="BE55" s="889"/>
      <c r="BF55" s="869" t="s">
        <v>166</v>
      </c>
      <c r="BG55" s="870"/>
      <c r="BH55" s="870"/>
      <c r="BI55" s="814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</row>
    <row r="56" spans="1:61" s="31" customFormat="1" ht="48" customHeight="1">
      <c r="A56" s="176" t="s">
        <v>248</v>
      </c>
      <c r="B56" s="786" t="s">
        <v>278</v>
      </c>
      <c r="C56" s="787"/>
      <c r="D56" s="787"/>
      <c r="E56" s="787"/>
      <c r="F56" s="787"/>
      <c r="G56" s="787"/>
      <c r="H56" s="787"/>
      <c r="I56" s="787"/>
      <c r="J56" s="787"/>
      <c r="K56" s="787"/>
      <c r="L56" s="787"/>
      <c r="M56" s="787"/>
      <c r="N56" s="787"/>
      <c r="O56" s="864"/>
      <c r="P56" s="841">
        <v>3.4</v>
      </c>
      <c r="Q56" s="824"/>
      <c r="R56" s="788"/>
      <c r="S56" s="825"/>
      <c r="T56" s="883">
        <v>432</v>
      </c>
      <c r="U56" s="884"/>
      <c r="V56" s="885">
        <v>234</v>
      </c>
      <c r="W56" s="884"/>
      <c r="X56" s="841">
        <v>108</v>
      </c>
      <c r="Y56" s="824"/>
      <c r="Z56" s="841">
        <v>54</v>
      </c>
      <c r="AA56" s="824"/>
      <c r="AB56" s="841">
        <v>72</v>
      </c>
      <c r="AC56" s="824"/>
      <c r="AD56" s="841"/>
      <c r="AE56" s="823"/>
      <c r="AF56" s="104"/>
      <c r="AG56" s="71"/>
      <c r="AH56" s="71"/>
      <c r="AI56" s="71"/>
      <c r="AJ56" s="71"/>
      <c r="AK56" s="106"/>
      <c r="AL56" s="281">
        <v>216</v>
      </c>
      <c r="AM56" s="282">
        <v>126</v>
      </c>
      <c r="AN56" s="283">
        <v>6</v>
      </c>
      <c r="AO56" s="280">
        <v>216</v>
      </c>
      <c r="AP56" s="280">
        <v>108</v>
      </c>
      <c r="AQ56" s="210">
        <v>6</v>
      </c>
      <c r="AR56" s="104"/>
      <c r="AS56" s="71"/>
      <c r="AT56" s="71"/>
      <c r="AU56" s="71"/>
      <c r="AV56" s="71"/>
      <c r="AW56" s="107"/>
      <c r="AX56" s="211"/>
      <c r="AY56" s="71"/>
      <c r="AZ56" s="71"/>
      <c r="BA56" s="71"/>
      <c r="BB56" s="71"/>
      <c r="BC56" s="107"/>
      <c r="BD56" s="836">
        <f>SUM(AH56,AK56,AN56,AQ56,AT56,AW56,AZ56)</f>
        <v>12</v>
      </c>
      <c r="BE56" s="837"/>
      <c r="BF56" s="790"/>
      <c r="BG56" s="815"/>
      <c r="BH56" s="815"/>
      <c r="BI56" s="815"/>
    </row>
    <row r="57" spans="1:76" s="31" customFormat="1" ht="40.5" customHeight="1">
      <c r="A57" s="176" t="s">
        <v>270</v>
      </c>
      <c r="B57" s="880" t="s">
        <v>300</v>
      </c>
      <c r="C57" s="881"/>
      <c r="D57" s="881"/>
      <c r="E57" s="881"/>
      <c r="F57" s="881"/>
      <c r="G57" s="881"/>
      <c r="H57" s="881"/>
      <c r="I57" s="881"/>
      <c r="J57" s="881"/>
      <c r="K57" s="881"/>
      <c r="L57" s="881"/>
      <c r="M57" s="881"/>
      <c r="N57" s="881"/>
      <c r="O57" s="882"/>
      <c r="P57" s="783">
        <v>4</v>
      </c>
      <c r="Q57" s="785"/>
      <c r="R57" s="783"/>
      <c r="S57" s="868"/>
      <c r="T57" s="784">
        <v>200</v>
      </c>
      <c r="U57" s="785"/>
      <c r="V57" s="783">
        <v>96</v>
      </c>
      <c r="W57" s="785"/>
      <c r="X57" s="788">
        <v>64</v>
      </c>
      <c r="Y57" s="790"/>
      <c r="Z57" s="788">
        <v>32</v>
      </c>
      <c r="AA57" s="790"/>
      <c r="AB57" s="788"/>
      <c r="AC57" s="790"/>
      <c r="AD57" s="788"/>
      <c r="AE57" s="789"/>
      <c r="AF57" s="448"/>
      <c r="AG57" s="445"/>
      <c r="AH57" s="445"/>
      <c r="AI57" s="445"/>
      <c r="AJ57" s="445"/>
      <c r="AK57" s="447"/>
      <c r="AL57" s="444"/>
      <c r="AM57" s="445"/>
      <c r="AN57" s="445"/>
      <c r="AO57" s="445">
        <v>200</v>
      </c>
      <c r="AP57" s="445">
        <v>96</v>
      </c>
      <c r="AQ57" s="446">
        <v>6</v>
      </c>
      <c r="AR57" s="444"/>
      <c r="AS57" s="445"/>
      <c r="AT57" s="153"/>
      <c r="AU57" s="449"/>
      <c r="AV57" s="124"/>
      <c r="AW57" s="200"/>
      <c r="AX57" s="444"/>
      <c r="AY57" s="445"/>
      <c r="AZ57" s="153"/>
      <c r="BA57" s="445"/>
      <c r="BB57" s="445"/>
      <c r="BC57" s="447"/>
      <c r="BD57" s="836">
        <v>6</v>
      </c>
      <c r="BE57" s="837"/>
      <c r="BF57" s="789"/>
      <c r="BG57" s="789"/>
      <c r="BH57" s="789"/>
      <c r="BI57" s="790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</row>
    <row r="58" spans="1:61" s="31" customFormat="1" ht="33.75" customHeight="1">
      <c r="A58" s="176" t="s">
        <v>312</v>
      </c>
      <c r="B58" s="786" t="s">
        <v>280</v>
      </c>
      <c r="C58" s="787"/>
      <c r="D58" s="787"/>
      <c r="E58" s="787"/>
      <c r="F58" s="787"/>
      <c r="G58" s="787"/>
      <c r="H58" s="787"/>
      <c r="I58" s="787"/>
      <c r="J58" s="787"/>
      <c r="K58" s="787"/>
      <c r="L58" s="787"/>
      <c r="M58" s="787"/>
      <c r="N58" s="787"/>
      <c r="O58" s="864"/>
      <c r="P58" s="841">
        <v>4</v>
      </c>
      <c r="Q58" s="824"/>
      <c r="R58" s="788"/>
      <c r="S58" s="825"/>
      <c r="T58" s="883">
        <v>200</v>
      </c>
      <c r="U58" s="884"/>
      <c r="V58" s="885">
        <v>90</v>
      </c>
      <c r="W58" s="884"/>
      <c r="X58" s="841">
        <v>36</v>
      </c>
      <c r="Y58" s="824"/>
      <c r="Z58" s="841">
        <v>36</v>
      </c>
      <c r="AA58" s="824"/>
      <c r="AB58" s="841">
        <v>18</v>
      </c>
      <c r="AC58" s="824"/>
      <c r="AD58" s="841"/>
      <c r="AE58" s="823"/>
      <c r="AF58" s="103"/>
      <c r="AG58" s="43"/>
      <c r="AH58" s="71"/>
      <c r="AI58" s="71"/>
      <c r="AJ58" s="71"/>
      <c r="AK58" s="107"/>
      <c r="AL58" s="281"/>
      <c r="AM58" s="280"/>
      <c r="AN58" s="284"/>
      <c r="AO58" s="280">
        <v>200</v>
      </c>
      <c r="AP58" s="279">
        <v>90</v>
      </c>
      <c r="AQ58" s="210">
        <v>6</v>
      </c>
      <c r="AR58" s="104"/>
      <c r="AS58" s="71"/>
      <c r="AT58" s="71"/>
      <c r="AU58" s="43"/>
      <c r="AV58" s="43"/>
      <c r="AW58" s="108"/>
      <c r="AX58" s="97"/>
      <c r="AY58" s="43"/>
      <c r="AZ58" s="43"/>
      <c r="BA58" s="43"/>
      <c r="BB58" s="43"/>
      <c r="BC58" s="108"/>
      <c r="BD58" s="836">
        <f>SUM(AH58,AK58,AN58,AQ58,AT58,AW58,AZ58)</f>
        <v>6</v>
      </c>
      <c r="BE58" s="837"/>
      <c r="BF58" s="790"/>
      <c r="BG58" s="815"/>
      <c r="BH58" s="815"/>
      <c r="BI58" s="815"/>
    </row>
    <row r="59" spans="1:61" s="31" customFormat="1" ht="45" customHeight="1">
      <c r="A59" s="246" t="s">
        <v>255</v>
      </c>
      <c r="B59" s="848" t="s">
        <v>277</v>
      </c>
      <c r="C59" s="849"/>
      <c r="D59" s="849"/>
      <c r="E59" s="849"/>
      <c r="F59" s="849"/>
      <c r="G59" s="849"/>
      <c r="H59" s="849"/>
      <c r="I59" s="849"/>
      <c r="J59" s="849"/>
      <c r="K59" s="849"/>
      <c r="L59" s="849"/>
      <c r="M59" s="849"/>
      <c r="N59" s="849"/>
      <c r="O59" s="850"/>
      <c r="P59" s="254"/>
      <c r="Q59" s="240"/>
      <c r="R59" s="254"/>
      <c r="S59" s="343"/>
      <c r="T59" s="863">
        <f>SUM(T60:U60)</f>
        <v>240</v>
      </c>
      <c r="U59" s="861"/>
      <c r="V59" s="861">
        <f>SUM(V60:W60)</f>
        <v>136</v>
      </c>
      <c r="W59" s="861"/>
      <c r="X59" s="861">
        <f>SUM(X60:Y60)</f>
        <v>68</v>
      </c>
      <c r="Y59" s="861"/>
      <c r="Z59" s="861">
        <f>SUM(Z60:AA60)</f>
        <v>68</v>
      </c>
      <c r="AA59" s="861"/>
      <c r="AB59" s="861">
        <f>SUM(AB60:AC60)</f>
        <v>0</v>
      </c>
      <c r="AC59" s="861"/>
      <c r="AD59" s="861"/>
      <c r="AE59" s="861"/>
      <c r="AF59" s="236"/>
      <c r="AG59" s="237"/>
      <c r="AH59" s="237"/>
      <c r="AI59" s="237"/>
      <c r="AJ59" s="237"/>
      <c r="AK59" s="239"/>
      <c r="AL59" s="240"/>
      <c r="AM59" s="237"/>
      <c r="AN59" s="237"/>
      <c r="AO59" s="237"/>
      <c r="AP59" s="237"/>
      <c r="AQ59" s="256"/>
      <c r="AR59" s="240"/>
      <c r="AS59" s="237"/>
      <c r="AT59" s="237"/>
      <c r="AU59" s="237"/>
      <c r="AV59" s="237"/>
      <c r="AW59" s="256"/>
      <c r="AX59" s="240"/>
      <c r="AY59" s="237"/>
      <c r="AZ59" s="237"/>
      <c r="BA59" s="237"/>
      <c r="BB59" s="237"/>
      <c r="BC59" s="239"/>
      <c r="BD59" s="1068">
        <f>SUM(BD60:BE60)</f>
        <v>6</v>
      </c>
      <c r="BE59" s="1068"/>
      <c r="BF59" s="933" t="s">
        <v>162</v>
      </c>
      <c r="BG59" s="933"/>
      <c r="BH59" s="933"/>
      <c r="BI59" s="934"/>
    </row>
    <row r="60" spans="1:61" s="31" customFormat="1" ht="47.25" customHeight="1">
      <c r="A60" s="215" t="s">
        <v>226</v>
      </c>
      <c r="B60" s="786" t="s">
        <v>276</v>
      </c>
      <c r="C60" s="787"/>
      <c r="D60" s="787"/>
      <c r="E60" s="787"/>
      <c r="F60" s="787"/>
      <c r="G60" s="787"/>
      <c r="H60" s="787"/>
      <c r="I60" s="787"/>
      <c r="J60" s="787"/>
      <c r="K60" s="787"/>
      <c r="L60" s="787"/>
      <c r="M60" s="787"/>
      <c r="N60" s="787"/>
      <c r="O60" s="864"/>
      <c r="P60" s="788">
        <v>5.6</v>
      </c>
      <c r="Q60" s="790"/>
      <c r="R60" s="788"/>
      <c r="S60" s="825"/>
      <c r="T60" s="883">
        <v>240</v>
      </c>
      <c r="U60" s="884"/>
      <c r="V60" s="885">
        <v>136</v>
      </c>
      <c r="W60" s="884"/>
      <c r="X60" s="788">
        <v>68</v>
      </c>
      <c r="Y60" s="790"/>
      <c r="Z60" s="788">
        <v>68</v>
      </c>
      <c r="AA60" s="790"/>
      <c r="AB60" s="788"/>
      <c r="AC60" s="790"/>
      <c r="AD60" s="788"/>
      <c r="AE60" s="789"/>
      <c r="AF60" s="101"/>
      <c r="AG60" s="209"/>
      <c r="AH60" s="209"/>
      <c r="AI60" s="209"/>
      <c r="AJ60" s="209"/>
      <c r="AK60" s="212"/>
      <c r="AL60" s="207"/>
      <c r="AM60" s="209"/>
      <c r="AN60" s="153"/>
      <c r="AO60" s="209"/>
      <c r="AP60" s="209"/>
      <c r="AQ60" s="100"/>
      <c r="AR60" s="301">
        <v>240</v>
      </c>
      <c r="AS60" s="285">
        <v>68</v>
      </c>
      <c r="AT60" s="302">
        <v>6</v>
      </c>
      <c r="AU60" s="285">
        <v>3</v>
      </c>
      <c r="AV60" s="285">
        <v>68</v>
      </c>
      <c r="AW60" s="100">
        <v>3</v>
      </c>
      <c r="AX60" s="207"/>
      <c r="AY60" s="209"/>
      <c r="AZ60" s="209"/>
      <c r="BA60" s="209"/>
      <c r="BB60" s="209"/>
      <c r="BC60" s="212"/>
      <c r="BD60" s="836">
        <v>6</v>
      </c>
      <c r="BE60" s="837"/>
      <c r="BF60" s="789"/>
      <c r="BG60" s="789"/>
      <c r="BH60" s="789"/>
      <c r="BI60" s="790"/>
    </row>
    <row r="61" spans="1:61" s="31" customFormat="1" ht="45" customHeight="1">
      <c r="A61" s="235" t="s">
        <v>256</v>
      </c>
      <c r="B61" s="848" t="s">
        <v>382</v>
      </c>
      <c r="C61" s="1088"/>
      <c r="D61" s="1088"/>
      <c r="E61" s="1088"/>
      <c r="F61" s="1088"/>
      <c r="G61" s="1088"/>
      <c r="H61" s="1088"/>
      <c r="I61" s="1088"/>
      <c r="J61" s="1088"/>
      <c r="K61" s="1088"/>
      <c r="L61" s="1088"/>
      <c r="M61" s="1088"/>
      <c r="N61" s="1088"/>
      <c r="O61" s="1089"/>
      <c r="P61" s="878"/>
      <c r="Q61" s="879"/>
      <c r="R61" s="878"/>
      <c r="S61" s="892"/>
      <c r="T61" s="863">
        <f>SUM(T62:U64)</f>
        <v>324</v>
      </c>
      <c r="U61" s="861"/>
      <c r="V61" s="861">
        <f>SUM(V62:W64)</f>
        <v>180</v>
      </c>
      <c r="W61" s="861"/>
      <c r="X61" s="861">
        <f>SUM(X62:Y64)</f>
        <v>72</v>
      </c>
      <c r="Y61" s="861"/>
      <c r="Z61" s="861">
        <f>SUM(Z62:AA64)</f>
        <v>108</v>
      </c>
      <c r="AA61" s="861"/>
      <c r="AB61" s="861">
        <f>SUM(AB62:AC64)</f>
        <v>0</v>
      </c>
      <c r="AC61" s="861"/>
      <c r="AD61" s="861"/>
      <c r="AE61" s="874"/>
      <c r="AF61" s="248"/>
      <c r="AG61" s="242"/>
      <c r="AH61" s="242"/>
      <c r="AI61" s="242"/>
      <c r="AJ61" s="242"/>
      <c r="AK61" s="243"/>
      <c r="AL61" s="244"/>
      <c r="AM61" s="242"/>
      <c r="AN61" s="242"/>
      <c r="AO61" s="242"/>
      <c r="AP61" s="242"/>
      <c r="AQ61" s="249"/>
      <c r="AR61" s="248"/>
      <c r="AS61" s="242"/>
      <c r="AT61" s="242"/>
      <c r="AU61" s="242"/>
      <c r="AV61" s="242"/>
      <c r="AW61" s="243"/>
      <c r="AX61" s="244"/>
      <c r="AY61" s="242"/>
      <c r="AZ61" s="242"/>
      <c r="BA61" s="242"/>
      <c r="BB61" s="242"/>
      <c r="BC61" s="243"/>
      <c r="BD61" s="888">
        <f>SUM(BD62:BE64)</f>
        <v>9</v>
      </c>
      <c r="BE61" s="889"/>
      <c r="BF61" s="869" t="s">
        <v>164</v>
      </c>
      <c r="BG61" s="870"/>
      <c r="BH61" s="870"/>
      <c r="BI61" s="814"/>
    </row>
    <row r="62" spans="1:76" s="217" customFormat="1" ht="41.25" customHeight="1">
      <c r="A62" s="176" t="s">
        <v>245</v>
      </c>
      <c r="B62" s="786" t="s">
        <v>241</v>
      </c>
      <c r="C62" s="787"/>
      <c r="D62" s="787"/>
      <c r="E62" s="787"/>
      <c r="F62" s="787"/>
      <c r="G62" s="787"/>
      <c r="H62" s="787"/>
      <c r="I62" s="787"/>
      <c r="J62" s="787"/>
      <c r="K62" s="787"/>
      <c r="L62" s="787"/>
      <c r="M62" s="787"/>
      <c r="N62" s="787"/>
      <c r="O62" s="864"/>
      <c r="P62" s="783"/>
      <c r="Q62" s="785"/>
      <c r="R62" s="783">
        <v>5</v>
      </c>
      <c r="S62" s="868"/>
      <c r="T62" s="883">
        <v>108</v>
      </c>
      <c r="U62" s="884"/>
      <c r="V62" s="885">
        <v>72</v>
      </c>
      <c r="W62" s="884"/>
      <c r="X62" s="783">
        <v>36</v>
      </c>
      <c r="Y62" s="785"/>
      <c r="Z62" s="783">
        <v>36</v>
      </c>
      <c r="AA62" s="785"/>
      <c r="AB62" s="783"/>
      <c r="AC62" s="785"/>
      <c r="AD62" s="783"/>
      <c r="AE62" s="784"/>
      <c r="AF62" s="99"/>
      <c r="AG62" s="7"/>
      <c r="AH62" s="7"/>
      <c r="AI62" s="7"/>
      <c r="AJ62" s="7"/>
      <c r="AK62" s="105"/>
      <c r="AL62" s="101"/>
      <c r="AM62" s="209"/>
      <c r="AN62" s="177"/>
      <c r="AO62" s="7"/>
      <c r="AP62" s="7"/>
      <c r="AQ62" s="122"/>
      <c r="AR62" s="301">
        <v>108</v>
      </c>
      <c r="AS62" s="285">
        <v>72</v>
      </c>
      <c r="AT62" s="302">
        <v>3</v>
      </c>
      <c r="AU62" s="301"/>
      <c r="AV62" s="285"/>
      <c r="AW62" s="288"/>
      <c r="AX62" s="207"/>
      <c r="AY62" s="209"/>
      <c r="AZ62" s="177"/>
      <c r="BA62" s="7"/>
      <c r="BB62" s="7"/>
      <c r="BC62" s="105"/>
      <c r="BD62" s="1065">
        <f>SUM(AH62,AK62,AN62,AQ62,AT62,AW62,AZ62)</f>
        <v>3</v>
      </c>
      <c r="BE62" s="837"/>
      <c r="BF62" s="822"/>
      <c r="BG62" s="789"/>
      <c r="BH62" s="789"/>
      <c r="BI62" s="790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</row>
    <row r="63" spans="1:76" s="218" customFormat="1" ht="47.25" customHeight="1">
      <c r="A63" s="176" t="s">
        <v>246</v>
      </c>
      <c r="B63" s="786" t="s">
        <v>170</v>
      </c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9"/>
      <c r="P63" s="783"/>
      <c r="Q63" s="785"/>
      <c r="R63" s="783">
        <v>5</v>
      </c>
      <c r="S63" s="868"/>
      <c r="T63" s="883">
        <v>108</v>
      </c>
      <c r="U63" s="884"/>
      <c r="V63" s="885">
        <v>54</v>
      </c>
      <c r="W63" s="884"/>
      <c r="X63" s="783">
        <v>18</v>
      </c>
      <c r="Y63" s="785"/>
      <c r="Z63" s="783">
        <v>36</v>
      </c>
      <c r="AA63" s="785"/>
      <c r="AB63" s="783"/>
      <c r="AC63" s="785"/>
      <c r="AD63" s="783"/>
      <c r="AE63" s="784"/>
      <c r="AF63" s="99"/>
      <c r="AG63" s="7"/>
      <c r="AH63" s="7"/>
      <c r="AI63" s="7"/>
      <c r="AJ63" s="7"/>
      <c r="AK63" s="105"/>
      <c r="AL63" s="360"/>
      <c r="AM63" s="7"/>
      <c r="AN63" s="7"/>
      <c r="AO63" s="507"/>
      <c r="AP63" s="507"/>
      <c r="AQ63" s="464"/>
      <c r="AR63" s="301">
        <v>108</v>
      </c>
      <c r="AS63" s="285">
        <v>54</v>
      </c>
      <c r="AT63" s="302">
        <v>3</v>
      </c>
      <c r="AU63" s="301"/>
      <c r="AV63" s="285"/>
      <c r="AW63" s="288"/>
      <c r="AX63" s="506"/>
      <c r="AY63" s="507"/>
      <c r="AZ63" s="226"/>
      <c r="BA63" s="7"/>
      <c r="BB63" s="7"/>
      <c r="BC63" s="105"/>
      <c r="BD63" s="836">
        <f>SUM(AH63,AK63,AN63,AQ63,AT63,AW63,AZ63)</f>
        <v>3</v>
      </c>
      <c r="BE63" s="837"/>
      <c r="BF63" s="822"/>
      <c r="BG63" s="789"/>
      <c r="BH63" s="789"/>
      <c r="BI63" s="790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</row>
    <row r="64" spans="1:76" s="218" customFormat="1" ht="47.25" customHeight="1">
      <c r="A64" s="176" t="s">
        <v>246</v>
      </c>
      <c r="B64" s="786" t="s">
        <v>321</v>
      </c>
      <c r="C64" s="808"/>
      <c r="D64" s="808"/>
      <c r="E64" s="808"/>
      <c r="F64" s="808"/>
      <c r="G64" s="808"/>
      <c r="H64" s="808"/>
      <c r="I64" s="808"/>
      <c r="J64" s="808"/>
      <c r="K64" s="808"/>
      <c r="L64" s="808"/>
      <c r="M64" s="808"/>
      <c r="N64" s="808"/>
      <c r="O64" s="809"/>
      <c r="P64" s="783"/>
      <c r="Q64" s="785"/>
      <c r="R64" s="783">
        <v>6</v>
      </c>
      <c r="S64" s="868"/>
      <c r="T64" s="883">
        <v>108</v>
      </c>
      <c r="U64" s="884"/>
      <c r="V64" s="885">
        <v>54</v>
      </c>
      <c r="W64" s="884"/>
      <c r="X64" s="783">
        <v>18</v>
      </c>
      <c r="Y64" s="785"/>
      <c r="Z64" s="783">
        <v>36</v>
      </c>
      <c r="AA64" s="785"/>
      <c r="AB64" s="783"/>
      <c r="AC64" s="785"/>
      <c r="AD64" s="783"/>
      <c r="AE64" s="784"/>
      <c r="AF64" s="99"/>
      <c r="AG64" s="7"/>
      <c r="AH64" s="7"/>
      <c r="AI64" s="7"/>
      <c r="AJ64" s="7"/>
      <c r="AK64" s="105"/>
      <c r="AL64" s="98"/>
      <c r="AM64" s="7"/>
      <c r="AN64" s="7"/>
      <c r="AO64" s="209"/>
      <c r="AP64" s="209"/>
      <c r="AQ64" s="214"/>
      <c r="AR64" s="301">
        <v>108</v>
      </c>
      <c r="AS64" s="285">
        <v>54</v>
      </c>
      <c r="AT64" s="302">
        <v>3</v>
      </c>
      <c r="AU64" s="301"/>
      <c r="AV64" s="285"/>
      <c r="AW64" s="288"/>
      <c r="AX64" s="207"/>
      <c r="AY64" s="209"/>
      <c r="AZ64" s="177"/>
      <c r="BA64" s="7"/>
      <c r="BB64" s="7"/>
      <c r="BC64" s="105"/>
      <c r="BD64" s="836">
        <f>SUM(AH64,AK64,AN64,AQ64,AT64,AW64,AZ64)</f>
        <v>3</v>
      </c>
      <c r="BE64" s="837"/>
      <c r="BF64" s="822"/>
      <c r="BG64" s="789"/>
      <c r="BH64" s="789"/>
      <c r="BI64" s="790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</row>
    <row r="65" spans="1:61" s="31" customFormat="1" ht="24.75" customHeight="1">
      <c r="A65" s="235" t="s">
        <v>313</v>
      </c>
      <c r="B65" s="848" t="s">
        <v>301</v>
      </c>
      <c r="C65" s="849"/>
      <c r="D65" s="849"/>
      <c r="E65" s="849"/>
      <c r="F65" s="849"/>
      <c r="G65" s="849"/>
      <c r="H65" s="849"/>
      <c r="I65" s="849"/>
      <c r="J65" s="849"/>
      <c r="K65" s="849"/>
      <c r="L65" s="849"/>
      <c r="M65" s="849"/>
      <c r="N65" s="849"/>
      <c r="O65" s="850"/>
      <c r="P65" s="376"/>
      <c r="Q65" s="377"/>
      <c r="R65" s="376"/>
      <c r="S65" s="378"/>
      <c r="T65" s="862">
        <f>V65</f>
        <v>144</v>
      </c>
      <c r="U65" s="863"/>
      <c r="V65" s="874">
        <f>SUM(V66:W67)</f>
        <v>144</v>
      </c>
      <c r="W65" s="863"/>
      <c r="X65" s="874">
        <f>SUM(X66:Y67)</f>
        <v>72</v>
      </c>
      <c r="Y65" s="863"/>
      <c r="Z65" s="874">
        <f>SUM(Z66:AA67)</f>
        <v>54</v>
      </c>
      <c r="AA65" s="863"/>
      <c r="AB65" s="874">
        <f>SUM(AB66:AC67)</f>
        <v>18</v>
      </c>
      <c r="AC65" s="863"/>
      <c r="AD65" s="874"/>
      <c r="AE65" s="863"/>
      <c r="AF65" s="248"/>
      <c r="AG65" s="242"/>
      <c r="AH65" s="242"/>
      <c r="AI65" s="379"/>
      <c r="AJ65" s="379"/>
      <c r="AK65" s="239"/>
      <c r="AL65" s="377"/>
      <c r="AM65" s="379"/>
      <c r="AN65" s="379"/>
      <c r="AO65" s="242"/>
      <c r="AP65" s="242"/>
      <c r="AQ65" s="249"/>
      <c r="AR65" s="248"/>
      <c r="AS65" s="242"/>
      <c r="AT65" s="242"/>
      <c r="AU65" s="242"/>
      <c r="AV65" s="242"/>
      <c r="AW65" s="243"/>
      <c r="AX65" s="244"/>
      <c r="AY65" s="242"/>
      <c r="AZ65" s="242"/>
      <c r="BA65" s="242"/>
      <c r="BB65" s="242"/>
      <c r="BC65" s="243"/>
      <c r="BD65" s="888">
        <f>SUM(BD66:BE67)</f>
        <v>6</v>
      </c>
      <c r="BE65" s="889"/>
      <c r="BF65" s="870" t="s">
        <v>165</v>
      </c>
      <c r="BG65" s="870"/>
      <c r="BH65" s="870"/>
      <c r="BI65" s="814"/>
    </row>
    <row r="66" spans="1:61" s="31" customFormat="1" ht="41.25" customHeight="1">
      <c r="A66" s="176" t="s">
        <v>314</v>
      </c>
      <c r="B66" s="786" t="s">
        <v>307</v>
      </c>
      <c r="C66" s="787"/>
      <c r="D66" s="787"/>
      <c r="E66" s="787"/>
      <c r="F66" s="787"/>
      <c r="G66" s="787"/>
      <c r="H66" s="787"/>
      <c r="I66" s="787"/>
      <c r="J66" s="787"/>
      <c r="K66" s="787"/>
      <c r="L66" s="787"/>
      <c r="M66" s="787"/>
      <c r="N66" s="787"/>
      <c r="O66" s="864"/>
      <c r="P66" s="788">
        <v>7</v>
      </c>
      <c r="Q66" s="790"/>
      <c r="R66" s="788"/>
      <c r="S66" s="825"/>
      <c r="T66" s="784">
        <v>108</v>
      </c>
      <c r="U66" s="785"/>
      <c r="V66" s="783">
        <v>72</v>
      </c>
      <c r="W66" s="785"/>
      <c r="X66" s="788">
        <v>36</v>
      </c>
      <c r="Y66" s="790"/>
      <c r="Z66" s="788">
        <v>36</v>
      </c>
      <c r="AA66" s="790"/>
      <c r="AB66" s="788"/>
      <c r="AC66" s="790"/>
      <c r="AD66" s="788"/>
      <c r="AE66" s="825"/>
      <c r="AF66" s="99"/>
      <c r="AG66" s="7"/>
      <c r="AH66" s="7"/>
      <c r="AI66" s="375"/>
      <c r="AJ66" s="375"/>
      <c r="AK66" s="384"/>
      <c r="AL66" s="373"/>
      <c r="AM66" s="375"/>
      <c r="AN66" s="375"/>
      <c r="AO66" s="7"/>
      <c r="AP66" s="7"/>
      <c r="AQ66" s="111"/>
      <c r="AR66" s="286"/>
      <c r="AS66" s="285"/>
      <c r="AT66" s="178"/>
      <c r="AU66" s="375"/>
      <c r="AV66" s="375"/>
      <c r="AW66" s="123"/>
      <c r="AX66" s="531">
        <v>108</v>
      </c>
      <c r="AY66" s="532">
        <v>72</v>
      </c>
      <c r="AZ66" s="507">
        <v>3</v>
      </c>
      <c r="BA66" s="7"/>
      <c r="BB66" s="7"/>
      <c r="BC66" s="105"/>
      <c r="BD66" s="836">
        <v>3</v>
      </c>
      <c r="BE66" s="837"/>
      <c r="BF66" s="789"/>
      <c r="BG66" s="789"/>
      <c r="BH66" s="789"/>
      <c r="BI66" s="790"/>
    </row>
    <row r="67" spans="1:76" s="217" customFormat="1" ht="55.5" customHeight="1">
      <c r="A67" s="176" t="s">
        <v>318</v>
      </c>
      <c r="B67" s="786" t="s">
        <v>206</v>
      </c>
      <c r="C67" s="787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864"/>
      <c r="P67" s="788">
        <v>7</v>
      </c>
      <c r="Q67" s="790"/>
      <c r="R67" s="788"/>
      <c r="S67" s="825"/>
      <c r="T67" s="784">
        <v>108</v>
      </c>
      <c r="U67" s="785"/>
      <c r="V67" s="783">
        <v>72</v>
      </c>
      <c r="W67" s="785"/>
      <c r="X67" s="788">
        <v>36</v>
      </c>
      <c r="Y67" s="790"/>
      <c r="Z67" s="788">
        <v>18</v>
      </c>
      <c r="AA67" s="790"/>
      <c r="AB67" s="788">
        <v>18</v>
      </c>
      <c r="AC67" s="790"/>
      <c r="AD67" s="788"/>
      <c r="AE67" s="825"/>
      <c r="AF67" s="385"/>
      <c r="AG67" s="375"/>
      <c r="AH67" s="375"/>
      <c r="AI67" s="375"/>
      <c r="AJ67" s="375"/>
      <c r="AK67" s="384"/>
      <c r="AL67" s="373"/>
      <c r="AM67" s="375"/>
      <c r="AN67" s="375"/>
      <c r="AO67" s="375"/>
      <c r="AP67" s="375"/>
      <c r="AQ67" s="162"/>
      <c r="AR67" s="385"/>
      <c r="AS67" s="375"/>
      <c r="AT67" s="178"/>
      <c r="AU67" s="375"/>
      <c r="AV67" s="375"/>
      <c r="AW67" s="384"/>
      <c r="AX67" s="373">
        <v>108</v>
      </c>
      <c r="AY67" s="375">
        <v>72</v>
      </c>
      <c r="AZ67" s="375">
        <v>3</v>
      </c>
      <c r="BA67" s="375"/>
      <c r="BB67" s="375"/>
      <c r="BC67" s="384"/>
      <c r="BD67" s="836">
        <v>3</v>
      </c>
      <c r="BE67" s="837"/>
      <c r="BF67" s="789"/>
      <c r="BG67" s="789"/>
      <c r="BH67" s="789"/>
      <c r="BI67" s="790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</row>
    <row r="68" spans="1:61" s="31" customFormat="1" ht="45.75" customHeight="1">
      <c r="A68" s="266" t="s">
        <v>315</v>
      </c>
      <c r="B68" s="848" t="s">
        <v>292</v>
      </c>
      <c r="C68" s="1088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9"/>
      <c r="P68" s="376"/>
      <c r="Q68" s="377"/>
      <c r="R68" s="376"/>
      <c r="S68" s="378"/>
      <c r="T68" s="863">
        <f>SUM(T69:T72)</f>
        <v>456</v>
      </c>
      <c r="U68" s="861"/>
      <c r="V68" s="861">
        <f>SUM(V69:V72)</f>
        <v>230</v>
      </c>
      <c r="W68" s="861"/>
      <c r="X68" s="861">
        <f>SUM(X69:X72)</f>
        <v>106</v>
      </c>
      <c r="Y68" s="861"/>
      <c r="Z68" s="861">
        <f>SUM(Z69:Z72)</f>
        <v>54</v>
      </c>
      <c r="AA68" s="861"/>
      <c r="AB68" s="861">
        <f>SUM(AB69:AB72)</f>
        <v>70</v>
      </c>
      <c r="AC68" s="861"/>
      <c r="AD68" s="376"/>
      <c r="AE68" s="381"/>
      <c r="AF68" s="382"/>
      <c r="AG68" s="379"/>
      <c r="AH68" s="379"/>
      <c r="AI68" s="379"/>
      <c r="AJ68" s="379"/>
      <c r="AK68" s="239"/>
      <c r="AL68" s="377"/>
      <c r="AM68" s="379"/>
      <c r="AN68" s="379"/>
      <c r="AO68" s="379"/>
      <c r="AP68" s="379"/>
      <c r="AQ68" s="376"/>
      <c r="AR68" s="382"/>
      <c r="AS68" s="379"/>
      <c r="AT68" s="379"/>
      <c r="AU68" s="379"/>
      <c r="AV68" s="379"/>
      <c r="AW68" s="239"/>
      <c r="AX68" s="377"/>
      <c r="AY68" s="379"/>
      <c r="AZ68" s="379"/>
      <c r="BA68" s="379"/>
      <c r="BB68" s="379"/>
      <c r="BC68" s="239"/>
      <c r="BD68" s="888">
        <f>SUM(BD69:BE72)</f>
        <v>12</v>
      </c>
      <c r="BE68" s="889"/>
      <c r="BF68" s="869" t="s">
        <v>163</v>
      </c>
      <c r="BG68" s="870"/>
      <c r="BH68" s="870"/>
      <c r="BI68" s="814"/>
    </row>
    <row r="69" spans="1:61" s="31" customFormat="1" ht="45.75" customHeight="1">
      <c r="A69" s="216" t="s">
        <v>316</v>
      </c>
      <c r="B69" s="786" t="s">
        <v>293</v>
      </c>
      <c r="C69" s="787"/>
      <c r="D69" s="787"/>
      <c r="E69" s="787"/>
      <c r="F69" s="787"/>
      <c r="G69" s="787"/>
      <c r="H69" s="787"/>
      <c r="I69" s="787"/>
      <c r="J69" s="787"/>
      <c r="K69" s="787"/>
      <c r="L69" s="787"/>
      <c r="M69" s="787"/>
      <c r="N69" s="787"/>
      <c r="O69" s="864"/>
      <c r="P69" s="788">
        <v>3</v>
      </c>
      <c r="Q69" s="790"/>
      <c r="R69" s="788"/>
      <c r="S69" s="825"/>
      <c r="T69" s="784">
        <v>108</v>
      </c>
      <c r="U69" s="785"/>
      <c r="V69" s="783">
        <v>72</v>
      </c>
      <c r="W69" s="785"/>
      <c r="X69" s="788">
        <v>36</v>
      </c>
      <c r="Y69" s="790"/>
      <c r="Z69" s="788">
        <v>18</v>
      </c>
      <c r="AA69" s="790"/>
      <c r="AB69" s="788">
        <v>18</v>
      </c>
      <c r="AC69" s="790"/>
      <c r="AD69" s="788"/>
      <c r="AE69" s="789"/>
      <c r="AF69" s="385"/>
      <c r="AG69" s="375"/>
      <c r="AH69" s="375"/>
      <c r="AI69" s="375"/>
      <c r="AJ69" s="375"/>
      <c r="AK69" s="384"/>
      <c r="AL69" s="333">
        <v>108</v>
      </c>
      <c r="AM69" s="334">
        <v>72</v>
      </c>
      <c r="AN69" s="335">
        <v>3</v>
      </c>
      <c r="AO69" s="334"/>
      <c r="AP69" s="334"/>
      <c r="AQ69" s="336"/>
      <c r="AR69" s="385"/>
      <c r="AS69" s="375"/>
      <c r="AT69" s="68"/>
      <c r="AU69" s="375"/>
      <c r="AV69" s="375"/>
      <c r="AW69" s="384"/>
      <c r="AX69" s="373"/>
      <c r="AY69" s="375"/>
      <c r="AZ69" s="375"/>
      <c r="BA69" s="375"/>
      <c r="BB69" s="375"/>
      <c r="BC69" s="384"/>
      <c r="BD69" s="836">
        <v>3</v>
      </c>
      <c r="BE69" s="837"/>
      <c r="BF69" s="789"/>
      <c r="BG69" s="789"/>
      <c r="BH69" s="789"/>
      <c r="BI69" s="790"/>
    </row>
    <row r="70" spans="1:61" s="31" customFormat="1" ht="24.75" customHeight="1">
      <c r="A70" s="216" t="s">
        <v>317</v>
      </c>
      <c r="B70" s="786" t="s">
        <v>294</v>
      </c>
      <c r="C70" s="787"/>
      <c r="D70" s="787"/>
      <c r="E70" s="787"/>
      <c r="F70" s="787"/>
      <c r="G70" s="787"/>
      <c r="H70" s="787"/>
      <c r="I70" s="787"/>
      <c r="J70" s="787"/>
      <c r="K70" s="787"/>
      <c r="L70" s="787"/>
      <c r="M70" s="787"/>
      <c r="N70" s="787"/>
      <c r="O70" s="864"/>
      <c r="P70" s="788">
        <v>3</v>
      </c>
      <c r="Q70" s="790"/>
      <c r="R70" s="788"/>
      <c r="S70" s="825"/>
      <c r="T70" s="784">
        <v>108</v>
      </c>
      <c r="U70" s="785"/>
      <c r="V70" s="783">
        <v>54</v>
      </c>
      <c r="W70" s="785"/>
      <c r="X70" s="788">
        <v>18</v>
      </c>
      <c r="Y70" s="790"/>
      <c r="Z70" s="788">
        <v>18</v>
      </c>
      <c r="AA70" s="790"/>
      <c r="AB70" s="788">
        <v>18</v>
      </c>
      <c r="AC70" s="790"/>
      <c r="AD70" s="788"/>
      <c r="AE70" s="789"/>
      <c r="AF70" s="109"/>
      <c r="AG70" s="15"/>
      <c r="AH70" s="15"/>
      <c r="AI70" s="15"/>
      <c r="AJ70" s="15"/>
      <c r="AK70" s="110"/>
      <c r="AL70" s="307">
        <v>108</v>
      </c>
      <c r="AM70" s="308">
        <v>54</v>
      </c>
      <c r="AN70" s="308">
        <v>3</v>
      </c>
      <c r="AO70" s="308"/>
      <c r="AP70" s="308"/>
      <c r="AQ70" s="309"/>
      <c r="AR70" s="109"/>
      <c r="AS70" s="15"/>
      <c r="AT70" s="375"/>
      <c r="AU70" s="15"/>
      <c r="AV70" s="15"/>
      <c r="AW70" s="110"/>
      <c r="AX70" s="383"/>
      <c r="AY70" s="15"/>
      <c r="AZ70" s="15"/>
      <c r="BA70" s="15"/>
      <c r="BB70" s="15"/>
      <c r="BC70" s="110"/>
      <c r="BD70" s="836">
        <v>3</v>
      </c>
      <c r="BE70" s="837"/>
      <c r="BF70" s="822"/>
      <c r="BG70" s="789"/>
      <c r="BH70" s="789"/>
      <c r="BI70" s="790"/>
    </row>
    <row r="71" spans="1:61" s="31" customFormat="1" ht="47.25" customHeight="1">
      <c r="A71" s="216" t="s">
        <v>319</v>
      </c>
      <c r="B71" s="786" t="s">
        <v>332</v>
      </c>
      <c r="C71" s="787"/>
      <c r="D71" s="787"/>
      <c r="E71" s="787"/>
      <c r="F71" s="787"/>
      <c r="G71" s="787"/>
      <c r="H71" s="787"/>
      <c r="I71" s="787"/>
      <c r="J71" s="787"/>
      <c r="K71" s="787"/>
      <c r="L71" s="787"/>
      <c r="M71" s="787"/>
      <c r="N71" s="787"/>
      <c r="O71" s="864"/>
      <c r="P71" s="788">
        <v>4</v>
      </c>
      <c r="Q71" s="790"/>
      <c r="R71" s="788">
        <v>4</v>
      </c>
      <c r="S71" s="825"/>
      <c r="T71" s="784">
        <v>200</v>
      </c>
      <c r="U71" s="785"/>
      <c r="V71" s="783">
        <v>104</v>
      </c>
      <c r="W71" s="785"/>
      <c r="X71" s="788">
        <v>52</v>
      </c>
      <c r="Y71" s="790"/>
      <c r="Z71" s="788">
        <v>18</v>
      </c>
      <c r="AA71" s="790"/>
      <c r="AB71" s="788">
        <v>34</v>
      </c>
      <c r="AC71" s="790"/>
      <c r="AD71" s="788"/>
      <c r="AE71" s="789"/>
      <c r="AF71" s="511"/>
      <c r="AG71" s="507"/>
      <c r="AH71" s="507"/>
      <c r="AI71" s="507"/>
      <c r="AJ71" s="507"/>
      <c r="AK71" s="337"/>
      <c r="AL71" s="333"/>
      <c r="AM71" s="334"/>
      <c r="AN71" s="335"/>
      <c r="AO71" s="334">
        <v>200</v>
      </c>
      <c r="AP71" s="334">
        <v>104</v>
      </c>
      <c r="AQ71" s="336">
        <v>5</v>
      </c>
      <c r="AR71" s="511"/>
      <c r="AS71" s="507"/>
      <c r="AT71" s="68"/>
      <c r="AU71" s="507"/>
      <c r="AV71" s="507"/>
      <c r="AW71" s="512"/>
      <c r="AX71" s="506"/>
      <c r="AY71" s="507"/>
      <c r="AZ71" s="507"/>
      <c r="BA71" s="507"/>
      <c r="BB71" s="507"/>
      <c r="BC71" s="512"/>
      <c r="BD71" s="836">
        <v>5</v>
      </c>
      <c r="BE71" s="837"/>
      <c r="BF71" s="789"/>
      <c r="BG71" s="789"/>
      <c r="BH71" s="789"/>
      <c r="BI71" s="790"/>
    </row>
    <row r="72" spans="1:61" s="31" customFormat="1" ht="47.25" customHeight="1" thickBot="1">
      <c r="A72" s="216" t="s">
        <v>319</v>
      </c>
      <c r="B72" s="786" t="s">
        <v>380</v>
      </c>
      <c r="C72" s="787"/>
      <c r="D72" s="787"/>
      <c r="E72" s="787"/>
      <c r="F72" s="787"/>
      <c r="G72" s="787"/>
      <c r="H72" s="787"/>
      <c r="I72" s="787"/>
      <c r="J72" s="787"/>
      <c r="K72" s="787"/>
      <c r="L72" s="787"/>
      <c r="M72" s="787"/>
      <c r="N72" s="787"/>
      <c r="O72" s="864"/>
      <c r="P72" s="788"/>
      <c r="Q72" s="790"/>
      <c r="R72" s="788"/>
      <c r="S72" s="825"/>
      <c r="T72" s="784">
        <v>40</v>
      </c>
      <c r="U72" s="785"/>
      <c r="V72" s="783"/>
      <c r="W72" s="785"/>
      <c r="X72" s="788"/>
      <c r="Y72" s="790"/>
      <c r="Z72" s="788"/>
      <c r="AA72" s="790"/>
      <c r="AB72" s="788"/>
      <c r="AC72" s="790"/>
      <c r="AD72" s="788"/>
      <c r="AE72" s="789"/>
      <c r="AF72" s="385"/>
      <c r="AG72" s="375"/>
      <c r="AH72" s="375"/>
      <c r="AI72" s="375"/>
      <c r="AJ72" s="375"/>
      <c r="AK72" s="337"/>
      <c r="AL72" s="333"/>
      <c r="AM72" s="334"/>
      <c r="AN72" s="335"/>
      <c r="AO72" s="334">
        <v>40</v>
      </c>
      <c r="AP72" s="334"/>
      <c r="AQ72" s="336">
        <v>1</v>
      </c>
      <c r="AR72" s="385"/>
      <c r="AS72" s="375"/>
      <c r="AT72" s="68"/>
      <c r="AU72" s="375"/>
      <c r="AV72" s="375"/>
      <c r="AW72" s="384"/>
      <c r="AX72" s="373"/>
      <c r="AY72" s="375"/>
      <c r="AZ72" s="375"/>
      <c r="BA72" s="375"/>
      <c r="BB72" s="375"/>
      <c r="BC72" s="384"/>
      <c r="BD72" s="836">
        <v>1</v>
      </c>
      <c r="BE72" s="837"/>
      <c r="BF72" s="789"/>
      <c r="BG72" s="789"/>
      <c r="BH72" s="789"/>
      <c r="BI72" s="790"/>
    </row>
    <row r="73" spans="1:61" s="31" customFormat="1" ht="42.75" customHeight="1" thickBot="1">
      <c r="A73" s="312" t="s">
        <v>227</v>
      </c>
      <c r="B73" s="858" t="s">
        <v>143</v>
      </c>
      <c r="C73" s="859"/>
      <c r="D73" s="859"/>
      <c r="E73" s="859"/>
      <c r="F73" s="859"/>
      <c r="G73" s="859"/>
      <c r="H73" s="859"/>
      <c r="I73" s="859"/>
      <c r="J73" s="859"/>
      <c r="K73" s="859"/>
      <c r="L73" s="859"/>
      <c r="M73" s="859"/>
      <c r="N73" s="859"/>
      <c r="O73" s="860"/>
      <c r="P73" s="890"/>
      <c r="Q73" s="891"/>
      <c r="R73" s="890"/>
      <c r="S73" s="1061"/>
      <c r="T73" s="1062">
        <f>SUM(T74,T97,T76,T79,T81,T84,T88,T94,T100)</f>
        <v>2588</v>
      </c>
      <c r="U73" s="1063"/>
      <c r="V73" s="1064">
        <f>SUM(V74,V97,V76,V79,V81,V84,V88,V94,V100)</f>
        <v>1230</v>
      </c>
      <c r="W73" s="1063"/>
      <c r="X73" s="1064">
        <f>SUM(X74,X97,X76,X79,X81,X84,X88,X94,X100)</f>
        <v>580</v>
      </c>
      <c r="Y73" s="1063"/>
      <c r="Z73" s="1064">
        <f>SUM(Z74,Z97,Z76,Z79,Z81,Z84,Z88,Z94,Z100)</f>
        <v>296</v>
      </c>
      <c r="AA73" s="1063"/>
      <c r="AB73" s="1064">
        <f>SUM(AB74,AB97,AB76,AB79,AB81,AB84,AB88,AB94,AB100)</f>
        <v>286</v>
      </c>
      <c r="AC73" s="1063"/>
      <c r="AD73" s="1064">
        <f>SUM(AD74,AD97,AD76,AD79,AD81,AD84,AD88,AD94,AD100)</f>
        <v>18</v>
      </c>
      <c r="AE73" s="1063"/>
      <c r="AF73" s="313"/>
      <c r="AG73" s="314"/>
      <c r="AH73" s="314"/>
      <c r="AI73" s="314"/>
      <c r="AJ73" s="314"/>
      <c r="AK73" s="315"/>
      <c r="AL73" s="316"/>
      <c r="AM73" s="314"/>
      <c r="AN73" s="314"/>
      <c r="AO73" s="314"/>
      <c r="AP73" s="314"/>
      <c r="AQ73" s="317"/>
      <c r="AR73" s="313"/>
      <c r="AS73" s="314"/>
      <c r="AT73" s="314"/>
      <c r="AU73" s="314"/>
      <c r="AV73" s="314"/>
      <c r="AW73" s="315"/>
      <c r="AX73" s="316"/>
      <c r="AY73" s="314"/>
      <c r="AZ73" s="314"/>
      <c r="BA73" s="314"/>
      <c r="BB73" s="314"/>
      <c r="BC73" s="315"/>
      <c r="BD73" s="1143">
        <f>SUM(BD74,BD76,BD79,BD81,BD84,BD88,BD94,BD97,BD100)</f>
        <v>72</v>
      </c>
      <c r="BE73" s="1144"/>
      <c r="BF73" s="936">
        <f>BD73/($BD$38+$BD$73)*100</f>
        <v>39.34426229508197</v>
      </c>
      <c r="BG73" s="936"/>
      <c r="BH73" s="936"/>
      <c r="BI73" s="1142"/>
    </row>
    <row r="74" spans="1:61" s="31" customFormat="1" ht="43.5" customHeight="1">
      <c r="A74" s="257" t="s">
        <v>257</v>
      </c>
      <c r="B74" s="875" t="s">
        <v>214</v>
      </c>
      <c r="C74" s="876"/>
      <c r="D74" s="876"/>
      <c r="E74" s="876"/>
      <c r="F74" s="876"/>
      <c r="G74" s="876"/>
      <c r="H74" s="876"/>
      <c r="I74" s="876"/>
      <c r="J74" s="876"/>
      <c r="K74" s="876"/>
      <c r="L74" s="876"/>
      <c r="M74" s="876"/>
      <c r="N74" s="876"/>
      <c r="O74" s="877"/>
      <c r="P74" s="258"/>
      <c r="Q74" s="259"/>
      <c r="R74" s="258"/>
      <c r="S74" s="345"/>
      <c r="T74" s="926">
        <f>SUM(T75:U75)</f>
        <v>108</v>
      </c>
      <c r="U74" s="906"/>
      <c r="V74" s="906">
        <f>SUM(V75:W75)</f>
        <v>36</v>
      </c>
      <c r="W74" s="906"/>
      <c r="X74" s="906">
        <f>SUM(X75:Y75)</f>
        <v>18</v>
      </c>
      <c r="Y74" s="906"/>
      <c r="Z74" s="906"/>
      <c r="AA74" s="906"/>
      <c r="AB74" s="906"/>
      <c r="AC74" s="906"/>
      <c r="AD74" s="906">
        <f>SUM(AD75:AE75)</f>
        <v>18</v>
      </c>
      <c r="AE74" s="943"/>
      <c r="AF74" s="260"/>
      <c r="AG74" s="261"/>
      <c r="AH74" s="261"/>
      <c r="AI74" s="261"/>
      <c r="AJ74" s="261"/>
      <c r="AK74" s="262"/>
      <c r="AL74" s="263"/>
      <c r="AM74" s="261"/>
      <c r="AN74" s="261"/>
      <c r="AO74" s="261"/>
      <c r="AP74" s="261"/>
      <c r="AQ74" s="264"/>
      <c r="AR74" s="260"/>
      <c r="AS74" s="261"/>
      <c r="AT74" s="261"/>
      <c r="AU74" s="261"/>
      <c r="AV74" s="261"/>
      <c r="AW74" s="262"/>
      <c r="AX74" s="263"/>
      <c r="AY74" s="261"/>
      <c r="AZ74" s="261"/>
      <c r="BA74" s="261"/>
      <c r="BB74" s="261"/>
      <c r="BC74" s="262"/>
      <c r="BD74" s="1141">
        <f>SUM(BD75:BE75)</f>
        <v>3</v>
      </c>
      <c r="BE74" s="961"/>
      <c r="BF74" s="895" t="s">
        <v>160</v>
      </c>
      <c r="BG74" s="896"/>
      <c r="BH74" s="896"/>
      <c r="BI74" s="897"/>
    </row>
    <row r="75" spans="1:76" s="42" customFormat="1" ht="51" customHeight="1">
      <c r="A75" s="176" t="s">
        <v>228</v>
      </c>
      <c r="B75" s="851" t="s">
        <v>331</v>
      </c>
      <c r="C75" s="852"/>
      <c r="D75" s="852"/>
      <c r="E75" s="852"/>
      <c r="F75" s="852"/>
      <c r="G75" s="852"/>
      <c r="H75" s="852"/>
      <c r="I75" s="852"/>
      <c r="J75" s="852"/>
      <c r="K75" s="852"/>
      <c r="L75" s="852"/>
      <c r="M75" s="852"/>
      <c r="N75" s="852"/>
      <c r="O75" s="853"/>
      <c r="P75" s="788"/>
      <c r="Q75" s="790"/>
      <c r="R75" s="788">
        <v>6</v>
      </c>
      <c r="S75" s="825"/>
      <c r="T75" s="883">
        <v>108</v>
      </c>
      <c r="U75" s="884"/>
      <c r="V75" s="885">
        <v>36</v>
      </c>
      <c r="W75" s="884"/>
      <c r="X75" s="788">
        <v>18</v>
      </c>
      <c r="Y75" s="790"/>
      <c r="Z75" s="788"/>
      <c r="AA75" s="790"/>
      <c r="AB75" s="788"/>
      <c r="AC75" s="790"/>
      <c r="AD75" s="788">
        <v>18</v>
      </c>
      <c r="AE75" s="789"/>
      <c r="AF75" s="103"/>
      <c r="AG75" s="43"/>
      <c r="AH75" s="43"/>
      <c r="AI75" s="71"/>
      <c r="AJ75" s="71"/>
      <c r="AK75" s="107"/>
      <c r="AL75" s="211"/>
      <c r="AM75" s="71"/>
      <c r="AN75" s="71"/>
      <c r="AO75" s="71"/>
      <c r="AP75" s="71"/>
      <c r="AQ75" s="163"/>
      <c r="AR75" s="103"/>
      <c r="AS75" s="43"/>
      <c r="AT75" s="43"/>
      <c r="AU75" s="71">
        <v>108</v>
      </c>
      <c r="AV75" s="71">
        <v>36</v>
      </c>
      <c r="AW75" s="163">
        <v>3</v>
      </c>
      <c r="AX75" s="97"/>
      <c r="AY75" s="43"/>
      <c r="AZ75" s="43"/>
      <c r="BA75" s="43"/>
      <c r="BB75" s="43"/>
      <c r="BC75" s="108"/>
      <c r="BD75" s="836">
        <f>SUM(AH75,AK75,AN75,AQ75,AT75,AW75,AZ75)</f>
        <v>3</v>
      </c>
      <c r="BE75" s="837"/>
      <c r="BF75" s="784"/>
      <c r="BG75" s="893"/>
      <c r="BH75" s="893"/>
      <c r="BI75" s="894"/>
      <c r="BJ75" s="318"/>
      <c r="BK75" s="318"/>
      <c r="BL75" s="318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</row>
    <row r="76" spans="1:76" s="31" customFormat="1" ht="57" customHeight="1">
      <c r="A76" s="246" t="s">
        <v>258</v>
      </c>
      <c r="B76" s="848" t="s">
        <v>287</v>
      </c>
      <c r="C76" s="849"/>
      <c r="D76" s="849"/>
      <c r="E76" s="849"/>
      <c r="F76" s="849"/>
      <c r="G76" s="849"/>
      <c r="H76" s="849"/>
      <c r="I76" s="849"/>
      <c r="J76" s="849"/>
      <c r="K76" s="849"/>
      <c r="L76" s="849"/>
      <c r="M76" s="849"/>
      <c r="N76" s="849"/>
      <c r="O76" s="850"/>
      <c r="P76" s="254"/>
      <c r="Q76" s="240"/>
      <c r="R76" s="254"/>
      <c r="S76" s="343"/>
      <c r="T76" s="863">
        <f>SUM(T77:U78)</f>
        <v>336</v>
      </c>
      <c r="U76" s="861"/>
      <c r="V76" s="861">
        <f>SUM(V77:W78)</f>
        <v>180</v>
      </c>
      <c r="W76" s="861"/>
      <c r="X76" s="861">
        <f>SUM(X77:Y78)</f>
        <v>90</v>
      </c>
      <c r="Y76" s="861"/>
      <c r="Z76" s="861">
        <f>SUM(Z77:AA78)</f>
        <v>72</v>
      </c>
      <c r="AA76" s="861"/>
      <c r="AB76" s="861"/>
      <c r="AC76" s="861"/>
      <c r="AD76" s="861"/>
      <c r="AE76" s="874"/>
      <c r="AF76" s="248"/>
      <c r="AG76" s="242"/>
      <c r="AH76" s="242"/>
      <c r="AI76" s="242"/>
      <c r="AJ76" s="242"/>
      <c r="AK76" s="243"/>
      <c r="AL76" s="244"/>
      <c r="AM76" s="242"/>
      <c r="AN76" s="242"/>
      <c r="AO76" s="242"/>
      <c r="AP76" s="242"/>
      <c r="AQ76" s="249"/>
      <c r="AR76" s="248"/>
      <c r="AS76" s="242"/>
      <c r="AT76" s="242"/>
      <c r="AU76" s="242"/>
      <c r="AV76" s="242"/>
      <c r="AW76" s="243"/>
      <c r="AX76" s="244"/>
      <c r="AY76" s="242"/>
      <c r="AZ76" s="242"/>
      <c r="BA76" s="242"/>
      <c r="BB76" s="242"/>
      <c r="BC76" s="243"/>
      <c r="BD76" s="888">
        <f>SUM(BD77:BE78)</f>
        <v>9</v>
      </c>
      <c r="BE76" s="889"/>
      <c r="BF76" s="869" t="s">
        <v>195</v>
      </c>
      <c r="BG76" s="870"/>
      <c r="BH76" s="870"/>
      <c r="BI76" s="814"/>
      <c r="BJ76" s="217"/>
      <c r="BK76" s="217"/>
      <c r="BL76" s="217"/>
      <c r="BM76" s="318"/>
      <c r="BN76" s="318"/>
      <c r="BO76" s="318"/>
      <c r="BP76" s="318"/>
      <c r="BQ76" s="318"/>
      <c r="BR76" s="318"/>
      <c r="BS76" s="318"/>
      <c r="BT76" s="318"/>
      <c r="BU76" s="318"/>
      <c r="BV76" s="318"/>
      <c r="BW76" s="318"/>
      <c r="BX76" s="318"/>
    </row>
    <row r="77" spans="1:76" s="31" customFormat="1" ht="45.75" customHeight="1">
      <c r="A77" s="215" t="s">
        <v>229</v>
      </c>
      <c r="B77" s="855" t="s">
        <v>288</v>
      </c>
      <c r="C77" s="856"/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856"/>
      <c r="O77" s="857"/>
      <c r="P77" s="788">
        <v>3</v>
      </c>
      <c r="Q77" s="790"/>
      <c r="R77" s="788"/>
      <c r="S77" s="825"/>
      <c r="T77" s="784">
        <v>216</v>
      </c>
      <c r="U77" s="785"/>
      <c r="V77" s="783">
        <v>108</v>
      </c>
      <c r="W77" s="785"/>
      <c r="X77" s="788">
        <v>54</v>
      </c>
      <c r="Y77" s="790"/>
      <c r="Z77" s="788">
        <v>36</v>
      </c>
      <c r="AA77" s="790"/>
      <c r="AB77" s="788">
        <v>18</v>
      </c>
      <c r="AC77" s="790"/>
      <c r="AD77" s="788"/>
      <c r="AE77" s="789"/>
      <c r="AF77" s="102"/>
      <c r="AG77" s="199"/>
      <c r="AH77" s="304"/>
      <c r="AI77" s="199"/>
      <c r="AJ77" s="199"/>
      <c r="AK77" s="155"/>
      <c r="AL77" s="213">
        <v>216</v>
      </c>
      <c r="AM77" s="199">
        <v>108</v>
      </c>
      <c r="AN77" s="304">
        <v>6</v>
      </c>
      <c r="AO77" s="199"/>
      <c r="AP77" s="199"/>
      <c r="AQ77" s="116"/>
      <c r="AR77" s="120"/>
      <c r="AS77" s="41"/>
      <c r="AT77" s="41"/>
      <c r="AU77" s="41"/>
      <c r="AV77" s="41"/>
      <c r="AW77" s="121"/>
      <c r="AX77" s="119"/>
      <c r="AY77" s="41"/>
      <c r="AZ77" s="41"/>
      <c r="BA77" s="41"/>
      <c r="BB77" s="41"/>
      <c r="BC77" s="121"/>
      <c r="BD77" s="836">
        <f>SUM(AH77,AK77,AN77,AQ77,AT77,AW77,AZ77)</f>
        <v>6</v>
      </c>
      <c r="BE77" s="837"/>
      <c r="BF77" s="790"/>
      <c r="BG77" s="815"/>
      <c r="BH77" s="815"/>
      <c r="BI77" s="815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</row>
    <row r="78" spans="1:76" s="306" customFormat="1" ht="48" customHeight="1">
      <c r="A78" s="215" t="s">
        <v>230</v>
      </c>
      <c r="B78" s="786" t="s">
        <v>289</v>
      </c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787"/>
      <c r="O78" s="864"/>
      <c r="P78" s="788">
        <v>4</v>
      </c>
      <c r="Q78" s="790"/>
      <c r="R78" s="788"/>
      <c r="S78" s="825"/>
      <c r="T78" s="784">
        <v>120</v>
      </c>
      <c r="U78" s="785"/>
      <c r="V78" s="783">
        <v>72</v>
      </c>
      <c r="W78" s="785"/>
      <c r="X78" s="788">
        <v>36</v>
      </c>
      <c r="Y78" s="790"/>
      <c r="Z78" s="788">
        <v>36</v>
      </c>
      <c r="AA78" s="790"/>
      <c r="AB78" s="788"/>
      <c r="AC78" s="790"/>
      <c r="AD78" s="788"/>
      <c r="AE78" s="789"/>
      <c r="AF78" s="102"/>
      <c r="AG78" s="199"/>
      <c r="AH78" s="156"/>
      <c r="AI78" s="199"/>
      <c r="AJ78" s="199"/>
      <c r="AK78" s="305"/>
      <c r="AL78" s="213"/>
      <c r="AM78" s="199"/>
      <c r="AN78" s="72"/>
      <c r="AO78" s="199">
        <v>120</v>
      </c>
      <c r="AP78" s="199">
        <v>72</v>
      </c>
      <c r="AQ78" s="116">
        <v>3</v>
      </c>
      <c r="AR78" s="120"/>
      <c r="AS78" s="41"/>
      <c r="AT78" s="41"/>
      <c r="AU78" s="41"/>
      <c r="AV78" s="41"/>
      <c r="AW78" s="121"/>
      <c r="AX78" s="119"/>
      <c r="AY78" s="41"/>
      <c r="AZ78" s="41"/>
      <c r="BA78" s="41"/>
      <c r="BB78" s="41"/>
      <c r="BC78" s="121"/>
      <c r="BD78" s="836">
        <f>SUM(AH78,AK78,AN78,AQ78,AT78,AW78,AZ78)</f>
        <v>3</v>
      </c>
      <c r="BE78" s="837"/>
      <c r="BF78" s="790"/>
      <c r="BG78" s="815"/>
      <c r="BH78" s="815"/>
      <c r="BI78" s="815"/>
      <c r="BJ78" s="217"/>
      <c r="BK78" s="217"/>
      <c r="BL78" s="217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</row>
    <row r="79" spans="1:76" s="31" customFormat="1" ht="41.25" customHeight="1">
      <c r="A79" s="235" t="s">
        <v>259</v>
      </c>
      <c r="B79" s="848" t="s">
        <v>302</v>
      </c>
      <c r="C79" s="849"/>
      <c r="D79" s="849"/>
      <c r="E79" s="849"/>
      <c r="F79" s="849"/>
      <c r="G79" s="849"/>
      <c r="H79" s="849"/>
      <c r="I79" s="849"/>
      <c r="J79" s="849"/>
      <c r="K79" s="849"/>
      <c r="L79" s="849"/>
      <c r="M79" s="849"/>
      <c r="N79" s="849"/>
      <c r="O79" s="850"/>
      <c r="P79" s="813"/>
      <c r="Q79" s="814"/>
      <c r="R79" s="813"/>
      <c r="S79" s="854"/>
      <c r="T79" s="863">
        <v>168</v>
      </c>
      <c r="U79" s="861"/>
      <c r="V79" s="861">
        <v>90</v>
      </c>
      <c r="W79" s="861"/>
      <c r="X79" s="861">
        <f>SUM(X80:Y80)</f>
        <v>36</v>
      </c>
      <c r="Y79" s="861"/>
      <c r="Z79" s="861">
        <f>SUM(Z80:AA80)</f>
        <v>18</v>
      </c>
      <c r="AA79" s="861"/>
      <c r="AB79" s="861">
        <f>SUM(AB80:AC80)</f>
        <v>36</v>
      </c>
      <c r="AC79" s="861"/>
      <c r="AD79" s="861"/>
      <c r="AE79" s="874"/>
      <c r="AF79" s="236"/>
      <c r="AG79" s="237"/>
      <c r="AH79" s="237"/>
      <c r="AI79" s="237"/>
      <c r="AJ79" s="237"/>
      <c r="AK79" s="239"/>
      <c r="AL79" s="240"/>
      <c r="AM79" s="237"/>
      <c r="AN79" s="237"/>
      <c r="AO79" s="237"/>
      <c r="AP79" s="237"/>
      <c r="AQ79" s="265"/>
      <c r="AR79" s="236"/>
      <c r="AS79" s="237"/>
      <c r="AT79" s="237"/>
      <c r="AU79" s="237"/>
      <c r="AV79" s="237"/>
      <c r="AW79" s="239"/>
      <c r="AX79" s="240"/>
      <c r="AY79" s="237"/>
      <c r="AZ79" s="237"/>
      <c r="BA79" s="237"/>
      <c r="BB79" s="237"/>
      <c r="BC79" s="239"/>
      <c r="BD79" s="888">
        <f>SUM(BD80)</f>
        <v>3</v>
      </c>
      <c r="BE79" s="889"/>
      <c r="BF79" s="814" t="s">
        <v>189</v>
      </c>
      <c r="BG79" s="871"/>
      <c r="BH79" s="871"/>
      <c r="BI79" s="871"/>
      <c r="BJ79" s="218"/>
      <c r="BK79" s="218"/>
      <c r="BL79" s="218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</row>
    <row r="80" spans="1:76" s="31" customFormat="1" ht="45" customHeight="1">
      <c r="A80" s="215" t="s">
        <v>231</v>
      </c>
      <c r="B80" s="802" t="s">
        <v>299</v>
      </c>
      <c r="C80" s="1106"/>
      <c r="D80" s="1106"/>
      <c r="E80" s="1106"/>
      <c r="F80" s="1106"/>
      <c r="G80" s="1106"/>
      <c r="H80" s="1106"/>
      <c r="I80" s="1106"/>
      <c r="J80" s="1106"/>
      <c r="K80" s="1106"/>
      <c r="L80" s="1106"/>
      <c r="M80" s="1106"/>
      <c r="N80" s="1106"/>
      <c r="O80" s="1107"/>
      <c r="P80" s="788">
        <v>3</v>
      </c>
      <c r="Q80" s="790"/>
      <c r="R80" s="788"/>
      <c r="S80" s="825"/>
      <c r="T80" s="784">
        <v>120</v>
      </c>
      <c r="U80" s="785"/>
      <c r="V80" s="783">
        <v>90</v>
      </c>
      <c r="W80" s="785"/>
      <c r="X80" s="788">
        <v>36</v>
      </c>
      <c r="Y80" s="790"/>
      <c r="Z80" s="788">
        <v>18</v>
      </c>
      <c r="AA80" s="790"/>
      <c r="AB80" s="788">
        <v>36</v>
      </c>
      <c r="AC80" s="790"/>
      <c r="AD80" s="788"/>
      <c r="AE80" s="789"/>
      <c r="AF80" s="101"/>
      <c r="AG80" s="209"/>
      <c r="AH80" s="209"/>
      <c r="AI80" s="209"/>
      <c r="AJ80" s="209"/>
      <c r="AK80" s="212"/>
      <c r="AL80" s="285">
        <v>120</v>
      </c>
      <c r="AM80" s="297">
        <v>90</v>
      </c>
      <c r="AN80" s="206">
        <v>3</v>
      </c>
      <c r="AO80" s="7"/>
      <c r="AP80" s="478"/>
      <c r="AQ80" s="479"/>
      <c r="AR80" s="469"/>
      <c r="AS80" s="462"/>
      <c r="AT80" s="462"/>
      <c r="AU80" s="462"/>
      <c r="AV80" s="462"/>
      <c r="AW80" s="468"/>
      <c r="AX80" s="207"/>
      <c r="AY80" s="209"/>
      <c r="AZ80" s="209"/>
      <c r="BA80" s="209"/>
      <c r="BB80" s="209"/>
      <c r="BC80" s="212"/>
      <c r="BD80" s="836">
        <f>SUM(AH80,AK80,AN80,AQ80,AT80,AW80,AZ80)</f>
        <v>3</v>
      </c>
      <c r="BE80" s="837"/>
      <c r="BF80" s="790"/>
      <c r="BG80" s="815"/>
      <c r="BH80" s="815"/>
      <c r="BI80" s="815"/>
      <c r="BJ80" s="42"/>
      <c r="BK80" s="42"/>
      <c r="BL80" s="42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</row>
    <row r="81" spans="1:76" s="31" customFormat="1" ht="45" customHeight="1">
      <c r="A81" s="246" t="s">
        <v>260</v>
      </c>
      <c r="B81" s="848" t="s">
        <v>383</v>
      </c>
      <c r="C81" s="849"/>
      <c r="D81" s="849"/>
      <c r="E81" s="849"/>
      <c r="F81" s="849"/>
      <c r="G81" s="849"/>
      <c r="H81" s="849"/>
      <c r="I81" s="849"/>
      <c r="J81" s="849"/>
      <c r="K81" s="849"/>
      <c r="L81" s="849"/>
      <c r="M81" s="849"/>
      <c r="N81" s="849"/>
      <c r="O81" s="850"/>
      <c r="P81" s="813"/>
      <c r="Q81" s="814"/>
      <c r="R81" s="813"/>
      <c r="S81" s="854"/>
      <c r="T81" s="863">
        <f>SUM(T82:U83)</f>
        <v>360</v>
      </c>
      <c r="U81" s="861"/>
      <c r="V81" s="861">
        <f>SUM(V82:W83)</f>
        <v>160</v>
      </c>
      <c r="W81" s="861"/>
      <c r="X81" s="861">
        <f>SUM(X82:Y83)</f>
        <v>80</v>
      </c>
      <c r="Y81" s="861"/>
      <c r="Z81" s="861">
        <f>SUM(Z82:AA83)</f>
        <v>48</v>
      </c>
      <c r="AA81" s="861"/>
      <c r="AB81" s="861"/>
      <c r="AC81" s="861"/>
      <c r="AD81" s="861"/>
      <c r="AE81" s="874"/>
      <c r="AF81" s="245"/>
      <c r="AG81" s="250"/>
      <c r="AH81" s="250"/>
      <c r="AI81" s="250"/>
      <c r="AJ81" s="250"/>
      <c r="AK81" s="239"/>
      <c r="AL81" s="247"/>
      <c r="AM81" s="250"/>
      <c r="AN81" s="250"/>
      <c r="AO81" s="250"/>
      <c r="AP81" s="250"/>
      <c r="AQ81" s="265"/>
      <c r="AR81" s="245"/>
      <c r="AS81" s="250"/>
      <c r="AT81" s="250"/>
      <c r="AU81" s="250"/>
      <c r="AV81" s="250"/>
      <c r="AW81" s="239"/>
      <c r="AX81" s="247"/>
      <c r="AY81" s="250"/>
      <c r="AZ81" s="250"/>
      <c r="BA81" s="250"/>
      <c r="BB81" s="250"/>
      <c r="BC81" s="239"/>
      <c r="BD81" s="888">
        <f>SUM(BD82:BE83)</f>
        <v>9</v>
      </c>
      <c r="BE81" s="889"/>
      <c r="BF81" s="814" t="s">
        <v>191</v>
      </c>
      <c r="BG81" s="871"/>
      <c r="BH81" s="871"/>
      <c r="BI81" s="871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</row>
    <row r="82" spans="1:61" s="31" customFormat="1" ht="66" customHeight="1">
      <c r="A82" s="176" t="s">
        <v>232</v>
      </c>
      <c r="B82" s="786" t="s">
        <v>384</v>
      </c>
      <c r="C82" s="787"/>
      <c r="D82" s="787"/>
      <c r="E82" s="787"/>
      <c r="F82" s="787"/>
      <c r="G82" s="787"/>
      <c r="H82" s="787"/>
      <c r="I82" s="787"/>
      <c r="J82" s="787"/>
      <c r="K82" s="787"/>
      <c r="L82" s="787"/>
      <c r="M82" s="787"/>
      <c r="N82" s="787"/>
      <c r="O82" s="864"/>
      <c r="P82" s="788">
        <v>7.8</v>
      </c>
      <c r="Q82" s="790"/>
      <c r="R82" s="788">
        <v>8</v>
      </c>
      <c r="S82" s="825"/>
      <c r="T82" s="784">
        <v>280</v>
      </c>
      <c r="U82" s="785"/>
      <c r="V82" s="783">
        <v>160</v>
      </c>
      <c r="W82" s="785"/>
      <c r="X82" s="788">
        <v>80</v>
      </c>
      <c r="Y82" s="790"/>
      <c r="Z82" s="788">
        <v>48</v>
      </c>
      <c r="AA82" s="790"/>
      <c r="AB82" s="788">
        <v>36</v>
      </c>
      <c r="AC82" s="790"/>
      <c r="AD82" s="788"/>
      <c r="AE82" s="789"/>
      <c r="AF82" s="101"/>
      <c r="AG82" s="209"/>
      <c r="AH82" s="177"/>
      <c r="AI82" s="71"/>
      <c r="AJ82" s="71"/>
      <c r="AK82" s="107"/>
      <c r="AL82" s="207"/>
      <c r="AM82" s="209"/>
      <c r="AN82" s="178"/>
      <c r="AO82" s="71"/>
      <c r="AP82" s="71"/>
      <c r="AQ82" s="210"/>
      <c r="AR82" s="104"/>
      <c r="AS82" s="71"/>
      <c r="AT82" s="71"/>
      <c r="AU82" s="71"/>
      <c r="AV82" s="71"/>
      <c r="AW82" s="107"/>
      <c r="AX82" s="211">
        <v>160</v>
      </c>
      <c r="AY82" s="71">
        <v>80</v>
      </c>
      <c r="AZ82" s="71">
        <v>4</v>
      </c>
      <c r="BA82" s="71">
        <v>120</v>
      </c>
      <c r="BB82" s="71">
        <v>72</v>
      </c>
      <c r="BC82" s="107">
        <v>3</v>
      </c>
      <c r="BD82" s="836">
        <v>7</v>
      </c>
      <c r="BE82" s="837"/>
      <c r="BF82" s="1108"/>
      <c r="BG82" s="784"/>
      <c r="BH82" s="784"/>
      <c r="BI82" s="785"/>
    </row>
    <row r="83" spans="1:64" s="31" customFormat="1" ht="47.25" customHeight="1">
      <c r="A83" s="176" t="s">
        <v>271</v>
      </c>
      <c r="B83" s="786" t="s">
        <v>385</v>
      </c>
      <c r="C83" s="787"/>
      <c r="D83" s="787"/>
      <c r="E83" s="787"/>
      <c r="F83" s="787"/>
      <c r="G83" s="787"/>
      <c r="H83" s="787"/>
      <c r="I83" s="787"/>
      <c r="J83" s="787"/>
      <c r="K83" s="787"/>
      <c r="L83" s="787"/>
      <c r="M83" s="787"/>
      <c r="N83" s="787"/>
      <c r="O83" s="864"/>
      <c r="P83" s="788"/>
      <c r="Q83" s="790"/>
      <c r="R83" s="788"/>
      <c r="S83" s="825"/>
      <c r="T83" s="784">
        <v>80</v>
      </c>
      <c r="U83" s="785"/>
      <c r="V83" s="783"/>
      <c r="W83" s="785"/>
      <c r="X83" s="788"/>
      <c r="Y83" s="790"/>
      <c r="Z83" s="788"/>
      <c r="AA83" s="790"/>
      <c r="AB83" s="788"/>
      <c r="AC83" s="790"/>
      <c r="AD83" s="788"/>
      <c r="AE83" s="789"/>
      <c r="AF83" s="104"/>
      <c r="AG83" s="71"/>
      <c r="AH83" s="71"/>
      <c r="AI83" s="71"/>
      <c r="AJ83" s="71"/>
      <c r="AK83" s="107"/>
      <c r="AL83" s="71"/>
      <c r="AM83" s="71"/>
      <c r="AN83" s="154"/>
      <c r="AO83" s="71"/>
      <c r="AP83" s="71"/>
      <c r="AQ83" s="154"/>
      <c r="AR83" s="104"/>
      <c r="AS83" s="71"/>
      <c r="AT83" s="71"/>
      <c r="AU83" s="71"/>
      <c r="AV83" s="71"/>
      <c r="AW83" s="107"/>
      <c r="AX83" s="211"/>
      <c r="AY83" s="71"/>
      <c r="AZ83" s="71"/>
      <c r="BA83" s="71">
        <v>80</v>
      </c>
      <c r="BB83" s="71"/>
      <c r="BC83" s="107">
        <v>2</v>
      </c>
      <c r="BD83" s="836">
        <v>2</v>
      </c>
      <c r="BE83" s="837"/>
      <c r="BF83" s="789"/>
      <c r="BG83" s="789"/>
      <c r="BH83" s="789"/>
      <c r="BI83" s="790"/>
      <c r="BJ83" s="306"/>
      <c r="BK83" s="306"/>
      <c r="BL83" s="306"/>
    </row>
    <row r="84" spans="1:61" s="31" customFormat="1" ht="42.75" customHeight="1">
      <c r="A84" s="235" t="s">
        <v>366</v>
      </c>
      <c r="B84" s="848" t="s">
        <v>290</v>
      </c>
      <c r="C84" s="849"/>
      <c r="D84" s="849"/>
      <c r="E84" s="849"/>
      <c r="F84" s="849"/>
      <c r="G84" s="849"/>
      <c r="H84" s="849"/>
      <c r="I84" s="849"/>
      <c r="J84" s="849"/>
      <c r="K84" s="849"/>
      <c r="L84" s="849"/>
      <c r="M84" s="849"/>
      <c r="N84" s="849"/>
      <c r="O84" s="850"/>
      <c r="P84" s="254"/>
      <c r="Q84" s="240"/>
      <c r="R84" s="254"/>
      <c r="S84" s="343"/>
      <c r="T84" s="862">
        <f>SUM(T85:U87)</f>
        <v>368</v>
      </c>
      <c r="U84" s="863"/>
      <c r="V84" s="874">
        <f>SUM(V85:W87)</f>
        <v>176</v>
      </c>
      <c r="W84" s="863"/>
      <c r="X84" s="874">
        <f>SUM(X85:Y87)</f>
        <v>88</v>
      </c>
      <c r="Y84" s="863"/>
      <c r="Z84" s="874">
        <f>SUM(Z85:AA87)</f>
        <v>36</v>
      </c>
      <c r="AA84" s="863"/>
      <c r="AB84" s="874">
        <f>SUM(AB85:AC87)</f>
        <v>52</v>
      </c>
      <c r="AC84" s="863"/>
      <c r="AD84" s="874"/>
      <c r="AE84" s="863"/>
      <c r="AF84" s="248"/>
      <c r="AG84" s="242"/>
      <c r="AH84" s="242"/>
      <c r="AI84" s="237"/>
      <c r="AJ84" s="237"/>
      <c r="AK84" s="239"/>
      <c r="AL84" s="240"/>
      <c r="AM84" s="237"/>
      <c r="AN84" s="237"/>
      <c r="AO84" s="242"/>
      <c r="AP84" s="242"/>
      <c r="AQ84" s="249"/>
      <c r="AR84" s="248"/>
      <c r="AS84" s="242"/>
      <c r="AT84" s="242"/>
      <c r="AU84" s="242"/>
      <c r="AV84" s="242"/>
      <c r="AW84" s="243"/>
      <c r="AX84" s="244"/>
      <c r="AY84" s="242"/>
      <c r="AZ84" s="242"/>
      <c r="BA84" s="242"/>
      <c r="BB84" s="242"/>
      <c r="BC84" s="243"/>
      <c r="BD84" s="872">
        <f>SUM(BD85:BE87)</f>
        <v>12</v>
      </c>
      <c r="BE84" s="873"/>
      <c r="BF84" s="870" t="s">
        <v>198</v>
      </c>
      <c r="BG84" s="870"/>
      <c r="BH84" s="870"/>
      <c r="BI84" s="814"/>
    </row>
    <row r="85" spans="1:61" s="31" customFormat="1" ht="41.25" customHeight="1">
      <c r="A85" s="176" t="s">
        <v>367</v>
      </c>
      <c r="B85" s="786" t="s">
        <v>387</v>
      </c>
      <c r="C85" s="787"/>
      <c r="D85" s="787"/>
      <c r="E85" s="787"/>
      <c r="F85" s="787"/>
      <c r="G85" s="787"/>
      <c r="H85" s="787"/>
      <c r="I85" s="787"/>
      <c r="J85" s="787"/>
      <c r="K85" s="787"/>
      <c r="L85" s="787"/>
      <c r="M85" s="787"/>
      <c r="N85" s="787"/>
      <c r="O85" s="864"/>
      <c r="P85" s="788">
        <v>6</v>
      </c>
      <c r="Q85" s="790"/>
      <c r="R85" s="788">
        <v>6</v>
      </c>
      <c r="S85" s="825"/>
      <c r="T85" s="784">
        <v>200</v>
      </c>
      <c r="U85" s="785"/>
      <c r="V85" s="783">
        <v>104</v>
      </c>
      <c r="W85" s="785"/>
      <c r="X85" s="788">
        <v>52</v>
      </c>
      <c r="Y85" s="790"/>
      <c r="Z85" s="788">
        <v>18</v>
      </c>
      <c r="AA85" s="790"/>
      <c r="AB85" s="788">
        <v>34</v>
      </c>
      <c r="AC85" s="790"/>
      <c r="AD85" s="788"/>
      <c r="AE85" s="825"/>
      <c r="AF85" s="99"/>
      <c r="AG85" s="7"/>
      <c r="AH85" s="7"/>
      <c r="AI85" s="209"/>
      <c r="AJ85" s="209"/>
      <c r="AK85" s="212"/>
      <c r="AL85" s="207"/>
      <c r="AM85" s="209"/>
      <c r="AN85" s="209"/>
      <c r="AO85" s="7"/>
      <c r="AP85" s="7"/>
      <c r="AQ85" s="111"/>
      <c r="AR85" s="286"/>
      <c r="AS85" s="285"/>
      <c r="AT85" s="178"/>
      <c r="AU85" s="209">
        <v>200</v>
      </c>
      <c r="AV85" s="209">
        <v>104</v>
      </c>
      <c r="AW85" s="123">
        <v>6</v>
      </c>
      <c r="AX85" s="98"/>
      <c r="AY85" s="7"/>
      <c r="AZ85" s="7"/>
      <c r="BA85" s="7"/>
      <c r="BB85" s="7"/>
      <c r="BC85" s="105"/>
      <c r="BD85" s="836">
        <f>SUM(AH85,AK85,AN85,AQ85,AT85,AW85,AZ85)</f>
        <v>6</v>
      </c>
      <c r="BE85" s="837"/>
      <c r="BF85" s="789"/>
      <c r="BG85" s="789"/>
      <c r="BH85" s="789"/>
      <c r="BI85" s="790"/>
    </row>
    <row r="86" spans="1:76" s="217" customFormat="1" ht="33" customHeight="1">
      <c r="A86" s="176" t="s">
        <v>368</v>
      </c>
      <c r="B86" s="786" t="s">
        <v>291</v>
      </c>
      <c r="C86" s="787"/>
      <c r="D86" s="787"/>
      <c r="E86" s="787"/>
      <c r="F86" s="787"/>
      <c r="G86" s="787"/>
      <c r="H86" s="787"/>
      <c r="I86" s="787"/>
      <c r="J86" s="787"/>
      <c r="K86" s="787"/>
      <c r="L86" s="787"/>
      <c r="M86" s="787"/>
      <c r="N86" s="787"/>
      <c r="O86" s="864"/>
      <c r="P86" s="788">
        <v>6</v>
      </c>
      <c r="Q86" s="790"/>
      <c r="R86" s="788"/>
      <c r="S86" s="825"/>
      <c r="T86" s="784">
        <v>108</v>
      </c>
      <c r="U86" s="785"/>
      <c r="V86" s="783">
        <v>72</v>
      </c>
      <c r="W86" s="785"/>
      <c r="X86" s="788">
        <v>36</v>
      </c>
      <c r="Y86" s="790"/>
      <c r="Z86" s="788">
        <v>18</v>
      </c>
      <c r="AA86" s="790"/>
      <c r="AB86" s="788">
        <v>18</v>
      </c>
      <c r="AC86" s="790"/>
      <c r="AD86" s="788"/>
      <c r="AE86" s="825"/>
      <c r="AF86" s="101"/>
      <c r="AG86" s="209"/>
      <c r="AH86" s="209"/>
      <c r="AI86" s="209"/>
      <c r="AJ86" s="209"/>
      <c r="AK86" s="212"/>
      <c r="AL86" s="207"/>
      <c r="AM86" s="209"/>
      <c r="AN86" s="209"/>
      <c r="AO86" s="209"/>
      <c r="AP86" s="209"/>
      <c r="AQ86" s="162"/>
      <c r="AR86" s="101"/>
      <c r="AS86" s="209"/>
      <c r="AT86" s="178"/>
      <c r="AU86" s="209">
        <v>130</v>
      </c>
      <c r="AV86" s="209">
        <v>72</v>
      </c>
      <c r="AW86" s="212">
        <v>4</v>
      </c>
      <c r="AX86" s="207"/>
      <c r="AY86" s="209"/>
      <c r="AZ86" s="209"/>
      <c r="BA86" s="209"/>
      <c r="BB86" s="209"/>
      <c r="BC86" s="212"/>
      <c r="BD86" s="836">
        <f>SUM(AH86,AK86,AN86,AQ86,AT86,AW86,AZ86)</f>
        <v>4</v>
      </c>
      <c r="BE86" s="837"/>
      <c r="BF86" s="789"/>
      <c r="BG86" s="789"/>
      <c r="BH86" s="789"/>
      <c r="BI86" s="790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</row>
    <row r="87" spans="1:76" s="42" customFormat="1" ht="43.5" customHeight="1">
      <c r="A87" s="176" t="s">
        <v>369</v>
      </c>
      <c r="B87" s="786" t="s">
        <v>381</v>
      </c>
      <c r="C87" s="787"/>
      <c r="D87" s="787"/>
      <c r="E87" s="787"/>
      <c r="F87" s="787"/>
      <c r="G87" s="787"/>
      <c r="H87" s="787"/>
      <c r="I87" s="787"/>
      <c r="J87" s="787"/>
      <c r="K87" s="787"/>
      <c r="L87" s="787"/>
      <c r="M87" s="787"/>
      <c r="N87" s="787"/>
      <c r="O87" s="864"/>
      <c r="P87" s="788"/>
      <c r="Q87" s="790"/>
      <c r="R87" s="788"/>
      <c r="S87" s="825"/>
      <c r="T87" s="784">
        <v>60</v>
      </c>
      <c r="U87" s="785"/>
      <c r="V87" s="783"/>
      <c r="W87" s="785"/>
      <c r="X87" s="788"/>
      <c r="Y87" s="790"/>
      <c r="Z87" s="788"/>
      <c r="AA87" s="790"/>
      <c r="AB87" s="788"/>
      <c r="AC87" s="790"/>
      <c r="AD87" s="788"/>
      <c r="AE87" s="789"/>
      <c r="AF87" s="101"/>
      <c r="AG87" s="209"/>
      <c r="AH87" s="209"/>
      <c r="AI87" s="209"/>
      <c r="AJ87" s="209"/>
      <c r="AK87" s="212"/>
      <c r="AL87" s="207"/>
      <c r="AM87" s="209"/>
      <c r="AN87" s="209"/>
      <c r="AO87" s="209"/>
      <c r="AP87" s="209"/>
      <c r="AQ87" s="214"/>
      <c r="AR87" s="301"/>
      <c r="AS87" s="303"/>
      <c r="AT87" s="178"/>
      <c r="AU87" s="207">
        <v>60</v>
      </c>
      <c r="AV87" s="209"/>
      <c r="AW87" s="200">
        <v>2</v>
      </c>
      <c r="AX87" s="207"/>
      <c r="AY87" s="209"/>
      <c r="AZ87" s="209"/>
      <c r="BA87" s="209"/>
      <c r="BB87" s="209"/>
      <c r="BC87" s="212"/>
      <c r="BD87" s="836">
        <f>SUM(AH87,AK87,AN87,AQ87,AT87,AW87,AZ87)</f>
        <v>2</v>
      </c>
      <c r="BE87" s="837"/>
      <c r="BF87" s="1108"/>
      <c r="BG87" s="784"/>
      <c r="BH87" s="784"/>
      <c r="BI87" s="785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</row>
    <row r="88" spans="1:61" s="31" customFormat="1" ht="67.5" customHeight="1">
      <c r="A88" s="246" t="s">
        <v>370</v>
      </c>
      <c r="B88" s="848" t="s">
        <v>283</v>
      </c>
      <c r="C88" s="849"/>
      <c r="D88" s="849"/>
      <c r="E88" s="849"/>
      <c r="F88" s="849"/>
      <c r="G88" s="849"/>
      <c r="H88" s="849"/>
      <c r="I88" s="849"/>
      <c r="J88" s="849"/>
      <c r="K88" s="849"/>
      <c r="L88" s="849"/>
      <c r="M88" s="849"/>
      <c r="N88" s="849"/>
      <c r="O88" s="850"/>
      <c r="P88" s="254"/>
      <c r="Q88" s="240"/>
      <c r="R88" s="254"/>
      <c r="S88" s="343"/>
      <c r="T88" s="863">
        <f>SUM(T89:U93)</f>
        <v>486</v>
      </c>
      <c r="U88" s="861"/>
      <c r="V88" s="861">
        <f>SUM(V89:W93)</f>
        <v>216</v>
      </c>
      <c r="W88" s="861"/>
      <c r="X88" s="861">
        <f>SUM(X89:Y93)</f>
        <v>108</v>
      </c>
      <c r="Y88" s="861"/>
      <c r="Z88" s="861">
        <f>SUM(Z89:AA93)</f>
        <v>54</v>
      </c>
      <c r="AA88" s="861"/>
      <c r="AB88" s="861">
        <f>SUM(AB89:AC93)</f>
        <v>54</v>
      </c>
      <c r="AC88" s="861"/>
      <c r="AD88" s="861">
        <f>SUM(AD89:AE93)</f>
        <v>0</v>
      </c>
      <c r="AE88" s="861"/>
      <c r="AF88" s="236"/>
      <c r="AG88" s="237"/>
      <c r="AH88" s="237"/>
      <c r="AI88" s="237"/>
      <c r="AJ88" s="237"/>
      <c r="AK88" s="239"/>
      <c r="AL88" s="240"/>
      <c r="AM88" s="237"/>
      <c r="AN88" s="237"/>
      <c r="AO88" s="237"/>
      <c r="AP88" s="237"/>
      <c r="AQ88" s="241"/>
      <c r="AR88" s="236"/>
      <c r="AS88" s="237"/>
      <c r="AT88" s="237"/>
      <c r="AU88" s="237"/>
      <c r="AV88" s="237"/>
      <c r="AW88" s="239"/>
      <c r="AX88" s="240"/>
      <c r="AY88" s="237"/>
      <c r="AZ88" s="237"/>
      <c r="BA88" s="237"/>
      <c r="BB88" s="237"/>
      <c r="BC88" s="239"/>
      <c r="BD88" s="888">
        <f>SUM(BD89:BE93)</f>
        <v>15</v>
      </c>
      <c r="BE88" s="889"/>
      <c r="BF88" s="870" t="s">
        <v>197</v>
      </c>
      <c r="BG88" s="870"/>
      <c r="BH88" s="870"/>
      <c r="BI88" s="814"/>
    </row>
    <row r="89" spans="1:61" s="31" customFormat="1" ht="50.25" customHeight="1">
      <c r="A89" s="176" t="s">
        <v>371</v>
      </c>
      <c r="B89" s="786" t="s">
        <v>284</v>
      </c>
      <c r="C89" s="787"/>
      <c r="D89" s="787"/>
      <c r="E89" s="787"/>
      <c r="F89" s="787"/>
      <c r="G89" s="787"/>
      <c r="H89" s="787"/>
      <c r="I89" s="787"/>
      <c r="J89" s="787"/>
      <c r="K89" s="787"/>
      <c r="L89" s="787"/>
      <c r="M89" s="787"/>
      <c r="N89" s="787"/>
      <c r="O89" s="864"/>
      <c r="P89" s="783">
        <v>5</v>
      </c>
      <c r="Q89" s="785"/>
      <c r="R89" s="783"/>
      <c r="S89" s="868"/>
      <c r="T89" s="784">
        <v>130</v>
      </c>
      <c r="U89" s="785"/>
      <c r="V89" s="783">
        <v>72</v>
      </c>
      <c r="W89" s="785"/>
      <c r="X89" s="841">
        <v>36</v>
      </c>
      <c r="Y89" s="824"/>
      <c r="Z89" s="841">
        <v>18</v>
      </c>
      <c r="AA89" s="824"/>
      <c r="AB89" s="788">
        <v>18</v>
      </c>
      <c r="AC89" s="790"/>
      <c r="AD89" s="788"/>
      <c r="AE89" s="789"/>
      <c r="AF89" s="101"/>
      <c r="AG89" s="209"/>
      <c r="AH89" s="209"/>
      <c r="AI89" s="209"/>
      <c r="AJ89" s="209"/>
      <c r="AK89" s="212"/>
      <c r="AL89" s="207"/>
      <c r="AM89" s="209"/>
      <c r="AN89" s="209"/>
      <c r="AO89" s="209"/>
      <c r="AP89" s="209"/>
      <c r="AQ89" s="162"/>
      <c r="AR89" s="101">
        <v>130</v>
      </c>
      <c r="AS89" s="209">
        <v>72</v>
      </c>
      <c r="AT89" s="209">
        <v>4</v>
      </c>
      <c r="AU89" s="285"/>
      <c r="AV89" s="285"/>
      <c r="AW89" s="200"/>
      <c r="AX89" s="207"/>
      <c r="AY89" s="209"/>
      <c r="AZ89" s="153"/>
      <c r="BA89" s="207"/>
      <c r="BB89" s="209"/>
      <c r="BC89" s="212"/>
      <c r="BD89" s="836">
        <f>SUM(AH89,AK89,AN89,AQ89,AT89,AW89,AZ89)</f>
        <v>4</v>
      </c>
      <c r="BE89" s="837"/>
      <c r="BF89" s="789"/>
      <c r="BG89" s="789"/>
      <c r="BH89" s="789"/>
      <c r="BI89" s="790"/>
    </row>
    <row r="90" spans="1:64" s="31" customFormat="1" ht="52.5" customHeight="1">
      <c r="A90" s="219" t="s">
        <v>372</v>
      </c>
      <c r="B90" s="855" t="s">
        <v>285</v>
      </c>
      <c r="C90" s="856"/>
      <c r="D90" s="856"/>
      <c r="E90" s="856"/>
      <c r="F90" s="856"/>
      <c r="G90" s="856"/>
      <c r="H90" s="856"/>
      <c r="I90" s="856"/>
      <c r="J90" s="856"/>
      <c r="K90" s="856"/>
      <c r="L90" s="856"/>
      <c r="M90" s="856"/>
      <c r="N90" s="856"/>
      <c r="O90" s="857"/>
      <c r="P90" s="788"/>
      <c r="Q90" s="790"/>
      <c r="R90" s="788"/>
      <c r="S90" s="825"/>
      <c r="T90" s="784">
        <f>SUM(AF90,AI90,AL90,AO90,AR90,AU90,AX90,BA90)</f>
        <v>80</v>
      </c>
      <c r="U90" s="785"/>
      <c r="V90" s="783"/>
      <c r="W90" s="785"/>
      <c r="X90" s="788"/>
      <c r="Y90" s="790"/>
      <c r="Z90" s="788"/>
      <c r="AA90" s="790"/>
      <c r="AB90" s="788"/>
      <c r="AC90" s="790"/>
      <c r="AD90" s="788"/>
      <c r="AE90" s="789"/>
      <c r="AF90" s="101"/>
      <c r="AG90" s="209"/>
      <c r="AH90" s="209"/>
      <c r="AI90" s="209"/>
      <c r="AJ90" s="209"/>
      <c r="AK90" s="212"/>
      <c r="AL90" s="207"/>
      <c r="AM90" s="209"/>
      <c r="AN90" s="209"/>
      <c r="AO90" s="209"/>
      <c r="AP90" s="209"/>
      <c r="AQ90" s="200"/>
      <c r="AR90" s="207">
        <v>80</v>
      </c>
      <c r="AS90" s="209"/>
      <c r="AT90" s="153">
        <v>2</v>
      </c>
      <c r="AU90" s="207"/>
      <c r="AV90" s="209"/>
      <c r="AW90" s="200"/>
      <c r="AX90" s="207"/>
      <c r="AY90" s="209"/>
      <c r="AZ90" s="153"/>
      <c r="BA90" s="209"/>
      <c r="BB90" s="209"/>
      <c r="BC90" s="212"/>
      <c r="BD90" s="836">
        <f>SUM(AH90,AK90,AN90,AQ90,AT90,AW90,AZ90)</f>
        <v>2</v>
      </c>
      <c r="BE90" s="837"/>
      <c r="BF90" s="789"/>
      <c r="BG90" s="789"/>
      <c r="BH90" s="789"/>
      <c r="BI90" s="790"/>
      <c r="BJ90" s="217"/>
      <c r="BK90" s="217"/>
      <c r="BL90" s="217"/>
    </row>
    <row r="91" spans="1:76" s="31" customFormat="1" ht="45" customHeight="1">
      <c r="A91" s="176" t="s">
        <v>373</v>
      </c>
      <c r="B91" s="786" t="s">
        <v>286</v>
      </c>
      <c r="C91" s="787"/>
      <c r="D91" s="787"/>
      <c r="E91" s="787"/>
      <c r="F91" s="787"/>
      <c r="G91" s="787"/>
      <c r="H91" s="787"/>
      <c r="I91" s="787"/>
      <c r="J91" s="787"/>
      <c r="K91" s="787"/>
      <c r="L91" s="787"/>
      <c r="M91" s="787"/>
      <c r="N91" s="787"/>
      <c r="O91" s="864"/>
      <c r="P91" s="783">
        <v>5</v>
      </c>
      <c r="Q91" s="785"/>
      <c r="R91" s="783"/>
      <c r="S91" s="868"/>
      <c r="T91" s="784">
        <v>108</v>
      </c>
      <c r="U91" s="785"/>
      <c r="V91" s="783">
        <v>72</v>
      </c>
      <c r="W91" s="785"/>
      <c r="X91" s="788">
        <v>36</v>
      </c>
      <c r="Y91" s="790"/>
      <c r="Z91" s="788">
        <v>18</v>
      </c>
      <c r="AA91" s="790"/>
      <c r="AB91" s="788">
        <v>18</v>
      </c>
      <c r="AC91" s="790"/>
      <c r="AD91" s="788"/>
      <c r="AE91" s="789"/>
      <c r="AF91" s="104"/>
      <c r="AG91" s="71"/>
      <c r="AH91" s="71"/>
      <c r="AI91" s="71"/>
      <c r="AJ91" s="71"/>
      <c r="AK91" s="107"/>
      <c r="AL91" s="463"/>
      <c r="AM91" s="71"/>
      <c r="AN91" s="71"/>
      <c r="AO91" s="71"/>
      <c r="AP91" s="71"/>
      <c r="AQ91" s="220"/>
      <c r="AR91" s="104">
        <v>108</v>
      </c>
      <c r="AS91" s="221">
        <v>72</v>
      </c>
      <c r="AT91" s="96">
        <v>3</v>
      </c>
      <c r="AU91" s="462"/>
      <c r="AV91" s="222"/>
      <c r="AW91" s="223"/>
      <c r="AX91" s="297"/>
      <c r="AY91" s="370"/>
      <c r="AZ91" s="371"/>
      <c r="BA91" s="463"/>
      <c r="BB91" s="221"/>
      <c r="BC91" s="107"/>
      <c r="BD91" s="836">
        <f>SUM(AH91,AK91,AN91,AQ91,AT91,AW91,AZ91)</f>
        <v>3</v>
      </c>
      <c r="BE91" s="837"/>
      <c r="BF91" s="784"/>
      <c r="BG91" s="784"/>
      <c r="BH91" s="784"/>
      <c r="BI91" s="785"/>
      <c r="BJ91" s="42"/>
      <c r="BK91" s="42"/>
      <c r="BL91" s="42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</row>
    <row r="92" spans="1:61" s="31" customFormat="1" ht="54.75" customHeight="1">
      <c r="A92" s="215" t="s">
        <v>374</v>
      </c>
      <c r="B92" s="786" t="s">
        <v>390</v>
      </c>
      <c r="C92" s="787"/>
      <c r="D92" s="787"/>
      <c r="E92" s="787"/>
      <c r="F92" s="787"/>
      <c r="G92" s="787"/>
      <c r="H92" s="787"/>
      <c r="I92" s="787"/>
      <c r="J92" s="787"/>
      <c r="K92" s="787"/>
      <c r="L92" s="787"/>
      <c r="M92" s="787"/>
      <c r="N92" s="787"/>
      <c r="O92" s="864"/>
      <c r="P92" s="788">
        <v>6</v>
      </c>
      <c r="Q92" s="790"/>
      <c r="R92" s="788"/>
      <c r="S92" s="825"/>
      <c r="T92" s="822">
        <v>108</v>
      </c>
      <c r="U92" s="790"/>
      <c r="V92" s="788">
        <v>72</v>
      </c>
      <c r="W92" s="790"/>
      <c r="X92" s="788">
        <v>36</v>
      </c>
      <c r="Y92" s="790"/>
      <c r="Z92" s="788">
        <v>18</v>
      </c>
      <c r="AA92" s="790"/>
      <c r="AB92" s="788">
        <v>18</v>
      </c>
      <c r="AC92" s="790"/>
      <c r="AD92" s="788"/>
      <c r="AE92" s="825"/>
      <c r="AF92" s="469"/>
      <c r="AG92" s="462"/>
      <c r="AH92" s="462"/>
      <c r="AI92" s="462"/>
      <c r="AJ92" s="462"/>
      <c r="AK92" s="468"/>
      <c r="AL92" s="461"/>
      <c r="AM92" s="462"/>
      <c r="AN92" s="462"/>
      <c r="AO92" s="462"/>
      <c r="AP92" s="462"/>
      <c r="AQ92" s="117"/>
      <c r="AR92" s="469"/>
      <c r="AS92" s="462"/>
      <c r="AT92" s="462"/>
      <c r="AU92" s="462">
        <v>108</v>
      </c>
      <c r="AV92" s="462">
        <v>72</v>
      </c>
      <c r="AW92" s="468">
        <v>4</v>
      </c>
      <c r="AX92" s="461"/>
      <c r="AY92" s="462"/>
      <c r="AZ92" s="462"/>
      <c r="BA92" s="462"/>
      <c r="BB92" s="462"/>
      <c r="BC92" s="468"/>
      <c r="BD92" s="1065">
        <v>4</v>
      </c>
      <c r="BE92" s="837"/>
      <c r="BF92" s="822"/>
      <c r="BG92" s="789"/>
      <c r="BH92" s="789"/>
      <c r="BI92" s="790"/>
    </row>
    <row r="93" spans="1:61" s="31" customFormat="1" ht="63.75" customHeight="1">
      <c r="A93" s="215" t="s">
        <v>375</v>
      </c>
      <c r="B93" s="786" t="s">
        <v>391</v>
      </c>
      <c r="C93" s="787"/>
      <c r="D93" s="787"/>
      <c r="E93" s="787"/>
      <c r="F93" s="787"/>
      <c r="G93" s="787"/>
      <c r="H93" s="787"/>
      <c r="I93" s="787"/>
      <c r="J93" s="787"/>
      <c r="K93" s="787"/>
      <c r="L93" s="787"/>
      <c r="M93" s="787"/>
      <c r="N93" s="787"/>
      <c r="O93" s="864"/>
      <c r="P93" s="788"/>
      <c r="Q93" s="790"/>
      <c r="R93" s="788"/>
      <c r="S93" s="825"/>
      <c r="T93" s="1108">
        <v>60</v>
      </c>
      <c r="U93" s="785"/>
      <c r="V93" s="783"/>
      <c r="W93" s="785"/>
      <c r="X93" s="788"/>
      <c r="Y93" s="790"/>
      <c r="Z93" s="788"/>
      <c r="AA93" s="790"/>
      <c r="AB93" s="788"/>
      <c r="AC93" s="790"/>
      <c r="AD93" s="788"/>
      <c r="AE93" s="825"/>
      <c r="AF93" s="469"/>
      <c r="AG93" s="462"/>
      <c r="AH93" s="462"/>
      <c r="AI93" s="462"/>
      <c r="AJ93" s="462"/>
      <c r="AK93" s="468"/>
      <c r="AL93" s="461"/>
      <c r="AM93" s="462"/>
      <c r="AN93" s="462"/>
      <c r="AO93" s="462"/>
      <c r="AP93" s="462"/>
      <c r="AQ93" s="464"/>
      <c r="AR93" s="461"/>
      <c r="AS93" s="462"/>
      <c r="AT93" s="178"/>
      <c r="AU93" s="461">
        <v>60</v>
      </c>
      <c r="AV93" s="462"/>
      <c r="AW93" s="200">
        <v>2</v>
      </c>
      <c r="AX93" s="298"/>
      <c r="AY93" s="297"/>
      <c r="AZ93" s="178"/>
      <c r="BA93" s="462"/>
      <c r="BB93" s="462"/>
      <c r="BC93" s="468"/>
      <c r="BD93" s="1065">
        <v>2</v>
      </c>
      <c r="BE93" s="837"/>
      <c r="BF93" s="822"/>
      <c r="BG93" s="789"/>
      <c r="BH93" s="789"/>
      <c r="BI93" s="790"/>
    </row>
    <row r="94" spans="1:76" s="31" customFormat="1" ht="45" customHeight="1">
      <c r="A94" s="246" t="s">
        <v>261</v>
      </c>
      <c r="B94" s="810" t="s">
        <v>298</v>
      </c>
      <c r="C94" s="811"/>
      <c r="D94" s="811"/>
      <c r="E94" s="811"/>
      <c r="F94" s="811"/>
      <c r="G94" s="811"/>
      <c r="H94" s="811"/>
      <c r="I94" s="811"/>
      <c r="J94" s="811"/>
      <c r="K94" s="811"/>
      <c r="L94" s="811"/>
      <c r="M94" s="811"/>
      <c r="N94" s="811"/>
      <c r="O94" s="812"/>
      <c r="P94" s="813"/>
      <c r="Q94" s="814"/>
      <c r="R94" s="813"/>
      <c r="S94" s="854"/>
      <c r="T94" s="863">
        <f>SUM(T95:U96)</f>
        <v>240</v>
      </c>
      <c r="U94" s="861"/>
      <c r="V94" s="861">
        <f>SUM(V95:W96)</f>
        <v>128</v>
      </c>
      <c r="W94" s="861"/>
      <c r="X94" s="861">
        <f>SUM(X95:Y96)</f>
        <v>72</v>
      </c>
      <c r="Y94" s="861"/>
      <c r="Z94" s="861">
        <f>SUM(Z95:AA96)</f>
        <v>36</v>
      </c>
      <c r="AA94" s="861"/>
      <c r="AB94" s="861">
        <f>SUM(AB95:AC96)</f>
        <v>20</v>
      </c>
      <c r="AC94" s="861"/>
      <c r="AD94" s="254"/>
      <c r="AE94" s="255"/>
      <c r="AF94" s="236"/>
      <c r="AG94" s="237"/>
      <c r="AH94" s="237"/>
      <c r="AI94" s="237"/>
      <c r="AJ94" s="237"/>
      <c r="AK94" s="239"/>
      <c r="AL94" s="240"/>
      <c r="AM94" s="237"/>
      <c r="AN94" s="237"/>
      <c r="AO94" s="237"/>
      <c r="AP94" s="237"/>
      <c r="AQ94" s="267"/>
      <c r="AR94" s="236"/>
      <c r="AS94" s="237"/>
      <c r="AT94" s="237"/>
      <c r="AU94" s="240"/>
      <c r="AV94" s="237"/>
      <c r="AW94" s="268"/>
      <c r="AX94" s="240"/>
      <c r="AY94" s="237"/>
      <c r="AZ94" s="238"/>
      <c r="BA94" s="237"/>
      <c r="BB94" s="237"/>
      <c r="BC94" s="239"/>
      <c r="BD94" s="888">
        <f>SUM(BD95:BE96)</f>
        <v>6</v>
      </c>
      <c r="BE94" s="889"/>
      <c r="BF94" s="1145" t="s">
        <v>194</v>
      </c>
      <c r="BG94" s="1146"/>
      <c r="BH94" s="1146"/>
      <c r="BI94" s="879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</row>
    <row r="95" spans="1:61" s="31" customFormat="1" ht="45" customHeight="1">
      <c r="A95" s="215" t="s">
        <v>233</v>
      </c>
      <c r="B95" s="786" t="s">
        <v>298</v>
      </c>
      <c r="C95" s="787"/>
      <c r="D95" s="787"/>
      <c r="E95" s="787"/>
      <c r="F95" s="787"/>
      <c r="G95" s="787"/>
      <c r="H95" s="787"/>
      <c r="I95" s="787"/>
      <c r="J95" s="787"/>
      <c r="K95" s="787"/>
      <c r="L95" s="787"/>
      <c r="M95" s="787"/>
      <c r="N95" s="787"/>
      <c r="O95" s="864"/>
      <c r="P95" s="788">
        <v>7.8</v>
      </c>
      <c r="Q95" s="790"/>
      <c r="R95" s="788"/>
      <c r="S95" s="825"/>
      <c r="T95" s="1108">
        <v>200</v>
      </c>
      <c r="U95" s="785"/>
      <c r="V95" s="783">
        <v>128</v>
      </c>
      <c r="W95" s="785"/>
      <c r="X95" s="788">
        <v>72</v>
      </c>
      <c r="Y95" s="790"/>
      <c r="Z95" s="788">
        <v>36</v>
      </c>
      <c r="AA95" s="790"/>
      <c r="AB95" s="788">
        <v>20</v>
      </c>
      <c r="AC95" s="790"/>
      <c r="AD95" s="788"/>
      <c r="AE95" s="825"/>
      <c r="AF95" s="455"/>
      <c r="AG95" s="452"/>
      <c r="AH95" s="452"/>
      <c r="AI95" s="452"/>
      <c r="AJ95" s="452"/>
      <c r="AK95" s="454"/>
      <c r="AL95" s="451"/>
      <c r="AM95" s="452"/>
      <c r="AN95" s="452"/>
      <c r="AO95" s="452"/>
      <c r="AP95" s="452"/>
      <c r="AQ95" s="453"/>
      <c r="AR95" s="451"/>
      <c r="AS95" s="452"/>
      <c r="AT95" s="178"/>
      <c r="AU95" s="451"/>
      <c r="AV95" s="452"/>
      <c r="AW95" s="200"/>
      <c r="AX95" s="298">
        <v>120</v>
      </c>
      <c r="AY95" s="297">
        <v>70</v>
      </c>
      <c r="AZ95" s="178">
        <v>3</v>
      </c>
      <c r="BA95" s="452">
        <v>80</v>
      </c>
      <c r="BB95" s="452">
        <v>48</v>
      </c>
      <c r="BC95" s="454">
        <v>2</v>
      </c>
      <c r="BD95" s="1065">
        <v>5</v>
      </c>
      <c r="BE95" s="837"/>
      <c r="BF95" s="822"/>
      <c r="BG95" s="789"/>
      <c r="BH95" s="789"/>
      <c r="BI95" s="790"/>
    </row>
    <row r="96" spans="1:61" s="31" customFormat="1" ht="52.5" customHeight="1">
      <c r="A96" s="216" t="s">
        <v>234</v>
      </c>
      <c r="B96" s="786" t="s">
        <v>386</v>
      </c>
      <c r="C96" s="787"/>
      <c r="D96" s="787"/>
      <c r="E96" s="787"/>
      <c r="F96" s="787"/>
      <c r="G96" s="787"/>
      <c r="H96" s="787"/>
      <c r="I96" s="787"/>
      <c r="J96" s="787"/>
      <c r="K96" s="787"/>
      <c r="L96" s="787"/>
      <c r="M96" s="787"/>
      <c r="N96" s="787"/>
      <c r="O96" s="864"/>
      <c r="P96" s="788"/>
      <c r="Q96" s="790"/>
      <c r="R96" s="788"/>
      <c r="S96" s="825"/>
      <c r="T96" s="784">
        <v>40</v>
      </c>
      <c r="U96" s="785"/>
      <c r="V96" s="783"/>
      <c r="W96" s="785"/>
      <c r="X96" s="788"/>
      <c r="Y96" s="790"/>
      <c r="Z96" s="788"/>
      <c r="AA96" s="790"/>
      <c r="AB96" s="788"/>
      <c r="AC96" s="790"/>
      <c r="AD96" s="788"/>
      <c r="AE96" s="789"/>
      <c r="AF96" s="101"/>
      <c r="AG96" s="209"/>
      <c r="AH96" s="209"/>
      <c r="AI96" s="209"/>
      <c r="AJ96" s="209"/>
      <c r="AK96" s="212"/>
      <c r="AL96" s="101"/>
      <c r="AM96" s="209"/>
      <c r="AN96" s="118"/>
      <c r="AO96" s="209"/>
      <c r="AP96" s="209"/>
      <c r="AQ96" s="152"/>
      <c r="AR96" s="101"/>
      <c r="AS96" s="209"/>
      <c r="AT96" s="96"/>
      <c r="AU96" s="207"/>
      <c r="AV96" s="209"/>
      <c r="AW96" s="200"/>
      <c r="AX96" s="301"/>
      <c r="AY96" s="124"/>
      <c r="AZ96" s="178"/>
      <c r="BA96" s="207">
        <v>40</v>
      </c>
      <c r="BB96" s="209"/>
      <c r="BC96" s="212">
        <v>1</v>
      </c>
      <c r="BD96" s="836">
        <v>1</v>
      </c>
      <c r="BE96" s="837"/>
      <c r="BF96" s="822"/>
      <c r="BG96" s="789"/>
      <c r="BH96" s="789"/>
      <c r="BI96" s="790"/>
    </row>
    <row r="97" spans="1:61" s="31" customFormat="1" ht="45" customHeight="1">
      <c r="A97" s="235" t="s">
        <v>262</v>
      </c>
      <c r="B97" s="1098" t="s">
        <v>216</v>
      </c>
      <c r="C97" s="1099"/>
      <c r="D97" s="1099"/>
      <c r="E97" s="1099"/>
      <c r="F97" s="1099"/>
      <c r="G97" s="1099"/>
      <c r="H97" s="1099"/>
      <c r="I97" s="1099"/>
      <c r="J97" s="1099"/>
      <c r="K97" s="1099"/>
      <c r="L97" s="1099"/>
      <c r="M97" s="1099"/>
      <c r="N97" s="1099"/>
      <c r="O97" s="1100"/>
      <c r="P97" s="269"/>
      <c r="Q97" s="270"/>
      <c r="R97" s="269"/>
      <c r="S97" s="344"/>
      <c r="T97" s="863">
        <f>SUM(T98:U99)</f>
        <v>216</v>
      </c>
      <c r="U97" s="861"/>
      <c r="V97" s="861">
        <f>SUM(V98:W99)</f>
        <v>112</v>
      </c>
      <c r="W97" s="861"/>
      <c r="X97" s="861">
        <f>SUM(X98:Y99)</f>
        <v>40</v>
      </c>
      <c r="Y97" s="861"/>
      <c r="Z97" s="861">
        <f>SUM(Z98:AA99)</f>
        <v>32</v>
      </c>
      <c r="AA97" s="861"/>
      <c r="AB97" s="861">
        <f>SUM(AB98:AC99)</f>
        <v>40</v>
      </c>
      <c r="AC97" s="861"/>
      <c r="AD97" s="861"/>
      <c r="AE97" s="874"/>
      <c r="AF97" s="271"/>
      <c r="AG97" s="272"/>
      <c r="AH97" s="272"/>
      <c r="AI97" s="272"/>
      <c r="AJ97" s="272"/>
      <c r="AK97" s="273"/>
      <c r="AL97" s="274"/>
      <c r="AM97" s="272"/>
      <c r="AN97" s="272"/>
      <c r="AO97" s="272"/>
      <c r="AP97" s="272"/>
      <c r="AQ97" s="275"/>
      <c r="AR97" s="271"/>
      <c r="AS97" s="272"/>
      <c r="AT97" s="272"/>
      <c r="AU97" s="272"/>
      <c r="AV97" s="272"/>
      <c r="AW97" s="273"/>
      <c r="AX97" s="274"/>
      <c r="AY97" s="272"/>
      <c r="AZ97" s="272"/>
      <c r="BA97" s="272"/>
      <c r="BB97" s="272"/>
      <c r="BC97" s="273"/>
      <c r="BD97" s="888">
        <f>SUM(BD98:BE99)</f>
        <v>6</v>
      </c>
      <c r="BE97" s="889"/>
      <c r="BF97" s="869" t="s">
        <v>190</v>
      </c>
      <c r="BG97" s="870"/>
      <c r="BH97" s="870"/>
      <c r="BI97" s="814"/>
    </row>
    <row r="98" spans="1:61" s="31" customFormat="1" ht="45" customHeight="1">
      <c r="A98" s="176" t="s">
        <v>235</v>
      </c>
      <c r="B98" s="802" t="s">
        <v>146</v>
      </c>
      <c r="C98" s="803"/>
      <c r="D98" s="803"/>
      <c r="E98" s="803"/>
      <c r="F98" s="803"/>
      <c r="G98" s="803"/>
      <c r="H98" s="803"/>
      <c r="I98" s="803"/>
      <c r="J98" s="803"/>
      <c r="K98" s="803"/>
      <c r="L98" s="803"/>
      <c r="M98" s="803"/>
      <c r="N98" s="803"/>
      <c r="O98" s="804"/>
      <c r="P98" s="788"/>
      <c r="Q98" s="790"/>
      <c r="R98" s="788">
        <v>3</v>
      </c>
      <c r="S98" s="825"/>
      <c r="T98" s="784">
        <v>108</v>
      </c>
      <c r="U98" s="785"/>
      <c r="V98" s="783">
        <f>SUM(AG98,AJ98,AM98,AP98,AS98,AV98,AY98,BB98)</f>
        <v>56</v>
      </c>
      <c r="W98" s="785"/>
      <c r="X98" s="788">
        <v>24</v>
      </c>
      <c r="Y98" s="790"/>
      <c r="Z98" s="788">
        <v>16</v>
      </c>
      <c r="AA98" s="790"/>
      <c r="AB98" s="788">
        <v>16</v>
      </c>
      <c r="AC98" s="790"/>
      <c r="AD98" s="206"/>
      <c r="AE98" s="208"/>
      <c r="AF98" s="99"/>
      <c r="AG98" s="7"/>
      <c r="AH98" s="7"/>
      <c r="AI98" s="7"/>
      <c r="AJ98" s="7"/>
      <c r="AK98" s="105"/>
      <c r="AL98" s="98"/>
      <c r="AM98" s="7"/>
      <c r="AN98" s="7"/>
      <c r="AO98" s="7">
        <v>108</v>
      </c>
      <c r="AP98" s="7">
        <v>56</v>
      </c>
      <c r="AQ98" s="115">
        <v>3</v>
      </c>
      <c r="AR98" s="101"/>
      <c r="AS98" s="209"/>
      <c r="AT98" s="209"/>
      <c r="AU98" s="7"/>
      <c r="AV98" s="7"/>
      <c r="AW98" s="122"/>
      <c r="AX98" s="301"/>
      <c r="AY98" s="209"/>
      <c r="AZ98" s="178"/>
      <c r="BA98" s="298"/>
      <c r="BB98" s="124"/>
      <c r="BC98" s="200"/>
      <c r="BD98" s="836">
        <f>SUM(AH98,AK98,AN98,AQ98,AT98,AW98,AZ98,BC98)</f>
        <v>3</v>
      </c>
      <c r="BE98" s="837"/>
      <c r="BF98" s="789"/>
      <c r="BG98" s="789"/>
      <c r="BH98" s="789"/>
      <c r="BI98" s="790"/>
    </row>
    <row r="99" spans="1:61" s="31" customFormat="1" ht="45" customHeight="1">
      <c r="A99" s="176" t="s">
        <v>236</v>
      </c>
      <c r="B99" s="865" t="s">
        <v>147</v>
      </c>
      <c r="C99" s="866"/>
      <c r="D99" s="866"/>
      <c r="E99" s="866"/>
      <c r="F99" s="866"/>
      <c r="G99" s="866"/>
      <c r="H99" s="866"/>
      <c r="I99" s="866"/>
      <c r="J99" s="866"/>
      <c r="K99" s="866"/>
      <c r="L99" s="866"/>
      <c r="M99" s="866"/>
      <c r="N99" s="866"/>
      <c r="O99" s="867"/>
      <c r="P99" s="783"/>
      <c r="Q99" s="785"/>
      <c r="R99" s="783">
        <v>3</v>
      </c>
      <c r="S99" s="868"/>
      <c r="T99" s="784">
        <v>108</v>
      </c>
      <c r="U99" s="785"/>
      <c r="V99" s="783">
        <v>56</v>
      </c>
      <c r="W99" s="785"/>
      <c r="X99" s="783">
        <v>16</v>
      </c>
      <c r="Y99" s="785"/>
      <c r="Z99" s="783">
        <v>16</v>
      </c>
      <c r="AA99" s="785"/>
      <c r="AB99" s="783">
        <v>24</v>
      </c>
      <c r="AC99" s="785"/>
      <c r="AD99" s="206"/>
      <c r="AE99" s="208"/>
      <c r="AF99" s="101"/>
      <c r="AG99" s="209"/>
      <c r="AH99" s="209"/>
      <c r="AI99" s="209"/>
      <c r="AJ99" s="209"/>
      <c r="AK99" s="212"/>
      <c r="AL99" s="207">
        <v>108</v>
      </c>
      <c r="AM99" s="209">
        <v>56</v>
      </c>
      <c r="AN99" s="209">
        <v>3</v>
      </c>
      <c r="AO99" s="209"/>
      <c r="AP99" s="209"/>
      <c r="AQ99" s="162"/>
      <c r="AR99" s="101"/>
      <c r="AS99" s="209"/>
      <c r="AT99" s="96"/>
      <c r="AU99" s="209"/>
      <c r="AV99" s="209"/>
      <c r="AW99" s="212"/>
      <c r="AX99" s="301"/>
      <c r="AY99" s="209"/>
      <c r="AZ99" s="178"/>
      <c r="BA99" s="298"/>
      <c r="BB99" s="124"/>
      <c r="BC99" s="200"/>
      <c r="BD99" s="836">
        <f>SUM(AH99,AK99,AN99,AQ99,AT99,AW99,AZ99,BC99)</f>
        <v>3</v>
      </c>
      <c r="BE99" s="837"/>
      <c r="BF99" s="881"/>
      <c r="BG99" s="881"/>
      <c r="BH99" s="881"/>
      <c r="BI99" s="882"/>
    </row>
    <row r="100" spans="1:76" s="224" customFormat="1" ht="45" customHeight="1">
      <c r="A100" s="246" t="s">
        <v>263</v>
      </c>
      <c r="B100" s="848" t="s">
        <v>242</v>
      </c>
      <c r="C100" s="849"/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50"/>
      <c r="P100" s="254"/>
      <c r="Q100" s="240"/>
      <c r="R100" s="254"/>
      <c r="S100" s="343"/>
      <c r="T100" s="863">
        <f>SUM(T101:U103)</f>
        <v>306</v>
      </c>
      <c r="U100" s="861"/>
      <c r="V100" s="861">
        <f>SUM(V101:W103)</f>
        <v>132</v>
      </c>
      <c r="W100" s="861"/>
      <c r="X100" s="861">
        <f>SUM(X101:Y103)</f>
        <v>48</v>
      </c>
      <c r="Y100" s="861"/>
      <c r="Z100" s="861"/>
      <c r="AA100" s="861"/>
      <c r="AB100" s="861">
        <f>SUM(AB101:AC103)</f>
        <v>84</v>
      </c>
      <c r="AC100" s="861"/>
      <c r="AD100" s="861"/>
      <c r="AE100" s="874"/>
      <c r="AF100" s="236"/>
      <c r="AG100" s="237"/>
      <c r="AH100" s="237"/>
      <c r="AI100" s="237"/>
      <c r="AJ100" s="237"/>
      <c r="AK100" s="239"/>
      <c r="AL100" s="240"/>
      <c r="AM100" s="237"/>
      <c r="AN100" s="237"/>
      <c r="AO100" s="237"/>
      <c r="AP100" s="237"/>
      <c r="AQ100" s="241"/>
      <c r="AR100" s="236"/>
      <c r="AS100" s="237"/>
      <c r="AT100" s="237"/>
      <c r="AU100" s="237"/>
      <c r="AV100" s="237"/>
      <c r="AW100" s="239"/>
      <c r="AX100" s="240"/>
      <c r="AY100" s="237"/>
      <c r="AZ100" s="237"/>
      <c r="BA100" s="237"/>
      <c r="BB100" s="237"/>
      <c r="BC100" s="239"/>
      <c r="BD100" s="1147">
        <f>SUM(BD101:BE103)</f>
        <v>9</v>
      </c>
      <c r="BE100" s="889"/>
      <c r="BF100" s="814" t="s">
        <v>193</v>
      </c>
      <c r="BG100" s="871"/>
      <c r="BH100" s="871"/>
      <c r="BI100" s="87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</row>
    <row r="101" spans="1:61" s="31" customFormat="1" ht="45.75" customHeight="1">
      <c r="A101" s="215" t="s">
        <v>237</v>
      </c>
      <c r="B101" s="1122" t="s">
        <v>209</v>
      </c>
      <c r="C101" s="1123"/>
      <c r="D101" s="1123"/>
      <c r="E101" s="1123"/>
      <c r="F101" s="1123"/>
      <c r="G101" s="1123"/>
      <c r="H101" s="1123"/>
      <c r="I101" s="1123"/>
      <c r="J101" s="1123"/>
      <c r="K101" s="1123"/>
      <c r="L101" s="1123"/>
      <c r="M101" s="1123"/>
      <c r="N101" s="1123"/>
      <c r="O101" s="1124"/>
      <c r="P101" s="788"/>
      <c r="Q101" s="790"/>
      <c r="R101" s="788">
        <v>8</v>
      </c>
      <c r="S101" s="825"/>
      <c r="T101" s="784">
        <f>SUM(AF101,AI101,AL101,AO101,AR101,AU101,AX101,BA101)</f>
        <v>108</v>
      </c>
      <c r="U101" s="785"/>
      <c r="V101" s="783">
        <f>SUM(AG101,AJ101,AM101,AP101,AS101,AV101,AY101,BB101)</f>
        <v>48</v>
      </c>
      <c r="W101" s="785"/>
      <c r="X101" s="788">
        <v>24</v>
      </c>
      <c r="Y101" s="790"/>
      <c r="Z101" s="788"/>
      <c r="AA101" s="790"/>
      <c r="AB101" s="788">
        <v>24</v>
      </c>
      <c r="AC101" s="790"/>
      <c r="AD101" s="788"/>
      <c r="AE101" s="789"/>
      <c r="AF101" s="101"/>
      <c r="AG101" s="209"/>
      <c r="AH101" s="209"/>
      <c r="AI101" s="209"/>
      <c r="AJ101" s="209"/>
      <c r="AK101" s="212"/>
      <c r="AL101" s="207"/>
      <c r="AM101" s="209"/>
      <c r="AN101" s="209"/>
      <c r="AO101" s="209"/>
      <c r="AP101" s="209"/>
      <c r="AQ101" s="117"/>
      <c r="AR101" s="101"/>
      <c r="AS101" s="209"/>
      <c r="AT101" s="209"/>
      <c r="AU101" s="209"/>
      <c r="AV101" s="209"/>
      <c r="AW101" s="212"/>
      <c r="AX101" s="225"/>
      <c r="AY101" s="297"/>
      <c r="AZ101" s="178"/>
      <c r="BA101" s="225">
        <v>108</v>
      </c>
      <c r="BB101" s="297">
        <v>48</v>
      </c>
      <c r="BC101" s="200">
        <v>3</v>
      </c>
      <c r="BD101" s="836">
        <f>SUM(AH101,AK101,AN101,AQ101,AT101,AW101,AZ101,BC101)</f>
        <v>3</v>
      </c>
      <c r="BE101" s="837"/>
      <c r="BF101" s="789"/>
      <c r="BG101" s="789"/>
      <c r="BH101" s="789"/>
      <c r="BI101" s="790"/>
    </row>
    <row r="102" spans="1:61" s="31" customFormat="1" ht="48.75" customHeight="1">
      <c r="A102" s="215" t="s">
        <v>244</v>
      </c>
      <c r="B102" s="786" t="s">
        <v>171</v>
      </c>
      <c r="C102" s="787"/>
      <c r="D102" s="787"/>
      <c r="E102" s="787"/>
      <c r="F102" s="787"/>
      <c r="G102" s="787"/>
      <c r="H102" s="787"/>
      <c r="I102" s="787"/>
      <c r="J102" s="787"/>
      <c r="K102" s="787"/>
      <c r="L102" s="787"/>
      <c r="M102" s="787"/>
      <c r="N102" s="787"/>
      <c r="O102" s="864"/>
      <c r="P102" s="788"/>
      <c r="Q102" s="790"/>
      <c r="R102" s="788">
        <v>8</v>
      </c>
      <c r="S102" s="825"/>
      <c r="T102" s="784">
        <f>SUM(AF102,AI102,AL102,AO102,AR102,AU102,AX102,BA102)</f>
        <v>108</v>
      </c>
      <c r="U102" s="785"/>
      <c r="V102" s="783">
        <f>SUM(AG102,AJ102,AM102,AP102,AS102,AV102,AY102,BB102)</f>
        <v>48</v>
      </c>
      <c r="W102" s="785"/>
      <c r="X102" s="788">
        <v>24</v>
      </c>
      <c r="Y102" s="790"/>
      <c r="Z102" s="788"/>
      <c r="AA102" s="790"/>
      <c r="AB102" s="788">
        <v>24</v>
      </c>
      <c r="AC102" s="790"/>
      <c r="AD102" s="788"/>
      <c r="AE102" s="789"/>
      <c r="AF102" s="498"/>
      <c r="AG102" s="496"/>
      <c r="AH102" s="496"/>
      <c r="AI102" s="496"/>
      <c r="AJ102" s="496"/>
      <c r="AK102" s="497"/>
      <c r="AL102" s="494"/>
      <c r="AM102" s="496"/>
      <c r="AN102" s="496"/>
      <c r="AO102" s="496"/>
      <c r="AP102" s="496"/>
      <c r="AQ102" s="117"/>
      <c r="AR102" s="498"/>
      <c r="AS102" s="496"/>
      <c r="AT102" s="496"/>
      <c r="AU102" s="496"/>
      <c r="AV102" s="496"/>
      <c r="AW102" s="497"/>
      <c r="AX102" s="494"/>
      <c r="AY102" s="297"/>
      <c r="AZ102" s="178"/>
      <c r="BA102" s="494">
        <v>108</v>
      </c>
      <c r="BB102" s="297">
        <v>48</v>
      </c>
      <c r="BC102" s="200">
        <v>3</v>
      </c>
      <c r="BD102" s="836">
        <f>SUM(AH102,AK102,AN102,AQ102,AT102,AW102,AZ102,BC102)</f>
        <v>3</v>
      </c>
      <c r="BE102" s="837"/>
      <c r="BF102" s="784"/>
      <c r="BG102" s="784"/>
      <c r="BH102" s="784"/>
      <c r="BI102" s="785"/>
    </row>
    <row r="103" spans="1:61" s="31" customFormat="1" ht="48.75" customHeight="1" thickBot="1">
      <c r="A103" s="480" t="s">
        <v>376</v>
      </c>
      <c r="B103" s="1095" t="s">
        <v>343</v>
      </c>
      <c r="C103" s="1096"/>
      <c r="D103" s="1096"/>
      <c r="E103" s="1096"/>
      <c r="F103" s="1096"/>
      <c r="G103" s="1096"/>
      <c r="H103" s="1096"/>
      <c r="I103" s="1096"/>
      <c r="J103" s="1096"/>
      <c r="K103" s="1096"/>
      <c r="L103" s="1096"/>
      <c r="M103" s="1096"/>
      <c r="N103" s="1096"/>
      <c r="O103" s="1097"/>
      <c r="P103" s="788"/>
      <c r="Q103" s="790"/>
      <c r="R103" s="788">
        <v>8</v>
      </c>
      <c r="S103" s="825"/>
      <c r="T103" s="784">
        <v>90</v>
      </c>
      <c r="U103" s="785"/>
      <c r="V103" s="783">
        <v>36</v>
      </c>
      <c r="W103" s="785"/>
      <c r="X103" s="788"/>
      <c r="Y103" s="790"/>
      <c r="Z103" s="788"/>
      <c r="AA103" s="790"/>
      <c r="AB103" s="788">
        <v>36</v>
      </c>
      <c r="AC103" s="790"/>
      <c r="AD103" s="788"/>
      <c r="AE103" s="789"/>
      <c r="AF103" s="101"/>
      <c r="AG103" s="209"/>
      <c r="AH103" s="209"/>
      <c r="AI103" s="209"/>
      <c r="AJ103" s="209"/>
      <c r="AK103" s="212"/>
      <c r="AL103" s="207"/>
      <c r="AM103" s="209"/>
      <c r="AN103" s="209"/>
      <c r="AO103" s="209"/>
      <c r="AP103" s="209"/>
      <c r="AQ103" s="117"/>
      <c r="AR103" s="101"/>
      <c r="AS103" s="209"/>
      <c r="AT103" s="209"/>
      <c r="AU103" s="209"/>
      <c r="AV103" s="209"/>
      <c r="AW103" s="212"/>
      <c r="AX103" s="225"/>
      <c r="AY103" s="297"/>
      <c r="AZ103" s="178"/>
      <c r="BA103" s="225">
        <v>90</v>
      </c>
      <c r="BB103" s="297">
        <v>36</v>
      </c>
      <c r="BC103" s="200">
        <v>3</v>
      </c>
      <c r="BD103" s="836">
        <f>SUM(AH103,AK103,AN103,AQ103,AT103,AW103,AZ103,BC103)</f>
        <v>3</v>
      </c>
      <c r="BE103" s="837"/>
      <c r="BF103" s="784"/>
      <c r="BG103" s="784"/>
      <c r="BH103" s="784"/>
      <c r="BI103" s="785"/>
    </row>
    <row r="104" spans="1:76" s="42" customFormat="1" ht="43.5" customHeight="1" thickBot="1">
      <c r="A104" s="176" t="s">
        <v>320</v>
      </c>
      <c r="B104" s="1132" t="s">
        <v>108</v>
      </c>
      <c r="C104" s="1133"/>
      <c r="D104" s="1133"/>
      <c r="E104" s="1133"/>
      <c r="F104" s="1133"/>
      <c r="G104" s="1133"/>
      <c r="H104" s="1133"/>
      <c r="I104" s="1133"/>
      <c r="J104" s="1133"/>
      <c r="K104" s="1133"/>
      <c r="L104" s="1133"/>
      <c r="M104" s="1133"/>
      <c r="N104" s="1133"/>
      <c r="O104" s="1133"/>
      <c r="P104" s="900"/>
      <c r="Q104" s="901"/>
      <c r="R104" s="900"/>
      <c r="S104" s="1046"/>
      <c r="T104" s="1048"/>
      <c r="U104" s="1051"/>
      <c r="V104" s="1050"/>
      <c r="W104" s="1051"/>
      <c r="X104" s="900"/>
      <c r="Y104" s="901"/>
      <c r="Z104" s="900"/>
      <c r="AA104" s="901"/>
      <c r="AB104" s="900"/>
      <c r="AC104" s="901"/>
      <c r="AD104" s="1045"/>
      <c r="AE104" s="1046"/>
      <c r="AF104" s="472"/>
      <c r="AG104" s="46"/>
      <c r="AH104" s="46"/>
      <c r="AI104" s="46"/>
      <c r="AJ104" s="46"/>
      <c r="AK104" s="466"/>
      <c r="AL104" s="465"/>
      <c r="AM104" s="46"/>
      <c r="AN104" s="46"/>
      <c r="AO104" s="46"/>
      <c r="AP104" s="46"/>
      <c r="AQ104" s="473"/>
      <c r="AR104" s="474"/>
      <c r="AS104" s="475"/>
      <c r="AT104" s="476"/>
      <c r="AU104" s="465"/>
      <c r="AV104" s="46"/>
      <c r="AW104" s="477"/>
      <c r="AX104" s="465"/>
      <c r="AY104" s="46"/>
      <c r="AZ104" s="46"/>
      <c r="BA104" s="46"/>
      <c r="BB104" s="46"/>
      <c r="BC104" s="466"/>
      <c r="BD104" s="1052"/>
      <c r="BE104" s="1053"/>
      <c r="BF104" s="1047"/>
      <c r="BG104" s="1048"/>
      <c r="BH104" s="1048"/>
      <c r="BI104" s="1049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</row>
    <row r="105" spans="1:76" s="42" customFormat="1" ht="43.5" customHeight="1">
      <c r="A105" s="176" t="s">
        <v>61</v>
      </c>
      <c r="B105" s="1134" t="s">
        <v>150</v>
      </c>
      <c r="C105" s="1135"/>
      <c r="D105" s="1135"/>
      <c r="E105" s="1135"/>
      <c r="F105" s="1135"/>
      <c r="G105" s="1135"/>
      <c r="H105" s="1135"/>
      <c r="I105" s="1135"/>
      <c r="J105" s="1135"/>
      <c r="K105" s="1135"/>
      <c r="L105" s="1135"/>
      <c r="M105" s="1135"/>
      <c r="N105" s="1135"/>
      <c r="O105" s="1136"/>
      <c r="P105" s="841"/>
      <c r="Q105" s="824"/>
      <c r="R105" s="841"/>
      <c r="S105" s="826"/>
      <c r="T105" s="1041" t="s">
        <v>199</v>
      </c>
      <c r="U105" s="1042"/>
      <c r="V105" s="1148" t="s">
        <v>199</v>
      </c>
      <c r="W105" s="1042"/>
      <c r="X105" s="841" t="s">
        <v>199</v>
      </c>
      <c r="Y105" s="824"/>
      <c r="Z105" s="841"/>
      <c r="AA105" s="824"/>
      <c r="AB105" s="841"/>
      <c r="AC105" s="824"/>
      <c r="AD105" s="841"/>
      <c r="AE105" s="823"/>
      <c r="AF105" s="104" t="s">
        <v>199</v>
      </c>
      <c r="AG105" s="71" t="s">
        <v>199</v>
      </c>
      <c r="AH105" s="71"/>
      <c r="AI105" s="71"/>
      <c r="AJ105" s="71"/>
      <c r="AK105" s="107"/>
      <c r="AL105" s="463"/>
      <c r="AM105" s="71"/>
      <c r="AN105" s="71"/>
      <c r="AO105" s="71"/>
      <c r="AP105" s="71"/>
      <c r="AQ105" s="163"/>
      <c r="AR105" s="281"/>
      <c r="AS105" s="282"/>
      <c r="AT105" s="470"/>
      <c r="AU105" s="463"/>
      <c r="AV105" s="71"/>
      <c r="AW105" s="471"/>
      <c r="AX105" s="463"/>
      <c r="AY105" s="71"/>
      <c r="AZ105" s="71"/>
      <c r="BA105" s="71"/>
      <c r="BB105" s="71"/>
      <c r="BC105" s="107"/>
      <c r="BD105" s="1043"/>
      <c r="BE105" s="1044"/>
      <c r="BF105" s="1040"/>
      <c r="BG105" s="1041"/>
      <c r="BH105" s="1041"/>
      <c r="BI105" s="1042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</row>
    <row r="106" spans="1:76" s="42" customFormat="1" ht="43.5" customHeight="1">
      <c r="A106" s="215" t="s">
        <v>119</v>
      </c>
      <c r="B106" s="787" t="s">
        <v>344</v>
      </c>
      <c r="C106" s="787"/>
      <c r="D106" s="787"/>
      <c r="E106" s="787"/>
      <c r="F106" s="787"/>
      <c r="G106" s="787"/>
      <c r="H106" s="787"/>
      <c r="I106" s="787"/>
      <c r="J106" s="787"/>
      <c r="K106" s="787"/>
      <c r="L106" s="787"/>
      <c r="M106" s="787"/>
      <c r="N106" s="787"/>
      <c r="O106" s="864"/>
      <c r="P106" s="823"/>
      <c r="Q106" s="824"/>
      <c r="R106" s="841"/>
      <c r="S106" s="826"/>
      <c r="T106" s="1041" t="s">
        <v>345</v>
      </c>
      <c r="U106" s="1042"/>
      <c r="V106" s="1148" t="s">
        <v>345</v>
      </c>
      <c r="W106" s="1042"/>
      <c r="X106" s="841"/>
      <c r="Y106" s="824"/>
      <c r="Z106" s="841"/>
      <c r="AA106" s="824"/>
      <c r="AB106" s="841" t="s">
        <v>345</v>
      </c>
      <c r="AC106" s="824"/>
      <c r="AD106" s="841"/>
      <c r="AE106" s="823"/>
      <c r="AF106" s="104"/>
      <c r="AG106" s="71"/>
      <c r="AH106" s="71"/>
      <c r="AI106" s="71" t="s">
        <v>345</v>
      </c>
      <c r="AJ106" s="71" t="s">
        <v>345</v>
      </c>
      <c r="AK106" s="107"/>
      <c r="AL106" s="495"/>
      <c r="AM106" s="71"/>
      <c r="AN106" s="71"/>
      <c r="AO106" s="71"/>
      <c r="AP106" s="71"/>
      <c r="AQ106" s="163"/>
      <c r="AR106" s="281"/>
      <c r="AS106" s="282"/>
      <c r="AT106" s="470"/>
      <c r="AU106" s="495"/>
      <c r="AV106" s="71"/>
      <c r="AW106" s="471"/>
      <c r="AX106" s="495"/>
      <c r="AY106" s="71"/>
      <c r="AZ106" s="71"/>
      <c r="BA106" s="71"/>
      <c r="BB106" s="71"/>
      <c r="BC106" s="107"/>
      <c r="BD106" s="1043"/>
      <c r="BE106" s="1044"/>
      <c r="BF106" s="1040"/>
      <c r="BG106" s="1041"/>
      <c r="BH106" s="1041"/>
      <c r="BI106" s="1042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</row>
    <row r="107" spans="1:76" s="42" customFormat="1" ht="43.5" customHeight="1">
      <c r="A107" s="215" t="s">
        <v>153</v>
      </c>
      <c r="B107" s="787" t="s">
        <v>151</v>
      </c>
      <c r="C107" s="787"/>
      <c r="D107" s="787"/>
      <c r="E107" s="787"/>
      <c r="F107" s="787"/>
      <c r="G107" s="787"/>
      <c r="H107" s="787"/>
      <c r="I107" s="787"/>
      <c r="J107" s="787"/>
      <c r="K107" s="787"/>
      <c r="L107" s="787"/>
      <c r="M107" s="787"/>
      <c r="N107" s="787"/>
      <c r="O107" s="864"/>
      <c r="P107" s="823"/>
      <c r="Q107" s="824"/>
      <c r="R107" s="841"/>
      <c r="S107" s="826"/>
      <c r="T107" s="1041" t="s">
        <v>199</v>
      </c>
      <c r="U107" s="1042"/>
      <c r="V107" s="1148" t="s">
        <v>199</v>
      </c>
      <c r="W107" s="1042"/>
      <c r="X107" s="841" t="s">
        <v>334</v>
      </c>
      <c r="Y107" s="824"/>
      <c r="Z107" s="841"/>
      <c r="AA107" s="824"/>
      <c r="AB107" s="841" t="s">
        <v>204</v>
      </c>
      <c r="AC107" s="824"/>
      <c r="AD107" s="841"/>
      <c r="AE107" s="823"/>
      <c r="AF107" s="104"/>
      <c r="AG107" s="71"/>
      <c r="AH107" s="71"/>
      <c r="AI107" s="71"/>
      <c r="AJ107" s="71"/>
      <c r="AK107" s="107"/>
      <c r="AL107" s="463"/>
      <c r="AM107" s="71"/>
      <c r="AN107" s="71"/>
      <c r="AO107" s="71" t="s">
        <v>199</v>
      </c>
      <c r="AP107" s="71" t="s">
        <v>199</v>
      </c>
      <c r="AQ107" s="163"/>
      <c r="AR107" s="281"/>
      <c r="AS107" s="282"/>
      <c r="AT107" s="470"/>
      <c r="AU107" s="463"/>
      <c r="AV107" s="71"/>
      <c r="AW107" s="471"/>
      <c r="AX107" s="463"/>
      <c r="AY107" s="71"/>
      <c r="AZ107" s="71"/>
      <c r="BA107" s="71"/>
      <c r="BB107" s="71"/>
      <c r="BC107" s="107"/>
      <c r="BD107" s="1043"/>
      <c r="BE107" s="1044"/>
      <c r="BF107" s="1040"/>
      <c r="BG107" s="1041"/>
      <c r="BH107" s="1041"/>
      <c r="BI107" s="1042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</row>
    <row r="108" spans="1:76" s="42" customFormat="1" ht="66" customHeight="1">
      <c r="A108" s="176" t="s">
        <v>181</v>
      </c>
      <c r="B108" s="1122" t="s">
        <v>172</v>
      </c>
      <c r="C108" s="1123"/>
      <c r="D108" s="1123"/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4"/>
      <c r="P108" s="841"/>
      <c r="Q108" s="824"/>
      <c r="R108" s="841"/>
      <c r="S108" s="826"/>
      <c r="T108" s="1041" t="s">
        <v>202</v>
      </c>
      <c r="U108" s="1042"/>
      <c r="V108" s="1148" t="s">
        <v>202</v>
      </c>
      <c r="W108" s="1042"/>
      <c r="X108" s="841"/>
      <c r="Y108" s="824"/>
      <c r="Z108" s="841"/>
      <c r="AA108" s="824"/>
      <c r="AB108" s="841" t="s">
        <v>202</v>
      </c>
      <c r="AC108" s="824"/>
      <c r="AD108" s="841"/>
      <c r="AE108" s="823"/>
      <c r="AF108" s="104"/>
      <c r="AG108" s="71"/>
      <c r="AH108" s="71"/>
      <c r="AI108" s="71"/>
      <c r="AJ108" s="71"/>
      <c r="AK108" s="107"/>
      <c r="AL108" s="463"/>
      <c r="AM108" s="71"/>
      <c r="AN108" s="71"/>
      <c r="AO108" s="71"/>
      <c r="AP108" s="71"/>
      <c r="AQ108" s="163"/>
      <c r="AR108" s="281" t="s">
        <v>200</v>
      </c>
      <c r="AS108" s="282" t="s">
        <v>200</v>
      </c>
      <c r="AT108" s="470"/>
      <c r="AU108" s="463" t="s">
        <v>201</v>
      </c>
      <c r="AV108" s="71" t="s">
        <v>201</v>
      </c>
      <c r="AW108" s="471"/>
      <c r="AX108" s="463"/>
      <c r="AY108" s="71"/>
      <c r="AZ108" s="71"/>
      <c r="BA108" s="71"/>
      <c r="BB108" s="71"/>
      <c r="BC108" s="107"/>
      <c r="BD108" s="1043"/>
      <c r="BE108" s="1044"/>
      <c r="BF108" s="1040"/>
      <c r="BG108" s="1041"/>
      <c r="BH108" s="1041"/>
      <c r="BI108" s="1042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</row>
    <row r="109" spans="1:76" s="42" customFormat="1" ht="43.5" customHeight="1">
      <c r="A109" s="216" t="s">
        <v>182</v>
      </c>
      <c r="B109" s="1116" t="s">
        <v>173</v>
      </c>
      <c r="C109" s="1117"/>
      <c r="D109" s="1117"/>
      <c r="E109" s="1117"/>
      <c r="F109" s="1117"/>
      <c r="G109" s="1117"/>
      <c r="H109" s="1117"/>
      <c r="I109" s="1117"/>
      <c r="J109" s="1117"/>
      <c r="K109" s="1117"/>
      <c r="L109" s="1117"/>
      <c r="M109" s="1117"/>
      <c r="N109" s="1117"/>
      <c r="O109" s="1118"/>
      <c r="P109" s="788"/>
      <c r="Q109" s="790"/>
      <c r="R109" s="788"/>
      <c r="S109" s="825"/>
      <c r="T109" s="784" t="s">
        <v>203</v>
      </c>
      <c r="U109" s="785"/>
      <c r="V109" s="783" t="s">
        <v>203</v>
      </c>
      <c r="W109" s="785"/>
      <c r="X109" s="788"/>
      <c r="Y109" s="790"/>
      <c r="Z109" s="788"/>
      <c r="AA109" s="790"/>
      <c r="AB109" s="788" t="s">
        <v>203</v>
      </c>
      <c r="AC109" s="790"/>
      <c r="AD109" s="788"/>
      <c r="AE109" s="789"/>
      <c r="AF109" s="498"/>
      <c r="AG109" s="496"/>
      <c r="AH109" s="496"/>
      <c r="AI109" s="496"/>
      <c r="AJ109" s="496"/>
      <c r="AK109" s="497"/>
      <c r="AL109" s="494"/>
      <c r="AM109" s="496"/>
      <c r="AN109" s="496"/>
      <c r="AO109" s="496"/>
      <c r="AP109" s="496"/>
      <c r="AQ109" s="464"/>
      <c r="AR109" s="301"/>
      <c r="AS109" s="303"/>
      <c r="AT109" s="178"/>
      <c r="AU109" s="494" t="s">
        <v>203</v>
      </c>
      <c r="AV109" s="496" t="s">
        <v>203</v>
      </c>
      <c r="AW109" s="200"/>
      <c r="AX109" s="494"/>
      <c r="AY109" s="496"/>
      <c r="AZ109" s="496"/>
      <c r="BA109" s="496"/>
      <c r="BB109" s="496"/>
      <c r="BC109" s="497"/>
      <c r="BD109" s="836"/>
      <c r="BE109" s="837"/>
      <c r="BF109" s="1108"/>
      <c r="BG109" s="784"/>
      <c r="BH109" s="784"/>
      <c r="BI109" s="785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</row>
    <row r="110" spans="1:76" s="42" customFormat="1" ht="43.5" customHeight="1" thickBot="1">
      <c r="A110" s="480" t="s">
        <v>183</v>
      </c>
      <c r="B110" s="1116" t="s">
        <v>149</v>
      </c>
      <c r="C110" s="1117"/>
      <c r="D110" s="1117"/>
      <c r="E110" s="1117"/>
      <c r="F110" s="1117"/>
      <c r="G110" s="1117"/>
      <c r="H110" s="1117"/>
      <c r="I110" s="1117"/>
      <c r="J110" s="1117"/>
      <c r="K110" s="1117"/>
      <c r="L110" s="1117"/>
      <c r="M110" s="1117"/>
      <c r="N110" s="1117"/>
      <c r="O110" s="1118"/>
      <c r="P110" s="898"/>
      <c r="Q110" s="1054"/>
      <c r="R110" s="898"/>
      <c r="S110" s="1119"/>
      <c r="T110" s="1056" t="s">
        <v>325</v>
      </c>
      <c r="U110" s="1057"/>
      <c r="V110" s="1120" t="s">
        <v>325</v>
      </c>
      <c r="W110" s="1057"/>
      <c r="X110" s="898" t="s">
        <v>333</v>
      </c>
      <c r="Y110" s="1054"/>
      <c r="Z110" s="898"/>
      <c r="AA110" s="1054"/>
      <c r="AB110" s="898" t="s">
        <v>333</v>
      </c>
      <c r="AC110" s="1054"/>
      <c r="AD110" s="898"/>
      <c r="AE110" s="899"/>
      <c r="AF110" s="109"/>
      <c r="AG110" s="15"/>
      <c r="AH110" s="15"/>
      <c r="AI110" s="15"/>
      <c r="AJ110" s="15"/>
      <c r="AK110" s="110"/>
      <c r="AL110" s="467"/>
      <c r="AM110" s="15"/>
      <c r="AN110" s="15"/>
      <c r="AO110" s="15" t="s">
        <v>325</v>
      </c>
      <c r="AP110" s="15" t="s">
        <v>325</v>
      </c>
      <c r="AQ110" s="483"/>
      <c r="AR110" s="307"/>
      <c r="AS110" s="484"/>
      <c r="AT110" s="485"/>
      <c r="AU110" s="467"/>
      <c r="AV110" s="15"/>
      <c r="AW110" s="486"/>
      <c r="AX110" s="467"/>
      <c r="AY110" s="15"/>
      <c r="AZ110" s="15"/>
      <c r="BA110" s="15"/>
      <c r="BB110" s="15"/>
      <c r="BC110" s="110"/>
      <c r="BD110" s="844"/>
      <c r="BE110" s="845"/>
      <c r="BF110" s="1055"/>
      <c r="BG110" s="1056"/>
      <c r="BH110" s="1056"/>
      <c r="BI110" s="1057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</row>
    <row r="111" spans="1:76" s="42" customFormat="1" ht="43.5" customHeight="1" thickBot="1">
      <c r="A111" s="481" t="s">
        <v>107</v>
      </c>
      <c r="B111" s="1112" t="s">
        <v>109</v>
      </c>
      <c r="C111" s="1113"/>
      <c r="D111" s="1113"/>
      <c r="E111" s="1113"/>
      <c r="F111" s="1113"/>
      <c r="G111" s="1113"/>
      <c r="H111" s="1113"/>
      <c r="I111" s="1113"/>
      <c r="J111" s="1113"/>
      <c r="K111" s="1113"/>
      <c r="L111" s="1113"/>
      <c r="M111" s="1113"/>
      <c r="N111" s="1113"/>
      <c r="O111" s="1114"/>
      <c r="P111" s="1058"/>
      <c r="Q111" s="1115"/>
      <c r="R111" s="1058"/>
      <c r="S111" s="1059"/>
      <c r="T111" s="1047"/>
      <c r="U111" s="1051"/>
      <c r="V111" s="1050"/>
      <c r="W111" s="1051"/>
      <c r="X111" s="900"/>
      <c r="Y111" s="901"/>
      <c r="Z111" s="900"/>
      <c r="AA111" s="901"/>
      <c r="AB111" s="900"/>
      <c r="AC111" s="901"/>
      <c r="AD111" s="1045"/>
      <c r="AE111" s="1046"/>
      <c r="AF111" s="472"/>
      <c r="AG111" s="46"/>
      <c r="AH111" s="46"/>
      <c r="AI111" s="46"/>
      <c r="AJ111" s="46"/>
      <c r="AK111" s="466"/>
      <c r="AL111" s="465"/>
      <c r="AM111" s="46"/>
      <c r="AN111" s="46"/>
      <c r="AO111" s="46"/>
      <c r="AP111" s="46"/>
      <c r="AQ111" s="473"/>
      <c r="AR111" s="474"/>
      <c r="AS111" s="475"/>
      <c r="AT111" s="476"/>
      <c r="AU111" s="465"/>
      <c r="AV111" s="46"/>
      <c r="AW111" s="477"/>
      <c r="AX111" s="465"/>
      <c r="AY111" s="46"/>
      <c r="AZ111" s="46"/>
      <c r="BA111" s="46"/>
      <c r="BB111" s="46"/>
      <c r="BC111" s="466"/>
      <c r="BD111" s="1052"/>
      <c r="BE111" s="1053"/>
      <c r="BF111" s="1047"/>
      <c r="BG111" s="1048"/>
      <c r="BH111" s="1048"/>
      <c r="BI111" s="1049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</row>
    <row r="112" spans="1:61" ht="30" customHeight="1">
      <c r="A112" s="482" t="s">
        <v>66</v>
      </c>
      <c r="B112" s="1138" t="s">
        <v>152</v>
      </c>
      <c r="C112" s="1139"/>
      <c r="D112" s="1139"/>
      <c r="E112" s="1139"/>
      <c r="F112" s="1139"/>
      <c r="G112" s="1139"/>
      <c r="H112" s="1139"/>
      <c r="I112" s="1139"/>
      <c r="J112" s="1139"/>
      <c r="K112" s="1139"/>
      <c r="L112" s="1139"/>
      <c r="M112" s="1139"/>
      <c r="N112" s="1139"/>
      <c r="O112" s="1140"/>
      <c r="P112" s="1125"/>
      <c r="Q112" s="1127"/>
      <c r="R112" s="1125" t="s">
        <v>167</v>
      </c>
      <c r="S112" s="1152"/>
      <c r="T112" s="823" t="s">
        <v>168</v>
      </c>
      <c r="U112" s="824"/>
      <c r="V112" s="841" t="s">
        <v>168</v>
      </c>
      <c r="W112" s="824"/>
      <c r="X112" s="841"/>
      <c r="Y112" s="824"/>
      <c r="Z112" s="841"/>
      <c r="AA112" s="824"/>
      <c r="AB112" s="841"/>
      <c r="AC112" s="824"/>
      <c r="AD112" s="841"/>
      <c r="AE112" s="826"/>
      <c r="AF112" s="71" t="s">
        <v>272</v>
      </c>
      <c r="AG112" s="71" t="s">
        <v>272</v>
      </c>
      <c r="AH112" s="71"/>
      <c r="AI112" s="71" t="s">
        <v>272</v>
      </c>
      <c r="AJ112" s="71" t="s">
        <v>272</v>
      </c>
      <c r="AK112" s="71"/>
      <c r="AL112" s="71" t="s">
        <v>272</v>
      </c>
      <c r="AM112" s="71" t="s">
        <v>272</v>
      </c>
      <c r="AN112" s="71"/>
      <c r="AO112" s="71" t="s">
        <v>272</v>
      </c>
      <c r="AP112" s="71" t="s">
        <v>272</v>
      </c>
      <c r="AQ112" s="293"/>
      <c r="AR112" s="71" t="s">
        <v>273</v>
      </c>
      <c r="AS112" s="71" t="s">
        <v>273</v>
      </c>
      <c r="AT112" s="71"/>
      <c r="AU112" s="71" t="s">
        <v>273</v>
      </c>
      <c r="AV112" s="71" t="s">
        <v>273</v>
      </c>
      <c r="AW112" s="71"/>
      <c r="AX112" s="71"/>
      <c r="AY112" s="71"/>
      <c r="AZ112" s="71"/>
      <c r="BA112" s="71"/>
      <c r="BB112" s="71"/>
      <c r="BC112" s="107"/>
      <c r="BD112" s="823"/>
      <c r="BE112" s="826"/>
      <c r="BF112" s="846"/>
      <c r="BG112" s="847"/>
      <c r="BH112" s="847"/>
      <c r="BI112" s="847"/>
    </row>
    <row r="113" spans="1:61" ht="30" customHeight="1">
      <c r="A113" s="79" t="s">
        <v>120</v>
      </c>
      <c r="B113" s="786" t="s">
        <v>322</v>
      </c>
      <c r="C113" s="787"/>
      <c r="D113" s="787"/>
      <c r="E113" s="787"/>
      <c r="F113" s="787"/>
      <c r="G113" s="787"/>
      <c r="H113" s="787"/>
      <c r="I113" s="787"/>
      <c r="J113" s="787"/>
      <c r="K113" s="787"/>
      <c r="L113" s="787"/>
      <c r="M113" s="787"/>
      <c r="N113" s="787"/>
      <c r="O113" s="864"/>
      <c r="P113" s="788"/>
      <c r="Q113" s="790"/>
      <c r="R113" s="788"/>
      <c r="S113" s="825"/>
      <c r="T113" s="1137" t="s">
        <v>326</v>
      </c>
      <c r="U113" s="887"/>
      <c r="V113" s="886" t="s">
        <v>327</v>
      </c>
      <c r="W113" s="887"/>
      <c r="X113" s="788" t="s">
        <v>324</v>
      </c>
      <c r="Y113" s="790"/>
      <c r="Z113" s="788" t="s">
        <v>325</v>
      </c>
      <c r="AA113" s="790"/>
      <c r="AB113" s="788"/>
      <c r="AC113" s="790"/>
      <c r="AD113" s="788"/>
      <c r="AE113" s="825"/>
      <c r="AF113" s="20"/>
      <c r="AG113" s="20"/>
      <c r="AH113" s="20"/>
      <c r="AI113" s="20" t="s">
        <v>325</v>
      </c>
      <c r="AJ113" s="20" t="s">
        <v>324</v>
      </c>
      <c r="AK113" s="20"/>
      <c r="AL113" s="20" t="s">
        <v>205</v>
      </c>
      <c r="AM113" s="20" t="s">
        <v>272</v>
      </c>
      <c r="AN113" s="20"/>
      <c r="AO113" s="20" t="s">
        <v>205</v>
      </c>
      <c r="AP113" s="20" t="s">
        <v>272</v>
      </c>
      <c r="AQ113" s="14"/>
      <c r="AR113" s="20" t="s">
        <v>205</v>
      </c>
      <c r="AS113" s="20" t="s">
        <v>272</v>
      </c>
      <c r="AT113" s="20"/>
      <c r="AU113" s="20"/>
      <c r="AV113" s="20"/>
      <c r="AW113" s="20"/>
      <c r="AX113" s="20"/>
      <c r="AY113" s="20"/>
      <c r="AZ113" s="20"/>
      <c r="BA113" s="20"/>
      <c r="BB113" s="20"/>
      <c r="BC113" s="278"/>
      <c r="BD113" s="789"/>
      <c r="BE113" s="825"/>
      <c r="BF113" s="820"/>
      <c r="BG113" s="821"/>
      <c r="BH113" s="821"/>
      <c r="BI113" s="821"/>
    </row>
    <row r="114" spans="1:61" ht="30" customHeight="1">
      <c r="A114" s="8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342"/>
      <c r="T114" s="40"/>
      <c r="U114" s="19"/>
      <c r="V114" s="19"/>
      <c r="W114" s="40"/>
      <c r="X114" s="40"/>
      <c r="Y114" s="40"/>
      <c r="Z114" s="40"/>
      <c r="AA114" s="40"/>
      <c r="AB114" s="40"/>
      <c r="AC114" s="40"/>
      <c r="AD114" s="40"/>
      <c r="AE114" s="182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7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189"/>
      <c r="BD114" s="40"/>
      <c r="BE114" s="185"/>
      <c r="BF114" s="48"/>
      <c r="BG114" s="48"/>
      <c r="BH114" s="48"/>
      <c r="BI114" s="48"/>
    </row>
    <row r="115" spans="1:61" ht="30" customHeight="1">
      <c r="A115" s="802"/>
      <c r="B115" s="803"/>
      <c r="C115" s="803"/>
      <c r="D115" s="803"/>
      <c r="E115" s="803"/>
      <c r="F115" s="803"/>
      <c r="G115" s="803"/>
      <c r="H115" s="803"/>
      <c r="I115" s="803"/>
      <c r="J115" s="803"/>
      <c r="K115" s="803"/>
      <c r="L115" s="803"/>
      <c r="M115" s="803"/>
      <c r="N115" s="803"/>
      <c r="O115" s="803"/>
      <c r="P115" s="803"/>
      <c r="Q115" s="803"/>
      <c r="R115" s="803"/>
      <c r="S115" s="803"/>
      <c r="T115" s="1029">
        <f>SUM(T73,T38)</f>
        <v>6894</v>
      </c>
      <c r="U115" s="819"/>
      <c r="V115" s="920">
        <f>SUM(V73,V38)</f>
        <v>3544</v>
      </c>
      <c r="W115" s="819"/>
      <c r="X115" s="920">
        <f>SUM(X73,X38)</f>
        <v>1596</v>
      </c>
      <c r="Y115" s="819"/>
      <c r="Z115" s="920">
        <f>SUM(Z73,Z38)</f>
        <v>910</v>
      </c>
      <c r="AA115" s="819"/>
      <c r="AB115" s="920">
        <f>SUM(AB73,AB38)</f>
        <v>726</v>
      </c>
      <c r="AC115" s="819"/>
      <c r="AD115" s="920">
        <f>SUM(AD73,AD38)</f>
        <v>130</v>
      </c>
      <c r="AE115" s="921"/>
      <c r="AF115" s="179">
        <f aca="true" t="shared" si="1" ref="AF115:BC115">SUM(AF38:AF103)</f>
        <v>1092</v>
      </c>
      <c r="AG115" s="197">
        <f t="shared" si="1"/>
        <v>546</v>
      </c>
      <c r="AH115" s="187">
        <f t="shared" si="1"/>
        <v>30</v>
      </c>
      <c r="AI115" s="296">
        <f t="shared" si="1"/>
        <v>948</v>
      </c>
      <c r="AJ115" s="197">
        <f t="shared" si="1"/>
        <v>550</v>
      </c>
      <c r="AK115" s="338">
        <f t="shared" si="1"/>
        <v>24</v>
      </c>
      <c r="AL115" s="166">
        <f t="shared" si="1"/>
        <v>876</v>
      </c>
      <c r="AM115" s="197">
        <f t="shared" si="1"/>
        <v>506</v>
      </c>
      <c r="AN115" s="187">
        <f t="shared" si="1"/>
        <v>24</v>
      </c>
      <c r="AO115" s="197">
        <f t="shared" si="1"/>
        <v>1084</v>
      </c>
      <c r="AP115" s="166">
        <f t="shared" si="1"/>
        <v>526</v>
      </c>
      <c r="AQ115" s="338">
        <f t="shared" si="1"/>
        <v>30</v>
      </c>
      <c r="AR115" s="197">
        <f t="shared" si="1"/>
        <v>1002</v>
      </c>
      <c r="AS115" s="166">
        <f t="shared" si="1"/>
        <v>446</v>
      </c>
      <c r="AT115" s="187">
        <f t="shared" si="1"/>
        <v>27</v>
      </c>
      <c r="AU115" s="197">
        <f t="shared" si="1"/>
        <v>789</v>
      </c>
      <c r="AV115" s="197">
        <f t="shared" si="1"/>
        <v>406</v>
      </c>
      <c r="AW115" s="339">
        <f t="shared" si="1"/>
        <v>27</v>
      </c>
      <c r="AX115" s="340">
        <f t="shared" si="1"/>
        <v>496</v>
      </c>
      <c r="AY115" s="166">
        <f t="shared" si="1"/>
        <v>294</v>
      </c>
      <c r="AZ115" s="295">
        <f t="shared" si="1"/>
        <v>13</v>
      </c>
      <c r="BA115" s="340">
        <f t="shared" si="1"/>
        <v>626</v>
      </c>
      <c r="BB115" s="166">
        <f t="shared" si="1"/>
        <v>252</v>
      </c>
      <c r="BC115" s="295">
        <f t="shared" si="1"/>
        <v>17</v>
      </c>
      <c r="BD115" s="1030"/>
      <c r="BE115" s="1031"/>
      <c r="BF115" s="789"/>
      <c r="BG115" s="789"/>
      <c r="BH115" s="789"/>
      <c r="BI115" s="790"/>
    </row>
    <row r="116" spans="1:76" s="31" customFormat="1" ht="67.5" customHeight="1">
      <c r="A116" s="786" t="s">
        <v>17</v>
      </c>
      <c r="B116" s="787"/>
      <c r="C116" s="787"/>
      <c r="D116" s="787"/>
      <c r="E116" s="787"/>
      <c r="F116" s="787"/>
      <c r="G116" s="787"/>
      <c r="H116" s="787"/>
      <c r="I116" s="787"/>
      <c r="J116" s="787"/>
      <c r="K116" s="787"/>
      <c r="L116" s="787"/>
      <c r="M116" s="787"/>
      <c r="N116" s="787"/>
      <c r="O116" s="787"/>
      <c r="P116" s="787"/>
      <c r="Q116" s="787"/>
      <c r="R116" s="787"/>
      <c r="S116" s="787"/>
      <c r="T116" s="1029"/>
      <c r="U116" s="819"/>
      <c r="V116" s="788"/>
      <c r="W116" s="790"/>
      <c r="X116" s="788"/>
      <c r="Y116" s="790"/>
      <c r="Z116" s="788"/>
      <c r="AA116" s="790"/>
      <c r="AB116" s="788"/>
      <c r="AC116" s="790"/>
      <c r="AD116" s="788"/>
      <c r="AE116" s="825"/>
      <c r="AF116" s="927">
        <f>AG115/18</f>
        <v>30.333333333333332</v>
      </c>
      <c r="AG116" s="828"/>
      <c r="AH116" s="910"/>
      <c r="AI116" s="833">
        <f>AJ115/18</f>
        <v>30.555555555555557</v>
      </c>
      <c r="AJ116" s="828"/>
      <c r="AK116" s="829"/>
      <c r="AL116" s="828">
        <f>AM115/18</f>
        <v>28.11111111111111</v>
      </c>
      <c r="AM116" s="828"/>
      <c r="AN116" s="910"/>
      <c r="AO116" s="833">
        <f>AP115/18</f>
        <v>29.22222222222222</v>
      </c>
      <c r="AP116" s="828"/>
      <c r="AQ116" s="829"/>
      <c r="AR116" s="828">
        <f>AS115/18</f>
        <v>24.77777777777778</v>
      </c>
      <c r="AS116" s="828"/>
      <c r="AT116" s="910"/>
      <c r="AU116" s="833">
        <f>AV115/18</f>
        <v>22.555555555555557</v>
      </c>
      <c r="AV116" s="828"/>
      <c r="AW116" s="829"/>
      <c r="AX116" s="828">
        <f>AY115/10</f>
        <v>29.4</v>
      </c>
      <c r="AY116" s="828"/>
      <c r="AZ116" s="910"/>
      <c r="BA116" s="828">
        <f>BB115/8</f>
        <v>31.5</v>
      </c>
      <c r="BB116" s="828"/>
      <c r="BC116" s="910"/>
      <c r="BD116" s="828">
        <f>SUM(BD73,BD38)</f>
        <v>183</v>
      </c>
      <c r="BE116" s="921"/>
      <c r="BF116" s="789"/>
      <c r="BG116" s="789"/>
      <c r="BH116" s="789"/>
      <c r="BI116" s="790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</row>
    <row r="117" spans="1:76" s="31" customFormat="1" ht="30" customHeight="1">
      <c r="A117" s="786" t="s">
        <v>207</v>
      </c>
      <c r="B117" s="787"/>
      <c r="C117" s="787"/>
      <c r="D117" s="787"/>
      <c r="E117" s="787"/>
      <c r="F117" s="787"/>
      <c r="G117" s="787"/>
      <c r="H117" s="787"/>
      <c r="I117" s="787"/>
      <c r="J117" s="787"/>
      <c r="K117" s="787"/>
      <c r="L117" s="787"/>
      <c r="M117" s="787"/>
      <c r="N117" s="787"/>
      <c r="O117" s="787"/>
      <c r="P117" s="787"/>
      <c r="Q117" s="787"/>
      <c r="R117" s="787"/>
      <c r="S117" s="787"/>
      <c r="T117" s="827">
        <f>SUM(AF117:BC117)</f>
        <v>192</v>
      </c>
      <c r="U117" s="819"/>
      <c r="V117" s="788"/>
      <c r="W117" s="790"/>
      <c r="X117" s="788"/>
      <c r="Y117" s="790"/>
      <c r="Z117" s="788"/>
      <c r="AA117" s="790"/>
      <c r="AB117" s="788"/>
      <c r="AC117" s="790"/>
      <c r="AD117" s="788"/>
      <c r="AE117" s="825"/>
      <c r="AF117" s="828">
        <f>SUM(AH115,AK115)</f>
        <v>54</v>
      </c>
      <c r="AG117" s="818"/>
      <c r="AH117" s="818"/>
      <c r="AI117" s="818"/>
      <c r="AJ117" s="818"/>
      <c r="AK117" s="921"/>
      <c r="AL117" s="828">
        <f>SUM(AN115,AQ115)</f>
        <v>54</v>
      </c>
      <c r="AM117" s="818"/>
      <c r="AN117" s="818"/>
      <c r="AO117" s="818"/>
      <c r="AP117" s="818"/>
      <c r="AQ117" s="921"/>
      <c r="AR117" s="828">
        <f>SUM(AT115,AW115)</f>
        <v>54</v>
      </c>
      <c r="AS117" s="818"/>
      <c r="AT117" s="818"/>
      <c r="AU117" s="818"/>
      <c r="AV117" s="818"/>
      <c r="AW117" s="921"/>
      <c r="AX117" s="827">
        <f>SUM(AZ115,BC115)</f>
        <v>30</v>
      </c>
      <c r="AY117" s="828"/>
      <c r="AZ117" s="828"/>
      <c r="BA117" s="828"/>
      <c r="BB117" s="828"/>
      <c r="BC117" s="829"/>
      <c r="BD117" s="789"/>
      <c r="BE117" s="825"/>
      <c r="BF117" s="789"/>
      <c r="BG117" s="789"/>
      <c r="BH117" s="789"/>
      <c r="BI117" s="790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</row>
    <row r="118" spans="1:76" s="31" customFormat="1" ht="30" customHeight="1">
      <c r="A118" s="786" t="s">
        <v>247</v>
      </c>
      <c r="B118" s="787"/>
      <c r="C118" s="787"/>
      <c r="D118" s="787"/>
      <c r="E118" s="787"/>
      <c r="F118" s="787"/>
      <c r="G118" s="787"/>
      <c r="H118" s="787"/>
      <c r="I118" s="787"/>
      <c r="J118" s="787"/>
      <c r="K118" s="787"/>
      <c r="L118" s="787"/>
      <c r="M118" s="787"/>
      <c r="N118" s="787"/>
      <c r="O118" s="787"/>
      <c r="P118" s="787"/>
      <c r="Q118" s="787"/>
      <c r="R118" s="787"/>
      <c r="S118" s="787"/>
      <c r="T118" s="1029">
        <f>SUM(AF118:BC118)</f>
        <v>48</v>
      </c>
      <c r="U118" s="819"/>
      <c r="V118" s="788"/>
      <c r="W118" s="790"/>
      <c r="X118" s="788"/>
      <c r="Y118" s="790"/>
      <c r="Z118" s="788"/>
      <c r="AA118" s="790"/>
      <c r="AB118" s="788"/>
      <c r="AC118" s="790"/>
      <c r="AD118" s="788"/>
      <c r="AE118" s="825"/>
      <c r="AF118" s="828"/>
      <c r="AG118" s="828"/>
      <c r="AH118" s="910"/>
      <c r="AI118" s="833">
        <v>6</v>
      </c>
      <c r="AJ118" s="828"/>
      <c r="AK118" s="829"/>
      <c r="AL118" s="828"/>
      <c r="AM118" s="828"/>
      <c r="AN118" s="910"/>
      <c r="AO118" s="833">
        <v>6</v>
      </c>
      <c r="AP118" s="828"/>
      <c r="AQ118" s="829"/>
      <c r="AR118" s="828"/>
      <c r="AS118" s="828"/>
      <c r="AT118" s="910"/>
      <c r="AU118" s="833">
        <v>6</v>
      </c>
      <c r="AV118" s="828"/>
      <c r="AW118" s="829"/>
      <c r="AX118" s="1034">
        <v>15</v>
      </c>
      <c r="AY118" s="1034"/>
      <c r="AZ118" s="1035"/>
      <c r="BA118" s="1149">
        <v>15</v>
      </c>
      <c r="BB118" s="1150"/>
      <c r="BC118" s="1151"/>
      <c r="BD118" s="789"/>
      <c r="BE118" s="825"/>
      <c r="BF118" s="818"/>
      <c r="BG118" s="818"/>
      <c r="BH118" s="818"/>
      <c r="BI118" s="819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</row>
    <row r="119" spans="1:76" s="31" customFormat="1" ht="30" customHeight="1">
      <c r="A119" s="791" t="s">
        <v>208</v>
      </c>
      <c r="B119" s="792"/>
      <c r="C119" s="792"/>
      <c r="D119" s="792"/>
      <c r="E119" s="792"/>
      <c r="F119" s="792"/>
      <c r="G119" s="792"/>
      <c r="H119" s="792"/>
      <c r="I119" s="792"/>
      <c r="J119" s="792"/>
      <c r="K119" s="792"/>
      <c r="L119" s="792"/>
      <c r="M119" s="792"/>
      <c r="N119" s="792"/>
      <c r="O119" s="792"/>
      <c r="P119" s="792"/>
      <c r="Q119" s="792"/>
      <c r="R119" s="792"/>
      <c r="S119" s="793"/>
      <c r="T119" s="828">
        <f>SUM(AF119:BC119)</f>
        <v>240</v>
      </c>
      <c r="U119" s="819"/>
      <c r="V119" s="788"/>
      <c r="W119" s="790"/>
      <c r="X119" s="788"/>
      <c r="Y119" s="790"/>
      <c r="Z119" s="788"/>
      <c r="AA119" s="790"/>
      <c r="AB119" s="788"/>
      <c r="AC119" s="790"/>
      <c r="AD119" s="788"/>
      <c r="AE119" s="825"/>
      <c r="AF119" s="828">
        <f>SUM(AI118,AF117,AF118)</f>
        <v>60</v>
      </c>
      <c r="AG119" s="818"/>
      <c r="AH119" s="818"/>
      <c r="AI119" s="818"/>
      <c r="AJ119" s="818"/>
      <c r="AK119" s="921"/>
      <c r="AL119" s="828">
        <f>SUM(AO118,AL117,FL118)</f>
        <v>60</v>
      </c>
      <c r="AM119" s="818"/>
      <c r="AN119" s="818"/>
      <c r="AO119" s="818"/>
      <c r="AP119" s="818"/>
      <c r="AQ119" s="921"/>
      <c r="AR119" s="828">
        <f>SUM(AU118,AR117,AR118)</f>
        <v>60</v>
      </c>
      <c r="AS119" s="818"/>
      <c r="AT119" s="818"/>
      <c r="AU119" s="818"/>
      <c r="AV119" s="818"/>
      <c r="AW119" s="921"/>
      <c r="AX119" s="827">
        <f>SUM(BA118,AX117,AX118)</f>
        <v>60</v>
      </c>
      <c r="AY119" s="828"/>
      <c r="AZ119" s="828"/>
      <c r="BA119" s="828"/>
      <c r="BB119" s="828"/>
      <c r="BC119" s="829"/>
      <c r="BD119" s="789"/>
      <c r="BE119" s="825"/>
      <c r="BF119" s="818"/>
      <c r="BG119" s="818"/>
      <c r="BH119" s="818"/>
      <c r="BI119" s="819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</row>
    <row r="120" spans="1:61" ht="30" customHeight="1">
      <c r="A120" s="786" t="s">
        <v>213</v>
      </c>
      <c r="B120" s="787"/>
      <c r="C120" s="787"/>
      <c r="D120" s="787"/>
      <c r="E120" s="787"/>
      <c r="F120" s="787"/>
      <c r="G120" s="787"/>
      <c r="H120" s="787"/>
      <c r="I120" s="787"/>
      <c r="J120" s="787"/>
      <c r="K120" s="787"/>
      <c r="L120" s="787"/>
      <c r="M120" s="787"/>
      <c r="N120" s="787"/>
      <c r="O120" s="787"/>
      <c r="P120" s="159"/>
      <c r="Q120" s="159"/>
      <c r="R120" s="159"/>
      <c r="S120" s="341"/>
      <c r="T120" s="277"/>
      <c r="U120" s="160"/>
      <c r="V120" s="1103"/>
      <c r="W120" s="1105"/>
      <c r="X120" s="157"/>
      <c r="Y120" s="158"/>
      <c r="Z120" s="157"/>
      <c r="AA120" s="158"/>
      <c r="AB120" s="157"/>
      <c r="AC120" s="158"/>
      <c r="AD120" s="157"/>
      <c r="AE120" s="164"/>
      <c r="AF120" s="831">
        <f>AF115/21</f>
        <v>52</v>
      </c>
      <c r="AG120" s="831"/>
      <c r="AH120" s="1033"/>
      <c r="AI120" s="830">
        <f>AI115/21</f>
        <v>45.142857142857146</v>
      </c>
      <c r="AJ120" s="831"/>
      <c r="AK120" s="832"/>
      <c r="AL120" s="831">
        <f>AL115/21</f>
        <v>41.714285714285715</v>
      </c>
      <c r="AM120" s="831"/>
      <c r="AN120" s="1033"/>
      <c r="AO120" s="830">
        <f>AO115/21</f>
        <v>51.61904761904762</v>
      </c>
      <c r="AP120" s="831"/>
      <c r="AQ120" s="832"/>
      <c r="AR120" s="831">
        <f>AR115/21</f>
        <v>47.714285714285715</v>
      </c>
      <c r="AS120" s="831"/>
      <c r="AT120" s="1033"/>
      <c r="AU120" s="830">
        <f>AU115/21</f>
        <v>37.57142857142857</v>
      </c>
      <c r="AV120" s="831"/>
      <c r="AW120" s="832"/>
      <c r="AX120" s="831">
        <f>AX115/21</f>
        <v>23.61904761904762</v>
      </c>
      <c r="AY120" s="831"/>
      <c r="AZ120" s="1033"/>
      <c r="BA120" s="831">
        <f>BA115/21</f>
        <v>29.80952380952381</v>
      </c>
      <c r="BB120" s="831"/>
      <c r="BC120" s="1033"/>
      <c r="BD120" s="276"/>
      <c r="BE120" s="185"/>
      <c r="BF120" s="186"/>
      <c r="BG120" s="161"/>
      <c r="BH120" s="161"/>
      <c r="BI120" s="160"/>
    </row>
    <row r="121" spans="1:64" ht="30" customHeight="1">
      <c r="A121" s="786" t="s">
        <v>210</v>
      </c>
      <c r="B121" s="787"/>
      <c r="C121" s="787"/>
      <c r="D121" s="787"/>
      <c r="E121" s="787"/>
      <c r="F121" s="787"/>
      <c r="G121" s="787"/>
      <c r="H121" s="787"/>
      <c r="I121" s="787"/>
      <c r="J121" s="787"/>
      <c r="K121" s="787"/>
      <c r="L121" s="787"/>
      <c r="M121" s="787"/>
      <c r="N121" s="787"/>
      <c r="O121" s="787"/>
      <c r="P121" s="787"/>
      <c r="Q121" s="787"/>
      <c r="R121" s="787"/>
      <c r="S121" s="787"/>
      <c r="T121" s="1029"/>
      <c r="U121" s="819"/>
      <c r="V121" s="788"/>
      <c r="W121" s="790"/>
      <c r="X121" s="788"/>
      <c r="Y121" s="790"/>
      <c r="Z121" s="788"/>
      <c r="AA121" s="790"/>
      <c r="AB121" s="788"/>
      <c r="AC121" s="790"/>
      <c r="AD121" s="788"/>
      <c r="AE121" s="825"/>
      <c r="AF121" s="818"/>
      <c r="AG121" s="818"/>
      <c r="AH121" s="819"/>
      <c r="AI121" s="920"/>
      <c r="AJ121" s="818"/>
      <c r="AK121" s="921"/>
      <c r="AL121" s="818"/>
      <c r="AM121" s="818"/>
      <c r="AN121" s="819"/>
      <c r="AO121" s="920">
        <v>1</v>
      </c>
      <c r="AP121" s="818"/>
      <c r="AQ121" s="921"/>
      <c r="AR121" s="818"/>
      <c r="AS121" s="818"/>
      <c r="AT121" s="819"/>
      <c r="AU121" s="920">
        <v>2</v>
      </c>
      <c r="AV121" s="818"/>
      <c r="AW121" s="921"/>
      <c r="AX121" s="818"/>
      <c r="AY121" s="818"/>
      <c r="AZ121" s="819"/>
      <c r="BA121" s="818">
        <v>1</v>
      </c>
      <c r="BB121" s="818"/>
      <c r="BC121" s="819"/>
      <c r="BD121" s="842"/>
      <c r="BE121" s="843"/>
      <c r="BF121" s="789"/>
      <c r="BG121" s="789"/>
      <c r="BH121" s="789"/>
      <c r="BI121" s="790"/>
      <c r="BJ121" s="31"/>
      <c r="BK121" s="31"/>
      <c r="BL121" s="31"/>
    </row>
    <row r="122" spans="1:76" ht="30" customHeight="1">
      <c r="A122" s="786" t="s">
        <v>211</v>
      </c>
      <c r="B122" s="787"/>
      <c r="C122" s="787"/>
      <c r="D122" s="787"/>
      <c r="E122" s="787"/>
      <c r="F122" s="787"/>
      <c r="G122" s="787"/>
      <c r="H122" s="787"/>
      <c r="I122" s="787"/>
      <c r="J122" s="787"/>
      <c r="K122" s="787"/>
      <c r="L122" s="787"/>
      <c r="M122" s="787"/>
      <c r="N122" s="787"/>
      <c r="O122" s="787"/>
      <c r="P122" s="787"/>
      <c r="Q122" s="787"/>
      <c r="R122" s="787"/>
      <c r="S122" s="787"/>
      <c r="T122" s="1029"/>
      <c r="U122" s="819"/>
      <c r="V122" s="788"/>
      <c r="W122" s="790"/>
      <c r="X122" s="788"/>
      <c r="Y122" s="790"/>
      <c r="Z122" s="788"/>
      <c r="AA122" s="790"/>
      <c r="AB122" s="788"/>
      <c r="AC122" s="790"/>
      <c r="AD122" s="788"/>
      <c r="AE122" s="825"/>
      <c r="AF122" s="818"/>
      <c r="AG122" s="818"/>
      <c r="AH122" s="819"/>
      <c r="AI122" s="920"/>
      <c r="AJ122" s="818"/>
      <c r="AK122" s="921"/>
      <c r="AL122" s="818"/>
      <c r="AM122" s="818"/>
      <c r="AN122" s="819"/>
      <c r="AO122" s="920"/>
      <c r="AP122" s="818"/>
      <c r="AQ122" s="921"/>
      <c r="AR122" s="818">
        <v>1</v>
      </c>
      <c r="AS122" s="818"/>
      <c r="AT122" s="819"/>
      <c r="AU122" s="920"/>
      <c r="AV122" s="818"/>
      <c r="AW122" s="921"/>
      <c r="AX122" s="818"/>
      <c r="AY122" s="818"/>
      <c r="AZ122" s="819"/>
      <c r="BA122" s="818">
        <v>1</v>
      </c>
      <c r="BB122" s="818"/>
      <c r="BC122" s="819"/>
      <c r="BD122" s="842"/>
      <c r="BE122" s="843"/>
      <c r="BF122" s="790"/>
      <c r="BG122" s="815"/>
      <c r="BH122" s="815"/>
      <c r="BI122" s="815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</row>
    <row r="123" spans="1:76" ht="39" customHeight="1">
      <c r="A123" s="786" t="s">
        <v>239</v>
      </c>
      <c r="B123" s="787"/>
      <c r="C123" s="787"/>
      <c r="D123" s="787"/>
      <c r="E123" s="787"/>
      <c r="F123" s="787"/>
      <c r="G123" s="787"/>
      <c r="H123" s="787"/>
      <c r="I123" s="787"/>
      <c r="J123" s="787"/>
      <c r="K123" s="787"/>
      <c r="L123" s="787"/>
      <c r="M123" s="787"/>
      <c r="N123" s="787"/>
      <c r="O123" s="787"/>
      <c r="P123" s="787"/>
      <c r="Q123" s="787"/>
      <c r="R123" s="787"/>
      <c r="S123" s="1153"/>
      <c r="T123" s="818">
        <f>SUM(AF123:BC123)</f>
        <v>33</v>
      </c>
      <c r="U123" s="819"/>
      <c r="V123" s="788"/>
      <c r="W123" s="790"/>
      <c r="X123" s="788"/>
      <c r="Y123" s="790"/>
      <c r="Z123" s="788"/>
      <c r="AA123" s="790"/>
      <c r="AB123" s="788"/>
      <c r="AC123" s="790"/>
      <c r="AD123" s="788"/>
      <c r="AE123" s="825"/>
      <c r="AF123" s="816">
        <f>COUNTIF($P$38:$Q$103,1)+COUNTIF($P$38:$Q$103,1.2)</f>
        <v>3</v>
      </c>
      <c r="AG123" s="816"/>
      <c r="AH123" s="817"/>
      <c r="AI123" s="834">
        <f>COUNTIF($P$38:$Q$103,2)+COUNTIF($P$38:$Q$103,1.2)</f>
        <v>5</v>
      </c>
      <c r="AJ123" s="816"/>
      <c r="AK123" s="835"/>
      <c r="AL123" s="816">
        <f>COUNTIF($P$38:$Q$103,3)+COUNTIF($P$38:$Q$103,3.4)</f>
        <v>5</v>
      </c>
      <c r="AM123" s="816"/>
      <c r="AN123" s="817"/>
      <c r="AO123" s="834">
        <f>COUNTIF($P$38:$Q$103,4)+COUNTIF($P$38:$Q$103,3.4)</f>
        <v>5</v>
      </c>
      <c r="AP123" s="816"/>
      <c r="AQ123" s="835"/>
      <c r="AR123" s="816">
        <f>COUNTIF($P$38:$Q$103,5)+COUNTIF($P$38:$Q$103,5.6)</f>
        <v>4</v>
      </c>
      <c r="AS123" s="816"/>
      <c r="AT123" s="817"/>
      <c r="AU123" s="834">
        <f>COUNTIF($P$38:$Q$103,6)+COUNTIF($P$38:$Q$103,5.6)</f>
        <v>5</v>
      </c>
      <c r="AV123" s="816"/>
      <c r="AW123" s="835"/>
      <c r="AX123" s="816">
        <f>COUNTIF($P$38:$Q$103,7)+COUNTIF($P$38:$Q$103,7.8)</f>
        <v>4</v>
      </c>
      <c r="AY123" s="816"/>
      <c r="AZ123" s="817"/>
      <c r="BA123" s="816">
        <f>COUNTIF($P$38:$Q$103,8)+COUNTIF($P$38:$Q$103,7.8)</f>
        <v>2</v>
      </c>
      <c r="BB123" s="816"/>
      <c r="BC123" s="817"/>
      <c r="BD123" s="842"/>
      <c r="BE123" s="843"/>
      <c r="BF123" s="820"/>
      <c r="BG123" s="821"/>
      <c r="BH123" s="821"/>
      <c r="BI123" s="82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</row>
    <row r="124" spans="1:76" ht="34.5" customHeight="1">
      <c r="A124" s="786" t="s">
        <v>240</v>
      </c>
      <c r="B124" s="787"/>
      <c r="C124" s="787"/>
      <c r="D124" s="787"/>
      <c r="E124" s="787"/>
      <c r="F124" s="787"/>
      <c r="G124" s="787"/>
      <c r="H124" s="787"/>
      <c r="I124" s="787"/>
      <c r="J124" s="787"/>
      <c r="K124" s="787"/>
      <c r="L124" s="787"/>
      <c r="M124" s="787"/>
      <c r="N124" s="787"/>
      <c r="O124" s="787"/>
      <c r="P124" s="787"/>
      <c r="Q124" s="787"/>
      <c r="R124" s="787"/>
      <c r="S124" s="787"/>
      <c r="T124" s="1029">
        <f>SUM(AF124:BC124)</f>
        <v>20</v>
      </c>
      <c r="U124" s="819"/>
      <c r="V124" s="788"/>
      <c r="W124" s="790"/>
      <c r="X124" s="788"/>
      <c r="Y124" s="790"/>
      <c r="Z124" s="788"/>
      <c r="AA124" s="790"/>
      <c r="AB124" s="788"/>
      <c r="AC124" s="790"/>
      <c r="AD124" s="788"/>
      <c r="AE124" s="825"/>
      <c r="AF124" s="816">
        <f>COUNTIF($R$38:$S$103,1)+COUNTIF($R$38:$S$103,1.2)</f>
        <v>4</v>
      </c>
      <c r="AG124" s="816"/>
      <c r="AH124" s="817"/>
      <c r="AI124" s="816">
        <f>COUNTIF($R$38:$S$103,1.2)+2*COUNTIF($R$38:$S$103,2.2)</f>
        <v>4</v>
      </c>
      <c r="AJ124" s="816"/>
      <c r="AK124" s="817"/>
      <c r="AL124" s="816">
        <f>COUNTIF($R$38:$S$103,3)+COUNTIF($R$38:$S$103,3.4)</f>
        <v>2</v>
      </c>
      <c r="AM124" s="816"/>
      <c r="AN124" s="817"/>
      <c r="AO124" s="834">
        <f>COUNTIF($R$38:$S$103,4)+COUNTIF($R$38:$S$103,3.4)</f>
        <v>1</v>
      </c>
      <c r="AP124" s="816"/>
      <c r="AQ124" s="835"/>
      <c r="AR124" s="816">
        <f>COUNTIF($R$38:$S$110,5)+COUNTIF($R$38:$S$110,5.6)</f>
        <v>2</v>
      </c>
      <c r="AS124" s="816"/>
      <c r="AT124" s="817"/>
      <c r="AU124" s="834">
        <f>COUNTIF($R$38:$S$103,6)+COUNTIF($R$38:$S$103,5.6)</f>
        <v>3</v>
      </c>
      <c r="AV124" s="816"/>
      <c r="AW124" s="835"/>
      <c r="AX124" s="816">
        <f>COUNTIF($R$38:$S$103,7)+COUNTIF($R$38:$S$103,7.8)</f>
        <v>0</v>
      </c>
      <c r="AY124" s="816"/>
      <c r="AZ124" s="817"/>
      <c r="BA124" s="816">
        <f>COUNTIF($R$38:$S$103,8)+COUNTIF($R$38:$S$103,7.8)</f>
        <v>4</v>
      </c>
      <c r="BB124" s="816"/>
      <c r="BC124" s="817"/>
      <c r="BD124" s="842"/>
      <c r="BE124" s="843"/>
      <c r="BF124" s="820"/>
      <c r="BG124" s="821"/>
      <c r="BH124" s="821"/>
      <c r="BI124" s="82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</row>
    <row r="125" spans="1:76" s="51" customFormat="1" ht="42.75" customHeight="1">
      <c r="A125" s="795" t="s">
        <v>65</v>
      </c>
      <c r="B125" s="796"/>
      <c r="C125" s="796"/>
      <c r="D125" s="796"/>
      <c r="E125" s="796"/>
      <c r="F125" s="796"/>
      <c r="G125" s="796"/>
      <c r="H125" s="796"/>
      <c r="I125" s="796"/>
      <c r="J125" s="796"/>
      <c r="K125" s="796"/>
      <c r="L125" s="796"/>
      <c r="M125" s="796"/>
      <c r="N125" s="796"/>
      <c r="O125" s="796"/>
      <c r="P125" s="796"/>
      <c r="Q125" s="796"/>
      <c r="R125" s="796"/>
      <c r="S125" s="797"/>
      <c r="T125" s="1032" t="s">
        <v>105</v>
      </c>
      <c r="U125" s="1032"/>
      <c r="V125" s="1032"/>
      <c r="W125" s="1032"/>
      <c r="X125" s="1032"/>
      <c r="Y125" s="1032"/>
      <c r="Z125" s="1032"/>
      <c r="AA125" s="1032"/>
      <c r="AB125" s="1032"/>
      <c r="AC125" s="1032"/>
      <c r="AD125" s="1032"/>
      <c r="AE125" s="1032"/>
      <c r="AF125" s="1032"/>
      <c r="AG125" s="1032"/>
      <c r="AH125" s="1032"/>
      <c r="AI125" s="1032"/>
      <c r="AJ125" s="1032"/>
      <c r="AK125" s="795"/>
      <c r="AL125" s="1037" t="s">
        <v>63</v>
      </c>
      <c r="AM125" s="1038"/>
      <c r="AN125" s="1038"/>
      <c r="AO125" s="1038"/>
      <c r="AP125" s="1038"/>
      <c r="AQ125" s="1038"/>
      <c r="AR125" s="1038"/>
      <c r="AS125" s="1038"/>
      <c r="AT125" s="1039"/>
      <c r="AU125" s="450" t="s">
        <v>62</v>
      </c>
      <c r="AV125" s="365"/>
      <c r="AW125" s="365"/>
      <c r="AX125" s="365"/>
      <c r="AY125" s="365"/>
      <c r="AZ125" s="365"/>
      <c r="BA125" s="365"/>
      <c r="BB125" s="365"/>
      <c r="BC125" s="365"/>
      <c r="BD125" s="365"/>
      <c r="BE125" s="365"/>
      <c r="BF125" s="365"/>
      <c r="BG125" s="365"/>
      <c r="BH125" s="365"/>
      <c r="BI125" s="366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</row>
    <row r="126" spans="1:76" s="51" customFormat="1" ht="42.75" customHeight="1">
      <c r="A126" s="802" t="s">
        <v>25</v>
      </c>
      <c r="B126" s="803"/>
      <c r="C126" s="803"/>
      <c r="D126" s="803"/>
      <c r="E126" s="803"/>
      <c r="F126" s="803"/>
      <c r="G126" s="803"/>
      <c r="H126" s="803"/>
      <c r="I126" s="803"/>
      <c r="J126" s="804"/>
      <c r="K126" s="815" t="s">
        <v>24</v>
      </c>
      <c r="L126" s="815"/>
      <c r="M126" s="815"/>
      <c r="N126" s="788" t="s">
        <v>26</v>
      </c>
      <c r="O126" s="789"/>
      <c r="P126" s="790"/>
      <c r="Q126" s="798" t="s">
        <v>106</v>
      </c>
      <c r="R126" s="798"/>
      <c r="S126" s="798"/>
      <c r="T126" s="1036" t="s">
        <v>25</v>
      </c>
      <c r="U126" s="1036"/>
      <c r="V126" s="1036"/>
      <c r="W126" s="1036"/>
      <c r="X126" s="1036"/>
      <c r="Y126" s="1036"/>
      <c r="Z126" s="1036"/>
      <c r="AA126" s="1036"/>
      <c r="AB126" s="1036"/>
      <c r="AC126" s="815" t="s">
        <v>24</v>
      </c>
      <c r="AD126" s="815"/>
      <c r="AE126" s="815"/>
      <c r="AF126" s="815" t="s">
        <v>26</v>
      </c>
      <c r="AG126" s="815"/>
      <c r="AH126" s="815"/>
      <c r="AI126" s="798" t="s">
        <v>106</v>
      </c>
      <c r="AJ126" s="798"/>
      <c r="AK126" s="798"/>
      <c r="AL126" s="788" t="s">
        <v>24</v>
      </c>
      <c r="AM126" s="789"/>
      <c r="AN126" s="790"/>
      <c r="AO126" s="815" t="s">
        <v>26</v>
      </c>
      <c r="AP126" s="815"/>
      <c r="AQ126" s="815"/>
      <c r="AR126" s="798" t="s">
        <v>106</v>
      </c>
      <c r="AS126" s="798"/>
      <c r="AT126" s="798"/>
      <c r="AU126" s="783" t="s">
        <v>64</v>
      </c>
      <c r="AV126" s="784"/>
      <c r="AW126" s="784"/>
      <c r="AX126" s="784"/>
      <c r="AY126" s="784"/>
      <c r="AZ126" s="785"/>
      <c r="BA126" s="788" t="s">
        <v>24</v>
      </c>
      <c r="BB126" s="789"/>
      <c r="BC126" s="790"/>
      <c r="BD126" s="815" t="s">
        <v>26</v>
      </c>
      <c r="BE126" s="815"/>
      <c r="BF126" s="815"/>
      <c r="BG126" s="798" t="s">
        <v>238</v>
      </c>
      <c r="BH126" s="815"/>
      <c r="BI126" s="815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</row>
    <row r="127" spans="1:76" s="51" customFormat="1" ht="62.25" customHeight="1">
      <c r="A127" s="855" t="s">
        <v>175</v>
      </c>
      <c r="B127" s="856"/>
      <c r="C127" s="856"/>
      <c r="D127" s="856"/>
      <c r="E127" s="856"/>
      <c r="F127" s="856"/>
      <c r="G127" s="856"/>
      <c r="H127" s="856"/>
      <c r="I127" s="856"/>
      <c r="J127" s="857"/>
      <c r="K127" s="783">
        <v>2</v>
      </c>
      <c r="L127" s="784"/>
      <c r="M127" s="785"/>
      <c r="N127" s="783">
        <v>1</v>
      </c>
      <c r="O127" s="784"/>
      <c r="P127" s="785"/>
      <c r="Q127" s="783">
        <v>1.5</v>
      </c>
      <c r="R127" s="784"/>
      <c r="S127" s="785"/>
      <c r="T127" s="794" t="s">
        <v>305</v>
      </c>
      <c r="U127" s="794"/>
      <c r="V127" s="794"/>
      <c r="W127" s="794"/>
      <c r="X127" s="794"/>
      <c r="Y127" s="794"/>
      <c r="Z127" s="794"/>
      <c r="AA127" s="794"/>
      <c r="AB127" s="794"/>
      <c r="AC127" s="815">
        <v>4</v>
      </c>
      <c r="AD127" s="815"/>
      <c r="AE127" s="815"/>
      <c r="AF127" s="815">
        <v>4</v>
      </c>
      <c r="AG127" s="815"/>
      <c r="AH127" s="815"/>
      <c r="AI127" s="815">
        <v>6</v>
      </c>
      <c r="AJ127" s="815"/>
      <c r="AK127" s="815"/>
      <c r="AL127" s="788">
        <v>8</v>
      </c>
      <c r="AM127" s="789"/>
      <c r="AN127" s="790"/>
      <c r="AO127" s="798">
        <v>8</v>
      </c>
      <c r="AP127" s="798"/>
      <c r="AQ127" s="798"/>
      <c r="AR127" s="815">
        <v>12</v>
      </c>
      <c r="AS127" s="815"/>
      <c r="AT127" s="815"/>
      <c r="AU127" s="1019" t="s">
        <v>154</v>
      </c>
      <c r="AV127" s="1020"/>
      <c r="AW127" s="1020"/>
      <c r="AX127" s="1020"/>
      <c r="AY127" s="1020"/>
      <c r="AZ127" s="1021"/>
      <c r="BA127" s="362"/>
      <c r="BB127" s="364"/>
      <c r="BC127" s="363"/>
      <c r="BD127" s="907"/>
      <c r="BE127" s="908"/>
      <c r="BF127" s="909"/>
      <c r="BG127" s="907"/>
      <c r="BH127" s="908"/>
      <c r="BI127" s="909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</row>
    <row r="128" spans="1:61" ht="44.25" customHeight="1">
      <c r="A128" s="855" t="s">
        <v>176</v>
      </c>
      <c r="B128" s="856"/>
      <c r="C128" s="856"/>
      <c r="D128" s="856"/>
      <c r="E128" s="856"/>
      <c r="F128" s="856"/>
      <c r="G128" s="856"/>
      <c r="H128" s="856"/>
      <c r="I128" s="856"/>
      <c r="J128" s="857"/>
      <c r="K128" s="783">
        <v>2</v>
      </c>
      <c r="L128" s="784"/>
      <c r="M128" s="785"/>
      <c r="N128" s="783">
        <v>1</v>
      </c>
      <c r="O128" s="784"/>
      <c r="P128" s="785"/>
      <c r="Q128" s="783">
        <v>1.5</v>
      </c>
      <c r="R128" s="784"/>
      <c r="S128" s="785"/>
      <c r="T128" s="855" t="s">
        <v>323</v>
      </c>
      <c r="U128" s="856"/>
      <c r="V128" s="856"/>
      <c r="W128" s="856"/>
      <c r="X128" s="856"/>
      <c r="Y128" s="856"/>
      <c r="Z128" s="856"/>
      <c r="AA128" s="856"/>
      <c r="AB128" s="857"/>
      <c r="AC128" s="788">
        <v>6</v>
      </c>
      <c r="AD128" s="789"/>
      <c r="AE128" s="790"/>
      <c r="AF128" s="788">
        <v>4</v>
      </c>
      <c r="AG128" s="789"/>
      <c r="AH128" s="790"/>
      <c r="AI128" s="788">
        <v>6</v>
      </c>
      <c r="AJ128" s="789"/>
      <c r="AK128" s="790"/>
      <c r="AL128" s="788"/>
      <c r="AM128" s="789"/>
      <c r="AN128" s="790"/>
      <c r="AO128" s="798"/>
      <c r="AP128" s="798"/>
      <c r="AQ128" s="798"/>
      <c r="AR128" s="815"/>
      <c r="AS128" s="815"/>
      <c r="AT128" s="815"/>
      <c r="AU128" s="1016" t="s">
        <v>155</v>
      </c>
      <c r="AV128" s="1017"/>
      <c r="AW128" s="1017"/>
      <c r="AX128" s="1017"/>
      <c r="AY128" s="1017"/>
      <c r="AZ128" s="1018"/>
      <c r="BA128" s="347">
        <v>8</v>
      </c>
      <c r="BB128" s="349"/>
      <c r="BC128" s="348"/>
      <c r="BD128" s="788">
        <v>2</v>
      </c>
      <c r="BE128" s="789"/>
      <c r="BF128" s="790"/>
      <c r="BG128" s="815"/>
      <c r="BH128" s="815"/>
      <c r="BI128" s="815"/>
    </row>
    <row r="129" spans="1:64" ht="46.5" customHeight="1">
      <c r="A129" s="855" t="s">
        <v>304</v>
      </c>
      <c r="B129" s="856"/>
      <c r="C129" s="856"/>
      <c r="D129" s="856"/>
      <c r="E129" s="856"/>
      <c r="F129" s="856"/>
      <c r="G129" s="856"/>
      <c r="H129" s="856"/>
      <c r="I129" s="856"/>
      <c r="J129" s="857"/>
      <c r="K129" s="783" t="s">
        <v>306</v>
      </c>
      <c r="L129" s="784"/>
      <c r="M129" s="785"/>
      <c r="N129" s="783">
        <v>6</v>
      </c>
      <c r="O129" s="784"/>
      <c r="P129" s="785"/>
      <c r="Q129" s="783">
        <v>9</v>
      </c>
      <c r="R129" s="784"/>
      <c r="S129" s="785"/>
      <c r="T129" s="855" t="s">
        <v>388</v>
      </c>
      <c r="U129" s="856"/>
      <c r="V129" s="856"/>
      <c r="W129" s="856"/>
      <c r="X129" s="856"/>
      <c r="Y129" s="856"/>
      <c r="Z129" s="856"/>
      <c r="AA129" s="856"/>
      <c r="AB129" s="857"/>
      <c r="AC129" s="788">
        <v>7</v>
      </c>
      <c r="AD129" s="789"/>
      <c r="AE129" s="790"/>
      <c r="AF129" s="788">
        <v>10</v>
      </c>
      <c r="AG129" s="789"/>
      <c r="AH129" s="790"/>
      <c r="AI129" s="788">
        <v>15</v>
      </c>
      <c r="AJ129" s="789"/>
      <c r="AK129" s="790"/>
      <c r="AL129" s="514"/>
      <c r="AM129" s="515"/>
      <c r="AN129" s="516"/>
      <c r="AO129" s="783"/>
      <c r="AP129" s="784"/>
      <c r="AQ129" s="785"/>
      <c r="AR129" s="788"/>
      <c r="AS129" s="789"/>
      <c r="AT129" s="790"/>
      <c r="AU129" s="838"/>
      <c r="AV129" s="839"/>
      <c r="AW129" s="839"/>
      <c r="AX129" s="839"/>
      <c r="AY129" s="839"/>
      <c r="AZ129" s="840"/>
      <c r="BA129" s="514"/>
      <c r="BB129" s="515"/>
      <c r="BC129" s="516"/>
      <c r="BD129" s="788"/>
      <c r="BE129" s="789"/>
      <c r="BF129" s="790"/>
      <c r="BG129" s="841"/>
      <c r="BH129" s="823"/>
      <c r="BI129" s="824"/>
      <c r="BJ129" s="51"/>
      <c r="BK129" s="51"/>
      <c r="BL129" s="51"/>
    </row>
    <row r="130" spans="1:64" ht="46.5" customHeight="1">
      <c r="A130" s="517"/>
      <c r="B130" s="518"/>
      <c r="C130" s="518"/>
      <c r="D130" s="518"/>
      <c r="E130" s="518"/>
      <c r="F130" s="518"/>
      <c r="G130" s="518"/>
      <c r="H130" s="518"/>
      <c r="I130" s="518"/>
      <c r="J130" s="519"/>
      <c r="K130" s="520"/>
      <c r="L130" s="521"/>
      <c r="M130" s="522"/>
      <c r="N130" s="520"/>
      <c r="O130" s="521"/>
      <c r="P130" s="522"/>
      <c r="Q130" s="520"/>
      <c r="R130" s="521"/>
      <c r="S130" s="522"/>
      <c r="T130" s="855" t="s">
        <v>389</v>
      </c>
      <c r="U130" s="856"/>
      <c r="V130" s="856"/>
      <c r="W130" s="856"/>
      <c r="X130" s="856"/>
      <c r="Y130" s="856"/>
      <c r="Z130" s="856"/>
      <c r="AA130" s="856"/>
      <c r="AB130" s="857"/>
      <c r="AC130" s="788">
        <v>8</v>
      </c>
      <c r="AD130" s="789"/>
      <c r="AE130" s="790"/>
      <c r="AF130" s="788">
        <v>2</v>
      </c>
      <c r="AG130" s="789"/>
      <c r="AH130" s="790"/>
      <c r="AI130" s="788">
        <v>3</v>
      </c>
      <c r="AJ130" s="789"/>
      <c r="AK130" s="790"/>
      <c r="AL130" s="180"/>
      <c r="AM130" s="183"/>
      <c r="AN130" s="181"/>
      <c r="AO130" s="783"/>
      <c r="AP130" s="784"/>
      <c r="AQ130" s="785"/>
      <c r="AR130" s="788"/>
      <c r="AS130" s="789"/>
      <c r="AT130" s="790"/>
      <c r="AU130" s="838"/>
      <c r="AV130" s="839"/>
      <c r="AW130" s="839"/>
      <c r="AX130" s="839"/>
      <c r="AY130" s="839"/>
      <c r="AZ130" s="840"/>
      <c r="BA130" s="347"/>
      <c r="BB130" s="349"/>
      <c r="BC130" s="348"/>
      <c r="BD130" s="788"/>
      <c r="BE130" s="789"/>
      <c r="BF130" s="790"/>
      <c r="BG130" s="841"/>
      <c r="BH130" s="823"/>
      <c r="BI130" s="824"/>
      <c r="BJ130" s="51"/>
      <c r="BK130" s="51"/>
      <c r="BL130" s="51"/>
    </row>
    <row r="131" spans="1:76" ht="1.5" customHeight="1">
      <c r="A131" s="855" t="s">
        <v>174</v>
      </c>
      <c r="B131" s="856"/>
      <c r="C131" s="856"/>
      <c r="D131" s="856"/>
      <c r="E131" s="856"/>
      <c r="F131" s="856"/>
      <c r="G131" s="856"/>
      <c r="H131" s="856"/>
      <c r="I131" s="856"/>
      <c r="J131" s="857"/>
      <c r="K131" s="783">
        <v>5</v>
      </c>
      <c r="L131" s="784"/>
      <c r="M131" s="785"/>
      <c r="N131" s="783">
        <v>4</v>
      </c>
      <c r="O131" s="784"/>
      <c r="P131" s="785"/>
      <c r="Q131" s="783">
        <v>6</v>
      </c>
      <c r="R131" s="784"/>
      <c r="S131" s="785"/>
      <c r="T131" s="855"/>
      <c r="U131" s="856"/>
      <c r="V131" s="856"/>
      <c r="W131" s="856"/>
      <c r="X131" s="856"/>
      <c r="Y131" s="856"/>
      <c r="Z131" s="856"/>
      <c r="AA131" s="856"/>
      <c r="AB131" s="857"/>
      <c r="AC131" s="788"/>
      <c r="AD131" s="789"/>
      <c r="AE131" s="790"/>
      <c r="AF131" s="788"/>
      <c r="AG131" s="789"/>
      <c r="AH131" s="790"/>
      <c r="AI131" s="788"/>
      <c r="AJ131" s="789"/>
      <c r="AK131" s="790"/>
      <c r="AL131" s="788"/>
      <c r="AM131" s="789"/>
      <c r="AN131" s="790"/>
      <c r="AO131" s="798"/>
      <c r="AP131" s="798"/>
      <c r="AQ131" s="798"/>
      <c r="AR131" s="815"/>
      <c r="AS131" s="815"/>
      <c r="AT131" s="815"/>
      <c r="AU131" s="914"/>
      <c r="AV131" s="915"/>
      <c r="AW131" s="915"/>
      <c r="AX131" s="915"/>
      <c r="AY131" s="915"/>
      <c r="AZ131" s="916"/>
      <c r="BA131" s="362"/>
      <c r="BB131" s="364"/>
      <c r="BC131" s="363"/>
      <c r="BD131" s="907"/>
      <c r="BE131" s="908"/>
      <c r="BF131" s="909"/>
      <c r="BG131" s="907"/>
      <c r="BH131" s="908"/>
      <c r="BI131" s="909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</row>
    <row r="132" spans="1:76" ht="45" customHeight="1">
      <c r="A132" s="82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52"/>
      <c r="V132" s="52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53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</row>
    <row r="133" spans="1:76" s="31" customFormat="1" ht="28.5" customHeight="1">
      <c r="A133" s="82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54" t="s">
        <v>121</v>
      </c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53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</row>
    <row r="134" spans="1:76" s="31" customFormat="1" ht="3" customHeight="1" thickBot="1">
      <c r="A134" s="81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76"/>
      <c r="Q134" s="76"/>
      <c r="R134" s="76"/>
      <c r="S134" s="76"/>
      <c r="T134" s="49"/>
      <c r="U134" s="55"/>
      <c r="V134" s="55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50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21"/>
      <c r="BK134" s="21"/>
      <c r="BL134" s="2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</row>
    <row r="135" spans="1:76" s="31" customFormat="1" ht="43.5" customHeight="1" thickBot="1">
      <c r="A135" s="1128" t="s">
        <v>110</v>
      </c>
      <c r="B135" s="1129"/>
      <c r="C135" s="1129"/>
      <c r="D135" s="1130"/>
      <c r="E135" s="1013" t="s">
        <v>112</v>
      </c>
      <c r="F135" s="1014"/>
      <c r="G135" s="1014"/>
      <c r="H135" s="1014"/>
      <c r="I135" s="1014"/>
      <c r="J135" s="1014"/>
      <c r="K135" s="1014"/>
      <c r="L135" s="1014"/>
      <c r="M135" s="1014"/>
      <c r="N135" s="1014"/>
      <c r="O135" s="1014"/>
      <c r="P135" s="1014"/>
      <c r="Q135" s="1014"/>
      <c r="R135" s="1014"/>
      <c r="S135" s="1014"/>
      <c r="T135" s="1014"/>
      <c r="U135" s="1014"/>
      <c r="V135" s="1014"/>
      <c r="W135" s="1014"/>
      <c r="X135" s="1014"/>
      <c r="Y135" s="1014"/>
      <c r="Z135" s="1014"/>
      <c r="AA135" s="1014"/>
      <c r="AB135" s="1014"/>
      <c r="AC135" s="1014"/>
      <c r="AD135" s="1014"/>
      <c r="AE135" s="1014"/>
      <c r="AF135" s="1014"/>
      <c r="AG135" s="1014"/>
      <c r="AH135" s="1014"/>
      <c r="AI135" s="1014"/>
      <c r="AJ135" s="1014"/>
      <c r="AK135" s="1014"/>
      <c r="AL135" s="1014"/>
      <c r="AM135" s="1014"/>
      <c r="AN135" s="1014"/>
      <c r="AO135" s="1014"/>
      <c r="AP135" s="1014"/>
      <c r="AQ135" s="1014"/>
      <c r="AR135" s="1014"/>
      <c r="AS135" s="1014"/>
      <c r="AT135" s="1014"/>
      <c r="AU135" s="1014"/>
      <c r="AV135" s="1014"/>
      <c r="AW135" s="1014"/>
      <c r="AX135" s="1014"/>
      <c r="AY135" s="1014"/>
      <c r="AZ135" s="1014"/>
      <c r="BA135" s="1014"/>
      <c r="BB135" s="1014"/>
      <c r="BC135" s="1014"/>
      <c r="BD135" s="1014"/>
      <c r="BE135" s="1015"/>
      <c r="BF135" s="1013" t="s">
        <v>111</v>
      </c>
      <c r="BG135" s="1014"/>
      <c r="BH135" s="1014"/>
      <c r="BI135" s="1028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</row>
    <row r="136" spans="1:76" s="31" customFormat="1" ht="27" customHeight="1">
      <c r="A136" s="1125" t="s">
        <v>122</v>
      </c>
      <c r="B136" s="1126"/>
      <c r="C136" s="1126"/>
      <c r="D136" s="1127"/>
      <c r="E136" s="492" t="s">
        <v>500</v>
      </c>
      <c r="F136" s="356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  <c r="AQ136" s="356"/>
      <c r="AR136" s="356"/>
      <c r="AS136" s="356"/>
      <c r="AT136" s="356"/>
      <c r="AU136" s="356"/>
      <c r="AV136" s="356"/>
      <c r="AW136" s="356"/>
      <c r="AX136" s="356"/>
      <c r="AY136" s="356"/>
      <c r="AZ136" s="356"/>
      <c r="BA136" s="356"/>
      <c r="BB136" s="356"/>
      <c r="BC136" s="356"/>
      <c r="BD136" s="356"/>
      <c r="BE136" s="357"/>
      <c r="BF136" s="1025" t="s">
        <v>221</v>
      </c>
      <c r="BG136" s="1026"/>
      <c r="BH136" s="1026"/>
      <c r="BI136" s="1027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</row>
    <row r="137" spans="1:76" s="31" customFormat="1" ht="27" customHeight="1">
      <c r="A137" s="788" t="s">
        <v>123</v>
      </c>
      <c r="B137" s="789"/>
      <c r="C137" s="789"/>
      <c r="D137" s="790"/>
      <c r="E137" s="358" t="s">
        <v>346</v>
      </c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359"/>
      <c r="AL137" s="359"/>
      <c r="AM137" s="359"/>
      <c r="AN137" s="359"/>
      <c r="AO137" s="359"/>
      <c r="AP137" s="359"/>
      <c r="AQ137" s="359"/>
      <c r="AR137" s="359"/>
      <c r="AS137" s="359"/>
      <c r="AT137" s="359"/>
      <c r="AU137" s="359"/>
      <c r="AV137" s="359"/>
      <c r="AW137" s="359"/>
      <c r="AX137" s="359"/>
      <c r="AY137" s="359"/>
      <c r="AZ137" s="359"/>
      <c r="BA137" s="359"/>
      <c r="BB137" s="359"/>
      <c r="BC137" s="359"/>
      <c r="BD137" s="359"/>
      <c r="BE137" s="360"/>
      <c r="BF137" s="799" t="s">
        <v>220</v>
      </c>
      <c r="BG137" s="800"/>
      <c r="BH137" s="800"/>
      <c r="BI137" s="80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</row>
    <row r="138" spans="1:76" s="31" customFormat="1" ht="27" customHeight="1">
      <c r="A138" s="788" t="s">
        <v>158</v>
      </c>
      <c r="B138" s="789"/>
      <c r="C138" s="789"/>
      <c r="D138" s="790"/>
      <c r="E138" s="786" t="s">
        <v>268</v>
      </c>
      <c r="F138" s="787"/>
      <c r="G138" s="787"/>
      <c r="H138" s="787"/>
      <c r="I138" s="787"/>
      <c r="J138" s="787"/>
      <c r="K138" s="787"/>
      <c r="L138" s="787"/>
      <c r="M138" s="787"/>
      <c r="N138" s="787"/>
      <c r="O138" s="787"/>
      <c r="P138" s="787"/>
      <c r="Q138" s="787"/>
      <c r="R138" s="787"/>
      <c r="S138" s="787"/>
      <c r="T138" s="787"/>
      <c r="U138" s="787"/>
      <c r="V138" s="787"/>
      <c r="W138" s="787"/>
      <c r="X138" s="787"/>
      <c r="Y138" s="787"/>
      <c r="Z138" s="787"/>
      <c r="AA138" s="787"/>
      <c r="AB138" s="787"/>
      <c r="AC138" s="787"/>
      <c r="AD138" s="787"/>
      <c r="AE138" s="787"/>
      <c r="AF138" s="787"/>
      <c r="AG138" s="787"/>
      <c r="AH138" s="787"/>
      <c r="AI138" s="787"/>
      <c r="AJ138" s="787"/>
      <c r="AK138" s="787"/>
      <c r="AL138" s="787"/>
      <c r="AM138" s="787"/>
      <c r="AN138" s="787"/>
      <c r="AO138" s="787"/>
      <c r="AP138" s="787"/>
      <c r="AQ138" s="787"/>
      <c r="AR138" s="787"/>
      <c r="AS138" s="787"/>
      <c r="AT138" s="787"/>
      <c r="AU138" s="787"/>
      <c r="AV138" s="787"/>
      <c r="AW138" s="787"/>
      <c r="AX138" s="787"/>
      <c r="AY138" s="787"/>
      <c r="AZ138" s="787"/>
      <c r="BA138" s="787"/>
      <c r="BB138" s="787"/>
      <c r="BC138" s="787"/>
      <c r="BD138" s="787"/>
      <c r="BE138" s="864"/>
      <c r="BF138" s="911" t="s">
        <v>350</v>
      </c>
      <c r="BG138" s="912"/>
      <c r="BH138" s="912"/>
      <c r="BI138" s="913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</row>
    <row r="139" spans="1:61" s="31" customFormat="1" ht="24.75" customHeight="1">
      <c r="A139" s="788" t="s">
        <v>159</v>
      </c>
      <c r="B139" s="789"/>
      <c r="C139" s="789"/>
      <c r="D139" s="790"/>
      <c r="E139" s="358" t="s">
        <v>503</v>
      </c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59"/>
      <c r="AO139" s="359"/>
      <c r="AP139" s="359"/>
      <c r="AQ139" s="359"/>
      <c r="AR139" s="359"/>
      <c r="AS139" s="359"/>
      <c r="AT139" s="359"/>
      <c r="AU139" s="359"/>
      <c r="AV139" s="359"/>
      <c r="AW139" s="359"/>
      <c r="AX139" s="359"/>
      <c r="AY139" s="359"/>
      <c r="AZ139" s="359"/>
      <c r="BA139" s="359"/>
      <c r="BB139" s="359"/>
      <c r="BC139" s="359"/>
      <c r="BD139" s="359"/>
      <c r="BE139" s="360"/>
      <c r="BF139" s="911" t="s">
        <v>352</v>
      </c>
      <c r="BG139" s="912"/>
      <c r="BH139" s="912"/>
      <c r="BI139" s="913"/>
    </row>
    <row r="140" spans="1:61" s="31" customFormat="1" ht="27.75" customHeight="1">
      <c r="A140" s="788" t="s">
        <v>160</v>
      </c>
      <c r="B140" s="789"/>
      <c r="C140" s="789"/>
      <c r="D140" s="790"/>
      <c r="E140" s="358" t="s">
        <v>269</v>
      </c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359"/>
      <c r="AI140" s="359"/>
      <c r="AJ140" s="359"/>
      <c r="AK140" s="359"/>
      <c r="AL140" s="359"/>
      <c r="AM140" s="359"/>
      <c r="AN140" s="359"/>
      <c r="AO140" s="359"/>
      <c r="AP140" s="359"/>
      <c r="AQ140" s="359"/>
      <c r="AR140" s="359"/>
      <c r="AS140" s="359"/>
      <c r="AT140" s="359"/>
      <c r="AU140" s="359"/>
      <c r="AV140" s="359"/>
      <c r="AW140" s="359"/>
      <c r="AX140" s="359"/>
      <c r="AY140" s="359"/>
      <c r="AZ140" s="359"/>
      <c r="BA140" s="359"/>
      <c r="BB140" s="359"/>
      <c r="BC140" s="359"/>
      <c r="BD140" s="359"/>
      <c r="BE140" s="360"/>
      <c r="BF140" s="911" t="s">
        <v>351</v>
      </c>
      <c r="BG140" s="912"/>
      <c r="BH140" s="912"/>
      <c r="BI140" s="913"/>
    </row>
    <row r="141" spans="1:61" s="31" customFormat="1" ht="25.5" customHeight="1">
      <c r="A141" s="788" t="s">
        <v>157</v>
      </c>
      <c r="B141" s="789"/>
      <c r="C141" s="789"/>
      <c r="D141" s="790"/>
      <c r="E141" s="493" t="s">
        <v>501</v>
      </c>
      <c r="F141" s="487"/>
      <c r="G141" s="487"/>
      <c r="H141" s="487"/>
      <c r="I141" s="487"/>
      <c r="J141" s="487"/>
      <c r="K141" s="487"/>
      <c r="L141" s="487"/>
      <c r="M141" s="487"/>
      <c r="N141" s="487"/>
      <c r="O141" s="487"/>
      <c r="P141" s="487"/>
      <c r="Q141" s="487"/>
      <c r="R141" s="487"/>
      <c r="S141" s="487"/>
      <c r="T141" s="487"/>
      <c r="U141" s="487"/>
      <c r="V141" s="487"/>
      <c r="W141" s="487"/>
      <c r="X141" s="487"/>
      <c r="Y141" s="487"/>
      <c r="Z141" s="487"/>
      <c r="AA141" s="487"/>
      <c r="AB141" s="487"/>
      <c r="AC141" s="487"/>
      <c r="AD141" s="487"/>
      <c r="AE141" s="487"/>
      <c r="AF141" s="487"/>
      <c r="AG141" s="487"/>
      <c r="AH141" s="487"/>
      <c r="AI141" s="487"/>
      <c r="AJ141" s="487"/>
      <c r="AK141" s="487"/>
      <c r="AL141" s="487"/>
      <c r="AM141" s="487"/>
      <c r="AN141" s="487"/>
      <c r="AO141" s="487"/>
      <c r="AP141" s="487"/>
      <c r="AQ141" s="487"/>
      <c r="AR141" s="487"/>
      <c r="AS141" s="487"/>
      <c r="AT141" s="487"/>
      <c r="AU141" s="487"/>
      <c r="AV141" s="487"/>
      <c r="AW141" s="487"/>
      <c r="AX141" s="487"/>
      <c r="AY141" s="487"/>
      <c r="AZ141" s="487"/>
      <c r="BA141" s="487"/>
      <c r="BB141" s="487"/>
      <c r="BC141" s="487"/>
      <c r="BD141" s="487"/>
      <c r="BE141" s="119"/>
      <c r="BF141" s="1022" t="s">
        <v>353</v>
      </c>
      <c r="BG141" s="1023"/>
      <c r="BH141" s="1023"/>
      <c r="BI141" s="1024"/>
    </row>
    <row r="142" spans="1:61" s="31" customFormat="1" ht="38.25" customHeight="1">
      <c r="A142" s="788" t="s">
        <v>161</v>
      </c>
      <c r="B142" s="789"/>
      <c r="C142" s="789"/>
      <c r="D142" s="790"/>
      <c r="E142" s="27" t="s">
        <v>502</v>
      </c>
      <c r="F142" s="491"/>
      <c r="G142" s="489"/>
      <c r="H142" s="489"/>
      <c r="I142" s="489"/>
      <c r="J142" s="489"/>
      <c r="K142" s="489"/>
      <c r="L142" s="489"/>
      <c r="M142" s="489"/>
      <c r="N142" s="489"/>
      <c r="O142" s="489"/>
      <c r="P142" s="489"/>
      <c r="Q142" s="489"/>
      <c r="R142" s="489"/>
      <c r="S142" s="489"/>
      <c r="T142" s="489"/>
      <c r="U142" s="489"/>
      <c r="V142" s="489"/>
      <c r="W142" s="489"/>
      <c r="X142" s="489"/>
      <c r="Y142" s="489"/>
      <c r="Z142" s="489"/>
      <c r="AA142" s="489"/>
      <c r="AB142" s="489"/>
      <c r="AC142" s="489"/>
      <c r="AD142" s="489"/>
      <c r="AE142" s="489"/>
      <c r="AF142" s="489"/>
      <c r="AG142" s="489"/>
      <c r="AH142" s="489"/>
      <c r="AI142" s="489"/>
      <c r="AJ142" s="489"/>
      <c r="AK142" s="489"/>
      <c r="AL142" s="489"/>
      <c r="AM142" s="489"/>
      <c r="AN142" s="489"/>
      <c r="AO142" s="489"/>
      <c r="AP142" s="489"/>
      <c r="AQ142" s="489"/>
      <c r="AR142" s="489"/>
      <c r="AS142" s="489"/>
      <c r="AT142" s="489"/>
      <c r="AU142" s="489"/>
      <c r="AV142" s="489"/>
      <c r="AW142" s="489"/>
      <c r="AX142" s="489"/>
      <c r="AY142" s="489"/>
      <c r="AZ142" s="489"/>
      <c r="BA142" s="489"/>
      <c r="BB142" s="489"/>
      <c r="BC142" s="489"/>
      <c r="BD142" s="489"/>
      <c r="BE142" s="490"/>
      <c r="BF142" s="799" t="s">
        <v>354</v>
      </c>
      <c r="BG142" s="800"/>
      <c r="BH142" s="800"/>
      <c r="BI142" s="801"/>
    </row>
    <row r="143" spans="1:61" s="194" customFormat="1" ht="24.75" customHeight="1">
      <c r="A143" s="1103" t="s">
        <v>124</v>
      </c>
      <c r="B143" s="1104"/>
      <c r="C143" s="1104"/>
      <c r="D143" s="1105"/>
      <c r="E143" s="922" t="s">
        <v>340</v>
      </c>
      <c r="F143" s="923"/>
      <c r="G143" s="923"/>
      <c r="H143" s="923"/>
      <c r="I143" s="923"/>
      <c r="J143" s="923"/>
      <c r="K143" s="923"/>
      <c r="L143" s="923"/>
      <c r="M143" s="923"/>
      <c r="N143" s="923"/>
      <c r="O143" s="923"/>
      <c r="P143" s="923"/>
      <c r="Q143" s="923"/>
      <c r="R143" s="923"/>
      <c r="S143" s="923"/>
      <c r="T143" s="923"/>
      <c r="U143" s="923"/>
      <c r="V143" s="923"/>
      <c r="W143" s="923"/>
      <c r="X143" s="923"/>
      <c r="Y143" s="923"/>
      <c r="Z143" s="923"/>
      <c r="AA143" s="923"/>
      <c r="AB143" s="923"/>
      <c r="AC143" s="923"/>
      <c r="AD143" s="923"/>
      <c r="AE143" s="923"/>
      <c r="AF143" s="923"/>
      <c r="AG143" s="923"/>
      <c r="AH143" s="923"/>
      <c r="AI143" s="923"/>
      <c r="AJ143" s="923"/>
      <c r="AK143" s="923"/>
      <c r="AL143" s="923"/>
      <c r="AM143" s="923"/>
      <c r="AN143" s="923"/>
      <c r="AO143" s="923"/>
      <c r="AP143" s="923"/>
      <c r="AQ143" s="923"/>
      <c r="AR143" s="923"/>
      <c r="AS143" s="923"/>
      <c r="AT143" s="923"/>
      <c r="AU143" s="923"/>
      <c r="AV143" s="923"/>
      <c r="AW143" s="923"/>
      <c r="AX143" s="923"/>
      <c r="AY143" s="923"/>
      <c r="AZ143" s="923"/>
      <c r="BA143" s="923"/>
      <c r="BB143" s="923"/>
      <c r="BC143" s="923"/>
      <c r="BD143" s="923"/>
      <c r="BE143" s="924"/>
      <c r="BF143" s="911" t="s">
        <v>350</v>
      </c>
      <c r="BG143" s="912"/>
      <c r="BH143" s="912"/>
      <c r="BI143" s="913"/>
    </row>
    <row r="144" spans="1:61" s="31" customFormat="1" ht="47.25" customHeight="1">
      <c r="A144" s="788" t="s">
        <v>125</v>
      </c>
      <c r="B144" s="789"/>
      <c r="C144" s="789"/>
      <c r="D144" s="790"/>
      <c r="E144" s="786" t="s">
        <v>365</v>
      </c>
      <c r="F144" s="787"/>
      <c r="G144" s="787"/>
      <c r="H144" s="787"/>
      <c r="I144" s="787"/>
      <c r="J144" s="787"/>
      <c r="K144" s="787"/>
      <c r="L144" s="787"/>
      <c r="M144" s="787"/>
      <c r="N144" s="787"/>
      <c r="O144" s="787"/>
      <c r="P144" s="787"/>
      <c r="Q144" s="787"/>
      <c r="R144" s="787"/>
      <c r="S144" s="787"/>
      <c r="T144" s="787"/>
      <c r="U144" s="787"/>
      <c r="V144" s="787"/>
      <c r="W144" s="787"/>
      <c r="X144" s="787"/>
      <c r="Y144" s="787"/>
      <c r="Z144" s="787"/>
      <c r="AA144" s="787"/>
      <c r="AB144" s="787"/>
      <c r="AC144" s="787"/>
      <c r="AD144" s="787"/>
      <c r="AE144" s="787"/>
      <c r="AF144" s="787"/>
      <c r="AG144" s="787"/>
      <c r="AH144" s="787"/>
      <c r="AI144" s="787"/>
      <c r="AJ144" s="787"/>
      <c r="AK144" s="787"/>
      <c r="AL144" s="787"/>
      <c r="AM144" s="787"/>
      <c r="AN144" s="787"/>
      <c r="AO144" s="787"/>
      <c r="AP144" s="787"/>
      <c r="AQ144" s="787"/>
      <c r="AR144" s="787"/>
      <c r="AS144" s="787"/>
      <c r="AT144" s="787"/>
      <c r="AU144" s="787"/>
      <c r="AV144" s="787"/>
      <c r="AW144" s="787"/>
      <c r="AX144" s="787"/>
      <c r="AY144" s="787"/>
      <c r="AZ144" s="787"/>
      <c r="BA144" s="787"/>
      <c r="BB144" s="787"/>
      <c r="BC144" s="787"/>
      <c r="BD144" s="787"/>
      <c r="BE144" s="864"/>
      <c r="BF144" s="1154" t="s">
        <v>355</v>
      </c>
      <c r="BG144" s="912"/>
      <c r="BH144" s="912"/>
      <c r="BI144" s="913"/>
    </row>
    <row r="145" spans="1:76" ht="60.75" customHeight="1">
      <c r="A145" s="805" t="s">
        <v>166</v>
      </c>
      <c r="B145" s="806"/>
      <c r="C145" s="806"/>
      <c r="D145" s="807"/>
      <c r="E145" s="917" t="s">
        <v>349</v>
      </c>
      <c r="F145" s="918"/>
      <c r="G145" s="918"/>
      <c r="H145" s="918"/>
      <c r="I145" s="918"/>
      <c r="J145" s="918"/>
      <c r="K145" s="918"/>
      <c r="L145" s="918"/>
      <c r="M145" s="918"/>
      <c r="N145" s="918"/>
      <c r="O145" s="918"/>
      <c r="P145" s="918"/>
      <c r="Q145" s="918"/>
      <c r="R145" s="918"/>
      <c r="S145" s="918"/>
      <c r="T145" s="918"/>
      <c r="U145" s="918"/>
      <c r="V145" s="918"/>
      <c r="W145" s="918"/>
      <c r="X145" s="918"/>
      <c r="Y145" s="918"/>
      <c r="Z145" s="918"/>
      <c r="AA145" s="918"/>
      <c r="AB145" s="918"/>
      <c r="AC145" s="918"/>
      <c r="AD145" s="918"/>
      <c r="AE145" s="918"/>
      <c r="AF145" s="918"/>
      <c r="AG145" s="918"/>
      <c r="AH145" s="918"/>
      <c r="AI145" s="918"/>
      <c r="AJ145" s="918"/>
      <c r="AK145" s="918"/>
      <c r="AL145" s="918"/>
      <c r="AM145" s="918"/>
      <c r="AN145" s="918"/>
      <c r="AO145" s="918"/>
      <c r="AP145" s="918"/>
      <c r="AQ145" s="918"/>
      <c r="AR145" s="918"/>
      <c r="AS145" s="918"/>
      <c r="AT145" s="918"/>
      <c r="AU145" s="918"/>
      <c r="AV145" s="918"/>
      <c r="AW145" s="918"/>
      <c r="AX145" s="918"/>
      <c r="AY145" s="918"/>
      <c r="AZ145" s="918"/>
      <c r="BA145" s="918"/>
      <c r="BB145" s="918"/>
      <c r="BC145" s="918"/>
      <c r="BD145" s="918"/>
      <c r="BE145" s="919"/>
      <c r="BF145" s="1154" t="s">
        <v>356</v>
      </c>
      <c r="BG145" s="912"/>
      <c r="BH145" s="912"/>
      <c r="BI145" s="913"/>
      <c r="BJ145" s="499"/>
      <c r="BK145" s="499"/>
      <c r="BL145" s="499"/>
      <c r="BM145" s="499"/>
      <c r="BN145" s="499"/>
      <c r="BO145" s="499"/>
      <c r="BP145" s="499"/>
      <c r="BQ145" s="499"/>
      <c r="BR145" s="499"/>
      <c r="BS145" s="499"/>
      <c r="BT145" s="499"/>
      <c r="BU145" s="499"/>
      <c r="BV145" s="31"/>
      <c r="BW145" s="31"/>
      <c r="BX145" s="31"/>
    </row>
    <row r="146" spans="1:61" s="31" customFormat="1" ht="34.5" customHeight="1">
      <c r="A146" s="788" t="s">
        <v>162</v>
      </c>
      <c r="B146" s="789"/>
      <c r="C146" s="789"/>
      <c r="D146" s="790"/>
      <c r="E146" s="488" t="s">
        <v>342</v>
      </c>
      <c r="F146" s="489"/>
      <c r="G146" s="489"/>
      <c r="H146" s="489"/>
      <c r="I146" s="489"/>
      <c r="J146" s="489"/>
      <c r="K146" s="489"/>
      <c r="L146" s="489"/>
      <c r="M146" s="489"/>
      <c r="N146" s="489"/>
      <c r="O146" s="489"/>
      <c r="P146" s="489"/>
      <c r="Q146" s="489"/>
      <c r="R146" s="489"/>
      <c r="S146" s="489"/>
      <c r="T146" s="489"/>
      <c r="U146" s="489"/>
      <c r="V146" s="489"/>
      <c r="W146" s="489"/>
      <c r="X146" s="489"/>
      <c r="Y146" s="489"/>
      <c r="Z146" s="489"/>
      <c r="AA146" s="489"/>
      <c r="AB146" s="489"/>
      <c r="AC146" s="489"/>
      <c r="AD146" s="489"/>
      <c r="AE146" s="489"/>
      <c r="AF146" s="489"/>
      <c r="AG146" s="489"/>
      <c r="AH146" s="489"/>
      <c r="AI146" s="489"/>
      <c r="AJ146" s="489"/>
      <c r="AK146" s="489"/>
      <c r="AL146" s="489"/>
      <c r="AM146" s="489"/>
      <c r="AN146" s="489"/>
      <c r="AO146" s="489"/>
      <c r="AP146" s="489"/>
      <c r="AQ146" s="489"/>
      <c r="AR146" s="489"/>
      <c r="AS146" s="489"/>
      <c r="AT146" s="489"/>
      <c r="AU146" s="489"/>
      <c r="AV146" s="489"/>
      <c r="AW146" s="489"/>
      <c r="AX146" s="489"/>
      <c r="AY146" s="489"/>
      <c r="AZ146" s="489"/>
      <c r="BA146" s="489"/>
      <c r="BB146" s="489"/>
      <c r="BC146" s="489"/>
      <c r="BD146" s="489"/>
      <c r="BE146" s="490"/>
      <c r="BF146" s="1154" t="s">
        <v>357</v>
      </c>
      <c r="BG146" s="912"/>
      <c r="BH146" s="912"/>
      <c r="BI146" s="913"/>
    </row>
    <row r="147" spans="1:76" ht="36.75" customHeight="1">
      <c r="A147" s="805" t="s">
        <v>163</v>
      </c>
      <c r="B147" s="806"/>
      <c r="C147" s="806"/>
      <c r="D147" s="807"/>
      <c r="E147" s="350" t="s">
        <v>508</v>
      </c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  <c r="AR147" s="351"/>
      <c r="AS147" s="351"/>
      <c r="AT147" s="351"/>
      <c r="AU147" s="351"/>
      <c r="AV147" s="351"/>
      <c r="AW147" s="351"/>
      <c r="AX147" s="351"/>
      <c r="AY147" s="351"/>
      <c r="AZ147" s="351"/>
      <c r="BA147" s="351"/>
      <c r="BB147" s="351"/>
      <c r="BC147" s="351"/>
      <c r="BD147" s="351"/>
      <c r="BE147" s="352"/>
      <c r="BF147" s="799" t="s">
        <v>378</v>
      </c>
      <c r="BG147" s="800"/>
      <c r="BH147" s="800"/>
      <c r="BI147" s="80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</row>
    <row r="148" spans="1:61" s="31" customFormat="1" ht="34.5" customHeight="1">
      <c r="A148" s="788" t="s">
        <v>164</v>
      </c>
      <c r="B148" s="789"/>
      <c r="C148" s="789"/>
      <c r="D148" s="790"/>
      <c r="E148" s="488" t="s">
        <v>336</v>
      </c>
      <c r="F148" s="489"/>
      <c r="G148" s="489"/>
      <c r="H148" s="489"/>
      <c r="I148" s="489"/>
      <c r="J148" s="489"/>
      <c r="K148" s="489"/>
      <c r="L148" s="489"/>
      <c r="M148" s="489"/>
      <c r="N148" s="489"/>
      <c r="O148" s="489"/>
      <c r="P148" s="489"/>
      <c r="Q148" s="489"/>
      <c r="R148" s="489"/>
      <c r="S148" s="489"/>
      <c r="T148" s="489"/>
      <c r="U148" s="489"/>
      <c r="V148" s="489"/>
      <c r="W148" s="489"/>
      <c r="X148" s="489"/>
      <c r="Y148" s="489"/>
      <c r="Z148" s="489"/>
      <c r="AA148" s="489"/>
      <c r="AB148" s="489"/>
      <c r="AC148" s="489"/>
      <c r="AD148" s="489"/>
      <c r="AE148" s="489"/>
      <c r="AF148" s="489"/>
      <c r="AG148" s="489"/>
      <c r="AH148" s="489"/>
      <c r="AI148" s="489"/>
      <c r="AJ148" s="489"/>
      <c r="AK148" s="489"/>
      <c r="AL148" s="489"/>
      <c r="AM148" s="489"/>
      <c r="AN148" s="489"/>
      <c r="AO148" s="489"/>
      <c r="AP148" s="489"/>
      <c r="AQ148" s="489"/>
      <c r="AR148" s="489"/>
      <c r="AS148" s="489"/>
      <c r="AT148" s="489"/>
      <c r="AU148" s="489"/>
      <c r="AV148" s="489"/>
      <c r="AW148" s="489"/>
      <c r="AX148" s="489"/>
      <c r="AY148" s="489"/>
      <c r="AZ148" s="489"/>
      <c r="BA148" s="489"/>
      <c r="BB148" s="489"/>
      <c r="BC148" s="489"/>
      <c r="BD148" s="489"/>
      <c r="BE148" s="490"/>
      <c r="BF148" s="799" t="s">
        <v>359</v>
      </c>
      <c r="BG148" s="800"/>
      <c r="BH148" s="800"/>
      <c r="BI148" s="801"/>
    </row>
    <row r="149" spans="1:76" ht="30" customHeight="1">
      <c r="A149" s="788" t="s">
        <v>165</v>
      </c>
      <c r="B149" s="789"/>
      <c r="C149" s="789"/>
      <c r="D149" s="790"/>
      <c r="E149" s="508" t="s">
        <v>347</v>
      </c>
      <c r="F149" s="509"/>
      <c r="G149" s="509"/>
      <c r="H149" s="509"/>
      <c r="I149" s="509"/>
      <c r="J149" s="509"/>
      <c r="K149" s="509"/>
      <c r="L149" s="509"/>
      <c r="M149" s="509"/>
      <c r="N149" s="509"/>
      <c r="O149" s="509"/>
      <c r="P149" s="509"/>
      <c r="Q149" s="509"/>
      <c r="R149" s="509"/>
      <c r="S149" s="509"/>
      <c r="T149" s="509"/>
      <c r="U149" s="509"/>
      <c r="V149" s="509"/>
      <c r="W149" s="509"/>
      <c r="X149" s="509"/>
      <c r="Y149" s="509"/>
      <c r="Z149" s="509"/>
      <c r="AA149" s="509"/>
      <c r="AB149" s="509"/>
      <c r="AC149" s="509"/>
      <c r="AD149" s="509"/>
      <c r="AE149" s="509"/>
      <c r="AF149" s="509"/>
      <c r="AG149" s="509"/>
      <c r="AH149" s="509"/>
      <c r="AI149" s="509"/>
      <c r="AJ149" s="509"/>
      <c r="AK149" s="509"/>
      <c r="AL149" s="509"/>
      <c r="AM149" s="509"/>
      <c r="AN149" s="509"/>
      <c r="AO149" s="509"/>
      <c r="AP149" s="509"/>
      <c r="AQ149" s="509"/>
      <c r="AR149" s="509"/>
      <c r="AS149" s="509"/>
      <c r="AT149" s="509"/>
      <c r="AU149" s="509"/>
      <c r="AV149" s="509"/>
      <c r="AW149" s="509"/>
      <c r="AX149" s="509"/>
      <c r="AY149" s="509"/>
      <c r="AZ149" s="509"/>
      <c r="BA149" s="509"/>
      <c r="BB149" s="509"/>
      <c r="BC149" s="509"/>
      <c r="BD149" s="509"/>
      <c r="BE149" s="510"/>
      <c r="BF149" s="799" t="s">
        <v>364</v>
      </c>
      <c r="BG149" s="800"/>
      <c r="BH149" s="800"/>
      <c r="BI149" s="80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</row>
    <row r="150" spans="1:76" ht="30" customHeight="1">
      <c r="A150" s="788" t="s">
        <v>189</v>
      </c>
      <c r="B150" s="789"/>
      <c r="C150" s="789"/>
      <c r="D150" s="790"/>
      <c r="E150" s="488" t="s">
        <v>196</v>
      </c>
      <c r="F150" s="489"/>
      <c r="G150" s="489"/>
      <c r="H150" s="489"/>
      <c r="I150" s="489"/>
      <c r="J150" s="489"/>
      <c r="K150" s="489"/>
      <c r="L150" s="489"/>
      <c r="M150" s="489"/>
      <c r="N150" s="489"/>
      <c r="O150" s="489"/>
      <c r="P150" s="489"/>
      <c r="Q150" s="489"/>
      <c r="R150" s="489"/>
      <c r="S150" s="489"/>
      <c r="T150" s="489"/>
      <c r="U150" s="489"/>
      <c r="V150" s="489"/>
      <c r="W150" s="489"/>
      <c r="X150" s="489"/>
      <c r="Y150" s="489"/>
      <c r="Z150" s="489"/>
      <c r="AA150" s="489"/>
      <c r="AB150" s="489"/>
      <c r="AC150" s="489"/>
      <c r="AD150" s="489"/>
      <c r="AE150" s="489"/>
      <c r="AF150" s="489"/>
      <c r="AG150" s="489"/>
      <c r="AH150" s="489"/>
      <c r="AI150" s="489"/>
      <c r="AJ150" s="489"/>
      <c r="AK150" s="489"/>
      <c r="AL150" s="489"/>
      <c r="AM150" s="489"/>
      <c r="AN150" s="489"/>
      <c r="AO150" s="489"/>
      <c r="AP150" s="489"/>
      <c r="AQ150" s="489"/>
      <c r="AR150" s="489"/>
      <c r="AS150" s="489"/>
      <c r="AT150" s="489"/>
      <c r="AU150" s="489"/>
      <c r="AV150" s="489"/>
      <c r="AW150" s="489"/>
      <c r="AX150" s="489"/>
      <c r="AY150" s="489"/>
      <c r="AZ150" s="489"/>
      <c r="BA150" s="489"/>
      <c r="BB150" s="489"/>
      <c r="BC150" s="489"/>
      <c r="BD150" s="489"/>
      <c r="BE150" s="490"/>
      <c r="BF150" s="799" t="s">
        <v>361</v>
      </c>
      <c r="BG150" s="800"/>
      <c r="BH150" s="800"/>
      <c r="BI150" s="80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</row>
    <row r="151" spans="1:61" s="31" customFormat="1" ht="33.75" customHeight="1">
      <c r="A151" s="788" t="s">
        <v>194</v>
      </c>
      <c r="B151" s="789"/>
      <c r="C151" s="789"/>
      <c r="D151" s="790"/>
      <c r="E151" s="802" t="s">
        <v>337</v>
      </c>
      <c r="F151" s="803"/>
      <c r="G151" s="803"/>
      <c r="H151" s="803"/>
      <c r="I151" s="803"/>
      <c r="J151" s="803"/>
      <c r="K151" s="803"/>
      <c r="L151" s="803"/>
      <c r="M151" s="803"/>
      <c r="N151" s="803"/>
      <c r="O151" s="803"/>
      <c r="P151" s="803"/>
      <c r="Q151" s="803"/>
      <c r="R151" s="803"/>
      <c r="S151" s="803"/>
      <c r="T151" s="803"/>
      <c r="U151" s="803"/>
      <c r="V151" s="803"/>
      <c r="W151" s="803"/>
      <c r="X151" s="803"/>
      <c r="Y151" s="803"/>
      <c r="Z151" s="803"/>
      <c r="AA151" s="803"/>
      <c r="AB151" s="803"/>
      <c r="AC151" s="803"/>
      <c r="AD151" s="803"/>
      <c r="AE151" s="803"/>
      <c r="AF151" s="803"/>
      <c r="AG151" s="803"/>
      <c r="AH151" s="803"/>
      <c r="AI151" s="803"/>
      <c r="AJ151" s="803"/>
      <c r="AK151" s="803"/>
      <c r="AL151" s="803"/>
      <c r="AM151" s="803"/>
      <c r="AN151" s="803"/>
      <c r="AO151" s="803"/>
      <c r="AP151" s="803"/>
      <c r="AQ151" s="803"/>
      <c r="AR151" s="803"/>
      <c r="AS151" s="803"/>
      <c r="AT151" s="803"/>
      <c r="AU151" s="803"/>
      <c r="AV151" s="803"/>
      <c r="AW151" s="803"/>
      <c r="AX151" s="803"/>
      <c r="AY151" s="803"/>
      <c r="AZ151" s="803"/>
      <c r="BA151" s="803"/>
      <c r="BB151" s="803"/>
      <c r="BC151" s="803"/>
      <c r="BD151" s="803"/>
      <c r="BE151" s="804"/>
      <c r="BF151" s="799" t="s">
        <v>360</v>
      </c>
      <c r="BG151" s="800"/>
      <c r="BH151" s="800"/>
      <c r="BI151" s="801"/>
    </row>
    <row r="152" spans="1:76" ht="30.75" customHeight="1">
      <c r="A152" s="805" t="s">
        <v>197</v>
      </c>
      <c r="B152" s="806"/>
      <c r="C152" s="806"/>
      <c r="D152" s="807"/>
      <c r="E152" s="350" t="s">
        <v>341</v>
      </c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  <c r="AS152" s="351"/>
      <c r="AT152" s="351"/>
      <c r="AU152" s="351"/>
      <c r="AV152" s="351"/>
      <c r="AW152" s="351"/>
      <c r="AX152" s="351"/>
      <c r="AY152" s="351"/>
      <c r="AZ152" s="351"/>
      <c r="BA152" s="351"/>
      <c r="BB152" s="351"/>
      <c r="BC152" s="351"/>
      <c r="BD152" s="351"/>
      <c r="BE152" s="352"/>
      <c r="BF152" s="799" t="s">
        <v>377</v>
      </c>
      <c r="BG152" s="800"/>
      <c r="BH152" s="800"/>
      <c r="BI152" s="80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</row>
    <row r="153" spans="1:61" s="31" customFormat="1" ht="34.5" customHeight="1">
      <c r="A153" s="788" t="s">
        <v>198</v>
      </c>
      <c r="B153" s="789"/>
      <c r="C153" s="789"/>
      <c r="D153" s="790"/>
      <c r="E153" s="508" t="s">
        <v>335</v>
      </c>
      <c r="F153" s="509"/>
      <c r="G153" s="509"/>
      <c r="H153" s="509"/>
      <c r="I153" s="509"/>
      <c r="J153" s="509"/>
      <c r="K153" s="509"/>
      <c r="L153" s="509"/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09"/>
      <c r="X153" s="509"/>
      <c r="Y153" s="509"/>
      <c r="Z153" s="509"/>
      <c r="AA153" s="509"/>
      <c r="AB153" s="509"/>
      <c r="AC153" s="509"/>
      <c r="AD153" s="509"/>
      <c r="AE153" s="509"/>
      <c r="AF153" s="509"/>
      <c r="AG153" s="509"/>
      <c r="AH153" s="509"/>
      <c r="AI153" s="509"/>
      <c r="AJ153" s="509"/>
      <c r="AK153" s="509"/>
      <c r="AL153" s="509"/>
      <c r="AM153" s="509"/>
      <c r="AN153" s="509"/>
      <c r="AO153" s="509"/>
      <c r="AP153" s="509"/>
      <c r="AQ153" s="509"/>
      <c r="AR153" s="509"/>
      <c r="AS153" s="509"/>
      <c r="AT153" s="509"/>
      <c r="AU153" s="509"/>
      <c r="AV153" s="509"/>
      <c r="AW153" s="509"/>
      <c r="AX153" s="509"/>
      <c r="AY153" s="509"/>
      <c r="AZ153" s="509"/>
      <c r="BA153" s="509"/>
      <c r="BB153" s="509"/>
      <c r="BC153" s="509"/>
      <c r="BD153" s="509"/>
      <c r="BE153" s="510"/>
      <c r="BF153" s="799" t="s">
        <v>358</v>
      </c>
      <c r="BG153" s="800"/>
      <c r="BH153" s="800"/>
      <c r="BI153" s="801"/>
    </row>
    <row r="154" spans="1:61" s="31" customFormat="1" ht="34.5" customHeight="1">
      <c r="A154" s="788" t="s">
        <v>191</v>
      </c>
      <c r="B154" s="789"/>
      <c r="C154" s="789"/>
      <c r="D154" s="790"/>
      <c r="E154" s="508" t="s">
        <v>336</v>
      </c>
      <c r="F154" s="509"/>
      <c r="G154" s="509"/>
      <c r="H154" s="509"/>
      <c r="I154" s="509"/>
      <c r="J154" s="509"/>
      <c r="K154" s="509"/>
      <c r="L154" s="509"/>
      <c r="M154" s="509"/>
      <c r="N154" s="509"/>
      <c r="O154" s="509"/>
      <c r="P154" s="509"/>
      <c r="Q154" s="509"/>
      <c r="R154" s="509"/>
      <c r="S154" s="509"/>
      <c r="T154" s="509"/>
      <c r="U154" s="509"/>
      <c r="V154" s="509"/>
      <c r="W154" s="509"/>
      <c r="X154" s="509"/>
      <c r="Y154" s="509"/>
      <c r="Z154" s="509"/>
      <c r="AA154" s="509"/>
      <c r="AB154" s="509"/>
      <c r="AC154" s="509"/>
      <c r="AD154" s="509"/>
      <c r="AE154" s="509"/>
      <c r="AF154" s="509"/>
      <c r="AG154" s="509"/>
      <c r="AH154" s="509"/>
      <c r="AI154" s="509"/>
      <c r="AJ154" s="509"/>
      <c r="AK154" s="509"/>
      <c r="AL154" s="509"/>
      <c r="AM154" s="509"/>
      <c r="AN154" s="509"/>
      <c r="AO154" s="509"/>
      <c r="AP154" s="509"/>
      <c r="AQ154" s="509"/>
      <c r="AR154" s="509"/>
      <c r="AS154" s="509"/>
      <c r="AT154" s="509"/>
      <c r="AU154" s="509"/>
      <c r="AV154" s="509"/>
      <c r="AW154" s="509"/>
      <c r="AX154" s="509"/>
      <c r="AY154" s="509"/>
      <c r="AZ154" s="509"/>
      <c r="BA154" s="509"/>
      <c r="BB154" s="509"/>
      <c r="BC154" s="509"/>
      <c r="BD154" s="509"/>
      <c r="BE154" s="510"/>
      <c r="BF154" s="799" t="s">
        <v>359</v>
      </c>
      <c r="BG154" s="800"/>
      <c r="BH154" s="800"/>
      <c r="BI154" s="801"/>
    </row>
    <row r="155" spans="1:61" ht="42.75" customHeight="1">
      <c r="A155" s="805" t="s">
        <v>190</v>
      </c>
      <c r="B155" s="806"/>
      <c r="C155" s="806"/>
      <c r="D155" s="807"/>
      <c r="E155" s="917" t="s">
        <v>339</v>
      </c>
      <c r="F155" s="918"/>
      <c r="G155" s="918"/>
      <c r="H155" s="918"/>
      <c r="I155" s="918"/>
      <c r="J155" s="918"/>
      <c r="K155" s="918"/>
      <c r="L155" s="918"/>
      <c r="M155" s="918"/>
      <c r="N155" s="918"/>
      <c r="O155" s="918"/>
      <c r="P155" s="918"/>
      <c r="Q155" s="918"/>
      <c r="R155" s="918"/>
      <c r="S155" s="918"/>
      <c r="T155" s="918"/>
      <c r="U155" s="918"/>
      <c r="V155" s="918"/>
      <c r="W155" s="918"/>
      <c r="X155" s="918"/>
      <c r="Y155" s="918"/>
      <c r="Z155" s="918"/>
      <c r="AA155" s="918"/>
      <c r="AB155" s="918"/>
      <c r="AC155" s="918"/>
      <c r="AD155" s="918"/>
      <c r="AE155" s="918"/>
      <c r="AF155" s="918"/>
      <c r="AG155" s="918"/>
      <c r="AH155" s="918"/>
      <c r="AI155" s="918"/>
      <c r="AJ155" s="918"/>
      <c r="AK155" s="918"/>
      <c r="AL155" s="918"/>
      <c r="AM155" s="918"/>
      <c r="AN155" s="918"/>
      <c r="AO155" s="918"/>
      <c r="AP155" s="918"/>
      <c r="AQ155" s="918"/>
      <c r="AR155" s="918"/>
      <c r="AS155" s="918"/>
      <c r="AT155" s="918"/>
      <c r="AU155" s="918"/>
      <c r="AV155" s="918"/>
      <c r="AW155" s="918"/>
      <c r="AX155" s="918"/>
      <c r="AY155" s="918"/>
      <c r="AZ155" s="918"/>
      <c r="BA155" s="918"/>
      <c r="BB155" s="918"/>
      <c r="BC155" s="918"/>
      <c r="BD155" s="918"/>
      <c r="BE155" s="919"/>
      <c r="BF155" s="799" t="s">
        <v>363</v>
      </c>
      <c r="BG155" s="800"/>
      <c r="BH155" s="800"/>
      <c r="BI155" s="801"/>
    </row>
    <row r="156" spans="1:61" ht="30" customHeight="1">
      <c r="A156" s="805" t="s">
        <v>192</v>
      </c>
      <c r="B156" s="806"/>
      <c r="C156" s="806"/>
      <c r="D156" s="807"/>
      <c r="E156" s="917" t="s">
        <v>348</v>
      </c>
      <c r="F156" s="918"/>
      <c r="G156" s="918"/>
      <c r="H156" s="918"/>
      <c r="I156" s="918"/>
      <c r="J156" s="918"/>
      <c r="K156" s="918"/>
      <c r="L156" s="918"/>
      <c r="M156" s="918"/>
      <c r="N156" s="918"/>
      <c r="O156" s="918"/>
      <c r="P156" s="918"/>
      <c r="Q156" s="918"/>
      <c r="R156" s="918"/>
      <c r="S156" s="918"/>
      <c r="T156" s="918"/>
      <c r="U156" s="918"/>
      <c r="V156" s="918"/>
      <c r="W156" s="918"/>
      <c r="X156" s="918"/>
      <c r="Y156" s="918"/>
      <c r="Z156" s="918"/>
      <c r="AA156" s="918"/>
      <c r="AB156" s="918"/>
      <c r="AC156" s="918"/>
      <c r="AD156" s="918"/>
      <c r="AE156" s="918"/>
      <c r="AF156" s="918"/>
      <c r="AG156" s="918"/>
      <c r="AH156" s="918"/>
      <c r="AI156" s="918"/>
      <c r="AJ156" s="918"/>
      <c r="AK156" s="918"/>
      <c r="AL156" s="918"/>
      <c r="AM156" s="918"/>
      <c r="AN156" s="918"/>
      <c r="AO156" s="918"/>
      <c r="AP156" s="918"/>
      <c r="AQ156" s="918"/>
      <c r="AR156" s="918"/>
      <c r="AS156" s="918"/>
      <c r="AT156" s="918"/>
      <c r="AU156" s="918"/>
      <c r="AV156" s="918"/>
      <c r="AW156" s="918"/>
      <c r="AX156" s="918"/>
      <c r="AY156" s="918"/>
      <c r="AZ156" s="918"/>
      <c r="BA156" s="918"/>
      <c r="BB156" s="918"/>
      <c r="BC156" s="918"/>
      <c r="BD156" s="918"/>
      <c r="BE156" s="919"/>
      <c r="BF156" s="799" t="s">
        <v>362</v>
      </c>
      <c r="BG156" s="800"/>
      <c r="BH156" s="800"/>
      <c r="BI156" s="801"/>
    </row>
    <row r="157" spans="1:61" ht="30" customHeight="1">
      <c r="A157" s="805" t="s">
        <v>195</v>
      </c>
      <c r="B157" s="806"/>
      <c r="C157" s="806"/>
      <c r="D157" s="807"/>
      <c r="E157" s="350" t="s">
        <v>338</v>
      </c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  <c r="AA157" s="351"/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351"/>
      <c r="AP157" s="351"/>
      <c r="AQ157" s="351"/>
      <c r="AR157" s="351"/>
      <c r="AS157" s="351"/>
      <c r="AT157" s="351"/>
      <c r="AU157" s="351"/>
      <c r="AV157" s="351"/>
      <c r="AW157" s="351"/>
      <c r="AX157" s="351"/>
      <c r="AY157" s="351"/>
      <c r="AZ157" s="351"/>
      <c r="BA157" s="351"/>
      <c r="BB157" s="351"/>
      <c r="BC157" s="351"/>
      <c r="BD157" s="351"/>
      <c r="BE157" s="352"/>
      <c r="BF157" s="799" t="s">
        <v>379</v>
      </c>
      <c r="BG157" s="800"/>
      <c r="BH157" s="800"/>
      <c r="BI157" s="801"/>
    </row>
    <row r="158" spans="1:61" ht="37.5" customHeight="1">
      <c r="A158" s="1131" t="s">
        <v>114</v>
      </c>
      <c r="B158" s="1131"/>
      <c r="C158" s="1131"/>
      <c r="D158" s="1131"/>
      <c r="E158" s="1131"/>
      <c r="F158" s="1131"/>
      <c r="G158" s="1131"/>
      <c r="H158" s="1131"/>
      <c r="I158" s="1131"/>
      <c r="J158" s="1131"/>
      <c r="K158" s="1131"/>
      <c r="L158" s="1131"/>
      <c r="M158" s="1131"/>
      <c r="N158" s="1131"/>
      <c r="O158" s="1131"/>
      <c r="P158" s="1131"/>
      <c r="Q158" s="1131"/>
      <c r="R158" s="1131"/>
      <c r="S158" s="1131"/>
      <c r="T158" s="1131"/>
      <c r="U158" s="1131"/>
      <c r="V158" s="1131"/>
      <c r="W158" s="1131"/>
      <c r="X158" s="1131"/>
      <c r="Y158" s="1131"/>
      <c r="Z158" s="1131"/>
      <c r="AA158" s="1131"/>
      <c r="AB158" s="1131"/>
      <c r="AC158" s="1131"/>
      <c r="AD158" s="1131"/>
      <c r="AE158" s="1131"/>
      <c r="AF158" s="1131"/>
      <c r="AG158" s="1131"/>
      <c r="AH158" s="1131"/>
      <c r="AI158" s="1131"/>
      <c r="AJ158" s="1131"/>
      <c r="AK158" s="1131"/>
      <c r="AL158" s="1131"/>
      <c r="AM158" s="1131"/>
      <c r="AN158" s="1131"/>
      <c r="AO158" s="1131"/>
      <c r="AP158" s="1131"/>
      <c r="AQ158" s="1131"/>
      <c r="AR158" s="1131"/>
      <c r="AS158" s="1131"/>
      <c r="AT158" s="1131"/>
      <c r="AU158" s="1131"/>
      <c r="AV158" s="1131"/>
      <c r="AW158" s="1131"/>
      <c r="AX158" s="1131"/>
      <c r="AY158" s="1131"/>
      <c r="AZ158" s="1131"/>
      <c r="BA158" s="1131"/>
      <c r="BB158" s="1131"/>
      <c r="BC158" s="1131"/>
      <c r="BD158" s="1131"/>
      <c r="BE158" s="1131"/>
      <c r="BF158" s="367"/>
      <c r="BG158" s="367"/>
      <c r="BH158" s="367"/>
      <c r="BI158" s="367"/>
    </row>
    <row r="159" spans="1:61" ht="23.25" customHeight="1">
      <c r="A159" s="83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01"/>
      <c r="Q159" s="501"/>
      <c r="R159" s="501"/>
      <c r="S159" s="501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7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8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</row>
    <row r="160" spans="1:61" ht="30.75">
      <c r="A160" s="84" t="s">
        <v>127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01"/>
      <c r="Q160" s="501"/>
      <c r="R160" s="501"/>
      <c r="S160" s="501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7"/>
      <c r="AG160" s="56"/>
      <c r="AH160" s="56"/>
      <c r="AI160" s="56"/>
      <c r="AJ160" s="30" t="s">
        <v>127</v>
      </c>
      <c r="AK160" s="56"/>
      <c r="AL160" s="56"/>
      <c r="AM160" s="56"/>
      <c r="AN160" s="56"/>
      <c r="AO160" s="56"/>
      <c r="AP160" s="56"/>
      <c r="AQ160" s="58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</row>
    <row r="161" spans="1:61" ht="23.25" customHeight="1">
      <c r="A161" s="905"/>
      <c r="B161" s="905"/>
      <c r="C161" s="905"/>
      <c r="D161" s="905"/>
      <c r="E161" s="905"/>
      <c r="F161" s="905"/>
      <c r="G161" s="905"/>
      <c r="H161" s="905"/>
      <c r="I161" s="905"/>
      <c r="J161" s="905"/>
      <c r="K161" s="905"/>
      <c r="L161" s="905"/>
      <c r="M161" s="905"/>
      <c r="N161" s="905"/>
      <c r="O161" s="905"/>
      <c r="P161" s="905"/>
      <c r="Q161" s="905"/>
      <c r="R161" s="905"/>
      <c r="S161" s="905"/>
      <c r="T161" s="905"/>
      <c r="U161" s="905"/>
      <c r="V161" s="905"/>
      <c r="W161" s="905"/>
      <c r="X161" s="905"/>
      <c r="Y161" s="905"/>
      <c r="Z161" s="905"/>
      <c r="AA161" s="905"/>
      <c r="AB161" s="905"/>
      <c r="AC161" s="905"/>
      <c r="AD161" s="56"/>
      <c r="AE161" s="57"/>
      <c r="AF161" s="56"/>
      <c r="AG161" s="56"/>
      <c r="AH161" s="56"/>
      <c r="AI161" s="56"/>
      <c r="AJ161" s="56" t="s">
        <v>140</v>
      </c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4"/>
      <c r="BF161" s="4"/>
      <c r="BG161" s="4"/>
      <c r="BH161" s="4"/>
      <c r="BI161" s="4"/>
    </row>
    <row r="162" spans="1:61" ht="27" customHeight="1">
      <c r="A162" s="925" t="s">
        <v>128</v>
      </c>
      <c r="B162" s="925"/>
      <c r="C162" s="925"/>
      <c r="D162" s="925"/>
      <c r="E162" s="925"/>
      <c r="F162" s="925"/>
      <c r="G162" s="925"/>
      <c r="H162" s="925"/>
      <c r="I162" s="925"/>
      <c r="J162" s="925"/>
      <c r="K162" s="925"/>
      <c r="L162" s="925"/>
      <c r="M162" s="925"/>
      <c r="N162" s="925"/>
      <c r="O162" s="925"/>
      <c r="P162" s="925"/>
      <c r="Q162" s="925"/>
      <c r="R162" s="925"/>
      <c r="S162" s="925"/>
      <c r="T162" s="925"/>
      <c r="U162" s="925"/>
      <c r="V162" s="925"/>
      <c r="W162" s="925"/>
      <c r="X162" s="925"/>
      <c r="Y162" s="925"/>
      <c r="Z162" s="925"/>
      <c r="AA162" s="925"/>
      <c r="AB162" s="925"/>
      <c r="AC162" s="925"/>
      <c r="AD162" s="56"/>
      <c r="AE162" s="57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4"/>
      <c r="BF162" s="4"/>
      <c r="BG162" s="4"/>
      <c r="BH162" s="4"/>
      <c r="BI162" s="4"/>
    </row>
    <row r="163" spans="1:61" ht="24" customHeight="1">
      <c r="A163" s="905"/>
      <c r="B163" s="905"/>
      <c r="C163" s="905"/>
      <c r="D163" s="905"/>
      <c r="E163" s="905"/>
      <c r="F163" s="905"/>
      <c r="G163" s="56"/>
      <c r="H163" s="905"/>
      <c r="I163" s="905"/>
      <c r="J163" s="905"/>
      <c r="K163" s="905"/>
      <c r="L163" s="905"/>
      <c r="M163" s="905"/>
      <c r="N163" s="56"/>
      <c r="O163" s="56"/>
      <c r="P163" s="501"/>
      <c r="Q163" s="501"/>
      <c r="R163" s="501"/>
      <c r="S163" s="501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7"/>
      <c r="AF163" s="56"/>
      <c r="AG163" s="56"/>
      <c r="AH163" s="56"/>
      <c r="AI163" s="56"/>
      <c r="AJ163" s="905"/>
      <c r="AK163" s="905"/>
      <c r="AL163" s="905"/>
      <c r="AM163" s="905"/>
      <c r="AN163" s="905"/>
      <c r="AO163" s="905"/>
      <c r="AP163" s="4"/>
      <c r="AQ163" s="905"/>
      <c r="AR163" s="905"/>
      <c r="AS163" s="905"/>
      <c r="AT163" s="905"/>
      <c r="AU163" s="905"/>
      <c r="AV163" s="905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</row>
    <row r="164" spans="1:61" ht="30" customHeight="1">
      <c r="A164" s="85" t="s">
        <v>129</v>
      </c>
      <c r="B164" s="56"/>
      <c r="C164" s="56"/>
      <c r="D164" s="56"/>
      <c r="E164" s="56"/>
      <c r="F164" s="56"/>
      <c r="G164" s="56"/>
      <c r="H164" s="27" t="s">
        <v>130</v>
      </c>
      <c r="I164" s="56"/>
      <c r="J164" s="56"/>
      <c r="K164" s="56"/>
      <c r="L164" s="56"/>
      <c r="M164" s="56"/>
      <c r="N164" s="56"/>
      <c r="O164" s="56"/>
      <c r="P164" s="501"/>
      <c r="Q164" s="501"/>
      <c r="R164" s="501"/>
      <c r="S164" s="501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7"/>
      <c r="AF164" s="56"/>
      <c r="AG164" s="56"/>
      <c r="AH164" s="56"/>
      <c r="AI164" s="56"/>
      <c r="AJ164" s="902" t="s">
        <v>136</v>
      </c>
      <c r="AK164" s="902"/>
      <c r="AL164" s="902"/>
      <c r="AM164" s="902"/>
      <c r="AN164" s="902"/>
      <c r="AO164" s="902"/>
      <c r="AP164" s="56"/>
      <c r="AQ164" s="59" t="s">
        <v>130</v>
      </c>
      <c r="AR164" s="60"/>
      <c r="AS164" s="60"/>
      <c r="AT164" s="60"/>
      <c r="AU164" s="60"/>
      <c r="AV164" s="60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</row>
    <row r="165" spans="1:61" ht="30" customHeight="1">
      <c r="A165" s="905"/>
      <c r="B165" s="905"/>
      <c r="C165" s="905"/>
      <c r="D165" s="905"/>
      <c r="E165" s="905"/>
      <c r="F165" s="905"/>
      <c r="G165" s="56"/>
      <c r="H165" s="56"/>
      <c r="I165" s="56"/>
      <c r="J165" s="56"/>
      <c r="K165" s="56"/>
      <c r="L165" s="56"/>
      <c r="M165" s="56"/>
      <c r="N165" s="56"/>
      <c r="O165" s="56"/>
      <c r="P165" s="501"/>
      <c r="Q165" s="501"/>
      <c r="R165" s="501"/>
      <c r="S165" s="501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7"/>
      <c r="AF165" s="56"/>
      <c r="AG165" s="56"/>
      <c r="AH165" s="56"/>
      <c r="AI165" s="56"/>
      <c r="AJ165" s="905"/>
      <c r="AK165" s="905"/>
      <c r="AL165" s="905"/>
      <c r="AM165" s="905"/>
      <c r="AN165" s="905"/>
      <c r="AO165" s="905"/>
      <c r="AP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</row>
    <row r="166" spans="1:61" ht="23.25" customHeight="1">
      <c r="A166" s="902" t="s">
        <v>131</v>
      </c>
      <c r="B166" s="902"/>
      <c r="C166" s="902"/>
      <c r="D166" s="902"/>
      <c r="E166" s="902"/>
      <c r="F166" s="902"/>
      <c r="G166" s="56"/>
      <c r="H166" s="56"/>
      <c r="I166" s="56"/>
      <c r="J166" s="56"/>
      <c r="K166" s="56"/>
      <c r="L166" s="56"/>
      <c r="M166" s="56"/>
      <c r="N166" s="56"/>
      <c r="O166" s="56"/>
      <c r="P166" s="501"/>
      <c r="Q166" s="501"/>
      <c r="R166" s="501"/>
      <c r="S166" s="501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7"/>
      <c r="AF166" s="56"/>
      <c r="AG166" s="56"/>
      <c r="AH166" s="56"/>
      <c r="AI166" s="56"/>
      <c r="AJ166" s="902" t="s">
        <v>131</v>
      </c>
      <c r="AK166" s="902"/>
      <c r="AL166" s="902"/>
      <c r="AM166" s="902"/>
      <c r="AN166" s="902"/>
      <c r="AO166" s="902"/>
      <c r="AP166" s="56"/>
      <c r="AQ166" s="58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</row>
    <row r="167" spans="1:61" ht="39" customHeight="1">
      <c r="A167" s="86"/>
      <c r="B167" s="61"/>
      <c r="C167" s="61"/>
      <c r="D167" s="61"/>
      <c r="E167" s="61"/>
      <c r="F167" s="61"/>
      <c r="G167" s="56"/>
      <c r="H167" s="56"/>
      <c r="I167" s="56"/>
      <c r="J167" s="56"/>
      <c r="K167" s="56"/>
      <c r="L167" s="56"/>
      <c r="M167" s="56"/>
      <c r="N167" s="56"/>
      <c r="O167" s="56"/>
      <c r="P167" s="501"/>
      <c r="Q167" s="501"/>
      <c r="R167" s="501"/>
      <c r="S167" s="501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7"/>
      <c r="AF167" s="56"/>
      <c r="AG167" s="56"/>
      <c r="AH167" s="56"/>
      <c r="AI167" s="56"/>
      <c r="AJ167" s="61"/>
      <c r="AK167" s="61"/>
      <c r="AL167" s="61"/>
      <c r="AM167" s="61"/>
      <c r="AN167" s="61"/>
      <c r="AO167" s="61"/>
      <c r="AP167" s="56"/>
      <c r="AQ167" s="58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</row>
    <row r="168" spans="1:61" ht="30" customHeight="1">
      <c r="A168" s="87" t="s">
        <v>132</v>
      </c>
      <c r="B168" s="56"/>
      <c r="C168" s="56"/>
      <c r="D168" s="56"/>
      <c r="E168" s="56"/>
      <c r="F168" s="56"/>
      <c r="G168" s="56"/>
      <c r="H168" s="56"/>
      <c r="I168" s="905"/>
      <c r="J168" s="905"/>
      <c r="K168" s="905"/>
      <c r="L168" s="905"/>
      <c r="M168" s="905"/>
      <c r="N168" s="905"/>
      <c r="O168" s="905"/>
      <c r="P168" s="905"/>
      <c r="Q168" s="905"/>
      <c r="R168" s="905"/>
      <c r="S168" s="905"/>
      <c r="T168" s="905"/>
      <c r="U168" s="905"/>
      <c r="V168" s="905"/>
      <c r="W168" s="905"/>
      <c r="X168" s="905"/>
      <c r="Y168" s="905"/>
      <c r="Z168" s="905"/>
      <c r="AA168" s="905"/>
      <c r="AB168" s="905"/>
      <c r="AC168" s="905"/>
      <c r="AD168" s="56"/>
      <c r="AE168" s="57"/>
      <c r="AF168" s="56"/>
      <c r="AG168" s="56"/>
      <c r="AH168" s="56"/>
      <c r="AI168" s="56"/>
      <c r="AJ168" s="56" t="s">
        <v>141</v>
      </c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4"/>
      <c r="BE168" s="4"/>
      <c r="BF168" s="4"/>
      <c r="BG168" s="4"/>
      <c r="BH168" s="4"/>
      <c r="BI168" s="4"/>
    </row>
    <row r="169" spans="1:61" ht="24" customHeight="1">
      <c r="A169" s="87"/>
      <c r="B169" s="56"/>
      <c r="C169" s="56"/>
      <c r="D169" s="56"/>
      <c r="E169" s="56"/>
      <c r="F169" s="56"/>
      <c r="G169" s="56"/>
      <c r="H169" s="56"/>
      <c r="I169" s="925" t="s">
        <v>134</v>
      </c>
      <c r="J169" s="925"/>
      <c r="K169" s="925"/>
      <c r="L169" s="925"/>
      <c r="M169" s="925"/>
      <c r="N169" s="925"/>
      <c r="O169" s="925"/>
      <c r="P169" s="925"/>
      <c r="Q169" s="925"/>
      <c r="R169" s="925"/>
      <c r="S169" s="925"/>
      <c r="T169" s="925"/>
      <c r="U169" s="925"/>
      <c r="V169" s="925"/>
      <c r="W169" s="925"/>
      <c r="X169" s="925"/>
      <c r="Y169" s="925"/>
      <c r="Z169" s="925"/>
      <c r="AA169" s="925"/>
      <c r="AB169" s="925"/>
      <c r="AC169" s="925"/>
      <c r="AD169" s="56"/>
      <c r="AE169" s="57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4"/>
      <c r="BE169" s="4"/>
      <c r="BF169" s="4"/>
      <c r="BG169" s="4"/>
      <c r="BH169" s="4"/>
      <c r="BI169" s="4"/>
    </row>
    <row r="170" spans="1:61" ht="27" customHeight="1">
      <c r="A170" s="905"/>
      <c r="B170" s="905"/>
      <c r="C170" s="905"/>
      <c r="D170" s="905"/>
      <c r="E170" s="905"/>
      <c r="F170" s="905"/>
      <c r="G170" s="56"/>
      <c r="H170" s="905"/>
      <c r="I170" s="905"/>
      <c r="J170" s="905"/>
      <c r="K170" s="905"/>
      <c r="L170" s="905"/>
      <c r="M170" s="905"/>
      <c r="N170" s="56"/>
      <c r="O170" s="56"/>
      <c r="P170" s="501"/>
      <c r="Q170" s="501"/>
      <c r="R170" s="501"/>
      <c r="S170" s="501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7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4"/>
      <c r="BE170" s="4"/>
      <c r="BF170" s="4"/>
      <c r="BG170" s="4"/>
      <c r="BH170" s="4"/>
      <c r="BI170" s="4"/>
    </row>
    <row r="171" spans="1:61" ht="25.5" customHeight="1">
      <c r="A171" s="85" t="s">
        <v>129</v>
      </c>
      <c r="B171" s="56"/>
      <c r="C171" s="56"/>
      <c r="D171" s="56"/>
      <c r="E171" s="56"/>
      <c r="F171" s="56"/>
      <c r="G171" s="56"/>
      <c r="H171" s="27" t="s">
        <v>130</v>
      </c>
      <c r="I171" s="56"/>
      <c r="J171" s="56"/>
      <c r="K171" s="56"/>
      <c r="L171" s="56"/>
      <c r="M171" s="56"/>
      <c r="N171" s="56"/>
      <c r="O171" s="56"/>
      <c r="P171" s="501"/>
      <c r="Q171" s="501"/>
      <c r="R171" s="501"/>
      <c r="S171" s="501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7"/>
      <c r="AF171" s="56"/>
      <c r="AG171" s="56"/>
      <c r="AH171" s="56"/>
      <c r="AI171" s="56"/>
      <c r="AJ171" s="905"/>
      <c r="AK171" s="905"/>
      <c r="AL171" s="905"/>
      <c r="AM171" s="905"/>
      <c r="AN171" s="905"/>
      <c r="AO171" s="905"/>
      <c r="AP171" s="56"/>
      <c r="AQ171" s="905"/>
      <c r="AR171" s="905"/>
      <c r="AS171" s="905"/>
      <c r="AT171" s="905"/>
      <c r="AU171" s="905"/>
      <c r="AV171" s="905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</row>
    <row r="172" spans="1:61" ht="30" customHeight="1">
      <c r="A172" s="905"/>
      <c r="B172" s="905"/>
      <c r="C172" s="905"/>
      <c r="D172" s="905"/>
      <c r="E172" s="905"/>
      <c r="F172" s="905"/>
      <c r="G172" s="56"/>
      <c r="H172" s="56"/>
      <c r="I172" s="56"/>
      <c r="J172" s="56"/>
      <c r="K172" s="56"/>
      <c r="L172" s="56"/>
      <c r="M172" s="56"/>
      <c r="N172" s="56"/>
      <c r="O172" s="56"/>
      <c r="P172" s="501"/>
      <c r="Q172" s="501"/>
      <c r="R172" s="501"/>
      <c r="S172" s="501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7"/>
      <c r="AF172" s="56"/>
      <c r="AG172" s="56"/>
      <c r="AH172" s="56"/>
      <c r="AI172" s="56"/>
      <c r="AJ172" s="27" t="s">
        <v>129</v>
      </c>
      <c r="AK172" s="56"/>
      <c r="AL172" s="56"/>
      <c r="AM172" s="56"/>
      <c r="AN172" s="56"/>
      <c r="AO172" s="56"/>
      <c r="AP172" s="56"/>
      <c r="AQ172" s="59" t="s">
        <v>130</v>
      </c>
      <c r="AR172" s="60"/>
      <c r="AS172" s="60"/>
      <c r="AT172" s="60"/>
      <c r="AU172" s="60"/>
      <c r="AV172" s="60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</row>
    <row r="173" spans="1:61" ht="30" customHeight="1">
      <c r="A173" s="902" t="s">
        <v>131</v>
      </c>
      <c r="B173" s="902"/>
      <c r="C173" s="902"/>
      <c r="D173" s="902"/>
      <c r="E173" s="902"/>
      <c r="F173" s="902"/>
      <c r="G173" s="56"/>
      <c r="H173" s="56"/>
      <c r="I173" s="56"/>
      <c r="J173" s="56"/>
      <c r="K173" s="56"/>
      <c r="L173" s="56"/>
      <c r="M173" s="56"/>
      <c r="N173" s="56"/>
      <c r="O173" s="56"/>
      <c r="P173" s="501"/>
      <c r="Q173" s="501"/>
      <c r="R173" s="501"/>
      <c r="S173" s="501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7"/>
      <c r="AF173" s="56"/>
      <c r="AG173" s="56"/>
      <c r="AH173" s="56"/>
      <c r="AI173" s="56"/>
      <c r="AJ173" s="905"/>
      <c r="AK173" s="905"/>
      <c r="AL173" s="905"/>
      <c r="AM173" s="905"/>
      <c r="AN173" s="905"/>
      <c r="AO173" s="905"/>
      <c r="AP173" s="56"/>
      <c r="AQ173" s="58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</row>
    <row r="174" spans="16:61" ht="27" customHeight="1">
      <c r="P174" s="31"/>
      <c r="Q174" s="31"/>
      <c r="R174" s="31"/>
      <c r="S174" s="31"/>
      <c r="AD174" s="56"/>
      <c r="AE174" s="57"/>
      <c r="AF174" s="56"/>
      <c r="AG174" s="56"/>
      <c r="AH174" s="56"/>
      <c r="AI174" s="56"/>
      <c r="AJ174" s="902" t="s">
        <v>131</v>
      </c>
      <c r="AK174" s="902"/>
      <c r="AL174" s="902"/>
      <c r="AM174" s="902"/>
      <c r="AN174" s="902"/>
      <c r="AO174" s="902"/>
      <c r="AP174" s="56"/>
      <c r="AQ174" s="58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</row>
    <row r="175" spans="1:61" ht="24" customHeight="1">
      <c r="A175" s="1121" t="s">
        <v>133</v>
      </c>
      <c r="B175" s="1121"/>
      <c r="C175" s="1121"/>
      <c r="D175" s="1121"/>
      <c r="E175" s="1121"/>
      <c r="F175" s="1121"/>
      <c r="G175" s="1121"/>
      <c r="H175" s="1121"/>
      <c r="I175" s="1121"/>
      <c r="J175" s="905"/>
      <c r="K175" s="905"/>
      <c r="L175" s="905"/>
      <c r="M175" s="905"/>
      <c r="N175" s="905"/>
      <c r="O175" s="905"/>
      <c r="P175" s="905"/>
      <c r="Q175" s="905"/>
      <c r="R175" s="905"/>
      <c r="S175" s="905"/>
      <c r="T175" s="905"/>
      <c r="U175" s="905"/>
      <c r="V175" s="905"/>
      <c r="W175" s="905"/>
      <c r="X175" s="905"/>
      <c r="Y175" s="905"/>
      <c r="Z175" s="905"/>
      <c r="AA175" s="905"/>
      <c r="AB175" s="905"/>
      <c r="AC175" s="905"/>
      <c r="AD175" s="56"/>
      <c r="AE175" s="57"/>
      <c r="AF175" s="56"/>
      <c r="AG175" s="56"/>
      <c r="AH175" s="56"/>
      <c r="AI175" s="56"/>
      <c r="BD175" s="56"/>
      <c r="BE175" s="56"/>
      <c r="BF175" s="56"/>
      <c r="BG175" s="56"/>
      <c r="BH175" s="56"/>
      <c r="BI175" s="56"/>
    </row>
    <row r="176" spans="10:61" ht="27" customHeight="1">
      <c r="J176" s="925" t="s">
        <v>135</v>
      </c>
      <c r="K176" s="925"/>
      <c r="L176" s="925"/>
      <c r="M176" s="925"/>
      <c r="N176" s="925"/>
      <c r="O176" s="925"/>
      <c r="P176" s="925"/>
      <c r="Q176" s="925"/>
      <c r="R176" s="925"/>
      <c r="S176" s="925"/>
      <c r="T176" s="925"/>
      <c r="U176" s="925"/>
      <c r="V176" s="925"/>
      <c r="W176" s="925"/>
      <c r="X176" s="925"/>
      <c r="Y176" s="925"/>
      <c r="Z176" s="925"/>
      <c r="AA176" s="925"/>
      <c r="AB176" s="925"/>
      <c r="AC176" s="925"/>
      <c r="AD176" s="56"/>
      <c r="AE176" s="57"/>
      <c r="AF176" s="56"/>
      <c r="AG176" s="56"/>
      <c r="AH176" s="56"/>
      <c r="AI176" s="56"/>
      <c r="AJ176" s="63" t="s">
        <v>142</v>
      </c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56"/>
      <c r="BE176" s="56"/>
      <c r="BF176" s="56"/>
      <c r="BG176" s="56"/>
      <c r="BH176" s="56"/>
      <c r="BI176" s="56"/>
    </row>
    <row r="177" spans="1:61" ht="24" customHeight="1">
      <c r="A177" s="905"/>
      <c r="B177" s="905"/>
      <c r="C177" s="905"/>
      <c r="D177" s="905"/>
      <c r="E177" s="905"/>
      <c r="F177" s="905"/>
      <c r="G177" s="56"/>
      <c r="H177" s="905"/>
      <c r="I177" s="905"/>
      <c r="J177" s="905"/>
      <c r="K177" s="905"/>
      <c r="L177" s="905"/>
      <c r="M177" s="905"/>
      <c r="N177" s="62"/>
      <c r="O177" s="62"/>
      <c r="P177" s="502"/>
      <c r="Q177" s="502"/>
      <c r="R177" s="502"/>
      <c r="S177" s="502"/>
      <c r="T177" s="502"/>
      <c r="U177" s="502"/>
      <c r="V177" s="502"/>
      <c r="W177" s="502"/>
      <c r="X177" s="502"/>
      <c r="Y177" s="502"/>
      <c r="Z177" s="502"/>
      <c r="AA177" s="502"/>
      <c r="AB177" s="502"/>
      <c r="AC177" s="502"/>
      <c r="AD177" s="501"/>
      <c r="AE177" s="57"/>
      <c r="AF177" s="56"/>
      <c r="AG177" s="56"/>
      <c r="AH177" s="56"/>
      <c r="AI177" s="56"/>
      <c r="AJ177" s="905"/>
      <c r="AK177" s="905"/>
      <c r="AL177" s="905"/>
      <c r="AM177" s="905"/>
      <c r="AN177" s="905"/>
      <c r="AO177" s="905"/>
      <c r="AP177" s="56"/>
      <c r="AQ177" s="905"/>
      <c r="AR177" s="905"/>
      <c r="AS177" s="905"/>
      <c r="AT177" s="905"/>
      <c r="AU177" s="905"/>
      <c r="AV177" s="905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</row>
    <row r="178" spans="1:61" ht="27" customHeight="1">
      <c r="A178" s="902" t="s">
        <v>136</v>
      </c>
      <c r="B178" s="902"/>
      <c r="C178" s="902"/>
      <c r="D178" s="902"/>
      <c r="E178" s="902"/>
      <c r="F178" s="902"/>
      <c r="G178" s="56"/>
      <c r="H178" s="27" t="s">
        <v>130</v>
      </c>
      <c r="I178" s="56"/>
      <c r="J178" s="56"/>
      <c r="K178" s="56"/>
      <c r="L178" s="56"/>
      <c r="M178" s="56"/>
      <c r="N178" s="62"/>
      <c r="O178" s="62"/>
      <c r="P178" s="502"/>
      <c r="Q178" s="502"/>
      <c r="R178" s="502"/>
      <c r="S178" s="502"/>
      <c r="T178" s="502"/>
      <c r="U178" s="502"/>
      <c r="V178" s="502"/>
      <c r="W178" s="502"/>
      <c r="X178" s="502"/>
      <c r="Y178" s="502"/>
      <c r="Z178" s="502"/>
      <c r="AA178" s="502"/>
      <c r="AB178" s="502"/>
      <c r="AC178" s="502"/>
      <c r="AD178" s="501"/>
      <c r="AE178" s="57"/>
      <c r="AF178" s="56"/>
      <c r="AG178" s="56"/>
      <c r="AH178" s="56"/>
      <c r="AI178" s="56"/>
      <c r="AJ178" s="902" t="s">
        <v>136</v>
      </c>
      <c r="AK178" s="902"/>
      <c r="AL178" s="902"/>
      <c r="AM178" s="902"/>
      <c r="AN178" s="902"/>
      <c r="AO178" s="902"/>
      <c r="AP178" s="56"/>
      <c r="AQ178" s="33" t="s">
        <v>130</v>
      </c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</row>
    <row r="179" spans="1:52" ht="30" customHeight="1">
      <c r="A179" s="905"/>
      <c r="B179" s="905"/>
      <c r="C179" s="905"/>
      <c r="D179" s="905"/>
      <c r="E179" s="905"/>
      <c r="F179" s="905"/>
      <c r="G179" s="63"/>
      <c r="H179" s="63"/>
      <c r="I179" s="63"/>
      <c r="J179" s="62"/>
      <c r="K179" s="62"/>
      <c r="L179" s="62"/>
      <c r="M179" s="62"/>
      <c r="N179" s="62"/>
      <c r="O179" s="62"/>
      <c r="P179" s="502"/>
      <c r="Q179" s="502"/>
      <c r="R179" s="502"/>
      <c r="S179" s="502"/>
      <c r="T179" s="502"/>
      <c r="U179" s="502"/>
      <c r="V179" s="502"/>
      <c r="W179" s="502"/>
      <c r="X179" s="502"/>
      <c r="Y179" s="502"/>
      <c r="Z179" s="502"/>
      <c r="AA179" s="502"/>
      <c r="AB179" s="502"/>
      <c r="AC179" s="502"/>
      <c r="AD179" s="501"/>
      <c r="AE179" s="57"/>
      <c r="AF179" s="56"/>
      <c r="AG179" s="56"/>
      <c r="AH179" s="56"/>
      <c r="AI179" s="56"/>
      <c r="AJ179" s="905"/>
      <c r="AK179" s="905"/>
      <c r="AL179" s="905"/>
      <c r="AM179" s="905"/>
      <c r="AN179" s="905"/>
      <c r="AO179" s="905"/>
      <c r="AP179" s="56"/>
      <c r="AQ179" s="58"/>
      <c r="AR179" s="56"/>
      <c r="AS179" s="56"/>
      <c r="AT179" s="56"/>
      <c r="AU179" s="56"/>
      <c r="AV179" s="56"/>
      <c r="AW179" s="56"/>
      <c r="AX179" s="56"/>
      <c r="AY179" s="56"/>
      <c r="AZ179" s="56"/>
    </row>
    <row r="180" spans="1:52" ht="24" customHeight="1">
      <c r="A180" s="902" t="s">
        <v>131</v>
      </c>
      <c r="B180" s="902"/>
      <c r="C180" s="902"/>
      <c r="D180" s="902"/>
      <c r="E180" s="902"/>
      <c r="F180" s="902"/>
      <c r="G180" s="63"/>
      <c r="H180" s="63"/>
      <c r="I180" s="63"/>
      <c r="J180" s="62"/>
      <c r="K180" s="62"/>
      <c r="L180" s="62"/>
      <c r="M180" s="62"/>
      <c r="N180" s="62"/>
      <c r="O180" s="62"/>
      <c r="P180" s="502"/>
      <c r="Q180" s="502"/>
      <c r="R180" s="502"/>
      <c r="S180" s="502"/>
      <c r="T180" s="502"/>
      <c r="U180" s="502"/>
      <c r="V180" s="502"/>
      <c r="W180" s="502"/>
      <c r="X180" s="502"/>
      <c r="Y180" s="502"/>
      <c r="Z180" s="502"/>
      <c r="AA180" s="502"/>
      <c r="AB180" s="502"/>
      <c r="AC180" s="502"/>
      <c r="AD180" s="501"/>
      <c r="AE180" s="57"/>
      <c r="AF180" s="56"/>
      <c r="AG180" s="56"/>
      <c r="AH180" s="56"/>
      <c r="AI180" s="56"/>
      <c r="AJ180" s="902" t="s">
        <v>131</v>
      </c>
      <c r="AK180" s="902"/>
      <c r="AL180" s="902"/>
      <c r="AM180" s="902"/>
      <c r="AN180" s="902"/>
      <c r="AO180" s="902"/>
      <c r="AP180" s="56"/>
      <c r="AQ180" s="58"/>
      <c r="AR180" s="56"/>
      <c r="AS180" s="56"/>
      <c r="AT180" s="56"/>
      <c r="AU180" s="56"/>
      <c r="AV180" s="56"/>
      <c r="AW180" s="56"/>
      <c r="AX180" s="56"/>
      <c r="AY180" s="56"/>
      <c r="AZ180" s="56"/>
    </row>
    <row r="181" spans="16:52" ht="27" customHeight="1"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57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8"/>
      <c r="AR181" s="56"/>
      <c r="AS181" s="56"/>
      <c r="AT181" s="56"/>
      <c r="AU181" s="56"/>
      <c r="AV181" s="56"/>
      <c r="AW181" s="56"/>
      <c r="AX181" s="56"/>
      <c r="AY181" s="56"/>
      <c r="AZ181" s="56"/>
    </row>
    <row r="182" spans="1:34" ht="24" customHeight="1">
      <c r="A182" s="88" t="s">
        <v>138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503"/>
      <c r="Q182" s="503"/>
      <c r="R182" s="903"/>
      <c r="S182" s="903"/>
      <c r="T182" s="903"/>
      <c r="U182" s="903"/>
      <c r="V182" s="903"/>
      <c r="W182" s="903"/>
      <c r="X182" s="903"/>
      <c r="Y182" s="903"/>
      <c r="Z182" s="903"/>
      <c r="AA182" s="903"/>
      <c r="AB182" s="903"/>
      <c r="AC182" s="903"/>
      <c r="AD182" s="501"/>
      <c r="AE182" s="57"/>
      <c r="AF182" s="56"/>
      <c r="AG182" s="56"/>
      <c r="AH182" s="56"/>
    </row>
    <row r="183" spans="1:34" ht="27" customHeight="1">
      <c r="A183" s="89"/>
      <c r="B183" s="65"/>
      <c r="C183" s="65"/>
      <c r="D183" s="65"/>
      <c r="E183" s="65"/>
      <c r="F183" s="65"/>
      <c r="G183" s="66"/>
      <c r="H183" s="65"/>
      <c r="I183" s="65"/>
      <c r="J183" s="65"/>
      <c r="K183" s="65"/>
      <c r="L183" s="65"/>
      <c r="M183" s="65"/>
      <c r="N183" s="62"/>
      <c r="O183" s="62"/>
      <c r="P183" s="504"/>
      <c r="Q183" s="904" t="s">
        <v>139</v>
      </c>
      <c r="R183" s="904"/>
      <c r="S183" s="904"/>
      <c r="T183" s="904"/>
      <c r="U183" s="904"/>
      <c r="V183" s="904"/>
      <c r="W183" s="904"/>
      <c r="X183" s="904"/>
      <c r="Y183" s="904"/>
      <c r="Z183" s="904"/>
      <c r="AA183" s="904"/>
      <c r="AB183" s="904"/>
      <c r="AC183" s="904"/>
      <c r="AD183" s="904"/>
      <c r="AE183" s="57"/>
      <c r="AF183" s="56"/>
      <c r="AG183" s="56"/>
      <c r="AH183" s="56"/>
    </row>
    <row r="184" spans="1:34" ht="24" customHeight="1">
      <c r="A184" s="905"/>
      <c r="B184" s="905"/>
      <c r="C184" s="905"/>
      <c r="D184" s="905"/>
      <c r="E184" s="905"/>
      <c r="F184" s="905"/>
      <c r="G184" s="63"/>
      <c r="H184" s="905"/>
      <c r="I184" s="905"/>
      <c r="J184" s="905"/>
      <c r="K184" s="905"/>
      <c r="L184" s="905"/>
      <c r="M184" s="905"/>
      <c r="N184" s="62"/>
      <c r="O184" s="62"/>
      <c r="P184" s="504"/>
      <c r="Q184" s="505"/>
      <c r="R184" s="505"/>
      <c r="S184" s="505"/>
      <c r="T184" s="505"/>
      <c r="U184" s="505"/>
      <c r="V184" s="505"/>
      <c r="W184" s="505"/>
      <c r="X184" s="505"/>
      <c r="Y184" s="505"/>
      <c r="Z184" s="505"/>
      <c r="AA184" s="505"/>
      <c r="AB184" s="505"/>
      <c r="AC184" s="505"/>
      <c r="AD184" s="505"/>
      <c r="AE184" s="57"/>
      <c r="AF184" s="56"/>
      <c r="AG184" s="56"/>
      <c r="AH184" s="56"/>
    </row>
    <row r="185" spans="1:34" ht="27" customHeight="1">
      <c r="A185" s="902" t="s">
        <v>136</v>
      </c>
      <c r="B185" s="902"/>
      <c r="C185" s="902"/>
      <c r="D185" s="902"/>
      <c r="E185" s="902"/>
      <c r="F185" s="902"/>
      <c r="G185" s="63"/>
      <c r="H185" s="27" t="s">
        <v>130</v>
      </c>
      <c r="I185" s="56"/>
      <c r="J185" s="56"/>
      <c r="K185" s="56"/>
      <c r="L185" s="56"/>
      <c r="M185" s="56"/>
      <c r="N185" s="62"/>
      <c r="O185" s="62"/>
      <c r="P185" s="502"/>
      <c r="Q185" s="502"/>
      <c r="R185" s="502"/>
      <c r="S185" s="502"/>
      <c r="T185" s="502"/>
      <c r="U185" s="502"/>
      <c r="V185" s="502"/>
      <c r="W185" s="502"/>
      <c r="X185" s="502"/>
      <c r="Y185" s="502"/>
      <c r="Z185" s="502"/>
      <c r="AA185" s="502"/>
      <c r="AB185" s="502"/>
      <c r="AC185" s="502"/>
      <c r="AD185" s="501"/>
      <c r="AE185" s="57"/>
      <c r="AF185" s="56"/>
      <c r="AG185" s="56"/>
      <c r="AH185" s="56"/>
    </row>
    <row r="186" spans="1:34" ht="30" customHeight="1">
      <c r="A186" s="905"/>
      <c r="B186" s="905"/>
      <c r="C186" s="905"/>
      <c r="D186" s="905"/>
      <c r="E186" s="905"/>
      <c r="F186" s="905"/>
      <c r="G186" s="63"/>
      <c r="H186" s="63"/>
      <c r="I186" s="63"/>
      <c r="J186" s="62"/>
      <c r="K186" s="62"/>
      <c r="L186" s="62"/>
      <c r="M186" s="62"/>
      <c r="N186" s="62"/>
      <c r="O186" s="62"/>
      <c r="P186" s="502"/>
      <c r="Q186" s="502"/>
      <c r="R186" s="502"/>
      <c r="S186" s="502"/>
      <c r="T186" s="502"/>
      <c r="U186" s="502"/>
      <c r="V186" s="502"/>
      <c r="W186" s="502"/>
      <c r="X186" s="502"/>
      <c r="Y186" s="502"/>
      <c r="Z186" s="502"/>
      <c r="AA186" s="502"/>
      <c r="AB186" s="502"/>
      <c r="AC186" s="502"/>
      <c r="AD186" s="501"/>
      <c r="AE186" s="57"/>
      <c r="AF186" s="56"/>
      <c r="AG186" s="56"/>
      <c r="AH186" s="56"/>
    </row>
    <row r="187" spans="1:34" ht="24" customHeight="1">
      <c r="A187" s="902" t="s">
        <v>131</v>
      </c>
      <c r="B187" s="902"/>
      <c r="C187" s="902"/>
      <c r="D187" s="902"/>
      <c r="E187" s="902"/>
      <c r="F187" s="902"/>
      <c r="G187" s="63"/>
      <c r="H187" s="63"/>
      <c r="I187" s="63"/>
      <c r="J187" s="62"/>
      <c r="K187" s="62"/>
      <c r="L187" s="62"/>
      <c r="M187" s="62"/>
      <c r="N187" s="62"/>
      <c r="O187" s="62"/>
      <c r="P187" s="502"/>
      <c r="Q187" s="502"/>
      <c r="R187" s="502"/>
      <c r="S187" s="502"/>
      <c r="T187" s="502"/>
      <c r="U187" s="502"/>
      <c r="V187" s="502"/>
      <c r="W187" s="502"/>
      <c r="X187" s="502"/>
      <c r="Y187" s="502"/>
      <c r="Z187" s="502"/>
      <c r="AA187" s="502"/>
      <c r="AB187" s="502"/>
      <c r="AC187" s="502"/>
      <c r="AD187" s="501"/>
      <c r="AE187" s="57"/>
      <c r="AF187" s="56"/>
      <c r="AG187" s="56"/>
      <c r="AH187" s="56"/>
    </row>
    <row r="188" spans="1:34" ht="24" customHeight="1">
      <c r="A188" s="86"/>
      <c r="B188" s="61"/>
      <c r="C188" s="61"/>
      <c r="D188" s="61"/>
      <c r="E188" s="61"/>
      <c r="F188" s="61"/>
      <c r="G188" s="63"/>
      <c r="H188" s="63"/>
      <c r="I188" s="63"/>
      <c r="J188" s="62"/>
      <c r="K188" s="62"/>
      <c r="L188" s="62"/>
      <c r="M188" s="62"/>
      <c r="N188" s="62"/>
      <c r="O188" s="62"/>
      <c r="P188" s="502"/>
      <c r="Q188" s="502"/>
      <c r="R188" s="502"/>
      <c r="S188" s="502"/>
      <c r="T188" s="502"/>
      <c r="U188" s="502"/>
      <c r="V188" s="502"/>
      <c r="W188" s="502"/>
      <c r="X188" s="502"/>
      <c r="Y188" s="502"/>
      <c r="Z188" s="502"/>
      <c r="AA188" s="502"/>
      <c r="AB188" s="502"/>
      <c r="AC188" s="502"/>
      <c r="AD188" s="501"/>
      <c r="AE188" s="4"/>
      <c r="AF188" s="4"/>
      <c r="AG188" s="4"/>
      <c r="AH188" s="4"/>
    </row>
    <row r="189" spans="1:34" ht="27" customHeight="1">
      <c r="A189" s="930" t="s">
        <v>137</v>
      </c>
      <c r="B189" s="930"/>
      <c r="C189" s="930"/>
      <c r="D189" s="930"/>
      <c r="E189" s="930"/>
      <c r="F189" s="930"/>
      <c r="G189" s="930"/>
      <c r="H189" s="930"/>
      <c r="I189" s="930"/>
      <c r="J189" s="930"/>
      <c r="K189" s="930"/>
      <c r="L189" s="930"/>
      <c r="M189" s="930"/>
      <c r="N189" s="930"/>
      <c r="O189" s="930"/>
      <c r="P189" s="930"/>
      <c r="Q189" s="930"/>
      <c r="R189" s="930"/>
      <c r="S189" s="930"/>
      <c r="T189" s="930"/>
      <c r="U189" s="930"/>
      <c r="V189" s="930"/>
      <c r="W189" s="930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ht="30" customHeight="1">
      <c r="A190" s="905"/>
      <c r="B190" s="905"/>
      <c r="C190" s="905"/>
      <c r="D190" s="905"/>
      <c r="E190" s="905"/>
      <c r="F190" s="905"/>
      <c r="G190" s="905"/>
      <c r="H190" s="905"/>
      <c r="I190" s="905"/>
      <c r="J190" s="905"/>
      <c r="K190" s="905"/>
      <c r="L190" s="905"/>
      <c r="M190" s="905"/>
      <c r="N190" s="905"/>
      <c r="O190" s="905"/>
      <c r="P190" s="905"/>
      <c r="Q190" s="905"/>
      <c r="R190" s="905"/>
      <c r="S190" s="905"/>
      <c r="T190" s="905"/>
      <c r="U190" s="905"/>
      <c r="V190" s="905"/>
      <c r="W190" s="905"/>
      <c r="X190" s="905"/>
      <c r="Y190" s="905"/>
      <c r="Z190" s="905"/>
      <c r="AA190" s="905"/>
      <c r="AB190" s="905"/>
      <c r="AC190" s="905"/>
      <c r="AD190" s="4"/>
      <c r="AE190" s="27"/>
      <c r="AF190" s="27"/>
      <c r="AG190" s="27"/>
      <c r="AH190" s="27"/>
    </row>
    <row r="191" spans="1:34" ht="30" customHeight="1">
      <c r="A191" s="902" t="s">
        <v>126</v>
      </c>
      <c r="B191" s="902"/>
      <c r="C191" s="902"/>
      <c r="D191" s="902"/>
      <c r="E191" s="902"/>
      <c r="F191" s="902"/>
      <c r="G191" s="902"/>
      <c r="H191" s="902"/>
      <c r="I191" s="902"/>
      <c r="J191" s="902"/>
      <c r="K191" s="902"/>
      <c r="L191" s="902"/>
      <c r="M191" s="902"/>
      <c r="N191" s="902"/>
      <c r="O191" s="902"/>
      <c r="P191" s="902"/>
      <c r="Q191" s="902"/>
      <c r="R191" s="902"/>
      <c r="S191" s="902"/>
      <c r="T191" s="902"/>
      <c r="U191" s="902"/>
      <c r="V191" s="902"/>
      <c r="W191" s="902"/>
      <c r="X191" s="902"/>
      <c r="Y191" s="902"/>
      <c r="Z191" s="902"/>
      <c r="AA191" s="902"/>
      <c r="AB191" s="902"/>
      <c r="AC191" s="902"/>
      <c r="AD191" s="27"/>
      <c r="AE191" s="27"/>
      <c r="AF191" s="27"/>
      <c r="AG191" s="27"/>
      <c r="AH191" s="27"/>
    </row>
    <row r="192" spans="1:34" ht="30.75">
      <c r="A192" s="86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500"/>
      <c r="Q192" s="500"/>
      <c r="R192" s="500"/>
      <c r="S192" s="500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27"/>
      <c r="AE192" s="22"/>
      <c r="AF192" s="22"/>
      <c r="AG192" s="22"/>
      <c r="AH192" s="22"/>
    </row>
    <row r="193" spans="1:34" ht="30.75">
      <c r="A193" s="1121" t="s">
        <v>116</v>
      </c>
      <c r="B193" s="1121"/>
      <c r="C193" s="1121"/>
      <c r="D193" s="1121"/>
      <c r="E193" s="1121"/>
      <c r="F193" s="1121"/>
      <c r="G193" s="1121"/>
      <c r="H193" s="1121"/>
      <c r="I193" s="1121"/>
      <c r="J193" s="1121"/>
      <c r="K193" s="1121"/>
      <c r="L193" s="1121"/>
      <c r="M193" s="1121"/>
      <c r="N193" s="1121"/>
      <c r="O193" s="1121"/>
      <c r="P193" s="1121"/>
      <c r="Q193" s="1121"/>
      <c r="R193" s="1121"/>
      <c r="S193" s="1121"/>
      <c r="T193" s="1121"/>
      <c r="U193" s="1121"/>
      <c r="V193" s="1121"/>
      <c r="W193" s="1121"/>
      <c r="X193" s="1121"/>
      <c r="Y193" s="1121"/>
      <c r="Z193" s="1121"/>
      <c r="AA193" s="1121"/>
      <c r="AB193" s="1121"/>
      <c r="AC193" s="22"/>
      <c r="AD193" s="22"/>
      <c r="AE193" s="22"/>
      <c r="AF193" s="22"/>
      <c r="AG193" s="22"/>
      <c r="AH193" s="22"/>
    </row>
    <row r="194" spans="1:61" ht="30.75">
      <c r="A194" s="87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75"/>
      <c r="Q194" s="75"/>
      <c r="R194" s="75"/>
      <c r="S194" s="75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67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</row>
    <row r="195" spans="1:24" ht="30">
      <c r="A195" s="90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74"/>
      <c r="Q195" s="74"/>
      <c r="R195" s="74"/>
      <c r="S195" s="74"/>
      <c r="T195" s="23"/>
      <c r="U195" s="23"/>
      <c r="V195" s="23"/>
      <c r="W195" s="23"/>
      <c r="X195" s="23"/>
    </row>
  </sheetData>
  <sheetProtection/>
  <mergeCells count="1186">
    <mergeCell ref="BF144:BI144"/>
    <mergeCell ref="BF145:BI145"/>
    <mergeCell ref="BF146:BI146"/>
    <mergeCell ref="BF148:BI148"/>
    <mergeCell ref="BF150:BI150"/>
    <mergeCell ref="BF152:BI152"/>
    <mergeCell ref="BF155:BI155"/>
    <mergeCell ref="BF156:BI156"/>
    <mergeCell ref="BF157:BI157"/>
    <mergeCell ref="A145:D145"/>
    <mergeCell ref="E145:BE145"/>
    <mergeCell ref="R102:S102"/>
    <mergeCell ref="T102:U102"/>
    <mergeCell ref="V102:W102"/>
    <mergeCell ref="X102:Y102"/>
    <mergeCell ref="AB109:AC109"/>
    <mergeCell ref="BD109:BE109"/>
    <mergeCell ref="BF109:BI109"/>
    <mergeCell ref="B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BF103:BI103"/>
    <mergeCell ref="A144:D144"/>
    <mergeCell ref="A142:D142"/>
    <mergeCell ref="AI130:AK130"/>
    <mergeCell ref="E144:BE144"/>
    <mergeCell ref="E138:BE138"/>
    <mergeCell ref="V107:W107"/>
    <mergeCell ref="X107:Y107"/>
    <mergeCell ref="X110:Y110"/>
    <mergeCell ref="Z110:AA110"/>
    <mergeCell ref="R107:S107"/>
    <mergeCell ref="T107:U107"/>
    <mergeCell ref="AD108:AE108"/>
    <mergeCell ref="V109:W109"/>
    <mergeCell ref="X109:Y109"/>
    <mergeCell ref="V108:W108"/>
    <mergeCell ref="X108:Y108"/>
    <mergeCell ref="AD109:AE109"/>
    <mergeCell ref="B108:O108"/>
    <mergeCell ref="P108:Q108"/>
    <mergeCell ref="B109:O109"/>
    <mergeCell ref="P109:Q109"/>
    <mergeCell ref="R109:S109"/>
    <mergeCell ref="T109:U109"/>
    <mergeCell ref="R108:S108"/>
    <mergeCell ref="T108:U108"/>
    <mergeCell ref="R112:S112"/>
    <mergeCell ref="T122:U122"/>
    <mergeCell ref="A123:S123"/>
    <mergeCell ref="V121:W121"/>
    <mergeCell ref="T123:U123"/>
    <mergeCell ref="P112:Q112"/>
    <mergeCell ref="B113:O113"/>
    <mergeCell ref="V122:W122"/>
    <mergeCell ref="A117:S117"/>
    <mergeCell ref="A121:S121"/>
    <mergeCell ref="BD111:BE111"/>
    <mergeCell ref="AB116:AC116"/>
    <mergeCell ref="X113:Y113"/>
    <mergeCell ref="BA120:BC120"/>
    <mergeCell ref="BA118:BC118"/>
    <mergeCell ref="P113:Q113"/>
    <mergeCell ref="A118:S118"/>
    <mergeCell ref="T117:U117"/>
    <mergeCell ref="AO118:AQ118"/>
    <mergeCell ref="Z115:AA115"/>
    <mergeCell ref="AD103:AE103"/>
    <mergeCell ref="T93:U93"/>
    <mergeCell ref="V95:W95"/>
    <mergeCell ref="BD97:BE97"/>
    <mergeCell ref="T98:U98"/>
    <mergeCell ref="Z100:AA100"/>
    <mergeCell ref="AD100:AE100"/>
    <mergeCell ref="V93:W93"/>
    <mergeCell ref="X93:Y93"/>
    <mergeCell ref="X97:Y97"/>
    <mergeCell ref="BD105:BE105"/>
    <mergeCell ref="R104:S104"/>
    <mergeCell ref="Z102:AA102"/>
    <mergeCell ref="BD106:BE106"/>
    <mergeCell ref="B102:O102"/>
    <mergeCell ref="P102:Q102"/>
    <mergeCell ref="BD103:BE103"/>
    <mergeCell ref="BD102:BE102"/>
    <mergeCell ref="T104:U104"/>
    <mergeCell ref="V104:W104"/>
    <mergeCell ref="Z108:AA108"/>
    <mergeCell ref="T105:U105"/>
    <mergeCell ref="V105:W105"/>
    <mergeCell ref="Z93:AA93"/>
    <mergeCell ref="AB97:AC97"/>
    <mergeCell ref="AB99:AC99"/>
    <mergeCell ref="V100:W100"/>
    <mergeCell ref="AB103:AC103"/>
    <mergeCell ref="AB100:AC100"/>
    <mergeCell ref="Z107:AA107"/>
    <mergeCell ref="T90:U90"/>
    <mergeCell ref="BD96:BE96"/>
    <mergeCell ref="T94:U94"/>
    <mergeCell ref="Z97:AA97"/>
    <mergeCell ref="V98:W98"/>
    <mergeCell ref="X98:Y98"/>
    <mergeCell ref="R91:S91"/>
    <mergeCell ref="AB93:AC93"/>
    <mergeCell ref="BF102:BI102"/>
    <mergeCell ref="P89:Q89"/>
    <mergeCell ref="R89:S89"/>
    <mergeCell ref="T89:U89"/>
    <mergeCell ref="AB95:AC95"/>
    <mergeCell ref="BD94:BE94"/>
    <mergeCell ref="X94:Y94"/>
    <mergeCell ref="V97:W97"/>
    <mergeCell ref="BF100:BI100"/>
    <mergeCell ref="T92:U92"/>
    <mergeCell ref="T96:U96"/>
    <mergeCell ref="X101:Y101"/>
    <mergeCell ref="BF96:BI96"/>
    <mergeCell ref="V96:W96"/>
    <mergeCell ref="AD95:AE95"/>
    <mergeCell ref="V92:W92"/>
    <mergeCell ref="BD98:BE98"/>
    <mergeCell ref="BD99:BE99"/>
    <mergeCell ref="R92:S92"/>
    <mergeCell ref="P90:Q90"/>
    <mergeCell ref="BF99:BI99"/>
    <mergeCell ref="BD90:BE90"/>
    <mergeCell ref="Z101:AA101"/>
    <mergeCell ref="V90:W90"/>
    <mergeCell ref="Z95:AA95"/>
    <mergeCell ref="AD96:AE96"/>
    <mergeCell ref="AB96:AC96"/>
    <mergeCell ref="BF101:BI101"/>
    <mergeCell ref="T87:U87"/>
    <mergeCell ref="Z87:AA87"/>
    <mergeCell ref="X84:Y84"/>
    <mergeCell ref="AB89:AC89"/>
    <mergeCell ref="X85:Y85"/>
    <mergeCell ref="AB88:AC88"/>
    <mergeCell ref="V91:W91"/>
    <mergeCell ref="BF87:BI87"/>
    <mergeCell ref="X81:Y81"/>
    <mergeCell ref="X88:Y88"/>
    <mergeCell ref="AB86:AC86"/>
    <mergeCell ref="AB87:AC87"/>
    <mergeCell ref="AD91:AE91"/>
    <mergeCell ref="BD91:BE91"/>
    <mergeCell ref="X91:Y91"/>
    <mergeCell ref="AB90:AC90"/>
    <mergeCell ref="BD100:BE100"/>
    <mergeCell ref="Z96:AA96"/>
    <mergeCell ref="AD97:AE97"/>
    <mergeCell ref="BD93:BE93"/>
    <mergeCell ref="AB94:AC94"/>
    <mergeCell ref="X95:Y95"/>
    <mergeCell ref="AB98:AC98"/>
    <mergeCell ref="X100:Y100"/>
    <mergeCell ref="BF86:BI86"/>
    <mergeCell ref="BF85:BI85"/>
    <mergeCell ref="AB101:AC101"/>
    <mergeCell ref="AD92:AE92"/>
    <mergeCell ref="BD92:BE92"/>
    <mergeCell ref="BF92:BI92"/>
    <mergeCell ref="BF94:BI94"/>
    <mergeCell ref="AD101:AE101"/>
    <mergeCell ref="BD101:BE101"/>
    <mergeCell ref="BD86:BE86"/>
    <mergeCell ref="R80:S80"/>
    <mergeCell ref="T80:U80"/>
    <mergeCell ref="BF81:BI81"/>
    <mergeCell ref="BF82:BI82"/>
    <mergeCell ref="BD82:BE82"/>
    <mergeCell ref="BD83:BE83"/>
    <mergeCell ref="BF80:BI80"/>
    <mergeCell ref="Z82:AA82"/>
    <mergeCell ref="AD83:AE83"/>
    <mergeCell ref="T83:U83"/>
    <mergeCell ref="AD76:AE76"/>
    <mergeCell ref="BD75:BE75"/>
    <mergeCell ref="BF73:BI73"/>
    <mergeCell ref="BF76:BI76"/>
    <mergeCell ref="R72:S72"/>
    <mergeCell ref="BD73:BE73"/>
    <mergeCell ref="AD75:AE75"/>
    <mergeCell ref="AD73:AE73"/>
    <mergeCell ref="AD72:AE72"/>
    <mergeCell ref="BF77:BI77"/>
    <mergeCell ref="R81:S81"/>
    <mergeCell ref="T81:U81"/>
    <mergeCell ref="BA116:BC116"/>
    <mergeCell ref="R57:S57"/>
    <mergeCell ref="T57:U57"/>
    <mergeCell ref="AD57:AE57"/>
    <mergeCell ref="AB76:AC76"/>
    <mergeCell ref="AB74:AC74"/>
    <mergeCell ref="Z86:AA86"/>
    <mergeCell ref="V64:W64"/>
    <mergeCell ref="V77:W77"/>
    <mergeCell ref="AB78:AC78"/>
    <mergeCell ref="Z77:AA77"/>
    <mergeCell ref="Z74:AA74"/>
    <mergeCell ref="AB73:AC73"/>
    <mergeCell ref="AB66:AC66"/>
    <mergeCell ref="P54:Q54"/>
    <mergeCell ref="V76:W76"/>
    <mergeCell ref="X73:Y73"/>
    <mergeCell ref="P98:Q98"/>
    <mergeCell ref="R98:S98"/>
    <mergeCell ref="BD57:BE57"/>
    <mergeCell ref="Z55:AA55"/>
    <mergeCell ref="AB55:AC55"/>
    <mergeCell ref="R54:S54"/>
    <mergeCell ref="P62:Q62"/>
    <mergeCell ref="AD66:AE66"/>
    <mergeCell ref="BD74:BE74"/>
    <mergeCell ref="BD81:BE81"/>
    <mergeCell ref="AB80:AC80"/>
    <mergeCell ref="X79:Y79"/>
    <mergeCell ref="BD79:BE79"/>
    <mergeCell ref="AD81:AE81"/>
    <mergeCell ref="BD76:BE76"/>
    <mergeCell ref="AD74:AE74"/>
    <mergeCell ref="AD77:AE77"/>
    <mergeCell ref="T97:U97"/>
    <mergeCell ref="AD93:AE93"/>
    <mergeCell ref="Z94:AA94"/>
    <mergeCell ref="T101:U101"/>
    <mergeCell ref="P101:Q101"/>
    <mergeCell ref="AB102:AC102"/>
    <mergeCell ref="AD102:AE102"/>
    <mergeCell ref="P95:Q95"/>
    <mergeCell ref="R101:S101"/>
    <mergeCell ref="R93:S93"/>
    <mergeCell ref="A156:D156"/>
    <mergeCell ref="Q131:S131"/>
    <mergeCell ref="A137:D137"/>
    <mergeCell ref="AC131:AE131"/>
    <mergeCell ref="B105:O105"/>
    <mergeCell ref="B107:O107"/>
    <mergeCell ref="P107:Q107"/>
    <mergeCell ref="T113:U113"/>
    <mergeCell ref="B112:O112"/>
    <mergeCell ref="AB107:AC107"/>
    <mergeCell ref="K128:M128"/>
    <mergeCell ref="K126:M126"/>
    <mergeCell ref="P105:Q105"/>
    <mergeCell ref="BD72:BE72"/>
    <mergeCell ref="B104:O104"/>
    <mergeCell ref="P104:Q104"/>
    <mergeCell ref="AD111:AE111"/>
    <mergeCell ref="AD107:AE107"/>
    <mergeCell ref="AB72:AC72"/>
    <mergeCell ref="Z72:AA72"/>
    <mergeCell ref="V67:W67"/>
    <mergeCell ref="T61:U61"/>
    <mergeCell ref="X65:Y65"/>
    <mergeCell ref="AD69:AE69"/>
    <mergeCell ref="T69:U69"/>
    <mergeCell ref="BD67:BE67"/>
    <mergeCell ref="Z64:AA64"/>
    <mergeCell ref="X64:Y64"/>
    <mergeCell ref="AD64:AE64"/>
    <mergeCell ref="Z62:AA62"/>
    <mergeCell ref="AD70:AE70"/>
    <mergeCell ref="AD80:AE80"/>
    <mergeCell ref="Z73:AA73"/>
    <mergeCell ref="Z80:AA80"/>
    <mergeCell ref="X75:Y75"/>
    <mergeCell ref="V75:W75"/>
    <mergeCell ref="X74:Y74"/>
    <mergeCell ref="Z79:AA79"/>
    <mergeCell ref="AB79:AC79"/>
    <mergeCell ref="X72:Y72"/>
    <mergeCell ref="R96:S96"/>
    <mergeCell ref="Z92:AA92"/>
    <mergeCell ref="AB92:AC92"/>
    <mergeCell ref="V103:W103"/>
    <mergeCell ref="V101:W101"/>
    <mergeCell ref="B64:O64"/>
    <mergeCell ref="R64:S64"/>
    <mergeCell ref="T64:U64"/>
    <mergeCell ref="AB81:AC81"/>
    <mergeCell ref="B100:O100"/>
    <mergeCell ref="Z104:AA104"/>
    <mergeCell ref="B61:O61"/>
    <mergeCell ref="A180:F180"/>
    <mergeCell ref="A179:F179"/>
    <mergeCell ref="AJ179:AO179"/>
    <mergeCell ref="A150:D150"/>
    <mergeCell ref="B96:O96"/>
    <mergeCell ref="P96:Q96"/>
    <mergeCell ref="T100:U100"/>
    <mergeCell ref="A148:D148"/>
    <mergeCell ref="AJ180:AO180"/>
    <mergeCell ref="A165:F165"/>
    <mergeCell ref="A136:D136"/>
    <mergeCell ref="A135:D135"/>
    <mergeCell ref="N131:P131"/>
    <mergeCell ref="AJ163:AO163"/>
    <mergeCell ref="H170:M170"/>
    <mergeCell ref="A172:F172"/>
    <mergeCell ref="A173:F173"/>
    <mergeCell ref="A158:BE158"/>
    <mergeCell ref="T130:AB130"/>
    <mergeCell ref="A146:D146"/>
    <mergeCell ref="A155:D155"/>
    <mergeCell ref="AB111:AC111"/>
    <mergeCell ref="V120:W120"/>
    <mergeCell ref="A115:S115"/>
    <mergeCell ref="V115:W115"/>
    <mergeCell ref="A128:J128"/>
    <mergeCell ref="N127:P127"/>
    <mergeCell ref="R113:S113"/>
    <mergeCell ref="R105:S105"/>
    <mergeCell ref="X105:Y105"/>
    <mergeCell ref="A193:AB193"/>
    <mergeCell ref="A191:AC191"/>
    <mergeCell ref="AJ177:AO177"/>
    <mergeCell ref="A177:F177"/>
    <mergeCell ref="I168:AC168"/>
    <mergeCell ref="A163:F163"/>
    <mergeCell ref="H177:M177"/>
    <mergeCell ref="A170:F170"/>
    <mergeCell ref="J175:AC175"/>
    <mergeCell ref="A175:I175"/>
    <mergeCell ref="J176:AC176"/>
    <mergeCell ref="A138:D138"/>
    <mergeCell ref="B101:O101"/>
    <mergeCell ref="A166:F166"/>
    <mergeCell ref="A161:AC161"/>
    <mergeCell ref="X103:Y103"/>
    <mergeCell ref="T111:U111"/>
    <mergeCell ref="Q128:S128"/>
    <mergeCell ref="B110:O110"/>
    <mergeCell ref="P110:Q110"/>
    <mergeCell ref="R110:S110"/>
    <mergeCell ref="T110:U110"/>
    <mergeCell ref="AD121:AE121"/>
    <mergeCell ref="V110:W110"/>
    <mergeCell ref="X121:Y121"/>
    <mergeCell ref="T116:U116"/>
    <mergeCell ref="X112:Y112"/>
    <mergeCell ref="X118:Y118"/>
    <mergeCell ref="AD105:AE105"/>
    <mergeCell ref="AJ164:AO164"/>
    <mergeCell ref="H163:M163"/>
    <mergeCell ref="E155:BE155"/>
    <mergeCell ref="A157:D157"/>
    <mergeCell ref="T121:U121"/>
    <mergeCell ref="B111:O111"/>
    <mergeCell ref="P111:Q111"/>
    <mergeCell ref="AU122:AW122"/>
    <mergeCell ref="T124:U124"/>
    <mergeCell ref="P93:Q93"/>
    <mergeCell ref="R83:S83"/>
    <mergeCell ref="BB15:BB16"/>
    <mergeCell ref="BC15:BC16"/>
    <mergeCell ref="BF121:BI121"/>
    <mergeCell ref="AU118:AW118"/>
    <mergeCell ref="BD95:BE95"/>
    <mergeCell ref="BF95:BI95"/>
    <mergeCell ref="P47:Q47"/>
    <mergeCell ref="AB105:AC105"/>
    <mergeCell ref="AX122:AZ122"/>
    <mergeCell ref="AR120:AT120"/>
    <mergeCell ref="V123:W123"/>
    <mergeCell ref="X123:Y123"/>
    <mergeCell ref="AB82:AC82"/>
    <mergeCell ref="R82:S82"/>
    <mergeCell ref="AB83:AC83"/>
    <mergeCell ref="R95:S95"/>
    <mergeCell ref="T95:U95"/>
    <mergeCell ref="A122:S122"/>
    <mergeCell ref="AF131:AH131"/>
    <mergeCell ref="A131:J131"/>
    <mergeCell ref="A143:D143"/>
    <mergeCell ref="K131:M131"/>
    <mergeCell ref="AG15:AI15"/>
    <mergeCell ref="J15:J16"/>
    <mergeCell ref="P46:Q46"/>
    <mergeCell ref="P103:Q103"/>
    <mergeCell ref="B80:O80"/>
    <mergeCell ref="B93:O93"/>
    <mergeCell ref="AD67:AE67"/>
    <mergeCell ref="AD47:AE47"/>
    <mergeCell ref="AB47:AC47"/>
    <mergeCell ref="X47:Y47"/>
    <mergeCell ref="Z47:AA47"/>
    <mergeCell ref="BD48:BE48"/>
    <mergeCell ref="AD61:AE61"/>
    <mergeCell ref="X56:Y56"/>
    <mergeCell ref="AB60:AC60"/>
    <mergeCell ref="AD60:AE60"/>
    <mergeCell ref="B103:O103"/>
    <mergeCell ref="R103:S103"/>
    <mergeCell ref="Z103:AA103"/>
    <mergeCell ref="B89:O89"/>
    <mergeCell ref="B95:O95"/>
    <mergeCell ref="X82:Y82"/>
    <mergeCell ref="B97:O97"/>
    <mergeCell ref="B92:O92"/>
    <mergeCell ref="P92:Q92"/>
    <mergeCell ref="Z88:AA88"/>
    <mergeCell ref="V65:W65"/>
    <mergeCell ref="R47:S47"/>
    <mergeCell ref="Z48:AA48"/>
    <mergeCell ref="AD48:AE48"/>
    <mergeCell ref="R48:S48"/>
    <mergeCell ref="AD49:AE49"/>
    <mergeCell ref="X60:Y60"/>
    <mergeCell ref="AD54:AE54"/>
    <mergeCell ref="T59:U59"/>
    <mergeCell ref="AB58:AC58"/>
    <mergeCell ref="B45:O45"/>
    <mergeCell ref="AB75:AC75"/>
    <mergeCell ref="B85:O85"/>
    <mergeCell ref="X77:Y77"/>
    <mergeCell ref="X68:Y68"/>
    <mergeCell ref="V89:W89"/>
    <mergeCell ref="AB48:AC48"/>
    <mergeCell ref="X45:Y45"/>
    <mergeCell ref="V45:W45"/>
    <mergeCell ref="B49:O49"/>
    <mergeCell ref="P49:Q49"/>
    <mergeCell ref="B47:O47"/>
    <mergeCell ref="V69:W69"/>
    <mergeCell ref="X69:Y69"/>
    <mergeCell ref="Z69:AA69"/>
    <mergeCell ref="AB69:AC69"/>
    <mergeCell ref="B56:O56"/>
    <mergeCell ref="B62:O62"/>
    <mergeCell ref="B60:O60"/>
    <mergeCell ref="P60:Q60"/>
    <mergeCell ref="B87:O87"/>
    <mergeCell ref="T53:U53"/>
    <mergeCell ref="B68:O68"/>
    <mergeCell ref="P67:Q67"/>
    <mergeCell ref="R67:S67"/>
    <mergeCell ref="B69:O69"/>
    <mergeCell ref="B58:O58"/>
    <mergeCell ref="P58:Q58"/>
    <mergeCell ref="T65:U65"/>
    <mergeCell ref="T77:U77"/>
    <mergeCell ref="BH15:BH16"/>
    <mergeCell ref="BD45:BE45"/>
    <mergeCell ref="BD47:BE47"/>
    <mergeCell ref="BD15:BD16"/>
    <mergeCell ref="AD43:AE43"/>
    <mergeCell ref="V47:W47"/>
    <mergeCell ref="BD40:BE40"/>
    <mergeCell ref="BD44:BE44"/>
    <mergeCell ref="O15:R15"/>
    <mergeCell ref="T15:V15"/>
    <mergeCell ref="X15:Z15"/>
    <mergeCell ref="T47:U47"/>
    <mergeCell ref="V56:W56"/>
    <mergeCell ref="B48:O48"/>
    <mergeCell ref="P48:Q48"/>
    <mergeCell ref="BD55:BE55"/>
    <mergeCell ref="P56:Q56"/>
    <mergeCell ref="T54:U54"/>
    <mergeCell ref="R49:S49"/>
    <mergeCell ref="T49:U49"/>
    <mergeCell ref="V49:W49"/>
    <mergeCell ref="X49:Y49"/>
    <mergeCell ref="R58:S58"/>
    <mergeCell ref="X51:Y51"/>
    <mergeCell ref="T56:U56"/>
    <mergeCell ref="V57:W57"/>
    <mergeCell ref="BF49:BI49"/>
    <mergeCell ref="T48:U48"/>
    <mergeCell ref="V48:W48"/>
    <mergeCell ref="X48:Y48"/>
    <mergeCell ref="BF48:BI48"/>
    <mergeCell ref="BD50:BE50"/>
    <mergeCell ref="Z49:AA49"/>
    <mergeCell ref="AB49:AC49"/>
    <mergeCell ref="V54:W54"/>
    <mergeCell ref="X54:Y54"/>
    <mergeCell ref="Z56:AA56"/>
    <mergeCell ref="Z58:AA58"/>
    <mergeCell ref="V53:W53"/>
    <mergeCell ref="BD49:BE49"/>
    <mergeCell ref="BD51:BE51"/>
    <mergeCell ref="BD54:BE54"/>
    <mergeCell ref="BF57:BI57"/>
    <mergeCell ref="R56:S56"/>
    <mergeCell ref="V59:W59"/>
    <mergeCell ref="X59:Y59"/>
    <mergeCell ref="Z59:AA59"/>
    <mergeCell ref="AB59:AC59"/>
    <mergeCell ref="Z53:AA53"/>
    <mergeCell ref="BD56:BE56"/>
    <mergeCell ref="BF50:BI50"/>
    <mergeCell ref="BF55:BI55"/>
    <mergeCell ref="AD51:AE51"/>
    <mergeCell ref="BF56:BI56"/>
    <mergeCell ref="X53:Y53"/>
    <mergeCell ref="BF51:BI51"/>
    <mergeCell ref="R51:S51"/>
    <mergeCell ref="T51:U51"/>
    <mergeCell ref="V51:W51"/>
    <mergeCell ref="Z51:AA51"/>
    <mergeCell ref="R52:S52"/>
    <mergeCell ref="T52:U52"/>
    <mergeCell ref="AD52:AE52"/>
    <mergeCell ref="BD52:BE52"/>
    <mergeCell ref="BF52:BI52"/>
    <mergeCell ref="AD56:AE56"/>
    <mergeCell ref="BD61:BE61"/>
    <mergeCell ref="BF58:BI58"/>
    <mergeCell ref="BF53:BI53"/>
    <mergeCell ref="BD59:BE59"/>
    <mergeCell ref="BF59:BI59"/>
    <mergeCell ref="AD53:AE53"/>
    <mergeCell ref="BD53:BE53"/>
    <mergeCell ref="BD58:BE58"/>
    <mergeCell ref="BF65:BI65"/>
    <mergeCell ref="BF66:BI66"/>
    <mergeCell ref="BF60:BI60"/>
    <mergeCell ref="BD65:BE65"/>
    <mergeCell ref="BF62:BI62"/>
    <mergeCell ref="BF63:BI63"/>
    <mergeCell ref="BD60:BE60"/>
    <mergeCell ref="BF61:BI61"/>
    <mergeCell ref="X55:Y55"/>
    <mergeCell ref="BD68:BE68"/>
    <mergeCell ref="AB62:AC62"/>
    <mergeCell ref="BD66:BE66"/>
    <mergeCell ref="AD62:AE62"/>
    <mergeCell ref="BD62:BE62"/>
    <mergeCell ref="Z60:AA60"/>
    <mergeCell ref="X61:Y61"/>
    <mergeCell ref="Z61:AA61"/>
    <mergeCell ref="AB68:AC68"/>
    <mergeCell ref="R111:S111"/>
    <mergeCell ref="Q5:AW5"/>
    <mergeCell ref="T75:U75"/>
    <mergeCell ref="R73:S73"/>
    <mergeCell ref="T73:U73"/>
    <mergeCell ref="V73:W73"/>
    <mergeCell ref="V88:W88"/>
    <mergeCell ref="V52:W52"/>
    <mergeCell ref="V61:W61"/>
    <mergeCell ref="AB56:AC56"/>
    <mergeCell ref="X57:Y57"/>
    <mergeCell ref="AB64:AC64"/>
    <mergeCell ref="Z54:AA54"/>
    <mergeCell ref="BF110:BI110"/>
    <mergeCell ref="BF107:BI107"/>
    <mergeCell ref="V112:W112"/>
    <mergeCell ref="BF68:BI68"/>
    <mergeCell ref="BF67:BI67"/>
    <mergeCell ref="Z67:AA67"/>
    <mergeCell ref="AD63:AE63"/>
    <mergeCell ref="P83:Q83"/>
    <mergeCell ref="V83:W83"/>
    <mergeCell ref="B88:O88"/>
    <mergeCell ref="T103:U103"/>
    <mergeCell ref="X62:Y62"/>
    <mergeCell ref="AD46:AE46"/>
    <mergeCell ref="T91:U91"/>
    <mergeCell ref="X46:Y46"/>
    <mergeCell ref="T46:U46"/>
    <mergeCell ref="X52:Y52"/>
    <mergeCell ref="BF89:BI89"/>
    <mergeCell ref="X89:Y89"/>
    <mergeCell ref="BD77:BE77"/>
    <mergeCell ref="B91:O91"/>
    <mergeCell ref="V79:W79"/>
    <mergeCell ref="T79:U79"/>
    <mergeCell ref="P87:Q87"/>
    <mergeCell ref="V84:W84"/>
    <mergeCell ref="B82:O82"/>
    <mergeCell ref="P91:Q91"/>
    <mergeCell ref="AU121:AW121"/>
    <mergeCell ref="BF115:BI115"/>
    <mergeCell ref="AD118:AE118"/>
    <mergeCell ref="Z118:AA118"/>
    <mergeCell ref="AD112:AE112"/>
    <mergeCell ref="P77:Q77"/>
    <mergeCell ref="BF108:BI108"/>
    <mergeCell ref="BF111:BI111"/>
    <mergeCell ref="V111:W111"/>
    <mergeCell ref="BD104:BE104"/>
    <mergeCell ref="Z117:AA117"/>
    <mergeCell ref="AD115:AE115"/>
    <mergeCell ref="AB118:AC118"/>
    <mergeCell ref="BF119:BI119"/>
    <mergeCell ref="AD104:AE104"/>
    <mergeCell ref="AB104:AC104"/>
    <mergeCell ref="BF106:BI106"/>
    <mergeCell ref="Z109:AA109"/>
    <mergeCell ref="BF104:BI104"/>
    <mergeCell ref="AB110:AC110"/>
    <mergeCell ref="AR116:AT116"/>
    <mergeCell ref="V119:W119"/>
    <mergeCell ref="BF105:BI105"/>
    <mergeCell ref="X104:Y104"/>
    <mergeCell ref="BD107:BE107"/>
    <mergeCell ref="Z105:AA105"/>
    <mergeCell ref="BD108:BE108"/>
    <mergeCell ref="X119:Y119"/>
    <mergeCell ref="AB115:AC115"/>
    <mergeCell ref="AL118:AN118"/>
    <mergeCell ref="V113:W113"/>
    <mergeCell ref="AI123:AK123"/>
    <mergeCell ref="AB122:AC122"/>
    <mergeCell ref="AD122:AE122"/>
    <mergeCell ref="AF118:AH118"/>
    <mergeCell ref="V117:W117"/>
    <mergeCell ref="X115:Y115"/>
    <mergeCell ref="AF120:AH120"/>
    <mergeCell ref="AB113:AC113"/>
    <mergeCell ref="Z121:AA121"/>
    <mergeCell ref="AC126:AE126"/>
    <mergeCell ref="Z123:AA123"/>
    <mergeCell ref="AB123:AC123"/>
    <mergeCell ref="BF117:BI117"/>
    <mergeCell ref="AI128:AK128"/>
    <mergeCell ref="V118:W118"/>
    <mergeCell ref="AO120:AQ120"/>
    <mergeCell ref="AL120:AN120"/>
    <mergeCell ref="AF121:AH121"/>
    <mergeCell ref="AI121:AK121"/>
    <mergeCell ref="AB121:AC121"/>
    <mergeCell ref="AX121:AZ121"/>
    <mergeCell ref="AL127:AN127"/>
    <mergeCell ref="AU126:AZ126"/>
    <mergeCell ref="AF127:AH127"/>
    <mergeCell ref="T119:U119"/>
    <mergeCell ref="T126:AB126"/>
    <mergeCell ref="AL125:AT125"/>
    <mergeCell ref="AR126:AT126"/>
    <mergeCell ref="AR127:AT127"/>
    <mergeCell ref="AI131:AK131"/>
    <mergeCell ref="AU130:AZ130"/>
    <mergeCell ref="AR130:AT130"/>
    <mergeCell ref="AF119:AK119"/>
    <mergeCell ref="AI127:AK127"/>
    <mergeCell ref="AL128:AN128"/>
    <mergeCell ref="AI126:AK126"/>
    <mergeCell ref="AR129:AT129"/>
    <mergeCell ref="AR122:AT122"/>
    <mergeCell ref="AF123:AH123"/>
    <mergeCell ref="T125:AK125"/>
    <mergeCell ref="AC127:AE127"/>
    <mergeCell ref="AF126:AH126"/>
    <mergeCell ref="AX120:AZ120"/>
    <mergeCell ref="AX118:AZ118"/>
    <mergeCell ref="BD118:BE118"/>
    <mergeCell ref="BD122:BE122"/>
    <mergeCell ref="BD121:BE121"/>
    <mergeCell ref="X122:Y122"/>
    <mergeCell ref="AD124:AE124"/>
    <mergeCell ref="BF118:BI118"/>
    <mergeCell ref="T128:AB128"/>
    <mergeCell ref="AC128:AE128"/>
    <mergeCell ref="AC130:AE130"/>
    <mergeCell ref="BF116:BI116"/>
    <mergeCell ref="AL119:AQ119"/>
    <mergeCell ref="Z119:AA119"/>
    <mergeCell ref="AR117:AW117"/>
    <mergeCell ref="AF130:AH130"/>
    <mergeCell ref="AR119:AW119"/>
    <mergeCell ref="AD113:AE113"/>
    <mergeCell ref="T118:U118"/>
    <mergeCell ref="X117:Y117"/>
    <mergeCell ref="T129:AB129"/>
    <mergeCell ref="AC129:AE129"/>
    <mergeCell ref="BD115:BE115"/>
    <mergeCell ref="AF124:AH124"/>
    <mergeCell ref="AL122:AN122"/>
    <mergeCell ref="AF129:AH129"/>
    <mergeCell ref="AI129:AK129"/>
    <mergeCell ref="BF136:BI136"/>
    <mergeCell ref="BF135:BI135"/>
    <mergeCell ref="BG131:BI131"/>
    <mergeCell ref="BG128:BI128"/>
    <mergeCell ref="BG130:BI130"/>
    <mergeCell ref="A147:D147"/>
    <mergeCell ref="BF147:BI147"/>
    <mergeCell ref="BF143:BI143"/>
    <mergeCell ref="AL131:AN131"/>
    <mergeCell ref="AO129:AQ129"/>
    <mergeCell ref="AR131:AT131"/>
    <mergeCell ref="AO128:AQ128"/>
    <mergeCell ref="AO123:AQ123"/>
    <mergeCell ref="AR123:AT123"/>
    <mergeCell ref="AO131:AQ131"/>
    <mergeCell ref="BA126:BC126"/>
    <mergeCell ref="AU123:AW123"/>
    <mergeCell ref="AX123:AZ123"/>
    <mergeCell ref="AO130:AQ130"/>
    <mergeCell ref="A126:J126"/>
    <mergeCell ref="X124:Y124"/>
    <mergeCell ref="A153:D153"/>
    <mergeCell ref="BF153:BI153"/>
    <mergeCell ref="Z124:AA124"/>
    <mergeCell ref="A127:J127"/>
    <mergeCell ref="AO127:AQ127"/>
    <mergeCell ref="AU127:AZ127"/>
    <mergeCell ref="BD128:BF128"/>
    <mergeCell ref="AR124:AT124"/>
    <mergeCell ref="AL126:AN126"/>
    <mergeCell ref="N128:P128"/>
    <mergeCell ref="A141:D141"/>
    <mergeCell ref="A139:D139"/>
    <mergeCell ref="E135:BE135"/>
    <mergeCell ref="AR128:AT128"/>
    <mergeCell ref="T131:AB131"/>
    <mergeCell ref="A140:D140"/>
    <mergeCell ref="AU128:AZ128"/>
    <mergeCell ref="AO126:AQ126"/>
    <mergeCell ref="AL124:AN124"/>
    <mergeCell ref="A129:J129"/>
    <mergeCell ref="K129:M129"/>
    <mergeCell ref="N129:P129"/>
    <mergeCell ref="Q129:S129"/>
    <mergeCell ref="BE15:BE16"/>
    <mergeCell ref="AS15:AS16"/>
    <mergeCell ref="AO15:AR15"/>
    <mergeCell ref="BD42:BE42"/>
    <mergeCell ref="AW15:AW16"/>
    <mergeCell ref="BF15:BF16"/>
    <mergeCell ref="R44:S44"/>
    <mergeCell ref="B42:O42"/>
    <mergeCell ref="B44:O44"/>
    <mergeCell ref="P44:Q44"/>
    <mergeCell ref="BG15:BG16"/>
    <mergeCell ref="AK15:AN15"/>
    <mergeCell ref="AX15:BA15"/>
    <mergeCell ref="BF42:BI42"/>
    <mergeCell ref="AT15:AV15"/>
    <mergeCell ref="BI15:BI16"/>
    <mergeCell ref="AF15:AF16"/>
    <mergeCell ref="AA15:AA16"/>
    <mergeCell ref="W15:W16"/>
    <mergeCell ref="F15:F16"/>
    <mergeCell ref="Z40:AA40"/>
    <mergeCell ref="B39:O39"/>
    <mergeCell ref="B38:O38"/>
    <mergeCell ref="T39:U39"/>
    <mergeCell ref="K15:N15"/>
    <mergeCell ref="T44:U44"/>
    <mergeCell ref="AB43:AC43"/>
    <mergeCell ref="BD38:BE38"/>
    <mergeCell ref="B43:O43"/>
    <mergeCell ref="P39:Q39"/>
    <mergeCell ref="R39:S39"/>
    <mergeCell ref="Z39:AA39"/>
    <mergeCell ref="P43:Q43"/>
    <mergeCell ref="X42:Y42"/>
    <mergeCell ref="V38:W38"/>
    <mergeCell ref="A35:A37"/>
    <mergeCell ref="V36:W37"/>
    <mergeCell ref="T36:U37"/>
    <mergeCell ref="Z37:AA37"/>
    <mergeCell ref="AB15:AE15"/>
    <mergeCell ref="T35:AE35"/>
    <mergeCell ref="P35:Q37"/>
    <mergeCell ref="B35:O37"/>
    <mergeCell ref="B15:E15"/>
    <mergeCell ref="S15:S16"/>
    <mergeCell ref="V44:W44"/>
    <mergeCell ref="X44:Y44"/>
    <mergeCell ref="X37:Y37"/>
    <mergeCell ref="X38:Y38"/>
    <mergeCell ref="V42:W42"/>
    <mergeCell ref="AJ15:AJ16"/>
    <mergeCell ref="AB39:AC39"/>
    <mergeCell ref="AB42:AC42"/>
    <mergeCell ref="T41:U41"/>
    <mergeCell ref="V41:W41"/>
    <mergeCell ref="X41:Y41"/>
    <mergeCell ref="G15:I15"/>
    <mergeCell ref="V40:W40"/>
    <mergeCell ref="X40:Y40"/>
    <mergeCell ref="B41:O41"/>
    <mergeCell ref="V39:W39"/>
    <mergeCell ref="X39:Y39"/>
    <mergeCell ref="A15:A16"/>
    <mergeCell ref="B40:O40"/>
    <mergeCell ref="P40:Q40"/>
    <mergeCell ref="X36:AE36"/>
    <mergeCell ref="AB40:AC40"/>
    <mergeCell ref="AD41:AE41"/>
    <mergeCell ref="T38:U38"/>
    <mergeCell ref="BD41:BE41"/>
    <mergeCell ref="T40:U40"/>
    <mergeCell ref="R46:S46"/>
    <mergeCell ref="T45:U45"/>
    <mergeCell ref="AL36:AQ36"/>
    <mergeCell ref="R35:S37"/>
    <mergeCell ref="BD43:BE43"/>
    <mergeCell ref="AB46:AC46"/>
    <mergeCell ref="AD44:AE44"/>
    <mergeCell ref="AD42:AE42"/>
    <mergeCell ref="R40:S40"/>
    <mergeCell ref="AB38:AC38"/>
    <mergeCell ref="AD38:AE38"/>
    <mergeCell ref="AD40:AE40"/>
    <mergeCell ref="AB41:AC41"/>
    <mergeCell ref="BF35:BI37"/>
    <mergeCell ref="BF41:BI41"/>
    <mergeCell ref="BD35:BE37"/>
    <mergeCell ref="BF40:BI40"/>
    <mergeCell ref="BD39:BE39"/>
    <mergeCell ref="P38:Q38"/>
    <mergeCell ref="R38:S38"/>
    <mergeCell ref="Z42:AA42"/>
    <mergeCell ref="R41:S41"/>
    <mergeCell ref="AF36:AK36"/>
    <mergeCell ref="Z38:AA38"/>
    <mergeCell ref="AD39:AE39"/>
    <mergeCell ref="AB37:AC37"/>
    <mergeCell ref="AD37:AE37"/>
    <mergeCell ref="R42:S42"/>
    <mergeCell ref="BF43:BI43"/>
    <mergeCell ref="BF44:BI44"/>
    <mergeCell ref="BF46:BI46"/>
    <mergeCell ref="AR36:AW36"/>
    <mergeCell ref="BF38:BI38"/>
    <mergeCell ref="Z41:AA41"/>
    <mergeCell ref="BF39:BI39"/>
    <mergeCell ref="Z44:AA44"/>
    <mergeCell ref="BF45:BI45"/>
    <mergeCell ref="AD45:AE45"/>
    <mergeCell ref="P42:Q42"/>
    <mergeCell ref="P41:Q41"/>
    <mergeCell ref="Z45:AA45"/>
    <mergeCell ref="T42:U42"/>
    <mergeCell ref="V46:W46"/>
    <mergeCell ref="AB44:AC44"/>
    <mergeCell ref="Z46:AA46"/>
    <mergeCell ref="P45:Q45"/>
    <mergeCell ref="T43:U43"/>
    <mergeCell ref="V43:W43"/>
    <mergeCell ref="AQ177:AV177"/>
    <mergeCell ref="AJ178:AO178"/>
    <mergeCell ref="I169:AC169"/>
    <mergeCell ref="AD123:AE123"/>
    <mergeCell ref="AQ171:AV171"/>
    <mergeCell ref="R43:S43"/>
    <mergeCell ref="AB45:AC45"/>
    <mergeCell ref="X43:Y43"/>
    <mergeCell ref="Z43:AA43"/>
    <mergeCell ref="R45:S45"/>
    <mergeCell ref="BD116:BE116"/>
    <mergeCell ref="AB67:AC67"/>
    <mergeCell ref="AB71:AC71"/>
    <mergeCell ref="AD50:AE50"/>
    <mergeCell ref="B46:O46"/>
    <mergeCell ref="A190:AC190"/>
    <mergeCell ref="A189:W189"/>
    <mergeCell ref="BD46:BE46"/>
    <mergeCell ref="AF117:AK117"/>
    <mergeCell ref="AL117:AQ117"/>
    <mergeCell ref="B65:O65"/>
    <mergeCell ref="B67:O67"/>
    <mergeCell ref="R66:S66"/>
    <mergeCell ref="T66:U66"/>
    <mergeCell ref="BF47:BI47"/>
    <mergeCell ref="AB117:AC117"/>
    <mergeCell ref="AF116:AH116"/>
    <mergeCell ref="AI116:AK116"/>
    <mergeCell ref="AL116:AN116"/>
    <mergeCell ref="AD116:AE116"/>
    <mergeCell ref="BD113:BE113"/>
    <mergeCell ref="AX116:AZ116"/>
    <mergeCell ref="BF113:BI113"/>
    <mergeCell ref="AX124:AZ124"/>
    <mergeCell ref="A162:AC162"/>
    <mergeCell ref="AR121:AT121"/>
    <mergeCell ref="AU116:AW116"/>
    <mergeCell ref="BD126:BF126"/>
    <mergeCell ref="AO122:AQ122"/>
    <mergeCell ref="AF128:AH128"/>
    <mergeCell ref="AJ171:AO171"/>
    <mergeCell ref="AJ173:AO173"/>
    <mergeCell ref="AJ174:AO174"/>
    <mergeCell ref="AO121:AQ121"/>
    <mergeCell ref="E143:BE143"/>
    <mergeCell ref="BD124:BE124"/>
    <mergeCell ref="AJ165:AO165"/>
    <mergeCell ref="AI122:AK122"/>
    <mergeCell ref="BD130:BF130"/>
    <mergeCell ref="BD127:BF127"/>
    <mergeCell ref="AQ163:AV163"/>
    <mergeCell ref="AJ166:AO166"/>
    <mergeCell ref="BD131:BF131"/>
    <mergeCell ref="AR118:AT118"/>
    <mergeCell ref="BF138:BI138"/>
    <mergeCell ref="BF139:BI139"/>
    <mergeCell ref="BF140:BI140"/>
    <mergeCell ref="AU131:AZ131"/>
    <mergeCell ref="E156:BE156"/>
    <mergeCell ref="BF137:BI137"/>
    <mergeCell ref="B66:O66"/>
    <mergeCell ref="AB108:AC108"/>
    <mergeCell ref="V68:W68"/>
    <mergeCell ref="Z68:AA68"/>
    <mergeCell ref="X67:Y67"/>
    <mergeCell ref="V74:W74"/>
    <mergeCell ref="V71:W71"/>
    <mergeCell ref="P66:Q66"/>
    <mergeCell ref="B90:O90"/>
    <mergeCell ref="T74:U74"/>
    <mergeCell ref="AB119:AC119"/>
    <mergeCell ref="Z111:AA111"/>
    <mergeCell ref="A187:F187"/>
    <mergeCell ref="A185:F185"/>
    <mergeCell ref="A178:F178"/>
    <mergeCell ref="R182:AC182"/>
    <mergeCell ref="Q183:AD183"/>
    <mergeCell ref="A184:F184"/>
    <mergeCell ref="H184:M184"/>
    <mergeCell ref="A186:F186"/>
    <mergeCell ref="BF74:BI74"/>
    <mergeCell ref="Z65:AA65"/>
    <mergeCell ref="A154:D154"/>
    <mergeCell ref="AL121:AN121"/>
    <mergeCell ref="AD110:AE110"/>
    <mergeCell ref="X111:Y111"/>
    <mergeCell ref="AI120:AK120"/>
    <mergeCell ref="AF122:AH122"/>
    <mergeCell ref="A124:S124"/>
    <mergeCell ref="AD119:AE119"/>
    <mergeCell ref="V50:W50"/>
    <mergeCell ref="X50:Y50"/>
    <mergeCell ref="BD71:BE71"/>
    <mergeCell ref="BF64:BI64"/>
    <mergeCell ref="BF75:BI75"/>
    <mergeCell ref="BD70:BE70"/>
    <mergeCell ref="BF71:BI71"/>
    <mergeCell ref="X70:Y70"/>
    <mergeCell ref="X71:Y71"/>
    <mergeCell ref="Z71:AA71"/>
    <mergeCell ref="AB50:AC50"/>
    <mergeCell ref="Z70:AA70"/>
    <mergeCell ref="AB70:AC70"/>
    <mergeCell ref="Z57:AA57"/>
    <mergeCell ref="AB57:AC57"/>
    <mergeCell ref="Z63:AA63"/>
    <mergeCell ref="AB63:AC63"/>
    <mergeCell ref="AB54:AC54"/>
    <mergeCell ref="AB53:AC53"/>
    <mergeCell ref="AB61:AC61"/>
    <mergeCell ref="R71:S71"/>
    <mergeCell ref="T71:U71"/>
    <mergeCell ref="R69:S69"/>
    <mergeCell ref="B70:O70"/>
    <mergeCell ref="P70:Q70"/>
    <mergeCell ref="Z50:AA50"/>
    <mergeCell ref="B50:O50"/>
    <mergeCell ref="P50:Q50"/>
    <mergeCell ref="R50:S50"/>
    <mergeCell ref="T50:U50"/>
    <mergeCell ref="B72:O72"/>
    <mergeCell ref="P82:Q82"/>
    <mergeCell ref="Z75:AA75"/>
    <mergeCell ref="AD58:AE58"/>
    <mergeCell ref="AD65:AE65"/>
    <mergeCell ref="Z81:AA81"/>
    <mergeCell ref="X66:Y66"/>
    <mergeCell ref="Z66:AA66"/>
    <mergeCell ref="B71:O71"/>
    <mergeCell ref="P71:Q71"/>
    <mergeCell ref="BF54:BI54"/>
    <mergeCell ref="BD64:BE64"/>
    <mergeCell ref="AD59:AE59"/>
    <mergeCell ref="P64:Q64"/>
    <mergeCell ref="V62:W62"/>
    <mergeCell ref="V60:W60"/>
    <mergeCell ref="T58:U58"/>
    <mergeCell ref="V58:W58"/>
    <mergeCell ref="X58:Y58"/>
    <mergeCell ref="T62:U62"/>
    <mergeCell ref="AB65:AC65"/>
    <mergeCell ref="V66:W66"/>
    <mergeCell ref="P73:Q73"/>
    <mergeCell ref="T72:U72"/>
    <mergeCell ref="X76:Y76"/>
    <mergeCell ref="P75:Q75"/>
    <mergeCell ref="T68:U68"/>
    <mergeCell ref="T67:U67"/>
    <mergeCell ref="P69:Q69"/>
    <mergeCell ref="P72:Q72"/>
    <mergeCell ref="R77:S77"/>
    <mergeCell ref="P81:Q81"/>
    <mergeCell ref="P80:Q80"/>
    <mergeCell ref="BF69:BI69"/>
    <mergeCell ref="P78:Q78"/>
    <mergeCell ref="BD63:BE63"/>
    <mergeCell ref="X63:Y63"/>
    <mergeCell ref="BD69:BE69"/>
    <mergeCell ref="BD78:BE78"/>
    <mergeCell ref="V70:W70"/>
    <mergeCell ref="BF88:BI88"/>
    <mergeCell ref="V87:W87"/>
    <mergeCell ref="R87:S87"/>
    <mergeCell ref="BF84:BI84"/>
    <mergeCell ref="AD84:AE84"/>
    <mergeCell ref="AD79:AE79"/>
    <mergeCell ref="V80:W80"/>
    <mergeCell ref="BD88:BE88"/>
    <mergeCell ref="R85:S85"/>
    <mergeCell ref="BD80:BE80"/>
    <mergeCell ref="AB51:AC51"/>
    <mergeCell ref="AB52:AC52"/>
    <mergeCell ref="V55:W55"/>
    <mergeCell ref="B55:O55"/>
    <mergeCell ref="T55:U55"/>
    <mergeCell ref="B51:O51"/>
    <mergeCell ref="P51:Q51"/>
    <mergeCell ref="Z52:AA52"/>
    <mergeCell ref="B52:O52"/>
    <mergeCell ref="P52:Q52"/>
    <mergeCell ref="B57:O57"/>
    <mergeCell ref="P57:Q57"/>
    <mergeCell ref="R63:S63"/>
    <mergeCell ref="T63:U63"/>
    <mergeCell ref="V63:W63"/>
    <mergeCell ref="B59:O59"/>
    <mergeCell ref="T60:U60"/>
    <mergeCell ref="R62:S62"/>
    <mergeCell ref="R61:S61"/>
    <mergeCell ref="R60:S60"/>
    <mergeCell ref="B54:O54"/>
    <mergeCell ref="B53:O53"/>
    <mergeCell ref="T78:U78"/>
    <mergeCell ref="V78:W78"/>
    <mergeCell ref="AB77:AC77"/>
    <mergeCell ref="B76:O76"/>
    <mergeCell ref="B78:O78"/>
    <mergeCell ref="P63:Q63"/>
    <mergeCell ref="R70:S70"/>
    <mergeCell ref="P61:Q61"/>
    <mergeCell ref="T70:U70"/>
    <mergeCell ref="T82:U82"/>
    <mergeCell ref="AB85:AC85"/>
    <mergeCell ref="AB84:AC84"/>
    <mergeCell ref="Z85:AA85"/>
    <mergeCell ref="Z84:AA84"/>
    <mergeCell ref="Z78:AA78"/>
    <mergeCell ref="Z76:AA76"/>
    <mergeCell ref="T76:U76"/>
    <mergeCell ref="V82:W82"/>
    <mergeCell ref="Z83:AA83"/>
    <mergeCell ref="V81:W81"/>
    <mergeCell ref="BF83:BI83"/>
    <mergeCell ref="BD84:BE84"/>
    <mergeCell ref="AD78:AE78"/>
    <mergeCell ref="B99:O99"/>
    <mergeCell ref="P99:Q99"/>
    <mergeCell ref="R99:S99"/>
    <mergeCell ref="T99:U99"/>
    <mergeCell ref="BF90:BI90"/>
    <mergeCell ref="AD89:AE89"/>
    <mergeCell ref="BD89:BE89"/>
    <mergeCell ref="B98:O98"/>
    <mergeCell ref="BF97:BI97"/>
    <mergeCell ref="X96:Y96"/>
    <mergeCell ref="BF70:BI70"/>
    <mergeCell ref="T88:U88"/>
    <mergeCell ref="AD88:AE88"/>
    <mergeCell ref="AD87:AE87"/>
    <mergeCell ref="AD86:AE86"/>
    <mergeCell ref="BF78:BI78"/>
    <mergeCell ref="X83:Y83"/>
    <mergeCell ref="X80:Y80"/>
    <mergeCell ref="BF72:BI72"/>
    <mergeCell ref="AD71:AE71"/>
    <mergeCell ref="B84:O84"/>
    <mergeCell ref="P85:Q85"/>
    <mergeCell ref="X78:Y78"/>
    <mergeCell ref="BF91:BI91"/>
    <mergeCell ref="X92:Y92"/>
    <mergeCell ref="AD82:AE82"/>
    <mergeCell ref="BD85:BE85"/>
    <mergeCell ref="P86:Q86"/>
    <mergeCell ref="R86:S86"/>
    <mergeCell ref="BF79:BI79"/>
    <mergeCell ref="T84:U84"/>
    <mergeCell ref="R94:S94"/>
    <mergeCell ref="R90:S90"/>
    <mergeCell ref="Z89:AA89"/>
    <mergeCell ref="B83:O83"/>
    <mergeCell ref="T86:U86"/>
    <mergeCell ref="V86:W86"/>
    <mergeCell ref="X86:Y86"/>
    <mergeCell ref="X87:Y87"/>
    <mergeCell ref="B86:O86"/>
    <mergeCell ref="Z112:AA112"/>
    <mergeCell ref="AO116:AQ116"/>
    <mergeCell ref="AB112:AC112"/>
    <mergeCell ref="V94:W94"/>
    <mergeCell ref="T85:U85"/>
    <mergeCell ref="V85:W85"/>
    <mergeCell ref="AD85:AE85"/>
    <mergeCell ref="Z116:AA116"/>
    <mergeCell ref="Z113:AA113"/>
    <mergeCell ref="T115:U115"/>
    <mergeCell ref="V72:W72"/>
    <mergeCell ref="B75:O75"/>
    <mergeCell ref="B79:O79"/>
    <mergeCell ref="P79:Q79"/>
    <mergeCell ref="R79:S79"/>
    <mergeCell ref="R75:S75"/>
    <mergeCell ref="B77:O77"/>
    <mergeCell ref="B73:O73"/>
    <mergeCell ref="R78:S78"/>
    <mergeCell ref="B74:O74"/>
    <mergeCell ref="BD87:BE87"/>
    <mergeCell ref="AX117:BC117"/>
    <mergeCell ref="AU129:AZ129"/>
    <mergeCell ref="BD129:BF129"/>
    <mergeCell ref="BG129:BI129"/>
    <mergeCell ref="AD117:AE117"/>
    <mergeCell ref="BD123:BE123"/>
    <mergeCell ref="BD110:BE110"/>
    <mergeCell ref="BF112:BI112"/>
    <mergeCell ref="BD119:BE119"/>
    <mergeCell ref="BD117:BE117"/>
    <mergeCell ref="BD112:BE112"/>
    <mergeCell ref="AI124:AK124"/>
    <mergeCell ref="AL123:AN123"/>
    <mergeCell ref="AX119:BC119"/>
    <mergeCell ref="BA121:BC121"/>
    <mergeCell ref="AU120:AW120"/>
    <mergeCell ref="AI118:AK118"/>
    <mergeCell ref="AO124:AQ124"/>
    <mergeCell ref="AU124:AW124"/>
    <mergeCell ref="BF98:BI98"/>
    <mergeCell ref="V99:W99"/>
    <mergeCell ref="X99:Y99"/>
    <mergeCell ref="Z99:AA99"/>
    <mergeCell ref="BF93:BI93"/>
    <mergeCell ref="A116:S116"/>
    <mergeCell ref="V116:W116"/>
    <mergeCell ref="T112:U112"/>
    <mergeCell ref="X116:Y116"/>
    <mergeCell ref="Z98:AA98"/>
    <mergeCell ref="BF122:BI122"/>
    <mergeCell ref="BF142:BI142"/>
    <mergeCell ref="BA123:BC123"/>
    <mergeCell ref="BA124:BC124"/>
    <mergeCell ref="BA122:BC122"/>
    <mergeCell ref="BF123:BI123"/>
    <mergeCell ref="BG127:BI127"/>
    <mergeCell ref="BF141:BI141"/>
    <mergeCell ref="BF124:BI124"/>
    <mergeCell ref="BG126:BI126"/>
    <mergeCell ref="AB124:AC124"/>
    <mergeCell ref="AD90:AE90"/>
    <mergeCell ref="X90:Y90"/>
    <mergeCell ref="Z90:AA90"/>
    <mergeCell ref="B63:O63"/>
    <mergeCell ref="Z91:AA91"/>
    <mergeCell ref="AB91:AC91"/>
    <mergeCell ref="B94:O94"/>
    <mergeCell ref="P94:Q94"/>
    <mergeCell ref="B81:O81"/>
    <mergeCell ref="BF154:BI154"/>
    <mergeCell ref="A149:D149"/>
    <mergeCell ref="BF149:BI149"/>
    <mergeCell ref="A151:D151"/>
    <mergeCell ref="E151:BE151"/>
    <mergeCell ref="BF151:BI151"/>
    <mergeCell ref="A152:D152"/>
    <mergeCell ref="Q127:S127"/>
    <mergeCell ref="A120:O120"/>
    <mergeCell ref="N126:P126"/>
    <mergeCell ref="K127:M127"/>
    <mergeCell ref="A119:S119"/>
    <mergeCell ref="T127:AB127"/>
    <mergeCell ref="Z122:AA122"/>
    <mergeCell ref="A125:S125"/>
    <mergeCell ref="Q126:S126"/>
    <mergeCell ref="V124:W124"/>
  </mergeCells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36" r:id="rId1"/>
  <rowBreaks count="4" manualBreakCount="4">
    <brk id="47" max="60" man="1"/>
    <brk id="77" max="60" man="1"/>
    <brk id="109" max="60" man="1"/>
    <brk id="131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52"/>
  <sheetViews>
    <sheetView tabSelected="1" view="pageBreakPreview" zoomScale="15" zoomScaleNormal="25" zoomScaleSheetLayoutView="15" zoomScalePageLayoutView="0" workbookViewId="0" topLeftCell="A203">
      <selection activeCell="AM87" sqref="AM87"/>
    </sheetView>
  </sheetViews>
  <sheetFormatPr defaultColWidth="4.75390625" defaultRowHeight="12.75"/>
  <cols>
    <col min="1" max="1" width="5.375" style="619" customWidth="1"/>
    <col min="2" max="2" width="32.875" style="619" customWidth="1"/>
    <col min="3" max="3" width="15.375" style="619" customWidth="1"/>
    <col min="4" max="8" width="11.25390625" style="619" customWidth="1"/>
    <col min="9" max="11" width="14.25390625" style="619" customWidth="1"/>
    <col min="12" max="12" width="11.25390625" style="619" customWidth="1"/>
    <col min="13" max="16" width="14.25390625" style="619" customWidth="1"/>
    <col min="17" max="17" width="16.375" style="619" customWidth="1"/>
    <col min="18" max="18" width="14.75390625" style="619" customWidth="1"/>
    <col min="19" max="20" width="13.875" style="631" customWidth="1"/>
    <col min="21" max="27" width="14.75390625" style="619" customWidth="1"/>
    <col min="28" max="28" width="15.625" style="619" customWidth="1"/>
    <col min="29" max="29" width="14.75390625" style="619" customWidth="1"/>
    <col min="30" max="30" width="14.00390625" style="619" customWidth="1"/>
    <col min="31" max="33" width="14.75390625" style="619" customWidth="1"/>
    <col min="34" max="34" width="15.375" style="619" customWidth="1"/>
    <col min="35" max="35" width="21.75390625" style="619" customWidth="1"/>
    <col min="36" max="36" width="18.625" style="619" customWidth="1"/>
    <col min="37" max="38" width="14.75390625" style="619" customWidth="1"/>
    <col min="39" max="39" width="21.625" style="619" customWidth="1"/>
    <col min="40" max="40" width="17.625" style="619" customWidth="1"/>
    <col min="41" max="41" width="16.625" style="619" customWidth="1"/>
    <col min="42" max="42" width="14.75390625" style="619" customWidth="1"/>
    <col min="43" max="43" width="23.00390625" style="619" customWidth="1"/>
    <col min="44" max="44" width="18.625" style="619" customWidth="1"/>
    <col min="45" max="46" width="14.75390625" style="619" customWidth="1"/>
    <col min="47" max="47" width="21.75390625" style="619" customWidth="1"/>
    <col min="48" max="48" width="15.75390625" style="619" customWidth="1"/>
    <col min="49" max="50" width="15.00390625" style="619" customWidth="1"/>
    <col min="51" max="51" width="21.75390625" style="619" customWidth="1"/>
    <col min="52" max="52" width="16.125" style="619" customWidth="1"/>
    <col min="53" max="54" width="19.75390625" style="619" customWidth="1"/>
    <col min="55" max="55" width="22.625" style="619" customWidth="1"/>
    <col min="56" max="56" width="16.125" style="619" customWidth="1"/>
    <col min="57" max="58" width="19.75390625" style="619" customWidth="1"/>
    <col min="59" max="59" width="22.625" style="619" customWidth="1"/>
    <col min="60" max="60" width="16.125" style="619" customWidth="1"/>
    <col min="61" max="62" width="19.75390625" style="619" customWidth="1"/>
    <col min="63" max="63" width="22.375" style="619" customWidth="1"/>
    <col min="64" max="64" width="17.75390625" style="619" customWidth="1"/>
    <col min="65" max="65" width="15.375" style="619" customWidth="1"/>
    <col min="66" max="66" width="10.25390625" style="619" customWidth="1"/>
    <col min="67" max="67" width="8.375" style="619" customWidth="1"/>
    <col min="68" max="68" width="7.375" style="619" customWidth="1"/>
    <col min="69" max="69" width="12.25390625" style="619" customWidth="1"/>
    <col min="70" max="73" width="21.25390625" style="620" customWidth="1"/>
    <col min="74" max="75" width="11.25390625" style="619" customWidth="1"/>
    <col min="76" max="78" width="4.75390625" style="619" customWidth="1"/>
    <col min="79" max="79" width="13.00390625" style="619" customWidth="1"/>
    <col min="80" max="16384" width="4.75390625" style="619" customWidth="1"/>
  </cols>
  <sheetData>
    <row r="2" spans="1:56" ht="115.5">
      <c r="A2" s="616"/>
      <c r="B2" s="617"/>
      <c r="C2" s="617" t="s">
        <v>87</v>
      </c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8"/>
      <c r="T2" s="618"/>
      <c r="U2" s="1361" t="s">
        <v>563</v>
      </c>
      <c r="V2" s="1361"/>
      <c r="W2" s="1361"/>
      <c r="X2" s="1361"/>
      <c r="Y2" s="1361"/>
      <c r="Z2" s="1361"/>
      <c r="AA2" s="1361"/>
      <c r="AB2" s="1361"/>
      <c r="AC2" s="1361"/>
      <c r="AD2" s="1361"/>
      <c r="AE2" s="1361"/>
      <c r="AF2" s="1361"/>
      <c r="AG2" s="1361"/>
      <c r="AH2" s="1361"/>
      <c r="AI2" s="1361"/>
      <c r="AJ2" s="1361"/>
      <c r="AK2" s="1361"/>
      <c r="AL2" s="1361"/>
      <c r="AM2" s="1361"/>
      <c r="AN2" s="1361"/>
      <c r="AO2" s="1361"/>
      <c r="AP2" s="1361"/>
      <c r="AQ2" s="1361"/>
      <c r="AR2" s="1361"/>
      <c r="AS2" s="1361"/>
      <c r="AT2" s="1361"/>
      <c r="AU2" s="1361"/>
      <c r="AV2" s="1361"/>
      <c r="AW2" s="1361"/>
      <c r="AX2" s="1361"/>
      <c r="AY2" s="1361"/>
      <c r="AZ2" s="1361"/>
      <c r="BA2" s="1361"/>
      <c r="BB2" s="1361"/>
      <c r="BC2" s="1361"/>
      <c r="BD2" s="1361"/>
    </row>
    <row r="3" spans="1:66" ht="115.5">
      <c r="A3" s="616"/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8"/>
      <c r="T3" s="618"/>
      <c r="U3" s="617"/>
      <c r="V3" s="617"/>
      <c r="W3" s="617"/>
      <c r="X3" s="617"/>
      <c r="Y3" s="617"/>
      <c r="Z3" s="617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17"/>
      <c r="AT3" s="617"/>
      <c r="AU3" s="617"/>
      <c r="AV3" s="617"/>
      <c r="AW3" s="617"/>
      <c r="AX3" s="617"/>
      <c r="AY3" s="617"/>
      <c r="AZ3" s="617"/>
      <c r="BA3" s="617"/>
      <c r="BB3" s="617"/>
      <c r="BC3" s="617"/>
      <c r="BD3" s="617"/>
      <c r="BE3" s="617"/>
      <c r="BF3" s="617"/>
      <c r="BG3" s="617"/>
      <c r="BH3" s="617"/>
      <c r="BI3" s="617"/>
      <c r="BJ3" s="617"/>
      <c r="BK3" s="617"/>
      <c r="BL3" s="617"/>
      <c r="BM3" s="617"/>
      <c r="BN3" s="617"/>
    </row>
    <row r="4" spans="1:79" ht="115.5">
      <c r="A4" s="616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8"/>
      <c r="T4" s="618"/>
      <c r="U4" s="617"/>
      <c r="V4" s="617"/>
      <c r="W4" s="617"/>
      <c r="X4" s="617"/>
      <c r="Y4" s="617"/>
      <c r="Z4" s="617"/>
      <c r="AA4" s="1639" t="s">
        <v>392</v>
      </c>
      <c r="AB4" s="1639"/>
      <c r="AC4" s="1639"/>
      <c r="AD4" s="1639"/>
      <c r="AE4" s="1639"/>
      <c r="AF4" s="1639"/>
      <c r="AG4" s="1639"/>
      <c r="AH4" s="1639"/>
      <c r="AI4" s="1639"/>
      <c r="AJ4" s="1639"/>
      <c r="AK4" s="1639"/>
      <c r="AL4" s="1639"/>
      <c r="AM4" s="1639"/>
      <c r="AN4" s="1639"/>
      <c r="AO4" s="1639"/>
      <c r="AP4" s="1639"/>
      <c r="AQ4" s="1639"/>
      <c r="AR4" s="1639"/>
      <c r="AS4" s="1639"/>
      <c r="AT4" s="1639"/>
      <c r="AU4" s="1639"/>
      <c r="AV4" s="1639"/>
      <c r="AW4" s="1639"/>
      <c r="AX4" s="1639"/>
      <c r="AY4" s="1639"/>
      <c r="AZ4" s="1639"/>
      <c r="BA4" s="617"/>
      <c r="BB4" s="617"/>
      <c r="BC4" s="617"/>
      <c r="BD4" s="617"/>
      <c r="BE4" s="622"/>
      <c r="BF4" s="622"/>
      <c r="BG4" s="622"/>
      <c r="BH4" s="622"/>
      <c r="BI4" s="622"/>
      <c r="BJ4" s="622"/>
      <c r="BK4" s="622"/>
      <c r="BL4" s="622"/>
      <c r="BM4" s="622"/>
      <c r="BN4" s="622"/>
      <c r="BO4" s="536"/>
      <c r="BP4" s="536"/>
      <c r="BQ4" s="536"/>
      <c r="BR4" s="536"/>
      <c r="BS4" s="536"/>
      <c r="BT4" s="536"/>
      <c r="BU4" s="536"/>
      <c r="BV4" s="536"/>
      <c r="BW4" s="536"/>
      <c r="BX4" s="536"/>
      <c r="BY4" s="536"/>
      <c r="BZ4" s="536"/>
      <c r="CA4" s="536"/>
    </row>
    <row r="5" spans="1:66" ht="115.5">
      <c r="A5" s="616"/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8"/>
      <c r="T5" s="618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22" t="s">
        <v>564</v>
      </c>
      <c r="BD5" s="622"/>
      <c r="BE5" s="622"/>
      <c r="BF5" s="622"/>
      <c r="BG5" s="622"/>
      <c r="BH5" s="622"/>
      <c r="BI5" s="622"/>
      <c r="BJ5" s="622"/>
      <c r="BK5" s="622"/>
      <c r="BL5" s="622"/>
      <c r="BM5" s="622"/>
      <c r="BN5" s="622"/>
    </row>
    <row r="6" spans="1:54" ht="115.5">
      <c r="A6" s="616"/>
      <c r="B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7"/>
      <c r="AY6" s="617"/>
      <c r="AZ6" s="617"/>
      <c r="BA6" s="617"/>
      <c r="BB6" s="617"/>
    </row>
    <row r="7" spans="1:69" ht="115.5">
      <c r="A7" s="616"/>
      <c r="B7" s="617"/>
      <c r="V7" s="622"/>
      <c r="W7" s="1640" t="s">
        <v>628</v>
      </c>
      <c r="X7" s="1640"/>
      <c r="Y7" s="1640"/>
      <c r="Z7" s="1640"/>
      <c r="AA7" s="1640"/>
      <c r="AB7" s="1640"/>
      <c r="AC7" s="1640"/>
      <c r="AD7" s="1640"/>
      <c r="AE7" s="1640"/>
      <c r="AF7" s="1640"/>
      <c r="AG7" s="1640"/>
      <c r="AH7" s="1640"/>
      <c r="AI7" s="1640"/>
      <c r="AJ7" s="1640"/>
      <c r="AK7" s="1640"/>
      <c r="AL7" s="1640"/>
      <c r="AM7" s="1640"/>
      <c r="AN7" s="1640"/>
      <c r="AO7" s="1640"/>
      <c r="AP7" s="1640"/>
      <c r="AQ7" s="1640"/>
      <c r="AR7" s="1640"/>
      <c r="AS7" s="1640"/>
      <c r="AT7" s="1640"/>
      <c r="AU7" s="1640"/>
      <c r="AV7" s="1640"/>
      <c r="AW7" s="1640"/>
      <c r="AX7" s="1640"/>
      <c r="AY7" s="1640"/>
      <c r="AZ7" s="1640"/>
      <c r="BA7" s="1640"/>
      <c r="BB7" s="1640"/>
      <c r="BC7" s="622" t="s">
        <v>567</v>
      </c>
      <c r="BD7" s="622"/>
      <c r="BE7" s="622"/>
      <c r="BF7" s="622"/>
      <c r="BG7" s="622"/>
      <c r="BH7" s="622"/>
      <c r="BI7" s="622"/>
      <c r="BJ7" s="622"/>
      <c r="BK7" s="622"/>
      <c r="BL7" s="617"/>
      <c r="BM7" s="617"/>
      <c r="BN7" s="617"/>
      <c r="BP7" s="625"/>
      <c r="BQ7" s="620"/>
    </row>
    <row r="8" spans="1:68" ht="115.5">
      <c r="A8" s="616"/>
      <c r="B8" s="617"/>
      <c r="C8" s="623" t="s">
        <v>637</v>
      </c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4"/>
      <c r="S8" s="618"/>
      <c r="T8" s="618"/>
      <c r="U8" s="617"/>
      <c r="V8" s="624"/>
      <c r="W8" s="624"/>
      <c r="X8" s="624"/>
      <c r="Y8" s="624"/>
      <c r="Z8" s="624"/>
      <c r="AA8" s="624"/>
      <c r="AB8" s="624"/>
      <c r="AC8" s="624"/>
      <c r="AD8" s="617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624"/>
      <c r="AW8" s="624"/>
      <c r="AX8" s="624"/>
      <c r="AY8" s="624"/>
      <c r="AZ8" s="624"/>
      <c r="BA8" s="617"/>
      <c r="BB8" s="617"/>
      <c r="BC8" s="1650" t="s">
        <v>568</v>
      </c>
      <c r="BD8" s="1650"/>
      <c r="BE8" s="1650"/>
      <c r="BF8" s="1650"/>
      <c r="BG8" s="1650"/>
      <c r="BH8" s="1650"/>
      <c r="BI8" s="1650"/>
      <c r="BJ8" s="1650"/>
      <c r="BK8" s="1650"/>
      <c r="BL8" s="626"/>
      <c r="BM8" s="626"/>
      <c r="BN8" s="626"/>
      <c r="BP8" s="616"/>
    </row>
    <row r="9" spans="1:73" ht="115.5">
      <c r="A9" s="616"/>
      <c r="B9" s="617"/>
      <c r="C9" s="624" t="s">
        <v>647</v>
      </c>
      <c r="D9" s="624"/>
      <c r="E9" s="624"/>
      <c r="F9" s="624"/>
      <c r="G9" s="624"/>
      <c r="H9" s="624"/>
      <c r="I9" s="624"/>
      <c r="J9" s="617"/>
      <c r="K9" s="617"/>
      <c r="L9" s="617"/>
      <c r="M9" s="617"/>
      <c r="N9" s="617"/>
      <c r="O9" s="617"/>
      <c r="P9" s="617"/>
      <c r="Q9" s="617"/>
      <c r="R9" s="617"/>
      <c r="S9" s="618"/>
      <c r="T9" s="618"/>
      <c r="U9" s="622"/>
      <c r="V9" s="627"/>
      <c r="W9" s="1641" t="s">
        <v>627</v>
      </c>
      <c r="X9" s="1641"/>
      <c r="Y9" s="1641"/>
      <c r="Z9" s="1641"/>
      <c r="AA9" s="1641"/>
      <c r="AB9" s="1641"/>
      <c r="AC9" s="1641"/>
      <c r="AD9" s="1641"/>
      <c r="AE9" s="1641"/>
      <c r="AF9" s="1641"/>
      <c r="AG9" s="1641"/>
      <c r="AH9" s="1641"/>
      <c r="AI9" s="1641"/>
      <c r="AJ9" s="1641"/>
      <c r="AK9" s="1641"/>
      <c r="AL9" s="1641"/>
      <c r="AM9" s="1641"/>
      <c r="AN9" s="1641"/>
      <c r="AO9" s="1641"/>
      <c r="AP9" s="1641"/>
      <c r="AQ9" s="1641"/>
      <c r="AR9" s="1641"/>
      <c r="AS9" s="1641"/>
      <c r="AT9" s="1641"/>
      <c r="AU9" s="1641"/>
      <c r="AV9" s="1641"/>
      <c r="AW9" s="1641"/>
      <c r="AX9" s="1641"/>
      <c r="AY9" s="1641"/>
      <c r="AZ9" s="1641"/>
      <c r="BA9" s="1641"/>
      <c r="BB9" s="1641"/>
      <c r="BC9" s="1405" t="s">
        <v>641</v>
      </c>
      <c r="BD9" s="1405"/>
      <c r="BE9" s="1405"/>
      <c r="BF9" s="1405"/>
      <c r="BG9" s="1405"/>
      <c r="BH9" s="1405"/>
      <c r="BI9" s="1405"/>
      <c r="BJ9" s="1405"/>
      <c r="BK9" s="1405"/>
      <c r="BL9" s="1405"/>
      <c r="BM9" s="1405"/>
      <c r="BN9" s="1405"/>
      <c r="BO9" s="1405"/>
      <c r="BP9" s="1405"/>
      <c r="BQ9" s="1405"/>
      <c r="BR9" s="628"/>
      <c r="BS9" s="628"/>
      <c r="BT9" s="628"/>
      <c r="BU9" s="628"/>
    </row>
    <row r="10" spans="1:73" ht="91.5" customHeight="1">
      <c r="A10" s="616"/>
      <c r="B10" s="617"/>
      <c r="C10" s="617" t="s">
        <v>115</v>
      </c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24"/>
      <c r="T10" s="624"/>
      <c r="U10" s="624"/>
      <c r="V10" s="617"/>
      <c r="W10" s="617"/>
      <c r="X10" s="617"/>
      <c r="Y10" s="617"/>
      <c r="Z10" s="617"/>
      <c r="AA10" s="617"/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7"/>
      <c r="AM10" s="617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  <c r="BB10" s="617"/>
      <c r="BC10" s="617"/>
      <c r="BD10" s="617"/>
      <c r="BE10" s="617"/>
      <c r="BF10" s="617"/>
      <c r="BG10" s="617"/>
      <c r="BH10" s="617"/>
      <c r="BI10" s="617"/>
      <c r="BJ10" s="617"/>
      <c r="BK10" s="617"/>
      <c r="BL10" s="617"/>
      <c r="BM10" s="617"/>
      <c r="BN10" s="617"/>
      <c r="BQ10" s="536"/>
      <c r="BR10" s="628"/>
      <c r="BS10" s="628"/>
      <c r="BT10" s="628"/>
      <c r="BU10" s="628"/>
    </row>
    <row r="11" spans="1:54" ht="115.5" customHeight="1">
      <c r="A11" s="616"/>
      <c r="B11" s="617"/>
      <c r="C11" s="617"/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23"/>
      <c r="S11" s="627"/>
      <c r="T11" s="627"/>
      <c r="U11" s="627"/>
      <c r="V11" s="617"/>
      <c r="W11" s="537"/>
      <c r="X11" s="537"/>
      <c r="Y11" s="537"/>
      <c r="Z11" s="537"/>
      <c r="AA11" s="537"/>
      <c r="AB11" s="537"/>
      <c r="AC11" s="537"/>
      <c r="AD11" s="629"/>
      <c r="AE11" s="629"/>
      <c r="AF11" s="537"/>
      <c r="AG11" s="629"/>
      <c r="AH11" s="629"/>
      <c r="AI11" s="616"/>
      <c r="AJ11" s="616"/>
      <c r="AK11" s="629"/>
      <c r="AL11" s="629"/>
      <c r="AM11" s="629"/>
      <c r="AN11" s="629"/>
      <c r="AO11" s="629"/>
      <c r="AP11" s="629"/>
      <c r="AQ11" s="629"/>
      <c r="AR11" s="629"/>
      <c r="AS11" s="630"/>
      <c r="AT11" s="630"/>
      <c r="AU11" s="630"/>
      <c r="AV11" s="630"/>
      <c r="AW11" s="616"/>
      <c r="AX11" s="616"/>
      <c r="AY11" s="616"/>
      <c r="AZ11" s="616"/>
      <c r="BA11" s="616"/>
      <c r="BB11" s="616"/>
    </row>
    <row r="12" spans="3:68" ht="91.5" customHeight="1">
      <c r="C12" s="617" t="s">
        <v>102</v>
      </c>
      <c r="W12" s="536"/>
      <c r="X12" s="536"/>
      <c r="Y12" s="536"/>
      <c r="Z12" s="536"/>
      <c r="AA12" s="536"/>
      <c r="AB12" s="536"/>
      <c r="AC12" s="536"/>
      <c r="AD12" s="632"/>
      <c r="AE12" s="632"/>
      <c r="AF12" s="632"/>
      <c r="AG12" s="632"/>
      <c r="AH12" s="632"/>
      <c r="AI12" s="632"/>
      <c r="AJ12" s="632"/>
      <c r="AK12" s="632"/>
      <c r="AL12" s="632"/>
      <c r="AM12" s="632"/>
      <c r="AN12" s="632"/>
      <c r="AO12" s="632"/>
      <c r="AP12" s="632"/>
      <c r="AQ12" s="632"/>
      <c r="AR12" s="632"/>
      <c r="AS12" s="633"/>
      <c r="AT12" s="633"/>
      <c r="AU12" s="633"/>
      <c r="AV12" s="633"/>
      <c r="BK12" s="630"/>
      <c r="BL12" s="630"/>
      <c r="BM12" s="630"/>
      <c r="BN12" s="630"/>
      <c r="BO12" s="630"/>
      <c r="BP12" s="630"/>
    </row>
    <row r="13" spans="3:64" ht="76.5"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5"/>
      <c r="T13" s="635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634"/>
      <c r="AO13" s="634"/>
      <c r="AP13" s="634"/>
      <c r="AQ13" s="634"/>
      <c r="AR13" s="634"/>
      <c r="AS13" s="634"/>
      <c r="AT13" s="634"/>
      <c r="AU13" s="634"/>
      <c r="AV13" s="634"/>
      <c r="AW13" s="634"/>
      <c r="AX13" s="634"/>
      <c r="AY13" s="634"/>
      <c r="AZ13" s="634"/>
      <c r="BA13" s="634"/>
      <c r="BB13" s="634"/>
      <c r="BC13" s="634"/>
      <c r="BD13" s="634"/>
      <c r="BE13" s="634"/>
      <c r="BF13" s="634"/>
      <c r="BG13" s="634"/>
      <c r="BH13" s="634"/>
      <c r="BI13" s="634"/>
      <c r="BJ13" s="634"/>
      <c r="BK13" s="634"/>
      <c r="BL13" s="634"/>
    </row>
    <row r="14" spans="3:70" ht="103.5">
      <c r="C14" s="634"/>
      <c r="D14" s="634"/>
      <c r="E14" s="634"/>
      <c r="F14" s="636" t="s">
        <v>243</v>
      </c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8"/>
      <c r="T14" s="638"/>
      <c r="U14" s="637"/>
      <c r="V14" s="637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9"/>
      <c r="AR14" s="634"/>
      <c r="AS14" s="634"/>
      <c r="AT14" s="634"/>
      <c r="AU14" s="634"/>
      <c r="AV14" s="637"/>
      <c r="AW14" s="640"/>
      <c r="AY14" s="637"/>
      <c r="AZ14" s="637"/>
      <c r="BA14" s="637"/>
      <c r="BB14" s="637"/>
      <c r="BC14" s="637"/>
      <c r="BD14" s="1406" t="s">
        <v>5</v>
      </c>
      <c r="BE14" s="1406"/>
      <c r="BF14" s="1406"/>
      <c r="BG14" s="1406"/>
      <c r="BH14" s="1406"/>
      <c r="BI14" s="1406"/>
      <c r="BJ14" s="1406"/>
      <c r="BK14" s="1406"/>
      <c r="BL14" s="1406"/>
      <c r="BM14" s="1406"/>
      <c r="BN14" s="1406"/>
      <c r="BO14" s="1406"/>
      <c r="BP14" s="1406"/>
      <c r="BQ14" s="1406"/>
      <c r="BR14" s="1406"/>
    </row>
    <row r="15" spans="6:70" ht="104.25" thickBot="1"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8"/>
      <c r="T15" s="638"/>
      <c r="U15" s="637"/>
      <c r="V15" s="637"/>
      <c r="AV15" s="637"/>
      <c r="AW15" s="637"/>
      <c r="AX15" s="637"/>
      <c r="AY15" s="637"/>
      <c r="AZ15" s="637"/>
      <c r="BA15" s="637"/>
      <c r="BB15" s="637"/>
      <c r="BC15" s="637"/>
      <c r="BD15" s="1407"/>
      <c r="BE15" s="1407"/>
      <c r="BF15" s="1407"/>
      <c r="BG15" s="1407"/>
      <c r="BH15" s="1407"/>
      <c r="BI15" s="1407"/>
      <c r="BJ15" s="1407"/>
      <c r="BK15" s="1407"/>
      <c r="BL15" s="1407"/>
      <c r="BM15" s="1407"/>
      <c r="BN15" s="1407"/>
      <c r="BO15" s="1407"/>
      <c r="BP15" s="1407"/>
      <c r="BQ15" s="1407"/>
      <c r="BR15" s="1407"/>
    </row>
    <row r="16" spans="2:73" ht="107.25" customHeight="1">
      <c r="B16" s="1462" t="s">
        <v>393</v>
      </c>
      <c r="C16" s="1463"/>
      <c r="D16" s="1464" t="s">
        <v>83</v>
      </c>
      <c r="E16" s="1464"/>
      <c r="F16" s="1464"/>
      <c r="G16" s="1464"/>
      <c r="H16" s="1465"/>
      <c r="I16" s="1466" t="s">
        <v>82</v>
      </c>
      <c r="J16" s="1467"/>
      <c r="K16" s="1467"/>
      <c r="L16" s="1468"/>
      <c r="M16" s="1469" t="s">
        <v>394</v>
      </c>
      <c r="N16" s="1470"/>
      <c r="O16" s="1470"/>
      <c r="P16" s="1471"/>
      <c r="Q16" s="1466" t="s">
        <v>395</v>
      </c>
      <c r="R16" s="1467"/>
      <c r="S16" s="1467"/>
      <c r="T16" s="1467"/>
      <c r="U16" s="1468"/>
      <c r="V16" s="1466" t="s">
        <v>396</v>
      </c>
      <c r="W16" s="1467"/>
      <c r="X16" s="1467"/>
      <c r="Y16" s="1468"/>
      <c r="Z16" s="1466" t="s">
        <v>397</v>
      </c>
      <c r="AA16" s="1467"/>
      <c r="AB16" s="1467"/>
      <c r="AC16" s="1468"/>
      <c r="AD16" s="1469" t="s">
        <v>398</v>
      </c>
      <c r="AE16" s="1470"/>
      <c r="AF16" s="1470"/>
      <c r="AG16" s="1470"/>
      <c r="AH16" s="1470"/>
      <c r="AI16" s="1613" t="s">
        <v>399</v>
      </c>
      <c r="AJ16" s="1614"/>
      <c r="AK16" s="1614"/>
      <c r="AL16" s="1615"/>
      <c r="AM16" s="1613" t="s">
        <v>400</v>
      </c>
      <c r="AN16" s="1614"/>
      <c r="AO16" s="1614"/>
      <c r="AP16" s="1615"/>
      <c r="AQ16" s="1613" t="s">
        <v>401</v>
      </c>
      <c r="AR16" s="1614"/>
      <c r="AS16" s="1614"/>
      <c r="AT16" s="1614"/>
      <c r="AU16" s="1615"/>
      <c r="AV16" s="1613" t="s">
        <v>73</v>
      </c>
      <c r="AW16" s="1614"/>
      <c r="AX16" s="1614"/>
      <c r="AY16" s="1615"/>
      <c r="AZ16" s="1469" t="s">
        <v>72</v>
      </c>
      <c r="BA16" s="1470"/>
      <c r="BB16" s="1470"/>
      <c r="BC16" s="1471"/>
      <c r="BD16" s="1633" t="s">
        <v>27</v>
      </c>
      <c r="BE16" s="1630"/>
      <c r="BF16" s="1630" t="s">
        <v>22</v>
      </c>
      <c r="BG16" s="1630"/>
      <c r="BH16" s="1630" t="s">
        <v>23</v>
      </c>
      <c r="BI16" s="1630"/>
      <c r="BJ16" s="1630" t="s">
        <v>68</v>
      </c>
      <c r="BK16" s="1630"/>
      <c r="BL16" s="1623" t="s">
        <v>67</v>
      </c>
      <c r="BM16" s="1624"/>
      <c r="BN16" s="1623" t="s">
        <v>69</v>
      </c>
      <c r="BO16" s="1624"/>
      <c r="BP16" s="1494" t="s">
        <v>70</v>
      </c>
      <c r="BQ16" s="1495"/>
      <c r="BR16" s="1500" t="s">
        <v>4</v>
      </c>
      <c r="BS16" s="619"/>
      <c r="BT16" s="619"/>
      <c r="BU16" s="619"/>
    </row>
    <row r="17" spans="2:73" ht="168.75" customHeight="1">
      <c r="B17" s="1451" t="s">
        <v>402</v>
      </c>
      <c r="C17" s="1452"/>
      <c r="D17" s="538">
        <v>1</v>
      </c>
      <c r="E17" s="539">
        <v>2</v>
      </c>
      <c r="F17" s="539">
        <v>3</v>
      </c>
      <c r="G17" s="539">
        <v>4</v>
      </c>
      <c r="H17" s="540">
        <v>5</v>
      </c>
      <c r="I17" s="541">
        <v>6</v>
      </c>
      <c r="J17" s="542">
        <v>7</v>
      </c>
      <c r="K17" s="542">
        <v>8</v>
      </c>
      <c r="L17" s="543">
        <v>9</v>
      </c>
      <c r="M17" s="541">
        <v>10</v>
      </c>
      <c r="N17" s="542">
        <f>M17+1</f>
        <v>11</v>
      </c>
      <c r="O17" s="542">
        <f aca="true" t="shared" si="0" ref="O17:AO17">N17+1</f>
        <v>12</v>
      </c>
      <c r="P17" s="543">
        <f t="shared" si="0"/>
        <v>13</v>
      </c>
      <c r="Q17" s="544">
        <f t="shared" si="0"/>
        <v>14</v>
      </c>
      <c r="R17" s="542">
        <f t="shared" si="0"/>
        <v>15</v>
      </c>
      <c r="S17" s="542">
        <f t="shared" si="0"/>
        <v>16</v>
      </c>
      <c r="T17" s="542">
        <f t="shared" si="0"/>
        <v>17</v>
      </c>
      <c r="U17" s="543">
        <f t="shared" si="0"/>
        <v>18</v>
      </c>
      <c r="V17" s="544">
        <f t="shared" si="0"/>
        <v>19</v>
      </c>
      <c r="W17" s="542">
        <f t="shared" si="0"/>
        <v>20</v>
      </c>
      <c r="X17" s="542">
        <f t="shared" si="0"/>
        <v>21</v>
      </c>
      <c r="Y17" s="543">
        <f t="shared" si="0"/>
        <v>22</v>
      </c>
      <c r="Z17" s="541">
        <f t="shared" si="0"/>
        <v>23</v>
      </c>
      <c r="AA17" s="542">
        <f t="shared" si="0"/>
        <v>24</v>
      </c>
      <c r="AB17" s="542">
        <f t="shared" si="0"/>
        <v>25</v>
      </c>
      <c r="AC17" s="543">
        <f t="shared" si="0"/>
        <v>26</v>
      </c>
      <c r="AD17" s="541">
        <f t="shared" si="0"/>
        <v>27</v>
      </c>
      <c r="AE17" s="542">
        <f t="shared" si="0"/>
        <v>28</v>
      </c>
      <c r="AF17" s="542">
        <f t="shared" si="0"/>
        <v>29</v>
      </c>
      <c r="AG17" s="542">
        <v>30</v>
      </c>
      <c r="AH17" s="545">
        <v>31</v>
      </c>
      <c r="AI17" s="541">
        <v>32</v>
      </c>
      <c r="AJ17" s="542">
        <v>33</v>
      </c>
      <c r="AK17" s="542">
        <f>AJ17+1</f>
        <v>34</v>
      </c>
      <c r="AL17" s="545">
        <v>35</v>
      </c>
      <c r="AM17" s="541">
        <v>36</v>
      </c>
      <c r="AN17" s="542">
        <f t="shared" si="0"/>
        <v>37</v>
      </c>
      <c r="AO17" s="542">
        <f t="shared" si="0"/>
        <v>38</v>
      </c>
      <c r="AP17" s="545">
        <v>39</v>
      </c>
      <c r="AQ17" s="541">
        <v>40</v>
      </c>
      <c r="AR17" s="542">
        <v>41</v>
      </c>
      <c r="AS17" s="542">
        <v>42</v>
      </c>
      <c r="AT17" s="542">
        <v>43</v>
      </c>
      <c r="AU17" s="545">
        <v>44</v>
      </c>
      <c r="AV17" s="541">
        <v>45</v>
      </c>
      <c r="AW17" s="542">
        <v>46</v>
      </c>
      <c r="AX17" s="542">
        <v>47</v>
      </c>
      <c r="AY17" s="545">
        <v>48</v>
      </c>
      <c r="AZ17" s="541">
        <v>49</v>
      </c>
      <c r="BA17" s="542">
        <v>50</v>
      </c>
      <c r="BB17" s="542">
        <v>51</v>
      </c>
      <c r="BC17" s="545">
        <v>52</v>
      </c>
      <c r="BD17" s="1634"/>
      <c r="BE17" s="1631"/>
      <c r="BF17" s="1631"/>
      <c r="BG17" s="1631"/>
      <c r="BH17" s="1631"/>
      <c r="BI17" s="1631"/>
      <c r="BJ17" s="1631"/>
      <c r="BK17" s="1631"/>
      <c r="BL17" s="1625"/>
      <c r="BM17" s="1626"/>
      <c r="BN17" s="1625"/>
      <c r="BO17" s="1626"/>
      <c r="BP17" s="1496"/>
      <c r="BQ17" s="1497"/>
      <c r="BR17" s="1501"/>
      <c r="BS17" s="619"/>
      <c r="BT17" s="619"/>
      <c r="BU17" s="619"/>
    </row>
    <row r="18" spans="2:73" ht="64.5">
      <c r="B18" s="1453" t="s">
        <v>403</v>
      </c>
      <c r="C18" s="1454"/>
      <c r="D18" s="1449" t="s">
        <v>404</v>
      </c>
      <c r="E18" s="1447" t="s">
        <v>405</v>
      </c>
      <c r="F18" s="1447" t="s">
        <v>406</v>
      </c>
      <c r="G18" s="1447" t="s">
        <v>407</v>
      </c>
      <c r="H18" s="546" t="s">
        <v>408</v>
      </c>
      <c r="I18" s="1415" t="s">
        <v>409</v>
      </c>
      <c r="J18" s="1447">
        <v>13</v>
      </c>
      <c r="K18" s="1447">
        <v>20</v>
      </c>
      <c r="L18" s="547" t="s">
        <v>410</v>
      </c>
      <c r="M18" s="1415" t="s">
        <v>411</v>
      </c>
      <c r="N18" s="1447">
        <v>10</v>
      </c>
      <c r="O18" s="1447" t="s">
        <v>412</v>
      </c>
      <c r="P18" s="1447" t="s">
        <v>413</v>
      </c>
      <c r="Q18" s="1415" t="s">
        <v>404</v>
      </c>
      <c r="R18" s="1447" t="s">
        <v>405</v>
      </c>
      <c r="S18" s="1447" t="s">
        <v>406</v>
      </c>
      <c r="T18" s="1447" t="s">
        <v>407</v>
      </c>
      <c r="U18" s="548" t="s">
        <v>408</v>
      </c>
      <c r="V18" s="1447" t="s">
        <v>414</v>
      </c>
      <c r="W18" s="1447">
        <v>12</v>
      </c>
      <c r="X18" s="1447" t="s">
        <v>415</v>
      </c>
      <c r="Y18" s="546" t="s">
        <v>416</v>
      </c>
      <c r="Z18" s="1415" t="s">
        <v>417</v>
      </c>
      <c r="AA18" s="1447" t="s">
        <v>418</v>
      </c>
      <c r="AB18" s="1447" t="s">
        <v>419</v>
      </c>
      <c r="AC18" s="546" t="s">
        <v>420</v>
      </c>
      <c r="AD18" s="1415" t="s">
        <v>417</v>
      </c>
      <c r="AE18" s="1447" t="s">
        <v>418</v>
      </c>
      <c r="AF18" s="1447" t="s">
        <v>419</v>
      </c>
      <c r="AG18" s="1447" t="s">
        <v>420</v>
      </c>
      <c r="AH18" s="549" t="s">
        <v>421</v>
      </c>
      <c r="AI18" s="1460" t="s">
        <v>409</v>
      </c>
      <c r="AJ18" s="1421">
        <v>13</v>
      </c>
      <c r="AK18" s="1421" t="s">
        <v>422</v>
      </c>
      <c r="AL18" s="550" t="s">
        <v>410</v>
      </c>
      <c r="AM18" s="1415" t="s">
        <v>423</v>
      </c>
      <c r="AN18" s="1447" t="s">
        <v>424</v>
      </c>
      <c r="AO18" s="1421" t="s">
        <v>425</v>
      </c>
      <c r="AP18" s="1479" t="s">
        <v>426</v>
      </c>
      <c r="AQ18" s="1460" t="s">
        <v>404</v>
      </c>
      <c r="AR18" s="1421" t="s">
        <v>405</v>
      </c>
      <c r="AS18" s="1421" t="s">
        <v>406</v>
      </c>
      <c r="AT18" s="1421" t="s">
        <v>407</v>
      </c>
      <c r="AU18" s="550" t="s">
        <v>408</v>
      </c>
      <c r="AV18" s="1415" t="s">
        <v>409</v>
      </c>
      <c r="AW18" s="1447" t="s">
        <v>562</v>
      </c>
      <c r="AX18" s="1447" t="s">
        <v>422</v>
      </c>
      <c r="AY18" s="551" t="s">
        <v>410</v>
      </c>
      <c r="AZ18" s="1415" t="s">
        <v>411</v>
      </c>
      <c r="BA18" s="1447" t="s">
        <v>427</v>
      </c>
      <c r="BB18" s="1447" t="s">
        <v>412</v>
      </c>
      <c r="BC18" s="1479" t="s">
        <v>413</v>
      </c>
      <c r="BD18" s="1634"/>
      <c r="BE18" s="1631"/>
      <c r="BF18" s="1631"/>
      <c r="BG18" s="1631"/>
      <c r="BH18" s="1631"/>
      <c r="BI18" s="1631"/>
      <c r="BJ18" s="1631"/>
      <c r="BK18" s="1631"/>
      <c r="BL18" s="1625"/>
      <c r="BM18" s="1626"/>
      <c r="BN18" s="1625"/>
      <c r="BO18" s="1626"/>
      <c r="BP18" s="1496"/>
      <c r="BQ18" s="1497"/>
      <c r="BR18" s="1501"/>
      <c r="BS18" s="619"/>
      <c r="BT18" s="619"/>
      <c r="BU18" s="619"/>
    </row>
    <row r="19" spans="2:73" ht="102.75" customHeight="1">
      <c r="B19" s="1455"/>
      <c r="C19" s="1456"/>
      <c r="D19" s="1459"/>
      <c r="E19" s="1446"/>
      <c r="F19" s="1446"/>
      <c r="G19" s="1446"/>
      <c r="H19" s="552" t="s">
        <v>418</v>
      </c>
      <c r="I19" s="1444"/>
      <c r="J19" s="1446"/>
      <c r="K19" s="1446"/>
      <c r="L19" s="552" t="s">
        <v>427</v>
      </c>
      <c r="M19" s="1444"/>
      <c r="N19" s="1446"/>
      <c r="O19" s="1446"/>
      <c r="P19" s="1446"/>
      <c r="Q19" s="1444"/>
      <c r="R19" s="1446"/>
      <c r="S19" s="1446"/>
      <c r="T19" s="1446"/>
      <c r="U19" s="553">
        <v>12</v>
      </c>
      <c r="V19" s="1446"/>
      <c r="W19" s="1446"/>
      <c r="X19" s="1446"/>
      <c r="Y19" s="554" t="s">
        <v>404</v>
      </c>
      <c r="Z19" s="1444"/>
      <c r="AA19" s="1446"/>
      <c r="AB19" s="1446"/>
      <c r="AC19" s="554" t="s">
        <v>417</v>
      </c>
      <c r="AD19" s="1444"/>
      <c r="AE19" s="1446"/>
      <c r="AF19" s="1446"/>
      <c r="AG19" s="1474"/>
      <c r="AH19" s="555" t="s">
        <v>411</v>
      </c>
      <c r="AI19" s="1460"/>
      <c r="AJ19" s="1421"/>
      <c r="AK19" s="1421"/>
      <c r="AL19" s="556" t="s">
        <v>423</v>
      </c>
      <c r="AM19" s="1416"/>
      <c r="AN19" s="1474"/>
      <c r="AO19" s="1422"/>
      <c r="AP19" s="1480"/>
      <c r="AQ19" s="1461"/>
      <c r="AR19" s="1422"/>
      <c r="AS19" s="1422"/>
      <c r="AT19" s="1421"/>
      <c r="AU19" s="551" t="s">
        <v>409</v>
      </c>
      <c r="AV19" s="1416"/>
      <c r="AW19" s="1474"/>
      <c r="AX19" s="1474"/>
      <c r="AY19" s="556" t="s">
        <v>428</v>
      </c>
      <c r="AZ19" s="1416"/>
      <c r="BA19" s="1474"/>
      <c r="BB19" s="1474"/>
      <c r="BC19" s="1480"/>
      <c r="BD19" s="1634"/>
      <c r="BE19" s="1631"/>
      <c r="BF19" s="1631"/>
      <c r="BG19" s="1631"/>
      <c r="BH19" s="1631"/>
      <c r="BI19" s="1631"/>
      <c r="BJ19" s="1631"/>
      <c r="BK19" s="1631"/>
      <c r="BL19" s="1625"/>
      <c r="BM19" s="1626"/>
      <c r="BN19" s="1625"/>
      <c r="BO19" s="1626"/>
      <c r="BP19" s="1496"/>
      <c r="BQ19" s="1497"/>
      <c r="BR19" s="1501"/>
      <c r="BS19" s="619"/>
      <c r="BT19" s="619"/>
      <c r="BU19" s="619"/>
    </row>
    <row r="20" spans="2:73" ht="64.5">
      <c r="B20" s="1455"/>
      <c r="C20" s="1456"/>
      <c r="D20" s="1449" t="s">
        <v>428</v>
      </c>
      <c r="E20" s="1447" t="s">
        <v>429</v>
      </c>
      <c r="F20" s="1447" t="s">
        <v>430</v>
      </c>
      <c r="G20" s="1447" t="s">
        <v>431</v>
      </c>
      <c r="H20" s="557" t="s">
        <v>414</v>
      </c>
      <c r="I20" s="1443">
        <v>12</v>
      </c>
      <c r="J20" s="1445">
        <v>19</v>
      </c>
      <c r="K20" s="1445">
        <v>26</v>
      </c>
      <c r="L20" s="546" t="s">
        <v>417</v>
      </c>
      <c r="M20" s="1443" t="s">
        <v>418</v>
      </c>
      <c r="N20" s="1445" t="s">
        <v>419</v>
      </c>
      <c r="O20" s="1445" t="s">
        <v>420</v>
      </c>
      <c r="P20" s="1445" t="s">
        <v>421</v>
      </c>
      <c r="Q20" s="1443" t="s">
        <v>428</v>
      </c>
      <c r="R20" s="1445" t="s">
        <v>429</v>
      </c>
      <c r="S20" s="1445" t="s">
        <v>430</v>
      </c>
      <c r="T20" s="1445" t="s">
        <v>431</v>
      </c>
      <c r="U20" s="557" t="s">
        <v>423</v>
      </c>
      <c r="V20" s="1443" t="s">
        <v>424</v>
      </c>
      <c r="W20" s="1445">
        <v>18</v>
      </c>
      <c r="X20" s="1445" t="s">
        <v>426</v>
      </c>
      <c r="Y20" s="557" t="s">
        <v>404</v>
      </c>
      <c r="Z20" s="1443" t="s">
        <v>405</v>
      </c>
      <c r="AA20" s="1445">
        <v>15</v>
      </c>
      <c r="AB20" s="1445" t="s">
        <v>407</v>
      </c>
      <c r="AC20" s="557" t="s">
        <v>404</v>
      </c>
      <c r="AD20" s="1415" t="s">
        <v>405</v>
      </c>
      <c r="AE20" s="1447" t="s">
        <v>406</v>
      </c>
      <c r="AF20" s="1447" t="s">
        <v>407</v>
      </c>
      <c r="AG20" s="1447" t="s">
        <v>408</v>
      </c>
      <c r="AH20" s="558" t="s">
        <v>414</v>
      </c>
      <c r="AI20" s="1460">
        <v>12</v>
      </c>
      <c r="AJ20" s="1421">
        <v>19</v>
      </c>
      <c r="AK20" s="1421">
        <v>26</v>
      </c>
      <c r="AL20" s="550" t="s">
        <v>411</v>
      </c>
      <c r="AM20" s="1415" t="s">
        <v>427</v>
      </c>
      <c r="AN20" s="1447" t="s">
        <v>412</v>
      </c>
      <c r="AO20" s="1421" t="s">
        <v>413</v>
      </c>
      <c r="AP20" s="1479" t="s">
        <v>432</v>
      </c>
      <c r="AQ20" s="1460" t="s">
        <v>428</v>
      </c>
      <c r="AR20" s="1421" t="s">
        <v>429</v>
      </c>
      <c r="AS20" s="1421" t="s">
        <v>430</v>
      </c>
      <c r="AT20" s="1421" t="s">
        <v>431</v>
      </c>
      <c r="AU20" s="559" t="s">
        <v>414</v>
      </c>
      <c r="AV20" s="1460" t="s">
        <v>561</v>
      </c>
      <c r="AW20" s="1421" t="s">
        <v>415</v>
      </c>
      <c r="AX20" s="1421" t="s">
        <v>416</v>
      </c>
      <c r="AY20" s="550" t="s">
        <v>417</v>
      </c>
      <c r="AZ20" s="1460" t="s">
        <v>418</v>
      </c>
      <c r="BA20" s="1421" t="s">
        <v>419</v>
      </c>
      <c r="BB20" s="1447" t="s">
        <v>420</v>
      </c>
      <c r="BC20" s="1419" t="s">
        <v>432</v>
      </c>
      <c r="BD20" s="1634"/>
      <c r="BE20" s="1631"/>
      <c r="BF20" s="1631"/>
      <c r="BG20" s="1631"/>
      <c r="BH20" s="1631"/>
      <c r="BI20" s="1631"/>
      <c r="BJ20" s="1631"/>
      <c r="BK20" s="1631"/>
      <c r="BL20" s="1625"/>
      <c r="BM20" s="1626"/>
      <c r="BN20" s="1625"/>
      <c r="BO20" s="1626"/>
      <c r="BP20" s="1496"/>
      <c r="BQ20" s="1497"/>
      <c r="BR20" s="1501"/>
      <c r="BS20" s="619"/>
      <c r="BT20" s="619"/>
      <c r="BU20" s="619"/>
    </row>
    <row r="21" spans="2:73" ht="114" customHeight="1" thickBot="1">
      <c r="B21" s="1457"/>
      <c r="C21" s="1458"/>
      <c r="D21" s="1450"/>
      <c r="E21" s="1446"/>
      <c r="F21" s="1446"/>
      <c r="G21" s="1446"/>
      <c r="H21" s="554" t="s">
        <v>427</v>
      </c>
      <c r="I21" s="1444"/>
      <c r="J21" s="1446"/>
      <c r="K21" s="1446"/>
      <c r="L21" s="554" t="s">
        <v>424</v>
      </c>
      <c r="M21" s="1444"/>
      <c r="N21" s="1446"/>
      <c r="O21" s="1446"/>
      <c r="P21" s="1446"/>
      <c r="Q21" s="1444"/>
      <c r="R21" s="1446"/>
      <c r="S21" s="1446"/>
      <c r="T21" s="1446"/>
      <c r="U21" s="554" t="s">
        <v>404</v>
      </c>
      <c r="V21" s="1444"/>
      <c r="W21" s="1446"/>
      <c r="X21" s="1446"/>
      <c r="Y21" s="554" t="s">
        <v>417</v>
      </c>
      <c r="Z21" s="1444"/>
      <c r="AA21" s="1446"/>
      <c r="AB21" s="1446"/>
      <c r="AC21" s="554" t="s">
        <v>411</v>
      </c>
      <c r="AD21" s="1444"/>
      <c r="AE21" s="1446"/>
      <c r="AF21" s="1446"/>
      <c r="AG21" s="1474"/>
      <c r="AH21" s="555" t="s">
        <v>423</v>
      </c>
      <c r="AI21" s="1460"/>
      <c r="AJ21" s="1421"/>
      <c r="AK21" s="1421"/>
      <c r="AL21" s="556" t="s">
        <v>414</v>
      </c>
      <c r="AM21" s="1416"/>
      <c r="AN21" s="1474"/>
      <c r="AO21" s="1422"/>
      <c r="AP21" s="1480"/>
      <c r="AQ21" s="1461"/>
      <c r="AR21" s="1422"/>
      <c r="AS21" s="1422"/>
      <c r="AT21" s="1421"/>
      <c r="AU21" s="560">
        <v>7</v>
      </c>
      <c r="AV21" s="1460"/>
      <c r="AW21" s="1422"/>
      <c r="AX21" s="1422"/>
      <c r="AY21" s="556" t="s">
        <v>405</v>
      </c>
      <c r="AZ21" s="1461"/>
      <c r="BA21" s="1422"/>
      <c r="BB21" s="1474"/>
      <c r="BC21" s="1420"/>
      <c r="BD21" s="1635"/>
      <c r="BE21" s="1632"/>
      <c r="BF21" s="1632"/>
      <c r="BG21" s="1632"/>
      <c r="BH21" s="1632"/>
      <c r="BI21" s="1632"/>
      <c r="BJ21" s="1632"/>
      <c r="BK21" s="1632"/>
      <c r="BL21" s="1627"/>
      <c r="BM21" s="1628"/>
      <c r="BN21" s="1627"/>
      <c r="BO21" s="1628"/>
      <c r="BP21" s="1498"/>
      <c r="BQ21" s="1499"/>
      <c r="BR21" s="1502"/>
      <c r="BS21" s="619"/>
      <c r="BT21" s="619"/>
      <c r="BU21" s="619"/>
    </row>
    <row r="22" spans="2:73" ht="99.75" customHeight="1">
      <c r="B22" s="1472" t="s">
        <v>12</v>
      </c>
      <c r="C22" s="1473"/>
      <c r="D22" s="561"/>
      <c r="E22" s="562"/>
      <c r="F22" s="562"/>
      <c r="G22" s="562"/>
      <c r="H22" s="563"/>
      <c r="I22" s="564"/>
      <c r="J22" s="562"/>
      <c r="K22" s="565">
        <v>17</v>
      </c>
      <c r="L22" s="563"/>
      <c r="M22" s="561"/>
      <c r="N22" s="562"/>
      <c r="O22" s="562"/>
      <c r="P22" s="566"/>
      <c r="Q22" s="564"/>
      <c r="R22" s="562"/>
      <c r="S22" s="562"/>
      <c r="T22" s="562"/>
      <c r="U22" s="567" t="s">
        <v>0</v>
      </c>
      <c r="V22" s="568" t="s">
        <v>0</v>
      </c>
      <c r="W22" s="569" t="s">
        <v>0</v>
      </c>
      <c r="X22" s="569" t="s">
        <v>0</v>
      </c>
      <c r="Y22" s="543" t="s">
        <v>54</v>
      </c>
      <c r="Z22" s="541" t="s">
        <v>54</v>
      </c>
      <c r="AA22" s="542"/>
      <c r="AB22" s="542"/>
      <c r="AC22" s="563"/>
      <c r="AD22" s="564"/>
      <c r="AE22" s="562"/>
      <c r="AF22" s="570">
        <v>17</v>
      </c>
      <c r="AG22" s="562"/>
      <c r="AH22" s="566"/>
      <c r="AI22" s="564"/>
      <c r="AJ22" s="562"/>
      <c r="AK22" s="562"/>
      <c r="AL22" s="566"/>
      <c r="AM22" s="564"/>
      <c r="AN22" s="562"/>
      <c r="AO22" s="562"/>
      <c r="AP22" s="566"/>
      <c r="AQ22" s="564"/>
      <c r="AR22" s="569" t="s">
        <v>0</v>
      </c>
      <c r="AS22" s="569" t="s">
        <v>0</v>
      </c>
      <c r="AT22" s="569" t="s">
        <v>0</v>
      </c>
      <c r="AU22" s="569" t="s">
        <v>0</v>
      </c>
      <c r="AV22" s="545" t="s">
        <v>1</v>
      </c>
      <c r="AW22" s="542" t="s">
        <v>1</v>
      </c>
      <c r="AX22" s="542" t="s">
        <v>54</v>
      </c>
      <c r="AY22" s="545" t="s">
        <v>54</v>
      </c>
      <c r="AZ22" s="541" t="s">
        <v>54</v>
      </c>
      <c r="BA22" s="542" t="s">
        <v>54</v>
      </c>
      <c r="BB22" s="542" t="s">
        <v>54</v>
      </c>
      <c r="BC22" s="545" t="s">
        <v>54</v>
      </c>
      <c r="BD22" s="1642">
        <v>34</v>
      </c>
      <c r="BE22" s="1636"/>
      <c r="BF22" s="1636">
        <v>8</v>
      </c>
      <c r="BG22" s="1636"/>
      <c r="BH22" s="1636">
        <v>2</v>
      </c>
      <c r="BI22" s="1636"/>
      <c r="BJ22" s="1503"/>
      <c r="BK22" s="1504"/>
      <c r="BL22" s="1503"/>
      <c r="BM22" s="1504"/>
      <c r="BN22" s="1621"/>
      <c r="BO22" s="1622"/>
      <c r="BP22" s="1503">
        <v>8</v>
      </c>
      <c r="BQ22" s="1504"/>
      <c r="BR22" s="641">
        <f>SUM(BD22:BQ22)</f>
        <v>52</v>
      </c>
      <c r="BS22" s="619"/>
      <c r="BT22" s="619"/>
      <c r="BU22" s="619"/>
    </row>
    <row r="23" spans="2:73" ht="99.75" customHeight="1">
      <c r="B23" s="1475" t="s">
        <v>13</v>
      </c>
      <c r="C23" s="1476"/>
      <c r="D23" s="561"/>
      <c r="E23" s="562"/>
      <c r="F23" s="562"/>
      <c r="G23" s="562"/>
      <c r="H23" s="563"/>
      <c r="I23" s="564"/>
      <c r="J23" s="562"/>
      <c r="K23" s="565">
        <v>17</v>
      </c>
      <c r="L23" s="563"/>
      <c r="M23" s="561"/>
      <c r="N23" s="562"/>
      <c r="O23" s="562"/>
      <c r="P23" s="566"/>
      <c r="Q23" s="564"/>
      <c r="R23" s="562"/>
      <c r="S23" s="562"/>
      <c r="T23" s="562"/>
      <c r="U23" s="567" t="s">
        <v>0</v>
      </c>
      <c r="V23" s="569" t="s">
        <v>0</v>
      </c>
      <c r="W23" s="569" t="s">
        <v>0</v>
      </c>
      <c r="X23" s="569" t="s">
        <v>0</v>
      </c>
      <c r="Y23" s="543" t="s">
        <v>54</v>
      </c>
      <c r="Z23" s="541" t="s">
        <v>54</v>
      </c>
      <c r="AA23" s="562"/>
      <c r="AB23" s="562"/>
      <c r="AC23" s="563"/>
      <c r="AD23" s="564"/>
      <c r="AE23" s="562"/>
      <c r="AF23" s="570">
        <v>17</v>
      </c>
      <c r="AG23" s="562"/>
      <c r="AH23" s="566"/>
      <c r="AI23" s="564"/>
      <c r="AJ23" s="562"/>
      <c r="AK23" s="562"/>
      <c r="AL23" s="566"/>
      <c r="AM23" s="564"/>
      <c r="AN23" s="562"/>
      <c r="AO23" s="562"/>
      <c r="AP23" s="566"/>
      <c r="AQ23" s="564"/>
      <c r="AR23" s="569" t="s">
        <v>0</v>
      </c>
      <c r="AS23" s="569" t="s">
        <v>0</v>
      </c>
      <c r="AT23" s="569" t="s">
        <v>0</v>
      </c>
      <c r="AU23" s="569" t="s">
        <v>0</v>
      </c>
      <c r="AV23" s="545" t="s">
        <v>56</v>
      </c>
      <c r="AW23" s="542" t="s">
        <v>56</v>
      </c>
      <c r="AX23" s="542" t="s">
        <v>56</v>
      </c>
      <c r="AY23" s="545" t="s">
        <v>56</v>
      </c>
      <c r="AZ23" s="541" t="s">
        <v>54</v>
      </c>
      <c r="BA23" s="542" t="s">
        <v>54</v>
      </c>
      <c r="BB23" s="542" t="s">
        <v>54</v>
      </c>
      <c r="BC23" s="545" t="s">
        <v>54</v>
      </c>
      <c r="BD23" s="1643">
        <v>34</v>
      </c>
      <c r="BE23" s="1629"/>
      <c r="BF23" s="1629">
        <v>8</v>
      </c>
      <c r="BG23" s="1629"/>
      <c r="BH23" s="1629"/>
      <c r="BI23" s="1629"/>
      <c r="BJ23" s="1505">
        <v>4</v>
      </c>
      <c r="BK23" s="1506"/>
      <c r="BL23" s="1505"/>
      <c r="BM23" s="1506"/>
      <c r="BN23" s="1505"/>
      <c r="BO23" s="1506"/>
      <c r="BP23" s="1505">
        <v>6</v>
      </c>
      <c r="BQ23" s="1506"/>
      <c r="BR23" s="642">
        <f>SUM(BD23:BQ23)</f>
        <v>52</v>
      </c>
      <c r="BS23" s="619"/>
      <c r="BT23" s="619"/>
      <c r="BU23" s="619"/>
    </row>
    <row r="24" spans="2:73" ht="99.75" customHeight="1">
      <c r="B24" s="1475" t="s">
        <v>14</v>
      </c>
      <c r="C24" s="1476"/>
      <c r="D24" s="544"/>
      <c r="E24" s="542"/>
      <c r="F24" s="542"/>
      <c r="G24" s="562"/>
      <c r="H24" s="563"/>
      <c r="I24" s="564"/>
      <c r="J24" s="562"/>
      <c r="K24" s="565">
        <v>17</v>
      </c>
      <c r="L24" s="563"/>
      <c r="M24" s="561"/>
      <c r="N24" s="562"/>
      <c r="O24" s="562"/>
      <c r="P24" s="566"/>
      <c r="Q24" s="564"/>
      <c r="R24" s="562"/>
      <c r="S24" s="562"/>
      <c r="T24" s="562"/>
      <c r="U24" s="567" t="s">
        <v>0</v>
      </c>
      <c r="V24" s="569" t="s">
        <v>0</v>
      </c>
      <c r="W24" s="569" t="s">
        <v>0</v>
      </c>
      <c r="X24" s="569" t="s">
        <v>0</v>
      </c>
      <c r="Y24" s="543" t="s">
        <v>54</v>
      </c>
      <c r="Z24" s="541" t="s">
        <v>54</v>
      </c>
      <c r="AA24" s="562"/>
      <c r="AB24" s="562"/>
      <c r="AC24" s="563"/>
      <c r="AD24" s="564"/>
      <c r="AE24" s="562"/>
      <c r="AF24" s="545">
        <v>17</v>
      </c>
      <c r="AG24" s="562"/>
      <c r="AH24" s="566"/>
      <c r="AI24" s="564"/>
      <c r="AJ24" s="562"/>
      <c r="AK24" s="562"/>
      <c r="AL24" s="566"/>
      <c r="AM24" s="564"/>
      <c r="AN24" s="562"/>
      <c r="AO24" s="562"/>
      <c r="AP24" s="566"/>
      <c r="AQ24" s="571"/>
      <c r="AR24" s="569" t="s">
        <v>0</v>
      </c>
      <c r="AS24" s="569" t="s">
        <v>0</v>
      </c>
      <c r="AT24" s="569" t="s">
        <v>0</v>
      </c>
      <c r="AU24" s="569" t="s">
        <v>0</v>
      </c>
      <c r="AV24" s="545" t="s">
        <v>56</v>
      </c>
      <c r="AW24" s="542" t="s">
        <v>56</v>
      </c>
      <c r="AX24" s="542" t="s">
        <v>56</v>
      </c>
      <c r="AY24" s="545" t="s">
        <v>56</v>
      </c>
      <c r="AZ24" s="541" t="s">
        <v>54</v>
      </c>
      <c r="BA24" s="542" t="s">
        <v>54</v>
      </c>
      <c r="BB24" s="542" t="s">
        <v>54</v>
      </c>
      <c r="BC24" s="545" t="s">
        <v>54</v>
      </c>
      <c r="BD24" s="1643">
        <v>34</v>
      </c>
      <c r="BE24" s="1629"/>
      <c r="BF24" s="1629">
        <v>8</v>
      </c>
      <c r="BG24" s="1629"/>
      <c r="BH24" s="1629"/>
      <c r="BI24" s="1629"/>
      <c r="BJ24" s="1505">
        <v>4</v>
      </c>
      <c r="BK24" s="1506"/>
      <c r="BL24" s="1505"/>
      <c r="BM24" s="1506"/>
      <c r="BN24" s="1505"/>
      <c r="BO24" s="1506"/>
      <c r="BP24" s="1505">
        <v>6</v>
      </c>
      <c r="BQ24" s="1506"/>
      <c r="BR24" s="642">
        <f>SUM(BD24:BQ24)</f>
        <v>52</v>
      </c>
      <c r="BS24" s="619"/>
      <c r="BT24" s="619"/>
      <c r="BU24" s="619"/>
    </row>
    <row r="25" spans="2:73" ht="99.75" customHeight="1" thickBot="1">
      <c r="B25" s="1477" t="s">
        <v>433</v>
      </c>
      <c r="C25" s="1478"/>
      <c r="D25" s="572"/>
      <c r="E25" s="573"/>
      <c r="F25" s="573"/>
      <c r="G25" s="573"/>
      <c r="H25" s="574"/>
      <c r="I25" s="575"/>
      <c r="J25" s="576"/>
      <c r="K25" s="577">
        <v>17</v>
      </c>
      <c r="L25" s="574"/>
      <c r="M25" s="578"/>
      <c r="N25" s="576"/>
      <c r="O25" s="576"/>
      <c r="P25" s="579"/>
      <c r="Q25" s="575"/>
      <c r="R25" s="576"/>
      <c r="S25" s="576"/>
      <c r="T25" s="576"/>
      <c r="U25" s="580" t="s">
        <v>0</v>
      </c>
      <c r="V25" s="581" t="s">
        <v>0</v>
      </c>
      <c r="W25" s="581" t="s">
        <v>0</v>
      </c>
      <c r="X25" s="581" t="s">
        <v>0</v>
      </c>
      <c r="Y25" s="582" t="s">
        <v>54</v>
      </c>
      <c r="Z25" s="583" t="s">
        <v>54</v>
      </c>
      <c r="AA25" s="573"/>
      <c r="AB25" s="573"/>
      <c r="AC25" s="582"/>
      <c r="AD25" s="583">
        <v>7</v>
      </c>
      <c r="AE25" s="581"/>
      <c r="AF25" s="573"/>
      <c r="AG25" s="576"/>
      <c r="AH25" s="584" t="s">
        <v>0</v>
      </c>
      <c r="AI25" s="583" t="s">
        <v>56</v>
      </c>
      <c r="AJ25" s="573" t="s">
        <v>56</v>
      </c>
      <c r="AK25" s="573" t="s">
        <v>85</v>
      </c>
      <c r="AL25" s="585" t="s">
        <v>85</v>
      </c>
      <c r="AM25" s="583" t="s">
        <v>85</v>
      </c>
      <c r="AN25" s="573" t="s">
        <v>85</v>
      </c>
      <c r="AO25" s="573" t="s">
        <v>85</v>
      </c>
      <c r="AP25" s="585" t="s">
        <v>85</v>
      </c>
      <c r="AQ25" s="583" t="s">
        <v>85</v>
      </c>
      <c r="AR25" s="573" t="s">
        <v>85</v>
      </c>
      <c r="AS25" s="573" t="s">
        <v>58</v>
      </c>
      <c r="AT25" s="573" t="s">
        <v>58</v>
      </c>
      <c r="AU25" s="585"/>
      <c r="AV25" s="583"/>
      <c r="AW25" s="573"/>
      <c r="AX25" s="573"/>
      <c r="AY25" s="585"/>
      <c r="AZ25" s="583"/>
      <c r="BA25" s="573"/>
      <c r="BB25" s="573"/>
      <c r="BC25" s="585"/>
      <c r="BD25" s="1643">
        <v>24</v>
      </c>
      <c r="BE25" s="1629"/>
      <c r="BF25" s="1629">
        <v>5</v>
      </c>
      <c r="BG25" s="1629"/>
      <c r="BH25" s="1629"/>
      <c r="BI25" s="1629"/>
      <c r="BJ25" s="1505">
        <v>2</v>
      </c>
      <c r="BK25" s="1506"/>
      <c r="BL25" s="1505">
        <v>8</v>
      </c>
      <c r="BM25" s="1506"/>
      <c r="BN25" s="1505">
        <v>2</v>
      </c>
      <c r="BO25" s="1506"/>
      <c r="BP25" s="1505">
        <v>2</v>
      </c>
      <c r="BQ25" s="1506"/>
      <c r="BR25" s="642">
        <f>SUM(BD25:BQ25)</f>
        <v>43</v>
      </c>
      <c r="BS25" s="619"/>
      <c r="BT25" s="619"/>
      <c r="BU25" s="619"/>
    </row>
    <row r="26" spans="2:73" ht="77.25" thickBot="1">
      <c r="B26" s="643"/>
      <c r="C26" s="643"/>
      <c r="D26" s="643"/>
      <c r="E26" s="643"/>
      <c r="F26" s="643"/>
      <c r="G26" s="643"/>
      <c r="H26" s="643"/>
      <c r="I26" s="644"/>
      <c r="J26" s="643"/>
      <c r="K26" s="643"/>
      <c r="L26" s="643"/>
      <c r="M26" s="643"/>
      <c r="N26" s="643"/>
      <c r="O26" s="643"/>
      <c r="P26" s="643"/>
      <c r="Q26" s="645"/>
      <c r="R26" s="645"/>
      <c r="S26" s="645"/>
      <c r="T26" s="645"/>
      <c r="U26" s="646"/>
      <c r="V26" s="646"/>
      <c r="W26" s="646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645"/>
      <c r="AK26" s="645"/>
      <c r="AL26" s="645"/>
      <c r="AM26" s="647"/>
      <c r="AN26" s="647"/>
      <c r="AO26" s="647"/>
      <c r="AP26" s="647"/>
      <c r="AQ26" s="647"/>
      <c r="AR26" s="647"/>
      <c r="AS26" s="647"/>
      <c r="AT26" s="647"/>
      <c r="AU26" s="647"/>
      <c r="AV26" s="647"/>
      <c r="AW26" s="647"/>
      <c r="AX26" s="647"/>
      <c r="AY26" s="647"/>
      <c r="AZ26" s="647"/>
      <c r="BA26" s="647"/>
      <c r="BB26" s="647"/>
      <c r="BC26" s="647"/>
      <c r="BD26" s="1644">
        <f>SUM(BD22:BE25)</f>
        <v>126</v>
      </c>
      <c r="BE26" s="1620"/>
      <c r="BF26" s="1620">
        <f>SUM(BF22:BG25)</f>
        <v>29</v>
      </c>
      <c r="BG26" s="1620"/>
      <c r="BH26" s="1620">
        <f>SUM(BH22:BI25)</f>
        <v>2</v>
      </c>
      <c r="BI26" s="1620"/>
      <c r="BJ26" s="1620">
        <f>SUM(BJ22:BK25)</f>
        <v>10</v>
      </c>
      <c r="BK26" s="1620"/>
      <c r="BL26" s="1620">
        <f>SUM(BL22:BM25)</f>
        <v>8</v>
      </c>
      <c r="BM26" s="1620"/>
      <c r="BN26" s="1568">
        <f>SUM(BN22:BO25)</f>
        <v>2</v>
      </c>
      <c r="BO26" s="1567"/>
      <c r="BP26" s="1620">
        <f>SUM(BP22:BQ25)</f>
        <v>22</v>
      </c>
      <c r="BQ26" s="1620"/>
      <c r="BR26" s="648">
        <f>SUM(BR22:BR25)</f>
        <v>199</v>
      </c>
      <c r="BS26" s="619"/>
      <c r="BT26" s="619"/>
      <c r="BU26" s="619"/>
    </row>
    <row r="27" spans="2:70" ht="36.75" customHeight="1">
      <c r="B27" s="643"/>
      <c r="C27" s="643"/>
      <c r="D27" s="643"/>
      <c r="E27" s="643"/>
      <c r="F27" s="643"/>
      <c r="G27" s="643"/>
      <c r="H27" s="643"/>
      <c r="I27" s="644"/>
      <c r="J27" s="643"/>
      <c r="K27" s="643"/>
      <c r="L27" s="643"/>
      <c r="M27" s="643"/>
      <c r="N27" s="643"/>
      <c r="O27" s="643"/>
      <c r="P27" s="643"/>
      <c r="Q27" s="645"/>
      <c r="R27" s="645"/>
      <c r="S27" s="645"/>
      <c r="U27" s="649"/>
      <c r="V27" s="646"/>
      <c r="W27" s="646"/>
      <c r="X27" s="645"/>
      <c r="Y27" s="645"/>
      <c r="Z27" s="645"/>
      <c r="AA27" s="645"/>
      <c r="AB27" s="645"/>
      <c r="AC27" s="645"/>
      <c r="AD27" s="645"/>
      <c r="AE27" s="645"/>
      <c r="AF27" s="645"/>
      <c r="AG27" s="645"/>
      <c r="AJ27" s="646"/>
      <c r="AK27" s="645"/>
      <c r="AL27" s="645"/>
      <c r="AM27" s="645"/>
      <c r="AN27" s="645"/>
      <c r="AO27" s="645"/>
      <c r="AP27" s="645"/>
      <c r="AQ27" s="647"/>
      <c r="AR27" s="647"/>
      <c r="AS27" s="647"/>
      <c r="AT27" s="647"/>
      <c r="AU27" s="647"/>
      <c r="AV27" s="647"/>
      <c r="AW27" s="650"/>
      <c r="AX27" s="650"/>
      <c r="AY27" s="647"/>
      <c r="AZ27" s="647"/>
      <c r="BA27" s="647"/>
      <c r="BB27" s="647"/>
      <c r="BC27" s="647"/>
      <c r="BD27" s="634"/>
      <c r="BE27" s="634"/>
      <c r="BF27" s="634"/>
      <c r="BG27" s="634"/>
      <c r="BH27" s="634"/>
      <c r="BI27" s="634"/>
      <c r="BJ27" s="634"/>
      <c r="BK27" s="634"/>
      <c r="BL27" s="634"/>
      <c r="BM27" s="634"/>
      <c r="BN27" s="634"/>
      <c r="BO27" s="634"/>
      <c r="BP27" s="634"/>
      <c r="BQ27" s="634"/>
      <c r="BR27" s="651"/>
    </row>
    <row r="28" spans="1:55" ht="91.5" customHeight="1">
      <c r="A28" s="616"/>
      <c r="B28" s="652" t="s">
        <v>6</v>
      </c>
      <c r="C28" s="652"/>
      <c r="D28" s="652"/>
      <c r="E28" s="652"/>
      <c r="F28" s="616"/>
      <c r="G28" s="616"/>
      <c r="H28" s="616"/>
      <c r="I28" s="653"/>
      <c r="J28" s="654" t="s">
        <v>86</v>
      </c>
      <c r="K28" s="655" t="s">
        <v>3</v>
      </c>
      <c r="L28" s="656"/>
      <c r="M28" s="656"/>
      <c r="N28" s="656"/>
      <c r="O28" s="655"/>
      <c r="P28" s="655"/>
      <c r="Q28" s="655"/>
      <c r="R28" s="655"/>
      <c r="S28" s="657"/>
      <c r="U28" s="649"/>
      <c r="V28" s="658" t="s">
        <v>1</v>
      </c>
      <c r="W28" s="650" t="s">
        <v>86</v>
      </c>
      <c r="X28" s="655" t="s">
        <v>53</v>
      </c>
      <c r="Y28" s="656"/>
      <c r="Z28" s="655"/>
      <c r="AA28" s="655"/>
      <c r="AB28" s="655"/>
      <c r="AC28" s="655"/>
      <c r="AD28" s="655"/>
      <c r="AE28" s="655"/>
      <c r="AF28" s="655"/>
      <c r="AG28" s="656"/>
      <c r="AJ28" s="658" t="s">
        <v>85</v>
      </c>
      <c r="AK28" s="654" t="s">
        <v>86</v>
      </c>
      <c r="AL28" s="654"/>
      <c r="AM28" s="655" t="s">
        <v>84</v>
      </c>
      <c r="AN28" s="655"/>
      <c r="AO28" s="655"/>
      <c r="AP28" s="655"/>
      <c r="AQ28" s="656"/>
      <c r="AR28" s="656"/>
      <c r="AS28" s="656"/>
      <c r="AT28" s="656"/>
      <c r="AU28" s="656"/>
      <c r="AV28" s="656"/>
      <c r="AW28" s="658" t="s">
        <v>54</v>
      </c>
      <c r="AX28" s="659"/>
      <c r="AY28" s="654" t="s">
        <v>86</v>
      </c>
      <c r="AZ28" s="655" t="s">
        <v>55</v>
      </c>
      <c r="BA28" s="656"/>
      <c r="BB28" s="656"/>
      <c r="BC28" s="656"/>
    </row>
    <row r="29" spans="1:55" ht="91.5">
      <c r="A29" s="616"/>
      <c r="B29" s="652"/>
      <c r="C29" s="652"/>
      <c r="D29" s="652"/>
      <c r="E29" s="652"/>
      <c r="F29" s="652"/>
      <c r="G29" s="652"/>
      <c r="H29" s="652"/>
      <c r="I29" s="644"/>
      <c r="J29" s="652"/>
      <c r="K29" s="652"/>
      <c r="L29" s="652"/>
      <c r="M29" s="652"/>
      <c r="N29" s="652"/>
      <c r="O29" s="652"/>
      <c r="P29" s="652"/>
      <c r="Q29" s="652"/>
      <c r="R29" s="652"/>
      <c r="S29" s="660"/>
      <c r="U29" s="649"/>
      <c r="V29" s="661"/>
      <c r="W29" s="644"/>
      <c r="X29" s="652"/>
      <c r="Y29" s="652"/>
      <c r="Z29" s="652"/>
      <c r="AA29" s="652"/>
      <c r="AB29" s="652"/>
      <c r="AC29" s="652"/>
      <c r="AD29" s="652"/>
      <c r="AE29" s="652"/>
      <c r="AF29" s="652"/>
      <c r="AG29" s="652"/>
      <c r="AJ29" s="644"/>
      <c r="AK29" s="652"/>
      <c r="AL29" s="652"/>
      <c r="AM29" s="652"/>
      <c r="AN29" s="652"/>
      <c r="AO29" s="652"/>
      <c r="AP29" s="652"/>
      <c r="AQ29" s="616"/>
      <c r="AR29" s="616"/>
      <c r="AS29" s="616"/>
      <c r="AT29" s="616"/>
      <c r="AU29" s="616"/>
      <c r="AV29" s="616"/>
      <c r="AW29" s="649"/>
      <c r="AX29" s="649"/>
      <c r="AY29" s="616"/>
      <c r="AZ29" s="616"/>
      <c r="BA29" s="616"/>
      <c r="BB29" s="616"/>
      <c r="BC29" s="616"/>
    </row>
    <row r="30" spans="1:55" ht="91.5">
      <c r="A30" s="616"/>
      <c r="B30" s="652"/>
      <c r="C30" s="652"/>
      <c r="D30" s="652"/>
      <c r="E30" s="652"/>
      <c r="F30" s="652"/>
      <c r="G30" s="652"/>
      <c r="H30" s="652"/>
      <c r="I30" s="662" t="s">
        <v>0</v>
      </c>
      <c r="J30" s="654" t="s">
        <v>86</v>
      </c>
      <c r="K30" s="655" t="s">
        <v>59</v>
      </c>
      <c r="L30" s="656"/>
      <c r="M30" s="656"/>
      <c r="N30" s="656"/>
      <c r="O30" s="655"/>
      <c r="P30" s="655"/>
      <c r="Q30" s="655"/>
      <c r="R30" s="655"/>
      <c r="S30" s="657"/>
      <c r="U30" s="649"/>
      <c r="V30" s="658" t="s">
        <v>56</v>
      </c>
      <c r="W30" s="650" t="s">
        <v>86</v>
      </c>
      <c r="X30" s="655" t="s">
        <v>60</v>
      </c>
      <c r="Y30" s="656"/>
      <c r="Z30" s="655"/>
      <c r="AA30" s="655"/>
      <c r="AB30" s="655"/>
      <c r="AC30" s="655"/>
      <c r="AD30" s="655"/>
      <c r="AE30" s="655"/>
      <c r="AF30" s="655"/>
      <c r="AG30" s="656"/>
      <c r="AJ30" s="658" t="s">
        <v>58</v>
      </c>
      <c r="AK30" s="654" t="s">
        <v>86</v>
      </c>
      <c r="AL30" s="654"/>
      <c r="AM30" s="655" t="s">
        <v>57</v>
      </c>
      <c r="AN30" s="655"/>
      <c r="AO30" s="655"/>
      <c r="AP30" s="655"/>
      <c r="AQ30" s="656"/>
      <c r="AR30" s="656"/>
      <c r="AS30" s="656"/>
      <c r="AT30" s="656"/>
      <c r="AU30" s="656"/>
      <c r="AV30" s="616"/>
      <c r="AW30" s="616"/>
      <c r="AX30" s="616"/>
      <c r="AY30" s="616"/>
      <c r="AZ30" s="616"/>
      <c r="BA30" s="616"/>
      <c r="BB30" s="616"/>
      <c r="BC30" s="616"/>
    </row>
    <row r="31" spans="1:55" ht="91.5">
      <c r="A31" s="616"/>
      <c r="B31" s="652"/>
      <c r="C31" s="652"/>
      <c r="D31" s="652"/>
      <c r="E31" s="652"/>
      <c r="F31" s="652"/>
      <c r="G31" s="652"/>
      <c r="H31" s="652"/>
      <c r="I31" s="644"/>
      <c r="J31" s="652"/>
      <c r="K31" s="652"/>
      <c r="L31" s="652"/>
      <c r="M31" s="652"/>
      <c r="N31" s="652"/>
      <c r="O31" s="652"/>
      <c r="P31" s="652"/>
      <c r="Q31" s="652"/>
      <c r="R31" s="652"/>
      <c r="S31" s="660"/>
      <c r="U31" s="649"/>
      <c r="V31" s="661"/>
      <c r="W31" s="644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2"/>
      <c r="AJ31" s="644"/>
      <c r="AK31" s="652"/>
      <c r="AL31" s="652"/>
      <c r="AM31" s="652"/>
      <c r="AN31" s="652"/>
      <c r="AO31" s="616"/>
      <c r="AP31" s="616"/>
      <c r="AQ31" s="616"/>
      <c r="AR31" s="616"/>
      <c r="AS31" s="616"/>
      <c r="AT31" s="616"/>
      <c r="AU31" s="616"/>
      <c r="AV31" s="616"/>
      <c r="AW31" s="616"/>
      <c r="AX31" s="616"/>
      <c r="AY31" s="616"/>
      <c r="AZ31" s="616"/>
      <c r="BA31" s="616"/>
      <c r="BB31" s="616"/>
      <c r="BC31" s="616"/>
    </row>
    <row r="32" spans="2:42" ht="40.5" customHeight="1">
      <c r="B32" s="663"/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3"/>
      <c r="Q32" s="663"/>
      <c r="R32" s="663"/>
      <c r="S32" s="664"/>
      <c r="T32" s="664"/>
      <c r="U32" s="663"/>
      <c r="V32" s="663"/>
      <c r="W32" s="663"/>
      <c r="X32" s="663"/>
      <c r="Y32" s="663"/>
      <c r="Z32" s="663"/>
      <c r="AA32" s="665"/>
      <c r="AB32" s="665"/>
      <c r="AC32" s="665"/>
      <c r="AD32" s="665"/>
      <c r="AE32" s="665"/>
      <c r="AF32" s="665"/>
      <c r="AG32" s="665"/>
      <c r="AH32" s="665"/>
      <c r="AI32" s="665"/>
      <c r="AJ32" s="665"/>
      <c r="AK32" s="665"/>
      <c r="AL32" s="665"/>
      <c r="AM32" s="637"/>
      <c r="AN32" s="637"/>
      <c r="AO32" s="637"/>
      <c r="AP32" s="637"/>
    </row>
    <row r="33" spans="2:42" ht="103.5">
      <c r="B33" s="663"/>
      <c r="C33" s="663"/>
      <c r="D33" s="663"/>
      <c r="E33" s="663"/>
      <c r="F33" s="663"/>
      <c r="G33" s="663"/>
      <c r="H33" s="663"/>
      <c r="I33" s="663"/>
      <c r="J33" s="663"/>
      <c r="K33" s="663"/>
      <c r="L33" s="663"/>
      <c r="M33" s="663"/>
      <c r="N33" s="663"/>
      <c r="O33" s="663"/>
      <c r="P33" s="663"/>
      <c r="Q33" s="663"/>
      <c r="R33" s="663"/>
      <c r="S33" s="664"/>
      <c r="T33" s="664"/>
      <c r="U33" s="663"/>
      <c r="V33" s="663"/>
      <c r="W33" s="663"/>
      <c r="X33" s="663"/>
      <c r="Y33" s="663"/>
      <c r="Z33" s="643"/>
      <c r="AA33" s="665"/>
      <c r="AB33" s="636" t="s">
        <v>29</v>
      </c>
      <c r="AC33" s="665"/>
      <c r="AD33" s="665"/>
      <c r="AE33" s="665"/>
      <c r="AF33" s="665"/>
      <c r="AG33" s="665"/>
      <c r="AH33" s="665"/>
      <c r="AI33" s="665"/>
      <c r="AJ33" s="665"/>
      <c r="AK33" s="665"/>
      <c r="AL33" s="665"/>
      <c r="AM33" s="637"/>
      <c r="AN33" s="637"/>
      <c r="AO33" s="637"/>
      <c r="AP33" s="637"/>
    </row>
    <row r="34" spans="2:38" ht="62.25" thickBot="1">
      <c r="B34" s="663"/>
      <c r="C34" s="663"/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63"/>
      <c r="Q34" s="663"/>
      <c r="R34" s="663"/>
      <c r="S34" s="664"/>
      <c r="T34" s="664"/>
      <c r="U34" s="663"/>
      <c r="V34" s="663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3"/>
      <c r="AL34" s="663"/>
    </row>
    <row r="35" spans="2:73" ht="231" customHeight="1" thickBot="1">
      <c r="B35" s="1332" t="s">
        <v>92</v>
      </c>
      <c r="C35" s="1335" t="s">
        <v>434</v>
      </c>
      <c r="D35" s="1336"/>
      <c r="E35" s="1336"/>
      <c r="F35" s="1336"/>
      <c r="G35" s="1336"/>
      <c r="H35" s="1336"/>
      <c r="I35" s="1336"/>
      <c r="J35" s="1336"/>
      <c r="K35" s="1336"/>
      <c r="L35" s="1336"/>
      <c r="M35" s="1336"/>
      <c r="N35" s="1336"/>
      <c r="O35" s="1336"/>
      <c r="P35" s="1337"/>
      <c r="Q35" s="1208" t="s">
        <v>7</v>
      </c>
      <c r="R35" s="1385"/>
      <c r="S35" s="1208" t="s">
        <v>8</v>
      </c>
      <c r="T35" s="1209"/>
      <c r="U35" s="1214" t="s">
        <v>9</v>
      </c>
      <c r="V35" s="1215"/>
      <c r="W35" s="1215"/>
      <c r="X35" s="1215"/>
      <c r="Y35" s="1215"/>
      <c r="Z35" s="1215"/>
      <c r="AA35" s="1215"/>
      <c r="AB35" s="1215"/>
      <c r="AC35" s="1215"/>
      <c r="AD35" s="1215"/>
      <c r="AE35" s="1215"/>
      <c r="AF35" s="1216"/>
      <c r="AG35" s="1381" t="s">
        <v>28</v>
      </c>
      <c r="AH35" s="1382"/>
      <c r="AI35" s="1382"/>
      <c r="AJ35" s="1382"/>
      <c r="AK35" s="1382"/>
      <c r="AL35" s="1382"/>
      <c r="AM35" s="1382"/>
      <c r="AN35" s="1382"/>
      <c r="AO35" s="1382"/>
      <c r="AP35" s="1382"/>
      <c r="AQ35" s="1382"/>
      <c r="AR35" s="1382"/>
      <c r="AS35" s="1382"/>
      <c r="AT35" s="1382"/>
      <c r="AU35" s="1382"/>
      <c r="AV35" s="1382"/>
      <c r="AW35" s="1382"/>
      <c r="AX35" s="1382"/>
      <c r="AY35" s="1382"/>
      <c r="AZ35" s="1382"/>
      <c r="BA35" s="1382"/>
      <c r="BB35" s="1382"/>
      <c r="BC35" s="1382"/>
      <c r="BD35" s="1382"/>
      <c r="BE35" s="1382"/>
      <c r="BF35" s="1382"/>
      <c r="BG35" s="1382"/>
      <c r="BH35" s="1382"/>
      <c r="BI35" s="1382"/>
      <c r="BJ35" s="1382"/>
      <c r="BK35" s="1382"/>
      <c r="BL35" s="1383"/>
      <c r="BM35" s="1305" t="s">
        <v>18</v>
      </c>
      <c r="BN35" s="1306"/>
      <c r="BO35" s="1305" t="s">
        <v>93</v>
      </c>
      <c r="BP35" s="1358"/>
      <c r="BQ35" s="1358"/>
      <c r="BR35" s="1306"/>
      <c r="BS35" s="619"/>
      <c r="BT35" s="619"/>
      <c r="BU35" s="619"/>
    </row>
    <row r="36" spans="2:73" ht="129.75" customHeight="1" thickBot="1">
      <c r="B36" s="1333"/>
      <c r="C36" s="1338"/>
      <c r="D36" s="1339"/>
      <c r="E36" s="1339"/>
      <c r="F36" s="1339"/>
      <c r="G36" s="1339"/>
      <c r="H36" s="1339"/>
      <c r="I36" s="1339"/>
      <c r="J36" s="1339"/>
      <c r="K36" s="1339"/>
      <c r="L36" s="1339"/>
      <c r="M36" s="1339"/>
      <c r="N36" s="1339"/>
      <c r="O36" s="1339"/>
      <c r="P36" s="1340"/>
      <c r="Q36" s="1210"/>
      <c r="R36" s="1319"/>
      <c r="S36" s="1210"/>
      <c r="T36" s="1211"/>
      <c r="U36" s="1318" t="s">
        <v>4</v>
      </c>
      <c r="V36" s="1319"/>
      <c r="W36" s="1210" t="s">
        <v>10</v>
      </c>
      <c r="X36" s="1322"/>
      <c r="Y36" s="1297" t="s">
        <v>11</v>
      </c>
      <c r="Z36" s="1298"/>
      <c r="AA36" s="1298"/>
      <c r="AB36" s="1298"/>
      <c r="AC36" s="1298"/>
      <c r="AD36" s="1298"/>
      <c r="AE36" s="1298"/>
      <c r="AF36" s="1299"/>
      <c r="AG36" s="1324" t="s">
        <v>12</v>
      </c>
      <c r="AH36" s="1325"/>
      <c r="AI36" s="1326"/>
      <c r="AJ36" s="1326"/>
      <c r="AK36" s="1326"/>
      <c r="AL36" s="1326"/>
      <c r="AM36" s="1326"/>
      <c r="AN36" s="1327"/>
      <c r="AO36" s="1297" t="s">
        <v>13</v>
      </c>
      <c r="AP36" s="1298"/>
      <c r="AQ36" s="1298"/>
      <c r="AR36" s="1298"/>
      <c r="AS36" s="1298"/>
      <c r="AT36" s="1298"/>
      <c r="AU36" s="1298"/>
      <c r="AV36" s="1299"/>
      <c r="AW36" s="1297" t="s">
        <v>14</v>
      </c>
      <c r="AX36" s="1298"/>
      <c r="AY36" s="1298"/>
      <c r="AZ36" s="1298"/>
      <c r="BA36" s="1298"/>
      <c r="BB36" s="1298"/>
      <c r="BC36" s="1298"/>
      <c r="BD36" s="1299"/>
      <c r="BE36" s="1297" t="s">
        <v>433</v>
      </c>
      <c r="BF36" s="1298"/>
      <c r="BG36" s="1298"/>
      <c r="BH36" s="1298"/>
      <c r="BI36" s="1298"/>
      <c r="BJ36" s="1298"/>
      <c r="BK36" s="1298"/>
      <c r="BL36" s="1299"/>
      <c r="BM36" s="1307"/>
      <c r="BN36" s="1308"/>
      <c r="BO36" s="1307"/>
      <c r="BP36" s="1359"/>
      <c r="BQ36" s="1359"/>
      <c r="BR36" s="1308"/>
      <c r="BS36" s="619"/>
      <c r="BT36" s="619"/>
      <c r="BU36" s="619"/>
    </row>
    <row r="37" spans="2:73" ht="201" customHeight="1" thickBot="1">
      <c r="B37" s="1333"/>
      <c r="C37" s="1338"/>
      <c r="D37" s="1339"/>
      <c r="E37" s="1339"/>
      <c r="F37" s="1339"/>
      <c r="G37" s="1339"/>
      <c r="H37" s="1339"/>
      <c r="I37" s="1339"/>
      <c r="J37" s="1339"/>
      <c r="K37" s="1339"/>
      <c r="L37" s="1339"/>
      <c r="M37" s="1339"/>
      <c r="N37" s="1339"/>
      <c r="O37" s="1339"/>
      <c r="P37" s="1340"/>
      <c r="Q37" s="1210"/>
      <c r="R37" s="1319"/>
      <c r="S37" s="1210"/>
      <c r="T37" s="1211"/>
      <c r="U37" s="1318"/>
      <c r="V37" s="1319"/>
      <c r="W37" s="1210"/>
      <c r="X37" s="1322"/>
      <c r="Y37" s="1384" t="s">
        <v>435</v>
      </c>
      <c r="Z37" s="1319"/>
      <c r="AA37" s="1344" t="s">
        <v>94</v>
      </c>
      <c r="AB37" s="1319"/>
      <c r="AC37" s="1344" t="s">
        <v>95</v>
      </c>
      <c r="AD37" s="1319"/>
      <c r="AE37" s="1210" t="s">
        <v>436</v>
      </c>
      <c r="AF37" s="1211"/>
      <c r="AG37" s="1233" t="s">
        <v>437</v>
      </c>
      <c r="AH37" s="1234"/>
      <c r="AI37" s="1235"/>
      <c r="AJ37" s="1236"/>
      <c r="AK37" s="1233" t="s">
        <v>438</v>
      </c>
      <c r="AL37" s="1234"/>
      <c r="AM37" s="1235"/>
      <c r="AN37" s="1236"/>
      <c r="AO37" s="1228" t="s">
        <v>439</v>
      </c>
      <c r="AP37" s="1229"/>
      <c r="AQ37" s="1229"/>
      <c r="AR37" s="1230"/>
      <c r="AS37" s="1228" t="s">
        <v>440</v>
      </c>
      <c r="AT37" s="1229"/>
      <c r="AU37" s="1229"/>
      <c r="AV37" s="1230"/>
      <c r="AW37" s="1233" t="s">
        <v>441</v>
      </c>
      <c r="AX37" s="1234"/>
      <c r="AY37" s="1235"/>
      <c r="AZ37" s="1236"/>
      <c r="BA37" s="1228" t="s">
        <v>442</v>
      </c>
      <c r="BB37" s="1229"/>
      <c r="BC37" s="1229"/>
      <c r="BD37" s="1230"/>
      <c r="BE37" s="1233" t="s">
        <v>642</v>
      </c>
      <c r="BF37" s="1234"/>
      <c r="BG37" s="1235"/>
      <c r="BH37" s="1236"/>
      <c r="BI37" s="1233" t="s">
        <v>643</v>
      </c>
      <c r="BJ37" s="1234"/>
      <c r="BK37" s="1235"/>
      <c r="BL37" s="1236"/>
      <c r="BM37" s="1307"/>
      <c r="BN37" s="1308"/>
      <c r="BO37" s="1307"/>
      <c r="BP37" s="1359"/>
      <c r="BQ37" s="1359"/>
      <c r="BR37" s="1308"/>
      <c r="BS37" s="619"/>
      <c r="BT37" s="619"/>
      <c r="BU37" s="619"/>
    </row>
    <row r="38" spans="2:73" ht="409.5" customHeight="1" thickBot="1">
      <c r="B38" s="1334"/>
      <c r="C38" s="1341"/>
      <c r="D38" s="1342"/>
      <c r="E38" s="1342"/>
      <c r="F38" s="1342"/>
      <c r="G38" s="1342"/>
      <c r="H38" s="1342"/>
      <c r="I38" s="1342"/>
      <c r="J38" s="1342"/>
      <c r="K38" s="1342"/>
      <c r="L38" s="1342"/>
      <c r="M38" s="1342"/>
      <c r="N38" s="1342"/>
      <c r="O38" s="1342"/>
      <c r="P38" s="1343"/>
      <c r="Q38" s="1212"/>
      <c r="R38" s="1321"/>
      <c r="S38" s="1212"/>
      <c r="T38" s="1213"/>
      <c r="U38" s="1320"/>
      <c r="V38" s="1321"/>
      <c r="W38" s="1212"/>
      <c r="X38" s="1323"/>
      <c r="Y38" s="1213"/>
      <c r="Z38" s="1321"/>
      <c r="AA38" s="1212"/>
      <c r="AB38" s="1321"/>
      <c r="AC38" s="1212"/>
      <c r="AD38" s="1321"/>
      <c r="AE38" s="1212"/>
      <c r="AF38" s="1213"/>
      <c r="AG38" s="1226" t="s">
        <v>2</v>
      </c>
      <c r="AH38" s="1227"/>
      <c r="AI38" s="666" t="s">
        <v>15</v>
      </c>
      <c r="AJ38" s="667" t="s">
        <v>16</v>
      </c>
      <c r="AK38" s="1226" t="s">
        <v>2</v>
      </c>
      <c r="AL38" s="1227"/>
      <c r="AM38" s="666" t="s">
        <v>15</v>
      </c>
      <c r="AN38" s="667" t="s">
        <v>16</v>
      </c>
      <c r="AO38" s="1226" t="s">
        <v>2</v>
      </c>
      <c r="AP38" s="1227"/>
      <c r="AQ38" s="666" t="s">
        <v>15</v>
      </c>
      <c r="AR38" s="667" t="s">
        <v>16</v>
      </c>
      <c r="AS38" s="1226" t="s">
        <v>2</v>
      </c>
      <c r="AT38" s="1227"/>
      <c r="AU38" s="666" t="s">
        <v>15</v>
      </c>
      <c r="AV38" s="667" t="s">
        <v>16</v>
      </c>
      <c r="AW38" s="1226" t="s">
        <v>2</v>
      </c>
      <c r="AX38" s="1227"/>
      <c r="AY38" s="666" t="s">
        <v>15</v>
      </c>
      <c r="AZ38" s="667" t="s">
        <v>16</v>
      </c>
      <c r="BA38" s="1226" t="s">
        <v>2</v>
      </c>
      <c r="BB38" s="1227"/>
      <c r="BC38" s="668" t="s">
        <v>15</v>
      </c>
      <c r="BD38" s="669" t="s">
        <v>16</v>
      </c>
      <c r="BE38" s="1226" t="s">
        <v>2</v>
      </c>
      <c r="BF38" s="1227"/>
      <c r="BG38" s="666" t="s">
        <v>15</v>
      </c>
      <c r="BH38" s="667" t="s">
        <v>16</v>
      </c>
      <c r="BI38" s="1226" t="s">
        <v>2</v>
      </c>
      <c r="BJ38" s="1227"/>
      <c r="BK38" s="666" t="s">
        <v>15</v>
      </c>
      <c r="BL38" s="667" t="s">
        <v>16</v>
      </c>
      <c r="BM38" s="1309"/>
      <c r="BN38" s="1310"/>
      <c r="BO38" s="1309"/>
      <c r="BP38" s="1360"/>
      <c r="BQ38" s="1360"/>
      <c r="BR38" s="1310"/>
      <c r="BS38" s="619"/>
      <c r="BT38" s="619"/>
      <c r="BU38" s="619"/>
    </row>
    <row r="39" spans="2:73" ht="199.5" customHeight="1" thickBot="1">
      <c r="B39" s="670">
        <v>1</v>
      </c>
      <c r="C39" s="1509" t="s">
        <v>443</v>
      </c>
      <c r="D39" s="1382"/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3"/>
      <c r="Q39" s="1481">
        <v>21</v>
      </c>
      <c r="R39" s="1482"/>
      <c r="S39" s="1481">
        <v>11</v>
      </c>
      <c r="T39" s="1482"/>
      <c r="U39" s="1481">
        <f>SUM(U40:V82)</f>
        <v>4742</v>
      </c>
      <c r="V39" s="1482"/>
      <c r="W39" s="1481">
        <f>SUM(W40:X82)</f>
        <v>2374</v>
      </c>
      <c r="X39" s="1482"/>
      <c r="Y39" s="1481">
        <f>SUM(Y40:Z82)</f>
        <v>1236</v>
      </c>
      <c r="Z39" s="1482"/>
      <c r="AA39" s="1481">
        <f>SUM(AA40:AB82)</f>
        <v>335</v>
      </c>
      <c r="AB39" s="1482"/>
      <c r="AC39" s="1481">
        <f>SUM(AC40:AD82)</f>
        <v>709</v>
      </c>
      <c r="AD39" s="1482"/>
      <c r="AE39" s="1481">
        <f>SUM(AE40:AF82)</f>
        <v>94</v>
      </c>
      <c r="AF39" s="1482"/>
      <c r="AG39" s="1481">
        <f>SUM(AG40:AG82)</f>
        <v>926</v>
      </c>
      <c r="AH39" s="1483"/>
      <c r="AI39" s="671">
        <f>SUM(AI40:AI82)</f>
        <v>482</v>
      </c>
      <c r="AJ39" s="671">
        <f>SUM(AJ40:AJ82)</f>
        <v>23</v>
      </c>
      <c r="AK39" s="1481">
        <f>SUM(AK40:AK82)</f>
        <v>810</v>
      </c>
      <c r="AL39" s="1483"/>
      <c r="AM39" s="672">
        <f>SUM(AM40:AM82)</f>
        <v>421</v>
      </c>
      <c r="AN39" s="672">
        <f>SUM(AN40:AN82)</f>
        <v>23</v>
      </c>
      <c r="AO39" s="1481">
        <f>SUM(AO40:AO82)</f>
        <v>738</v>
      </c>
      <c r="AP39" s="1483"/>
      <c r="AQ39" s="673">
        <f>SUM(AQ40:AQ82)</f>
        <v>366</v>
      </c>
      <c r="AR39" s="672">
        <f>SUM(AR40:AR82)</f>
        <v>18</v>
      </c>
      <c r="AS39" s="1481">
        <f>SUM(AS40:AS82)</f>
        <v>480</v>
      </c>
      <c r="AT39" s="1483"/>
      <c r="AU39" s="672">
        <f>SUM(AU40:AU82)</f>
        <v>246</v>
      </c>
      <c r="AV39" s="673">
        <f>SUM(AV40:AV82)</f>
        <v>12</v>
      </c>
      <c r="AW39" s="1481">
        <f>SUM(AW40:AW82)</f>
        <v>618</v>
      </c>
      <c r="AX39" s="1483"/>
      <c r="AY39" s="672">
        <f>SUM(AY40:AY82)</f>
        <v>309</v>
      </c>
      <c r="AZ39" s="673">
        <f>SUM(AZ40:AZ82)</f>
        <v>17</v>
      </c>
      <c r="BA39" s="1481">
        <f>SUM(BA40:BA82)</f>
        <v>672</v>
      </c>
      <c r="BB39" s="1483"/>
      <c r="BC39" s="672">
        <f>SUM(BC40:BC82)</f>
        <v>340</v>
      </c>
      <c r="BD39" s="673">
        <f>SUM(BD40:BD82)</f>
        <v>16</v>
      </c>
      <c r="BE39" s="1481">
        <f>SUM(BE40:BE82)</f>
        <v>368</v>
      </c>
      <c r="BF39" s="1483"/>
      <c r="BG39" s="672">
        <f>SUM(BG40:BG82)</f>
        <v>156</v>
      </c>
      <c r="BH39" s="673">
        <f>SUM(BH40:BH82)</f>
        <v>11</v>
      </c>
      <c r="BI39" s="1481">
        <f>SUM(BI40:BI82)</f>
        <v>130</v>
      </c>
      <c r="BJ39" s="1483"/>
      <c r="BK39" s="673">
        <f>SUM(BK40:BK82)</f>
        <v>54</v>
      </c>
      <c r="BL39" s="673">
        <f>SUM(BL40:BL82)</f>
        <v>4</v>
      </c>
      <c r="BM39" s="1481">
        <f>SUM(AJ39+AN39+AR39+AV39+AZ39+BD39+BH39+BL39)</f>
        <v>124</v>
      </c>
      <c r="BN39" s="1483"/>
      <c r="BO39" s="1490"/>
      <c r="BP39" s="1491"/>
      <c r="BQ39" s="1491"/>
      <c r="BR39" s="1492"/>
      <c r="BS39" s="619"/>
      <c r="BT39" s="619"/>
      <c r="BU39" s="619"/>
    </row>
    <row r="40" spans="1:73" ht="199.5" customHeight="1">
      <c r="A40" s="674"/>
      <c r="B40" s="586" t="s">
        <v>249</v>
      </c>
      <c r="C40" s="1493" t="s">
        <v>588</v>
      </c>
      <c r="D40" s="1409"/>
      <c r="E40" s="1409"/>
      <c r="F40" s="1409"/>
      <c r="G40" s="1409"/>
      <c r="H40" s="1409"/>
      <c r="I40" s="1409"/>
      <c r="J40" s="1409"/>
      <c r="K40" s="1409"/>
      <c r="L40" s="1409"/>
      <c r="M40" s="1409"/>
      <c r="N40" s="1409"/>
      <c r="O40" s="1409"/>
      <c r="P40" s="1409"/>
      <c r="Q40" s="1429"/>
      <c r="R40" s="1411"/>
      <c r="S40" s="1429"/>
      <c r="T40" s="1430"/>
      <c r="U40" s="1370"/>
      <c r="V40" s="1371"/>
      <c r="W40" s="1370"/>
      <c r="X40" s="1371"/>
      <c r="Y40" s="1370"/>
      <c r="Z40" s="1427"/>
      <c r="AA40" s="1427"/>
      <c r="AB40" s="1427"/>
      <c r="AC40" s="1427"/>
      <c r="AD40" s="1427"/>
      <c r="AE40" s="1427"/>
      <c r="AF40" s="1371"/>
      <c r="AG40" s="1637"/>
      <c r="AH40" s="1638"/>
      <c r="AI40" s="675"/>
      <c r="AJ40" s="676"/>
      <c r="AK40" s="1370"/>
      <c r="AL40" s="1427"/>
      <c r="AM40" s="675"/>
      <c r="AN40" s="676"/>
      <c r="AO40" s="1370"/>
      <c r="AP40" s="1427"/>
      <c r="AQ40" s="675"/>
      <c r="AR40" s="676"/>
      <c r="AS40" s="1428"/>
      <c r="AT40" s="1427"/>
      <c r="AU40" s="675"/>
      <c r="AV40" s="677"/>
      <c r="AW40" s="1370"/>
      <c r="AX40" s="1427"/>
      <c r="AY40" s="675"/>
      <c r="AZ40" s="676"/>
      <c r="BA40" s="1428"/>
      <c r="BB40" s="1427"/>
      <c r="BC40" s="675"/>
      <c r="BD40" s="677"/>
      <c r="BE40" s="1370"/>
      <c r="BF40" s="1427"/>
      <c r="BG40" s="675"/>
      <c r="BH40" s="676"/>
      <c r="BI40" s="1428"/>
      <c r="BJ40" s="1427"/>
      <c r="BK40" s="675"/>
      <c r="BL40" s="676"/>
      <c r="BM40" s="1370"/>
      <c r="BN40" s="1371"/>
      <c r="BO40" s="1487"/>
      <c r="BP40" s="1488"/>
      <c r="BQ40" s="1488"/>
      <c r="BR40" s="1489"/>
      <c r="BS40" s="619"/>
      <c r="BT40" s="619"/>
      <c r="BU40" s="619"/>
    </row>
    <row r="41" spans="1:73" ht="99.75" customHeight="1">
      <c r="A41" s="678"/>
      <c r="B41" s="588" t="s">
        <v>218</v>
      </c>
      <c r="C41" s="1412" t="s">
        <v>180</v>
      </c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92"/>
      <c r="R41" s="1413"/>
      <c r="S41" s="1192">
        <v>1</v>
      </c>
      <c r="T41" s="1193"/>
      <c r="U41" s="1157">
        <f>AG41+AK41+AO41+AS41+AW41+BA41+BE41+BI41</f>
        <v>72</v>
      </c>
      <c r="V41" s="1158"/>
      <c r="W41" s="1157">
        <v>34</v>
      </c>
      <c r="X41" s="1158"/>
      <c r="Y41" s="1157">
        <v>18</v>
      </c>
      <c r="Z41" s="1156"/>
      <c r="AA41" s="1156"/>
      <c r="AB41" s="1156"/>
      <c r="AC41" s="1156"/>
      <c r="AD41" s="1156"/>
      <c r="AE41" s="1156">
        <v>16</v>
      </c>
      <c r="AF41" s="1158"/>
      <c r="AG41" s="1157">
        <v>72</v>
      </c>
      <c r="AH41" s="1156"/>
      <c r="AI41" s="679">
        <v>34</v>
      </c>
      <c r="AJ41" s="680">
        <v>2</v>
      </c>
      <c r="AK41" s="1157"/>
      <c r="AL41" s="1156"/>
      <c r="AM41" s="679"/>
      <c r="AN41" s="680"/>
      <c r="AO41" s="1157"/>
      <c r="AP41" s="1156"/>
      <c r="AQ41" s="679"/>
      <c r="AR41" s="680"/>
      <c r="AS41" s="1155"/>
      <c r="AT41" s="1156"/>
      <c r="AU41" s="679"/>
      <c r="AV41" s="681"/>
      <c r="AW41" s="1157"/>
      <c r="AX41" s="1156"/>
      <c r="AY41" s="679"/>
      <c r="AZ41" s="680"/>
      <c r="BA41" s="1155"/>
      <c r="BB41" s="1156"/>
      <c r="BC41" s="679"/>
      <c r="BD41" s="681"/>
      <c r="BE41" s="1157"/>
      <c r="BF41" s="1156"/>
      <c r="BG41" s="679"/>
      <c r="BH41" s="680"/>
      <c r="BI41" s="1155"/>
      <c r="BJ41" s="1156"/>
      <c r="BK41" s="679"/>
      <c r="BL41" s="680"/>
      <c r="BM41" s="1157">
        <f>SUM(AJ41+AN41+AR41+AV41+AZ41+BD41+BH41+BL41)</f>
        <v>2</v>
      </c>
      <c r="BN41" s="1158"/>
      <c r="BO41" s="1484" t="s">
        <v>122</v>
      </c>
      <c r="BP41" s="1485"/>
      <c r="BQ41" s="1485"/>
      <c r="BR41" s="1486"/>
      <c r="BS41" s="619"/>
      <c r="BT41" s="619"/>
      <c r="BU41" s="619"/>
    </row>
    <row r="42" spans="2:73" ht="99.75" customHeight="1">
      <c r="B42" s="588" t="s">
        <v>220</v>
      </c>
      <c r="C42" s="1412" t="s">
        <v>179</v>
      </c>
      <c r="D42" s="1167"/>
      <c r="E42" s="1167"/>
      <c r="F42" s="1167"/>
      <c r="G42" s="1167"/>
      <c r="H42" s="1167"/>
      <c r="I42" s="1167"/>
      <c r="J42" s="1167"/>
      <c r="K42" s="1167"/>
      <c r="L42" s="1167"/>
      <c r="M42" s="1167"/>
      <c r="N42" s="1167"/>
      <c r="O42" s="1167"/>
      <c r="P42" s="1168"/>
      <c r="Q42" s="1204"/>
      <c r="R42" s="1205"/>
      <c r="S42" s="1192">
        <v>2</v>
      </c>
      <c r="T42" s="1193"/>
      <c r="U42" s="1157">
        <f>AG42+AK42+AO42+AS42+AW42+BA42+BE42+BI42</f>
        <v>72</v>
      </c>
      <c r="V42" s="1158"/>
      <c r="W42" s="1157">
        <v>34</v>
      </c>
      <c r="X42" s="1158"/>
      <c r="Y42" s="1294">
        <v>18</v>
      </c>
      <c r="Z42" s="1155"/>
      <c r="AA42" s="1294"/>
      <c r="AB42" s="1155"/>
      <c r="AC42" s="1294"/>
      <c r="AD42" s="1155"/>
      <c r="AE42" s="1294">
        <v>16</v>
      </c>
      <c r="AF42" s="1155"/>
      <c r="AG42" s="1507"/>
      <c r="AH42" s="1508"/>
      <c r="AI42" s="679"/>
      <c r="AJ42" s="680"/>
      <c r="AK42" s="1294">
        <v>72</v>
      </c>
      <c r="AL42" s="1155"/>
      <c r="AM42" s="679">
        <v>34</v>
      </c>
      <c r="AN42" s="680">
        <v>2</v>
      </c>
      <c r="AO42" s="1294"/>
      <c r="AP42" s="1155"/>
      <c r="AQ42" s="679"/>
      <c r="AR42" s="680"/>
      <c r="AS42" s="1294"/>
      <c r="AT42" s="1155"/>
      <c r="AU42" s="679"/>
      <c r="AV42" s="681"/>
      <c r="AW42" s="1294"/>
      <c r="AX42" s="1155"/>
      <c r="AY42" s="679"/>
      <c r="AZ42" s="680"/>
      <c r="BA42" s="1294"/>
      <c r="BB42" s="1155"/>
      <c r="BC42" s="679"/>
      <c r="BD42" s="681"/>
      <c r="BE42" s="1294"/>
      <c r="BF42" s="1155"/>
      <c r="BG42" s="679"/>
      <c r="BH42" s="680"/>
      <c r="BI42" s="1294"/>
      <c r="BJ42" s="1155"/>
      <c r="BK42" s="679"/>
      <c r="BL42" s="680"/>
      <c r="BM42" s="1157">
        <f>SUM(AJ42+AN42+AR42+AV42+AZ42+BD42+BH42+BL42)</f>
        <v>2</v>
      </c>
      <c r="BN42" s="1158"/>
      <c r="BO42" s="1159" t="s">
        <v>123</v>
      </c>
      <c r="BP42" s="1160"/>
      <c r="BQ42" s="1160"/>
      <c r="BR42" s="1161"/>
      <c r="BS42" s="619"/>
      <c r="BT42" s="619"/>
      <c r="BU42" s="619"/>
    </row>
    <row r="43" spans="2:73" ht="99.75" customHeight="1">
      <c r="B43" s="588" t="s">
        <v>221</v>
      </c>
      <c r="C43" s="1412" t="s">
        <v>178</v>
      </c>
      <c r="D43" s="1167"/>
      <c r="E43" s="1167"/>
      <c r="F43" s="1167"/>
      <c r="G43" s="1167"/>
      <c r="H43" s="1167"/>
      <c r="I43" s="1167"/>
      <c r="J43" s="1167"/>
      <c r="K43" s="1167"/>
      <c r="L43" s="1167"/>
      <c r="M43" s="1167"/>
      <c r="N43" s="1167"/>
      <c r="O43" s="1167"/>
      <c r="P43" s="1167"/>
      <c r="Q43" s="1192">
        <v>3</v>
      </c>
      <c r="R43" s="1413"/>
      <c r="S43" s="1192"/>
      <c r="T43" s="1193"/>
      <c r="U43" s="1157">
        <f>AG43+AK43+AO43+AS43+AW43+BA43+BE43+BI43</f>
        <v>144</v>
      </c>
      <c r="V43" s="1158"/>
      <c r="W43" s="1157">
        <v>60</v>
      </c>
      <c r="X43" s="1158"/>
      <c r="Y43" s="1157">
        <v>34</v>
      </c>
      <c r="Z43" s="1156"/>
      <c r="AA43" s="1156"/>
      <c r="AB43" s="1156"/>
      <c r="AC43" s="1156"/>
      <c r="AD43" s="1156"/>
      <c r="AE43" s="1156">
        <v>26</v>
      </c>
      <c r="AF43" s="1158"/>
      <c r="AG43" s="1224"/>
      <c r="AH43" s="1225"/>
      <c r="AI43" s="679"/>
      <c r="AJ43" s="680"/>
      <c r="AK43" s="1157"/>
      <c r="AL43" s="1156"/>
      <c r="AM43" s="679"/>
      <c r="AN43" s="680"/>
      <c r="AO43" s="1157">
        <v>144</v>
      </c>
      <c r="AP43" s="1156"/>
      <c r="AQ43" s="679">
        <v>60</v>
      </c>
      <c r="AR43" s="680">
        <v>4</v>
      </c>
      <c r="AS43" s="1155"/>
      <c r="AT43" s="1156"/>
      <c r="AU43" s="679"/>
      <c r="AV43" s="681"/>
      <c r="AW43" s="1157"/>
      <c r="AX43" s="1156"/>
      <c r="AY43" s="679"/>
      <c r="AZ43" s="680"/>
      <c r="BA43" s="1155"/>
      <c r="BB43" s="1156"/>
      <c r="BC43" s="679"/>
      <c r="BD43" s="681"/>
      <c r="BE43" s="1157"/>
      <c r="BF43" s="1156"/>
      <c r="BG43" s="679"/>
      <c r="BH43" s="680"/>
      <c r="BI43" s="1155"/>
      <c r="BJ43" s="1156"/>
      <c r="BK43" s="679"/>
      <c r="BL43" s="680"/>
      <c r="BM43" s="1157">
        <f>SUM(AJ43+AN43+AR43+AV43+AZ43+BD43+BH43+BL43)</f>
        <v>4</v>
      </c>
      <c r="BN43" s="1158"/>
      <c r="BO43" s="1159" t="s">
        <v>158</v>
      </c>
      <c r="BP43" s="1160"/>
      <c r="BQ43" s="1160"/>
      <c r="BR43" s="1161"/>
      <c r="BS43" s="619"/>
      <c r="BT43" s="619"/>
      <c r="BU43" s="619"/>
    </row>
    <row r="44" spans="2:73" ht="99.75" customHeight="1">
      <c r="B44" s="682" t="s">
        <v>222</v>
      </c>
      <c r="C44" s="1412" t="s">
        <v>527</v>
      </c>
      <c r="D44" s="1167"/>
      <c r="E44" s="1167"/>
      <c r="F44" s="1167"/>
      <c r="G44" s="1167"/>
      <c r="H44" s="1167"/>
      <c r="I44" s="1167"/>
      <c r="J44" s="1167"/>
      <c r="K44" s="1167"/>
      <c r="L44" s="1167"/>
      <c r="M44" s="1167"/>
      <c r="N44" s="1167"/>
      <c r="O44" s="1167"/>
      <c r="P44" s="1167"/>
      <c r="Q44" s="1192">
        <v>4</v>
      </c>
      <c r="R44" s="1413"/>
      <c r="S44" s="1192"/>
      <c r="T44" s="1193"/>
      <c r="U44" s="1157">
        <f>AG44+AK44+AO44+AS44+AW44+BA44+BE44+BI44</f>
        <v>144</v>
      </c>
      <c r="V44" s="1158"/>
      <c r="W44" s="1157">
        <v>76</v>
      </c>
      <c r="X44" s="1158"/>
      <c r="Y44" s="1157">
        <v>40</v>
      </c>
      <c r="Z44" s="1156"/>
      <c r="AA44" s="1156"/>
      <c r="AB44" s="1156"/>
      <c r="AC44" s="1156"/>
      <c r="AD44" s="1156"/>
      <c r="AE44" s="1156">
        <v>36</v>
      </c>
      <c r="AF44" s="1158"/>
      <c r="AG44" s="1224"/>
      <c r="AH44" s="1225"/>
      <c r="AI44" s="679"/>
      <c r="AJ44" s="680"/>
      <c r="AK44" s="1157"/>
      <c r="AL44" s="1156"/>
      <c r="AM44" s="679"/>
      <c r="AN44" s="680"/>
      <c r="AO44" s="1157"/>
      <c r="AP44" s="1156"/>
      <c r="AQ44" s="679"/>
      <c r="AR44" s="680"/>
      <c r="AS44" s="1155">
        <v>144</v>
      </c>
      <c r="AT44" s="1156"/>
      <c r="AU44" s="679">
        <v>76</v>
      </c>
      <c r="AV44" s="681">
        <v>4</v>
      </c>
      <c r="AW44" s="1157"/>
      <c r="AX44" s="1156"/>
      <c r="AY44" s="679"/>
      <c r="AZ44" s="680"/>
      <c r="BA44" s="1155"/>
      <c r="BB44" s="1156"/>
      <c r="BC44" s="679"/>
      <c r="BD44" s="681"/>
      <c r="BE44" s="1157"/>
      <c r="BF44" s="1156"/>
      <c r="BG44" s="679"/>
      <c r="BH44" s="680"/>
      <c r="BI44" s="1155"/>
      <c r="BJ44" s="1156"/>
      <c r="BK44" s="679"/>
      <c r="BL44" s="680"/>
      <c r="BM44" s="1157">
        <f>SUM(AJ44+AN44+AR44+AV44+AZ44+BD44+BH44+BL44)</f>
        <v>4</v>
      </c>
      <c r="BN44" s="1158"/>
      <c r="BO44" s="1159" t="s">
        <v>159</v>
      </c>
      <c r="BP44" s="1160"/>
      <c r="BQ44" s="1160"/>
      <c r="BR44" s="1161"/>
      <c r="BS44" s="619"/>
      <c r="BT44" s="619"/>
      <c r="BU44" s="619"/>
    </row>
    <row r="45" spans="2:73" ht="199.5" customHeight="1">
      <c r="B45" s="587" t="s">
        <v>250</v>
      </c>
      <c r="C45" s="1198" t="s">
        <v>215</v>
      </c>
      <c r="D45" s="1199"/>
      <c r="E45" s="1199"/>
      <c r="F45" s="1199"/>
      <c r="G45" s="1199"/>
      <c r="H45" s="1199"/>
      <c r="I45" s="1199"/>
      <c r="J45" s="1199"/>
      <c r="K45" s="1199"/>
      <c r="L45" s="1199"/>
      <c r="M45" s="1199"/>
      <c r="N45" s="1199"/>
      <c r="O45" s="1199"/>
      <c r="P45" s="1199"/>
      <c r="Q45" s="1192"/>
      <c r="R45" s="1413"/>
      <c r="S45" s="1192"/>
      <c r="T45" s="1193"/>
      <c r="U45" s="1157"/>
      <c r="V45" s="1158"/>
      <c r="W45" s="1157"/>
      <c r="X45" s="1158"/>
      <c r="Y45" s="1157"/>
      <c r="Z45" s="1156"/>
      <c r="AA45" s="1156"/>
      <c r="AB45" s="1156"/>
      <c r="AC45" s="1156"/>
      <c r="AD45" s="1156"/>
      <c r="AE45" s="1156"/>
      <c r="AF45" s="1158"/>
      <c r="AG45" s="1224"/>
      <c r="AH45" s="1225"/>
      <c r="AI45" s="679"/>
      <c r="AJ45" s="680"/>
      <c r="AK45" s="1157"/>
      <c r="AL45" s="1156"/>
      <c r="AM45" s="679"/>
      <c r="AN45" s="680"/>
      <c r="AO45" s="1157"/>
      <c r="AP45" s="1156"/>
      <c r="AQ45" s="679"/>
      <c r="AR45" s="680"/>
      <c r="AS45" s="1155"/>
      <c r="AT45" s="1156"/>
      <c r="AU45" s="679"/>
      <c r="AV45" s="681"/>
      <c r="AW45" s="1157"/>
      <c r="AX45" s="1156"/>
      <c r="AY45" s="679"/>
      <c r="AZ45" s="680"/>
      <c r="BA45" s="1155"/>
      <c r="BB45" s="1156"/>
      <c r="BC45" s="679"/>
      <c r="BD45" s="681"/>
      <c r="BE45" s="1157"/>
      <c r="BF45" s="1156"/>
      <c r="BG45" s="679"/>
      <c r="BH45" s="680"/>
      <c r="BI45" s="1155"/>
      <c r="BJ45" s="1156"/>
      <c r="BK45" s="679"/>
      <c r="BL45" s="680"/>
      <c r="BM45" s="1157"/>
      <c r="BN45" s="1158"/>
      <c r="BO45" s="1159"/>
      <c r="BP45" s="1160"/>
      <c r="BQ45" s="1160"/>
      <c r="BR45" s="1161"/>
      <c r="BS45" s="619"/>
      <c r="BT45" s="619"/>
      <c r="BU45" s="619" t="s">
        <v>379</v>
      </c>
    </row>
    <row r="46" spans="2:73" ht="99.75" customHeight="1">
      <c r="B46" s="588" t="s">
        <v>219</v>
      </c>
      <c r="C46" s="1412" t="s">
        <v>523</v>
      </c>
      <c r="D46" s="1167"/>
      <c r="E46" s="1167"/>
      <c r="F46" s="1167"/>
      <c r="G46" s="1167"/>
      <c r="H46" s="1167"/>
      <c r="I46" s="1167"/>
      <c r="J46" s="1167"/>
      <c r="K46" s="1167"/>
      <c r="L46" s="1167"/>
      <c r="M46" s="1167"/>
      <c r="N46" s="1167"/>
      <c r="O46" s="1167"/>
      <c r="P46" s="1167"/>
      <c r="Q46" s="1435" t="s">
        <v>582</v>
      </c>
      <c r="R46" s="1436"/>
      <c r="S46" s="1192"/>
      <c r="T46" s="1193"/>
      <c r="U46" s="1157">
        <f>AG46+AK46+AO46+AS46+AW46+BA46+BE46+BI46</f>
        <v>534</v>
      </c>
      <c r="V46" s="1158"/>
      <c r="W46" s="1157">
        <v>323</v>
      </c>
      <c r="X46" s="1158"/>
      <c r="Y46" s="1157">
        <v>170</v>
      </c>
      <c r="Z46" s="1156"/>
      <c r="AA46" s="1156"/>
      <c r="AB46" s="1156"/>
      <c r="AC46" s="1156">
        <v>153</v>
      </c>
      <c r="AD46" s="1156"/>
      <c r="AE46" s="1156"/>
      <c r="AF46" s="1158"/>
      <c r="AG46" s="1157">
        <v>138</v>
      </c>
      <c r="AH46" s="1156"/>
      <c r="AI46" s="679">
        <v>85</v>
      </c>
      <c r="AJ46" s="680">
        <v>3</v>
      </c>
      <c r="AK46" s="1157">
        <v>138</v>
      </c>
      <c r="AL46" s="1156"/>
      <c r="AM46" s="679">
        <v>85</v>
      </c>
      <c r="AN46" s="680">
        <v>3</v>
      </c>
      <c r="AO46" s="1157">
        <v>138</v>
      </c>
      <c r="AP46" s="1156"/>
      <c r="AQ46" s="679">
        <v>85</v>
      </c>
      <c r="AR46" s="680">
        <v>3</v>
      </c>
      <c r="AS46" s="1155">
        <v>120</v>
      </c>
      <c r="AT46" s="1156"/>
      <c r="AU46" s="679">
        <v>68</v>
      </c>
      <c r="AV46" s="681">
        <v>3</v>
      </c>
      <c r="AW46" s="1157"/>
      <c r="AX46" s="1156"/>
      <c r="AY46" s="679"/>
      <c r="AZ46" s="680"/>
      <c r="BA46" s="1155"/>
      <c r="BB46" s="1156"/>
      <c r="BC46" s="679"/>
      <c r="BD46" s="681"/>
      <c r="BE46" s="1157"/>
      <c r="BF46" s="1156"/>
      <c r="BG46" s="679"/>
      <c r="BH46" s="680"/>
      <c r="BI46" s="1155"/>
      <c r="BJ46" s="1156"/>
      <c r="BK46" s="679"/>
      <c r="BL46" s="680"/>
      <c r="BM46" s="1157">
        <f>SUM(AJ46+AN46+AR46+AV46+AZ46+BD46+BH46+BL46)</f>
        <v>12</v>
      </c>
      <c r="BN46" s="1158"/>
      <c r="BO46" s="1159" t="s">
        <v>124</v>
      </c>
      <c r="BP46" s="1160"/>
      <c r="BQ46" s="1160"/>
      <c r="BR46" s="1161"/>
      <c r="BS46" s="619"/>
      <c r="BT46" s="619"/>
      <c r="BU46" s="619"/>
    </row>
    <row r="47" spans="2:73" ht="99.75" customHeight="1">
      <c r="B47" s="588" t="s">
        <v>266</v>
      </c>
      <c r="C47" s="1412" t="s">
        <v>144</v>
      </c>
      <c r="D47" s="1167"/>
      <c r="E47" s="1167"/>
      <c r="F47" s="1167"/>
      <c r="G47" s="1167"/>
      <c r="H47" s="1167"/>
      <c r="I47" s="1167"/>
      <c r="J47" s="1167"/>
      <c r="K47" s="1167"/>
      <c r="L47" s="1167"/>
      <c r="M47" s="1167"/>
      <c r="N47" s="1167"/>
      <c r="O47" s="1167"/>
      <c r="P47" s="1167"/>
      <c r="Q47" s="1192" t="s">
        <v>525</v>
      </c>
      <c r="R47" s="1413"/>
      <c r="S47" s="1192"/>
      <c r="T47" s="1193"/>
      <c r="U47" s="1157">
        <f>AG47+AK47+AO47+AS47+AW47+BA47+BE47+BI47</f>
        <v>400</v>
      </c>
      <c r="V47" s="1158"/>
      <c r="W47" s="1157">
        <v>204</v>
      </c>
      <c r="X47" s="1158"/>
      <c r="Y47" s="1157">
        <v>102</v>
      </c>
      <c r="Z47" s="1156"/>
      <c r="AA47" s="1156">
        <v>54</v>
      </c>
      <c r="AB47" s="1156"/>
      <c r="AC47" s="1156">
        <v>48</v>
      </c>
      <c r="AD47" s="1156"/>
      <c r="AE47" s="1156"/>
      <c r="AF47" s="1158"/>
      <c r="AG47" s="1157">
        <v>200</v>
      </c>
      <c r="AH47" s="1156"/>
      <c r="AI47" s="679">
        <v>102</v>
      </c>
      <c r="AJ47" s="680">
        <v>6</v>
      </c>
      <c r="AK47" s="1157">
        <v>200</v>
      </c>
      <c r="AL47" s="1156"/>
      <c r="AM47" s="679">
        <v>102</v>
      </c>
      <c r="AN47" s="680">
        <v>6</v>
      </c>
      <c r="AO47" s="1157"/>
      <c r="AP47" s="1156"/>
      <c r="AQ47" s="679"/>
      <c r="AR47" s="680"/>
      <c r="AS47" s="1155"/>
      <c r="AT47" s="1156"/>
      <c r="AU47" s="679"/>
      <c r="AV47" s="681"/>
      <c r="AW47" s="1157"/>
      <c r="AX47" s="1156"/>
      <c r="AY47" s="679"/>
      <c r="AZ47" s="680"/>
      <c r="BA47" s="1155"/>
      <c r="BB47" s="1156"/>
      <c r="BC47" s="679"/>
      <c r="BD47" s="681"/>
      <c r="BE47" s="1157"/>
      <c r="BF47" s="1156"/>
      <c r="BG47" s="679"/>
      <c r="BH47" s="680"/>
      <c r="BI47" s="1155"/>
      <c r="BJ47" s="1156"/>
      <c r="BK47" s="679"/>
      <c r="BL47" s="680"/>
      <c r="BM47" s="1157">
        <f>SUM(AJ47+AN47+AR47+AV47+AZ47+BD47+BH47+BL47)</f>
        <v>12</v>
      </c>
      <c r="BN47" s="1158"/>
      <c r="BO47" s="1159" t="s">
        <v>125</v>
      </c>
      <c r="BP47" s="1160"/>
      <c r="BQ47" s="1160"/>
      <c r="BR47" s="1161"/>
      <c r="BS47" s="619"/>
      <c r="BT47" s="619"/>
      <c r="BU47" s="619"/>
    </row>
    <row r="48" spans="1:73" ht="99.75" customHeight="1">
      <c r="A48" s="674"/>
      <c r="B48" s="588" t="s">
        <v>267</v>
      </c>
      <c r="C48" s="1412" t="s">
        <v>145</v>
      </c>
      <c r="D48" s="1167"/>
      <c r="E48" s="1167"/>
      <c r="F48" s="1167"/>
      <c r="G48" s="1167"/>
      <c r="H48" s="1167"/>
      <c r="I48" s="1167"/>
      <c r="J48" s="1167"/>
      <c r="K48" s="1167"/>
      <c r="L48" s="1167"/>
      <c r="M48" s="1167"/>
      <c r="N48" s="1167"/>
      <c r="O48" s="1167"/>
      <c r="P48" s="1167"/>
      <c r="Q48" s="1192"/>
      <c r="R48" s="1413"/>
      <c r="S48" s="1192">
        <v>2</v>
      </c>
      <c r="T48" s="1193"/>
      <c r="U48" s="1157">
        <f>AG48+AK48+AO48+AS48+AW48+BA48+BE48+BI48</f>
        <v>100</v>
      </c>
      <c r="V48" s="1158"/>
      <c r="W48" s="1157">
        <v>50</v>
      </c>
      <c r="X48" s="1158"/>
      <c r="Y48" s="1157">
        <v>34</v>
      </c>
      <c r="Z48" s="1156"/>
      <c r="AA48" s="1156">
        <v>16</v>
      </c>
      <c r="AB48" s="1156"/>
      <c r="AC48" s="1156"/>
      <c r="AD48" s="1156"/>
      <c r="AE48" s="1156"/>
      <c r="AF48" s="1158"/>
      <c r="AG48" s="1157"/>
      <c r="AH48" s="1156"/>
      <c r="AI48" s="679"/>
      <c r="AJ48" s="680"/>
      <c r="AK48" s="1157">
        <v>100</v>
      </c>
      <c r="AL48" s="1156"/>
      <c r="AM48" s="679">
        <v>50</v>
      </c>
      <c r="AN48" s="680">
        <v>3</v>
      </c>
      <c r="AO48" s="1157"/>
      <c r="AP48" s="1156"/>
      <c r="AQ48" s="679"/>
      <c r="AR48" s="680"/>
      <c r="AS48" s="1155"/>
      <c r="AT48" s="1156"/>
      <c r="AU48" s="679"/>
      <c r="AV48" s="681"/>
      <c r="AW48" s="1157"/>
      <c r="AX48" s="1156"/>
      <c r="AY48" s="679"/>
      <c r="AZ48" s="680"/>
      <c r="BA48" s="1155"/>
      <c r="BB48" s="1156"/>
      <c r="BC48" s="679"/>
      <c r="BD48" s="681"/>
      <c r="BE48" s="1157"/>
      <c r="BF48" s="1156"/>
      <c r="BG48" s="679"/>
      <c r="BH48" s="680"/>
      <c r="BI48" s="1155"/>
      <c r="BJ48" s="1156"/>
      <c r="BK48" s="679"/>
      <c r="BL48" s="680"/>
      <c r="BM48" s="1157">
        <f>SUM(AJ48+AN48+AR48+AV48+AZ48+BD48+BH48+BL48)</f>
        <v>3</v>
      </c>
      <c r="BN48" s="1158"/>
      <c r="BO48" s="1159" t="s">
        <v>166</v>
      </c>
      <c r="BP48" s="1160"/>
      <c r="BQ48" s="1160"/>
      <c r="BR48" s="1161"/>
      <c r="BS48" s="619"/>
      <c r="BT48" s="619"/>
      <c r="BU48" s="619"/>
    </row>
    <row r="49" spans="2:73" ht="199.5" customHeight="1">
      <c r="B49" s="587" t="s">
        <v>251</v>
      </c>
      <c r="C49" s="1198" t="s">
        <v>487</v>
      </c>
      <c r="D49" s="1199"/>
      <c r="E49" s="1199"/>
      <c r="F49" s="1199"/>
      <c r="G49" s="1199"/>
      <c r="H49" s="1199"/>
      <c r="I49" s="1199"/>
      <c r="J49" s="1199"/>
      <c r="K49" s="1199"/>
      <c r="L49" s="1199"/>
      <c r="M49" s="1199"/>
      <c r="N49" s="1199"/>
      <c r="O49" s="1199"/>
      <c r="P49" s="1199"/>
      <c r="Q49" s="1192"/>
      <c r="R49" s="1413"/>
      <c r="S49" s="1192"/>
      <c r="T49" s="1193"/>
      <c r="U49" s="1157"/>
      <c r="V49" s="1158"/>
      <c r="W49" s="1157"/>
      <c r="X49" s="1158"/>
      <c r="Y49" s="1157"/>
      <c r="Z49" s="1156"/>
      <c r="AA49" s="1156"/>
      <c r="AB49" s="1156"/>
      <c r="AC49" s="1156"/>
      <c r="AD49" s="1156"/>
      <c r="AE49" s="1156"/>
      <c r="AF49" s="1158"/>
      <c r="AG49" s="1157"/>
      <c r="AH49" s="1156"/>
      <c r="AI49" s="679"/>
      <c r="AJ49" s="680"/>
      <c r="AK49" s="1294"/>
      <c r="AL49" s="1155"/>
      <c r="AM49" s="679"/>
      <c r="AN49" s="680"/>
      <c r="AO49" s="1157"/>
      <c r="AP49" s="1156"/>
      <c r="AQ49" s="679"/>
      <c r="AR49" s="680"/>
      <c r="AS49" s="1155"/>
      <c r="AT49" s="1156"/>
      <c r="AU49" s="679"/>
      <c r="AV49" s="681"/>
      <c r="AW49" s="1157"/>
      <c r="AX49" s="1156"/>
      <c r="AY49" s="679"/>
      <c r="AZ49" s="680"/>
      <c r="BA49" s="1155"/>
      <c r="BB49" s="1156"/>
      <c r="BC49" s="679"/>
      <c r="BD49" s="681"/>
      <c r="BE49" s="1157"/>
      <c r="BF49" s="1156"/>
      <c r="BG49" s="679"/>
      <c r="BH49" s="680"/>
      <c r="BI49" s="1155"/>
      <c r="BJ49" s="1156"/>
      <c r="BK49" s="679"/>
      <c r="BL49" s="680"/>
      <c r="BM49" s="1157"/>
      <c r="BN49" s="1158"/>
      <c r="BO49" s="1159" t="s">
        <v>162</v>
      </c>
      <c r="BP49" s="1160"/>
      <c r="BQ49" s="1160"/>
      <c r="BR49" s="1161"/>
      <c r="BS49" s="619"/>
      <c r="BT49" s="619"/>
      <c r="BU49" s="619"/>
    </row>
    <row r="50" spans="2:73" ht="99.75" customHeight="1">
      <c r="B50" s="588" t="s">
        <v>223</v>
      </c>
      <c r="C50" s="1166" t="s">
        <v>522</v>
      </c>
      <c r="D50" s="1167"/>
      <c r="E50" s="1167"/>
      <c r="F50" s="1167"/>
      <c r="G50" s="1167"/>
      <c r="H50" s="1167"/>
      <c r="I50" s="1167"/>
      <c r="J50" s="1167"/>
      <c r="K50" s="1167"/>
      <c r="L50" s="1167"/>
      <c r="M50" s="1167"/>
      <c r="N50" s="1167"/>
      <c r="O50" s="1167"/>
      <c r="P50" s="1167"/>
      <c r="Q50" s="1192">
        <v>1</v>
      </c>
      <c r="R50" s="1413"/>
      <c r="S50" s="1192" t="s">
        <v>601</v>
      </c>
      <c r="T50" s="1193"/>
      <c r="U50" s="1157">
        <f>AG50+AK50+AO50+AS50+AW50+BA50+BE50+BI50</f>
        <v>238</v>
      </c>
      <c r="V50" s="1158"/>
      <c r="W50" s="1157">
        <v>135</v>
      </c>
      <c r="X50" s="1158"/>
      <c r="Y50" s="1157">
        <v>51</v>
      </c>
      <c r="Z50" s="1156"/>
      <c r="AA50" s="1156"/>
      <c r="AB50" s="1156"/>
      <c r="AC50" s="1156">
        <v>84</v>
      </c>
      <c r="AD50" s="1156"/>
      <c r="AE50" s="1156"/>
      <c r="AF50" s="1158"/>
      <c r="AG50" s="1157">
        <v>138</v>
      </c>
      <c r="AH50" s="1156"/>
      <c r="AI50" s="679">
        <v>85</v>
      </c>
      <c r="AJ50" s="680">
        <v>3</v>
      </c>
      <c r="AK50" s="1157">
        <v>100</v>
      </c>
      <c r="AL50" s="1156"/>
      <c r="AM50" s="679">
        <v>50</v>
      </c>
      <c r="AN50" s="680">
        <v>3</v>
      </c>
      <c r="AO50" s="1157"/>
      <c r="AP50" s="1156"/>
      <c r="AQ50" s="679"/>
      <c r="AR50" s="680"/>
      <c r="AS50" s="1155"/>
      <c r="AT50" s="1156"/>
      <c r="AU50" s="683"/>
      <c r="AV50" s="684"/>
      <c r="AW50" s="1157"/>
      <c r="AX50" s="1156"/>
      <c r="AY50" s="679"/>
      <c r="AZ50" s="680"/>
      <c r="BA50" s="1155"/>
      <c r="BB50" s="1156"/>
      <c r="BC50" s="679"/>
      <c r="BD50" s="681"/>
      <c r="BE50" s="1157"/>
      <c r="BF50" s="1156"/>
      <c r="BG50" s="679"/>
      <c r="BH50" s="680"/>
      <c r="BI50" s="1155"/>
      <c r="BJ50" s="1156"/>
      <c r="BK50" s="679"/>
      <c r="BL50" s="680"/>
      <c r="BM50" s="1157">
        <f>SUM(AJ50+AN50+AR50+AV50+AZ50+BD50+BH50+BL50)</f>
        <v>6</v>
      </c>
      <c r="BN50" s="1158"/>
      <c r="BO50" s="1159"/>
      <c r="BP50" s="1160"/>
      <c r="BQ50" s="1160"/>
      <c r="BR50" s="1161"/>
      <c r="BS50" s="619"/>
      <c r="BT50" s="619"/>
      <c r="BU50" s="619"/>
    </row>
    <row r="51" spans="2:73" ht="99.75" customHeight="1">
      <c r="B51" s="1220" t="s">
        <v>444</v>
      </c>
      <c r="C51" s="1166" t="s">
        <v>299</v>
      </c>
      <c r="D51" s="1167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7"/>
      <c r="P51" s="1167"/>
      <c r="Q51" s="1192">
        <v>3</v>
      </c>
      <c r="R51" s="1413"/>
      <c r="S51" s="1192"/>
      <c r="T51" s="1193"/>
      <c r="U51" s="1157">
        <f>AG51+AK51+AO51+AS51+AW51+BA51+BE51+BI51</f>
        <v>258</v>
      </c>
      <c r="V51" s="1158"/>
      <c r="W51" s="1157">
        <v>136</v>
      </c>
      <c r="X51" s="1158"/>
      <c r="Y51" s="1157">
        <v>85</v>
      </c>
      <c r="Z51" s="1156"/>
      <c r="AA51" s="1156"/>
      <c r="AB51" s="1156"/>
      <c r="AC51" s="1156">
        <v>51</v>
      </c>
      <c r="AD51" s="1156"/>
      <c r="AE51" s="1171"/>
      <c r="AF51" s="1295"/>
      <c r="AG51" s="1157"/>
      <c r="AH51" s="1156"/>
      <c r="AI51" s="679"/>
      <c r="AJ51" s="680"/>
      <c r="AK51" s="1510"/>
      <c r="AL51" s="1207"/>
      <c r="AM51" s="683"/>
      <c r="AN51" s="685"/>
      <c r="AO51" s="1157">
        <v>258</v>
      </c>
      <c r="AP51" s="1156"/>
      <c r="AQ51" s="679">
        <v>136</v>
      </c>
      <c r="AR51" s="680">
        <v>6</v>
      </c>
      <c r="AS51" s="1155"/>
      <c r="AT51" s="1156"/>
      <c r="AU51" s="683"/>
      <c r="AV51" s="684"/>
      <c r="AW51" s="1157"/>
      <c r="AX51" s="1156"/>
      <c r="AY51" s="679"/>
      <c r="AZ51" s="680"/>
      <c r="BA51" s="1155"/>
      <c r="BB51" s="1156"/>
      <c r="BC51" s="679"/>
      <c r="BD51" s="681"/>
      <c r="BE51" s="1157"/>
      <c r="BF51" s="1156"/>
      <c r="BG51" s="679"/>
      <c r="BH51" s="680"/>
      <c r="BI51" s="1155"/>
      <c r="BJ51" s="1156"/>
      <c r="BK51" s="679"/>
      <c r="BL51" s="680"/>
      <c r="BM51" s="1157">
        <f>SUM(AJ51+AR51+AN51+AV51+AZ51+BD51+BH51+BL51)</f>
        <v>6</v>
      </c>
      <c r="BN51" s="1158"/>
      <c r="BO51" s="1159"/>
      <c r="BP51" s="1160"/>
      <c r="BQ51" s="1160"/>
      <c r="BR51" s="1161"/>
      <c r="BS51" s="619"/>
      <c r="BT51" s="619"/>
      <c r="BU51" s="619"/>
    </row>
    <row r="52" spans="2:73" ht="319.5" customHeight="1">
      <c r="B52" s="1221"/>
      <c r="C52" s="1166" t="s">
        <v>609</v>
      </c>
      <c r="D52" s="1167"/>
      <c r="E52" s="1167"/>
      <c r="F52" s="1167"/>
      <c r="G52" s="1167"/>
      <c r="H52" s="1167"/>
      <c r="I52" s="1167"/>
      <c r="J52" s="1167"/>
      <c r="K52" s="1167"/>
      <c r="L52" s="1167"/>
      <c r="M52" s="1167"/>
      <c r="N52" s="1167"/>
      <c r="O52" s="1167"/>
      <c r="P52" s="1167"/>
      <c r="Q52" s="1204"/>
      <c r="R52" s="1205"/>
      <c r="S52" s="1192"/>
      <c r="T52" s="1193"/>
      <c r="U52" s="1157">
        <f>AG52+AK52+AO52+AS52+AW52+BA52+BE52+BI52</f>
        <v>60</v>
      </c>
      <c r="V52" s="1158"/>
      <c r="W52" s="1294"/>
      <c r="X52" s="1295"/>
      <c r="Y52" s="1294"/>
      <c r="Z52" s="1155"/>
      <c r="AA52" s="1171"/>
      <c r="AB52" s="1155"/>
      <c r="AC52" s="1171"/>
      <c r="AD52" s="1155"/>
      <c r="AE52" s="1171"/>
      <c r="AF52" s="1295"/>
      <c r="AG52" s="1157"/>
      <c r="AH52" s="1156"/>
      <c r="AI52" s="679"/>
      <c r="AJ52" s="680"/>
      <c r="AK52" s="1510"/>
      <c r="AL52" s="1207"/>
      <c r="AM52" s="683"/>
      <c r="AN52" s="685"/>
      <c r="AO52" s="1157">
        <v>60</v>
      </c>
      <c r="AP52" s="1156"/>
      <c r="AQ52" s="679"/>
      <c r="AR52" s="680">
        <v>2</v>
      </c>
      <c r="AS52" s="1155"/>
      <c r="AT52" s="1156"/>
      <c r="AU52" s="683"/>
      <c r="AV52" s="681"/>
      <c r="AW52" s="1157"/>
      <c r="AX52" s="1156"/>
      <c r="AY52" s="679"/>
      <c r="AZ52" s="680"/>
      <c r="BA52" s="1155"/>
      <c r="BB52" s="1156"/>
      <c r="BC52" s="679"/>
      <c r="BD52" s="681"/>
      <c r="BE52" s="1157"/>
      <c r="BF52" s="1156"/>
      <c r="BG52" s="679"/>
      <c r="BH52" s="680"/>
      <c r="BI52" s="1155"/>
      <c r="BJ52" s="1156"/>
      <c r="BK52" s="679"/>
      <c r="BL52" s="680"/>
      <c r="BM52" s="1157">
        <f>SUM(AJ52+AR52+AN52+AV52+AZ52+BD52+BH52+BL52)</f>
        <v>2</v>
      </c>
      <c r="BN52" s="1158"/>
      <c r="BO52" s="1484"/>
      <c r="BP52" s="1485"/>
      <c r="BQ52" s="1485"/>
      <c r="BR52" s="1486"/>
      <c r="BS52" s="619"/>
      <c r="BT52" s="619"/>
      <c r="BU52" s="619"/>
    </row>
    <row r="53" spans="2:73" ht="99.75" customHeight="1">
      <c r="B53" s="589" t="s">
        <v>252</v>
      </c>
      <c r="C53" s="1253" t="s">
        <v>488</v>
      </c>
      <c r="D53" s="1199"/>
      <c r="E53" s="1199"/>
      <c r="F53" s="1199"/>
      <c r="G53" s="1199"/>
      <c r="H53" s="1199"/>
      <c r="I53" s="1199"/>
      <c r="J53" s="1199"/>
      <c r="K53" s="1199"/>
      <c r="L53" s="1199"/>
      <c r="M53" s="1199"/>
      <c r="N53" s="1199"/>
      <c r="O53" s="1199"/>
      <c r="P53" s="1199"/>
      <c r="Q53" s="1192"/>
      <c r="R53" s="1413"/>
      <c r="S53" s="1192"/>
      <c r="T53" s="1193"/>
      <c r="U53" s="1157"/>
      <c r="V53" s="1158"/>
      <c r="W53" s="1157"/>
      <c r="X53" s="1158"/>
      <c r="Y53" s="1157"/>
      <c r="Z53" s="1156"/>
      <c r="AA53" s="1156"/>
      <c r="AB53" s="1156"/>
      <c r="AC53" s="1156"/>
      <c r="AD53" s="1156"/>
      <c r="AE53" s="1171"/>
      <c r="AF53" s="1295"/>
      <c r="AG53" s="1157"/>
      <c r="AH53" s="1156"/>
      <c r="AI53" s="679"/>
      <c r="AJ53" s="680"/>
      <c r="AK53" s="1510"/>
      <c r="AL53" s="1207"/>
      <c r="AM53" s="679"/>
      <c r="AN53" s="680"/>
      <c r="AO53" s="1157"/>
      <c r="AP53" s="1156"/>
      <c r="AQ53" s="679"/>
      <c r="AR53" s="680"/>
      <c r="AS53" s="1155"/>
      <c r="AT53" s="1156"/>
      <c r="AU53" s="683"/>
      <c r="AV53" s="681"/>
      <c r="AW53" s="1157"/>
      <c r="AX53" s="1156"/>
      <c r="AY53" s="679"/>
      <c r="AZ53" s="680"/>
      <c r="BA53" s="1155"/>
      <c r="BB53" s="1156"/>
      <c r="BC53" s="679"/>
      <c r="BD53" s="681"/>
      <c r="BE53" s="1157"/>
      <c r="BF53" s="1156"/>
      <c r="BG53" s="679"/>
      <c r="BH53" s="680"/>
      <c r="BI53" s="1155"/>
      <c r="BJ53" s="1156"/>
      <c r="BK53" s="679"/>
      <c r="BL53" s="680"/>
      <c r="BM53" s="1157"/>
      <c r="BN53" s="1158"/>
      <c r="BO53" s="1192" t="s">
        <v>160</v>
      </c>
      <c r="BP53" s="1602"/>
      <c r="BQ53" s="1602"/>
      <c r="BR53" s="1193"/>
      <c r="BS53" s="619"/>
      <c r="BT53" s="619"/>
      <c r="BU53" s="619"/>
    </row>
    <row r="54" spans="2:73" ht="99.75" customHeight="1">
      <c r="B54" s="588" t="s">
        <v>224</v>
      </c>
      <c r="C54" s="1166" t="s">
        <v>148</v>
      </c>
      <c r="D54" s="1167"/>
      <c r="E54" s="1167"/>
      <c r="F54" s="1167"/>
      <c r="G54" s="1167"/>
      <c r="H54" s="1167"/>
      <c r="I54" s="1167"/>
      <c r="J54" s="1167"/>
      <c r="K54" s="1167"/>
      <c r="L54" s="1167"/>
      <c r="M54" s="1167"/>
      <c r="N54" s="1167"/>
      <c r="O54" s="1167"/>
      <c r="P54" s="1167"/>
      <c r="Q54" s="1192">
        <v>2</v>
      </c>
      <c r="R54" s="1413"/>
      <c r="S54" s="1192">
        <v>1</v>
      </c>
      <c r="T54" s="1193"/>
      <c r="U54" s="1157">
        <f>AG54+AK54+AO54+AS54+AW54+BA54+BE54+BI54</f>
        <v>220</v>
      </c>
      <c r="V54" s="1158"/>
      <c r="W54" s="1157">
        <v>104</v>
      </c>
      <c r="X54" s="1158"/>
      <c r="Y54" s="1157"/>
      <c r="Z54" s="1156"/>
      <c r="AA54" s="1156"/>
      <c r="AB54" s="1156"/>
      <c r="AC54" s="1156">
        <v>104</v>
      </c>
      <c r="AD54" s="1156"/>
      <c r="AE54" s="1156"/>
      <c r="AF54" s="1158"/>
      <c r="AG54" s="1157">
        <v>120</v>
      </c>
      <c r="AH54" s="1156"/>
      <c r="AI54" s="679">
        <v>54</v>
      </c>
      <c r="AJ54" s="680">
        <v>3</v>
      </c>
      <c r="AK54" s="1157">
        <v>100</v>
      </c>
      <c r="AL54" s="1156"/>
      <c r="AM54" s="679">
        <v>50</v>
      </c>
      <c r="AN54" s="680">
        <v>3</v>
      </c>
      <c r="AO54" s="1157"/>
      <c r="AP54" s="1156"/>
      <c r="AQ54" s="679"/>
      <c r="AR54" s="680"/>
      <c r="AS54" s="1155"/>
      <c r="AT54" s="1156"/>
      <c r="AU54" s="683"/>
      <c r="AV54" s="684"/>
      <c r="AW54" s="1157"/>
      <c r="AX54" s="1156"/>
      <c r="AY54" s="679"/>
      <c r="AZ54" s="680"/>
      <c r="BA54" s="1155"/>
      <c r="BB54" s="1156"/>
      <c r="BC54" s="679"/>
      <c r="BD54" s="681"/>
      <c r="BE54" s="1157"/>
      <c r="BF54" s="1156"/>
      <c r="BG54" s="679"/>
      <c r="BH54" s="680"/>
      <c r="BI54" s="1155"/>
      <c r="BJ54" s="1156"/>
      <c r="BK54" s="679"/>
      <c r="BL54" s="680"/>
      <c r="BM54" s="1157">
        <f>SUM(AJ54+AN54+AR54+AV54+AZ54+BD54+BH54+BL54)</f>
        <v>6</v>
      </c>
      <c r="BN54" s="1158"/>
      <c r="BO54" s="1159"/>
      <c r="BP54" s="1160"/>
      <c r="BQ54" s="1160"/>
      <c r="BR54" s="1161"/>
      <c r="BS54" s="619"/>
      <c r="BT54" s="619"/>
      <c r="BU54" s="619"/>
    </row>
    <row r="55" spans="2:73" ht="199.5" customHeight="1">
      <c r="B55" s="587" t="s">
        <v>253</v>
      </c>
      <c r="C55" s="1198" t="s">
        <v>216</v>
      </c>
      <c r="D55" s="1199"/>
      <c r="E55" s="1199"/>
      <c r="F55" s="1199"/>
      <c r="G55" s="1199"/>
      <c r="H55" s="1199"/>
      <c r="I55" s="1199"/>
      <c r="J55" s="1199"/>
      <c r="K55" s="1199"/>
      <c r="L55" s="1199"/>
      <c r="M55" s="1199"/>
      <c r="N55" s="1199"/>
      <c r="O55" s="1199"/>
      <c r="P55" s="1199"/>
      <c r="Q55" s="1192"/>
      <c r="R55" s="1413"/>
      <c r="S55" s="1192"/>
      <c r="T55" s="1193"/>
      <c r="U55" s="1157"/>
      <c r="V55" s="1158"/>
      <c r="W55" s="1157"/>
      <c r="X55" s="1158"/>
      <c r="Y55" s="1157"/>
      <c r="Z55" s="1156"/>
      <c r="AA55" s="1156"/>
      <c r="AB55" s="1156"/>
      <c r="AC55" s="1156"/>
      <c r="AD55" s="1156"/>
      <c r="AE55" s="1156"/>
      <c r="AF55" s="1158"/>
      <c r="AG55" s="1224"/>
      <c r="AH55" s="1225"/>
      <c r="AI55" s="679"/>
      <c r="AJ55" s="680"/>
      <c r="AK55" s="1157"/>
      <c r="AL55" s="1156"/>
      <c r="AM55" s="679"/>
      <c r="AN55" s="680"/>
      <c r="AO55" s="1157"/>
      <c r="AP55" s="1156"/>
      <c r="AQ55" s="679"/>
      <c r="AR55" s="680"/>
      <c r="AS55" s="1155"/>
      <c r="AT55" s="1156"/>
      <c r="AU55" s="683"/>
      <c r="AV55" s="684"/>
      <c r="AW55" s="1157"/>
      <c r="AX55" s="1156"/>
      <c r="AY55" s="679"/>
      <c r="AZ55" s="680"/>
      <c r="BA55" s="1155"/>
      <c r="BB55" s="1156"/>
      <c r="BC55" s="679"/>
      <c r="BD55" s="681"/>
      <c r="BE55" s="1157"/>
      <c r="BF55" s="1156"/>
      <c r="BG55" s="679"/>
      <c r="BH55" s="680"/>
      <c r="BI55" s="1155"/>
      <c r="BJ55" s="1156"/>
      <c r="BK55" s="679"/>
      <c r="BL55" s="680"/>
      <c r="BM55" s="1157"/>
      <c r="BN55" s="1158"/>
      <c r="BO55" s="1159" t="s">
        <v>163</v>
      </c>
      <c r="BP55" s="1160"/>
      <c r="BQ55" s="1160"/>
      <c r="BR55" s="1161"/>
      <c r="BS55" s="619"/>
      <c r="BT55" s="619"/>
      <c r="BU55" s="619"/>
    </row>
    <row r="56" spans="2:73" ht="408.75" customHeight="1">
      <c r="B56" s="686" t="s">
        <v>225</v>
      </c>
      <c r="C56" s="1412" t="s">
        <v>147</v>
      </c>
      <c r="D56" s="1167"/>
      <c r="E56" s="1167"/>
      <c r="F56" s="1167"/>
      <c r="G56" s="1167"/>
      <c r="H56" s="1167"/>
      <c r="I56" s="1167"/>
      <c r="J56" s="1167"/>
      <c r="K56" s="1167"/>
      <c r="L56" s="1167"/>
      <c r="M56" s="1167"/>
      <c r="N56" s="1167"/>
      <c r="O56" s="1167"/>
      <c r="P56" s="1167"/>
      <c r="Q56" s="1192"/>
      <c r="R56" s="1413"/>
      <c r="S56" s="1192">
        <v>1</v>
      </c>
      <c r="T56" s="1193"/>
      <c r="U56" s="1157">
        <f>AK56+AG56+AO56+AS56+AW56+BA56+BE56+BI56</f>
        <v>138</v>
      </c>
      <c r="V56" s="1158"/>
      <c r="W56" s="1157">
        <v>68</v>
      </c>
      <c r="X56" s="1158"/>
      <c r="Y56" s="1157">
        <v>34</v>
      </c>
      <c r="Z56" s="1156"/>
      <c r="AA56" s="1156">
        <v>17</v>
      </c>
      <c r="AB56" s="1156"/>
      <c r="AC56" s="1156">
        <v>17</v>
      </c>
      <c r="AD56" s="1156"/>
      <c r="AE56" s="1156"/>
      <c r="AF56" s="1158"/>
      <c r="AG56" s="1157">
        <v>138</v>
      </c>
      <c r="AH56" s="1156"/>
      <c r="AI56" s="679">
        <v>68</v>
      </c>
      <c r="AJ56" s="680">
        <v>3</v>
      </c>
      <c r="AK56" s="1157"/>
      <c r="AL56" s="1156"/>
      <c r="AM56" s="679"/>
      <c r="AN56" s="680"/>
      <c r="AO56" s="1157"/>
      <c r="AP56" s="1156"/>
      <c r="AQ56" s="679"/>
      <c r="AR56" s="680"/>
      <c r="AS56" s="1155"/>
      <c r="AT56" s="1156"/>
      <c r="AU56" s="683"/>
      <c r="AV56" s="684"/>
      <c r="AW56" s="1157"/>
      <c r="AX56" s="1156"/>
      <c r="AY56" s="679"/>
      <c r="AZ56" s="680"/>
      <c r="BA56" s="1155"/>
      <c r="BB56" s="1156"/>
      <c r="BC56" s="679"/>
      <c r="BD56" s="681"/>
      <c r="BE56" s="1157"/>
      <c r="BF56" s="1156"/>
      <c r="BG56" s="679"/>
      <c r="BH56" s="680"/>
      <c r="BI56" s="1155"/>
      <c r="BJ56" s="1156"/>
      <c r="BK56" s="679"/>
      <c r="BL56" s="680"/>
      <c r="BM56" s="1157">
        <f>SUM(AN56+AJ56+AR56+AV56+AZ56+BD56+BH56+BL56)</f>
        <v>3</v>
      </c>
      <c r="BN56" s="1158"/>
      <c r="BO56" s="1159"/>
      <c r="BP56" s="1160"/>
      <c r="BQ56" s="1160"/>
      <c r="BR56" s="1161"/>
      <c r="BS56" s="619"/>
      <c r="BT56" s="619"/>
      <c r="BU56" s="619"/>
    </row>
    <row r="57" spans="2:73" ht="319.5" customHeight="1">
      <c r="B57" s="588" t="s">
        <v>524</v>
      </c>
      <c r="C57" s="1511" t="s">
        <v>459</v>
      </c>
      <c r="D57" s="1512"/>
      <c r="E57" s="1512"/>
      <c r="F57" s="1512"/>
      <c r="G57" s="1512"/>
      <c r="H57" s="1512"/>
      <c r="I57" s="1512"/>
      <c r="J57" s="1512"/>
      <c r="K57" s="1512"/>
      <c r="L57" s="1512"/>
      <c r="M57" s="1512"/>
      <c r="N57" s="1512"/>
      <c r="O57" s="1512"/>
      <c r="P57" s="1512"/>
      <c r="Q57" s="1192"/>
      <c r="R57" s="1413"/>
      <c r="S57" s="1192">
        <v>5</v>
      </c>
      <c r="T57" s="1193"/>
      <c r="U57" s="1157">
        <f>AG57+AK57+AO57+AS57+AW57+BA57+BE57+BI57</f>
        <v>100</v>
      </c>
      <c r="V57" s="1158"/>
      <c r="W57" s="1157">
        <v>54</v>
      </c>
      <c r="X57" s="1158"/>
      <c r="Y57" s="1157">
        <v>38</v>
      </c>
      <c r="Z57" s="1156"/>
      <c r="AA57" s="1156">
        <v>16</v>
      </c>
      <c r="AB57" s="1156"/>
      <c r="AC57" s="1156"/>
      <c r="AD57" s="1156"/>
      <c r="AE57" s="1156"/>
      <c r="AF57" s="1158"/>
      <c r="AG57" s="1157"/>
      <c r="AH57" s="1156"/>
      <c r="AI57" s="679"/>
      <c r="AJ57" s="680"/>
      <c r="AK57" s="1157"/>
      <c r="AL57" s="1156"/>
      <c r="AM57" s="679"/>
      <c r="AN57" s="680"/>
      <c r="AO57" s="1157"/>
      <c r="AP57" s="1156"/>
      <c r="AQ57" s="679"/>
      <c r="AR57" s="680"/>
      <c r="AS57" s="1155"/>
      <c r="AT57" s="1156"/>
      <c r="AU57" s="679"/>
      <c r="AV57" s="681"/>
      <c r="AW57" s="1157">
        <v>100</v>
      </c>
      <c r="AX57" s="1156"/>
      <c r="AY57" s="679">
        <v>54</v>
      </c>
      <c r="AZ57" s="680">
        <v>3</v>
      </c>
      <c r="BA57" s="1155"/>
      <c r="BB57" s="1156"/>
      <c r="BC57" s="679"/>
      <c r="BD57" s="681"/>
      <c r="BE57" s="1157"/>
      <c r="BF57" s="1156"/>
      <c r="BG57" s="679"/>
      <c r="BH57" s="680"/>
      <c r="BI57" s="1155"/>
      <c r="BJ57" s="1156"/>
      <c r="BK57" s="679"/>
      <c r="BL57" s="680"/>
      <c r="BM57" s="1157">
        <f>SUM(AJ57+AN57+AR57+AV57+AZ57+BD57+BH57+BL57)</f>
        <v>3</v>
      </c>
      <c r="BN57" s="1158"/>
      <c r="BO57" s="1159"/>
      <c r="BP57" s="1160"/>
      <c r="BQ57" s="1160"/>
      <c r="BR57" s="1161"/>
      <c r="BS57" s="619"/>
      <c r="BT57" s="619"/>
      <c r="BU57" s="619"/>
    </row>
    <row r="58" spans="2:73" ht="99.75" customHeight="1">
      <c r="B58" s="588" t="s">
        <v>544</v>
      </c>
      <c r="C58" s="1166" t="s">
        <v>445</v>
      </c>
      <c r="D58" s="1167"/>
      <c r="E58" s="1167"/>
      <c r="F58" s="1167"/>
      <c r="G58" s="1167"/>
      <c r="H58" s="1167"/>
      <c r="I58" s="1167"/>
      <c r="J58" s="1167"/>
      <c r="K58" s="1167"/>
      <c r="L58" s="1167"/>
      <c r="M58" s="1167"/>
      <c r="N58" s="1167"/>
      <c r="O58" s="1167"/>
      <c r="P58" s="1167"/>
      <c r="Q58" s="1192">
        <v>7</v>
      </c>
      <c r="R58" s="1413"/>
      <c r="S58" s="1192"/>
      <c r="T58" s="1193"/>
      <c r="U58" s="1157">
        <f>AG58+AK58+AO58+AS58+AW58+BA58+BE58+BI58</f>
        <v>108</v>
      </c>
      <c r="V58" s="1158"/>
      <c r="W58" s="1157">
        <v>54</v>
      </c>
      <c r="X58" s="1158"/>
      <c r="Y58" s="1157">
        <v>38</v>
      </c>
      <c r="Z58" s="1156"/>
      <c r="AA58" s="1156">
        <v>16</v>
      </c>
      <c r="AB58" s="1156"/>
      <c r="AC58" s="1156"/>
      <c r="AD58" s="1156"/>
      <c r="AE58" s="1156"/>
      <c r="AF58" s="1158"/>
      <c r="AG58" s="1157"/>
      <c r="AH58" s="1156"/>
      <c r="AI58" s="679"/>
      <c r="AJ58" s="680"/>
      <c r="AK58" s="1157"/>
      <c r="AL58" s="1156"/>
      <c r="AM58" s="679"/>
      <c r="AN58" s="680"/>
      <c r="AO58" s="1157"/>
      <c r="AP58" s="1156"/>
      <c r="AQ58" s="679"/>
      <c r="AR58" s="680"/>
      <c r="AS58" s="1155"/>
      <c r="AT58" s="1156"/>
      <c r="AU58" s="683"/>
      <c r="AV58" s="684"/>
      <c r="AW58" s="1157"/>
      <c r="AX58" s="1156"/>
      <c r="AY58" s="679"/>
      <c r="AZ58" s="680"/>
      <c r="BA58" s="1155"/>
      <c r="BB58" s="1156"/>
      <c r="BC58" s="679"/>
      <c r="BD58" s="681"/>
      <c r="BE58" s="1157">
        <v>108</v>
      </c>
      <c r="BF58" s="1156"/>
      <c r="BG58" s="679">
        <v>54</v>
      </c>
      <c r="BH58" s="680">
        <v>3</v>
      </c>
      <c r="BI58" s="1155"/>
      <c r="BJ58" s="1156"/>
      <c r="BK58" s="679"/>
      <c r="BL58" s="680"/>
      <c r="BM58" s="1157">
        <f>SUM(AJ58+AN58+AR58+AV58+AZ58+BD58+BH58+BL58)</f>
        <v>3</v>
      </c>
      <c r="BN58" s="1158"/>
      <c r="BO58" s="1159"/>
      <c r="BP58" s="1160"/>
      <c r="BQ58" s="1160"/>
      <c r="BR58" s="1161"/>
      <c r="BS58" s="619"/>
      <c r="BT58" s="619"/>
      <c r="BU58" s="619"/>
    </row>
    <row r="59" spans="1:73" ht="319.5" customHeight="1">
      <c r="A59" s="674"/>
      <c r="B59" s="587" t="s">
        <v>254</v>
      </c>
      <c r="C59" s="1253" t="s">
        <v>491</v>
      </c>
      <c r="D59" s="1199"/>
      <c r="E59" s="1199"/>
      <c r="F59" s="1199"/>
      <c r="G59" s="1199"/>
      <c r="H59" s="1199"/>
      <c r="I59" s="1199"/>
      <c r="J59" s="1199"/>
      <c r="K59" s="1199"/>
      <c r="L59" s="1199"/>
      <c r="M59" s="1199"/>
      <c r="N59" s="1199"/>
      <c r="O59" s="1199"/>
      <c r="P59" s="1199"/>
      <c r="Q59" s="1192"/>
      <c r="R59" s="1413"/>
      <c r="S59" s="1192"/>
      <c r="T59" s="1193"/>
      <c r="U59" s="1157"/>
      <c r="V59" s="1158"/>
      <c r="W59" s="1157"/>
      <c r="X59" s="1158"/>
      <c r="Y59" s="1157"/>
      <c r="Z59" s="1156"/>
      <c r="AA59" s="1156"/>
      <c r="AB59" s="1156"/>
      <c r="AC59" s="1156"/>
      <c r="AD59" s="1156"/>
      <c r="AE59" s="1171"/>
      <c r="AF59" s="1295"/>
      <c r="AG59" s="1157"/>
      <c r="AH59" s="1156"/>
      <c r="AI59" s="679"/>
      <c r="AJ59" s="680"/>
      <c r="AK59" s="1157"/>
      <c r="AL59" s="1156"/>
      <c r="AM59" s="679"/>
      <c r="AN59" s="680"/>
      <c r="AO59" s="1157"/>
      <c r="AP59" s="1156"/>
      <c r="AQ59" s="679"/>
      <c r="AR59" s="680"/>
      <c r="AS59" s="1155"/>
      <c r="AT59" s="1156"/>
      <c r="AU59" s="679"/>
      <c r="AV59" s="681"/>
      <c r="AW59" s="1157"/>
      <c r="AX59" s="1156"/>
      <c r="AY59" s="679"/>
      <c r="AZ59" s="680"/>
      <c r="BA59" s="1155"/>
      <c r="BB59" s="1156"/>
      <c r="BC59" s="679"/>
      <c r="BD59" s="681"/>
      <c r="BE59" s="1157"/>
      <c r="BF59" s="1156"/>
      <c r="BG59" s="679"/>
      <c r="BH59" s="680"/>
      <c r="BI59" s="1155"/>
      <c r="BJ59" s="1156"/>
      <c r="BK59" s="679"/>
      <c r="BL59" s="680"/>
      <c r="BM59" s="1157"/>
      <c r="BN59" s="1158"/>
      <c r="BO59" s="1159"/>
      <c r="BP59" s="1160"/>
      <c r="BQ59" s="1160"/>
      <c r="BR59" s="1161"/>
      <c r="BS59" s="619"/>
      <c r="BT59" s="619"/>
      <c r="BU59" s="619"/>
    </row>
    <row r="60" spans="2:73" ht="210" customHeight="1">
      <c r="B60" s="588" t="s">
        <v>248</v>
      </c>
      <c r="C60" s="1412" t="s">
        <v>461</v>
      </c>
      <c r="D60" s="1167"/>
      <c r="E60" s="1167"/>
      <c r="F60" s="1167"/>
      <c r="G60" s="1167"/>
      <c r="H60" s="1167"/>
      <c r="I60" s="1167"/>
      <c r="J60" s="1167"/>
      <c r="K60" s="1167"/>
      <c r="L60" s="1167"/>
      <c r="M60" s="1167"/>
      <c r="N60" s="1167"/>
      <c r="O60" s="1167"/>
      <c r="P60" s="1168"/>
      <c r="Q60" s="1192"/>
      <c r="R60" s="1413"/>
      <c r="S60" s="1222">
        <v>1</v>
      </c>
      <c r="T60" s="1223"/>
      <c r="U60" s="1157">
        <f>AG60+AK60+AO60+AS60+AW60+BA60+BE60+BI60</f>
        <v>120</v>
      </c>
      <c r="V60" s="1158"/>
      <c r="W60" s="1157">
        <v>54</v>
      </c>
      <c r="X60" s="1158"/>
      <c r="Y60" s="1157">
        <v>38</v>
      </c>
      <c r="Z60" s="1156"/>
      <c r="AA60" s="1156">
        <v>16</v>
      </c>
      <c r="AB60" s="1156"/>
      <c r="AC60" s="1156"/>
      <c r="AD60" s="1156"/>
      <c r="AE60" s="1171"/>
      <c r="AF60" s="1295"/>
      <c r="AG60" s="1157">
        <v>120</v>
      </c>
      <c r="AH60" s="1156"/>
      <c r="AI60" s="679">
        <v>54</v>
      </c>
      <c r="AJ60" s="680">
        <v>3</v>
      </c>
      <c r="AK60" s="1157"/>
      <c r="AL60" s="1156"/>
      <c r="AM60" s="679"/>
      <c r="AN60" s="680"/>
      <c r="AO60" s="1157"/>
      <c r="AP60" s="1156"/>
      <c r="AQ60" s="679"/>
      <c r="AR60" s="680"/>
      <c r="AS60" s="1155"/>
      <c r="AT60" s="1156"/>
      <c r="AU60" s="679"/>
      <c r="AV60" s="681"/>
      <c r="AW60" s="1157"/>
      <c r="AX60" s="1156"/>
      <c r="AY60" s="679"/>
      <c r="AZ60" s="680"/>
      <c r="BA60" s="1155"/>
      <c r="BB60" s="1156"/>
      <c r="BC60" s="679"/>
      <c r="BD60" s="681"/>
      <c r="BE60" s="1157"/>
      <c r="BF60" s="1156"/>
      <c r="BG60" s="679"/>
      <c r="BH60" s="680"/>
      <c r="BI60" s="1155"/>
      <c r="BJ60" s="1156"/>
      <c r="BK60" s="679"/>
      <c r="BL60" s="680"/>
      <c r="BM60" s="1157">
        <f>SUM(AJ60+AN60+AR60+AV60+AZ60+BD60+BH60+BL60)</f>
        <v>3</v>
      </c>
      <c r="BN60" s="1158"/>
      <c r="BO60" s="1159" t="s">
        <v>164</v>
      </c>
      <c r="BP60" s="1160"/>
      <c r="BQ60" s="1160"/>
      <c r="BR60" s="1161"/>
      <c r="BS60" s="619"/>
      <c r="BT60" s="619"/>
      <c r="BU60" s="619"/>
    </row>
    <row r="61" spans="2:73" ht="199.5" customHeight="1">
      <c r="B61" s="588" t="s">
        <v>270</v>
      </c>
      <c r="C61" s="1167" t="s">
        <v>470</v>
      </c>
      <c r="D61" s="1167"/>
      <c r="E61" s="1167"/>
      <c r="F61" s="1167"/>
      <c r="G61" s="1167"/>
      <c r="H61" s="1167"/>
      <c r="I61" s="1167"/>
      <c r="J61" s="1167"/>
      <c r="K61" s="1167"/>
      <c r="L61" s="1167"/>
      <c r="M61" s="1167"/>
      <c r="N61" s="1167"/>
      <c r="O61" s="1167"/>
      <c r="P61" s="1167"/>
      <c r="Q61" s="1192"/>
      <c r="R61" s="1413"/>
      <c r="S61" s="1222">
        <v>2</v>
      </c>
      <c r="T61" s="1223"/>
      <c r="U61" s="1157">
        <f>AG61+AK61+AO61+AS61+AW61+BA61+BE61+BI61</f>
        <v>100</v>
      </c>
      <c r="V61" s="1158"/>
      <c r="W61" s="1157">
        <v>50</v>
      </c>
      <c r="X61" s="1158"/>
      <c r="Y61" s="1157">
        <v>34</v>
      </c>
      <c r="Z61" s="1156"/>
      <c r="AA61" s="1156">
        <v>16</v>
      </c>
      <c r="AB61" s="1156"/>
      <c r="AC61" s="1156"/>
      <c r="AD61" s="1156"/>
      <c r="AE61" s="1156"/>
      <c r="AF61" s="1158"/>
      <c r="AG61" s="1224"/>
      <c r="AH61" s="1225"/>
      <c r="AI61" s="679"/>
      <c r="AJ61" s="680"/>
      <c r="AK61" s="1157">
        <v>100</v>
      </c>
      <c r="AL61" s="1156"/>
      <c r="AM61" s="679">
        <v>50</v>
      </c>
      <c r="AN61" s="680">
        <v>3</v>
      </c>
      <c r="AO61" s="1157"/>
      <c r="AP61" s="1156"/>
      <c r="AQ61" s="679"/>
      <c r="AR61" s="680"/>
      <c r="AS61" s="1155"/>
      <c r="AT61" s="1156"/>
      <c r="AU61" s="679"/>
      <c r="AV61" s="681"/>
      <c r="AW61" s="1157"/>
      <c r="AX61" s="1156"/>
      <c r="AY61" s="679"/>
      <c r="AZ61" s="680"/>
      <c r="BA61" s="1155"/>
      <c r="BB61" s="1156"/>
      <c r="BC61" s="679"/>
      <c r="BD61" s="681"/>
      <c r="BE61" s="1157"/>
      <c r="BF61" s="1156"/>
      <c r="BG61" s="679"/>
      <c r="BH61" s="680"/>
      <c r="BI61" s="1155"/>
      <c r="BJ61" s="1156"/>
      <c r="BK61" s="679"/>
      <c r="BL61" s="680"/>
      <c r="BM61" s="1157">
        <f>SUM(AJ61+AN61+AR61+AV61+AZ61+BD61+BH61+BL61)</f>
        <v>3</v>
      </c>
      <c r="BN61" s="1158"/>
      <c r="BO61" s="1159" t="s">
        <v>164</v>
      </c>
      <c r="BP61" s="1160"/>
      <c r="BQ61" s="1160"/>
      <c r="BR61" s="1161"/>
      <c r="BS61" s="619"/>
      <c r="BT61" s="619"/>
      <c r="BU61" s="619"/>
    </row>
    <row r="62" spans="2:73" ht="210" customHeight="1">
      <c r="B62" s="588" t="s">
        <v>312</v>
      </c>
      <c r="C62" s="1166" t="s">
        <v>278</v>
      </c>
      <c r="D62" s="1167"/>
      <c r="E62" s="1167"/>
      <c r="F62" s="1167"/>
      <c r="G62" s="1167"/>
      <c r="H62" s="1167"/>
      <c r="I62" s="1167"/>
      <c r="J62" s="1167"/>
      <c r="K62" s="1167"/>
      <c r="L62" s="1167"/>
      <c r="M62" s="1167"/>
      <c r="N62" s="1167"/>
      <c r="O62" s="1167"/>
      <c r="P62" s="1167"/>
      <c r="Q62" s="1192" t="s">
        <v>626</v>
      </c>
      <c r="R62" s="1413"/>
      <c r="S62" s="1192"/>
      <c r="T62" s="1193"/>
      <c r="U62" s="1157">
        <f>AG62+AK62+AO62+AS62+AW62+BA62+BE62+BI62</f>
        <v>354</v>
      </c>
      <c r="V62" s="1158"/>
      <c r="W62" s="1157">
        <v>187</v>
      </c>
      <c r="X62" s="1158"/>
      <c r="Y62" s="1157">
        <v>85</v>
      </c>
      <c r="Z62" s="1156"/>
      <c r="AA62" s="1156">
        <v>68</v>
      </c>
      <c r="AB62" s="1156"/>
      <c r="AC62" s="1156">
        <v>34</v>
      </c>
      <c r="AD62" s="1156"/>
      <c r="AE62" s="1156"/>
      <c r="AF62" s="1158"/>
      <c r="AG62" s="1224"/>
      <c r="AH62" s="1225"/>
      <c r="AI62" s="679"/>
      <c r="AJ62" s="680"/>
      <c r="AK62" s="1157"/>
      <c r="AL62" s="1156"/>
      <c r="AM62" s="679"/>
      <c r="AN62" s="680"/>
      <c r="AO62" s="1157">
        <v>138</v>
      </c>
      <c r="AP62" s="1156"/>
      <c r="AQ62" s="679">
        <v>85</v>
      </c>
      <c r="AR62" s="680">
        <v>3</v>
      </c>
      <c r="AS62" s="1155">
        <v>216</v>
      </c>
      <c r="AT62" s="1156"/>
      <c r="AU62" s="679">
        <v>102</v>
      </c>
      <c r="AV62" s="681">
        <v>5</v>
      </c>
      <c r="AW62" s="1157"/>
      <c r="AX62" s="1156"/>
      <c r="AY62" s="679"/>
      <c r="AZ62" s="680"/>
      <c r="BA62" s="1155"/>
      <c r="BB62" s="1156"/>
      <c r="BC62" s="679"/>
      <c r="BD62" s="681"/>
      <c r="BE62" s="1157"/>
      <c r="BF62" s="1156"/>
      <c r="BG62" s="679"/>
      <c r="BH62" s="680"/>
      <c r="BI62" s="1155"/>
      <c r="BJ62" s="1156"/>
      <c r="BK62" s="679"/>
      <c r="BL62" s="680"/>
      <c r="BM62" s="1157">
        <f>SUM(AJ62+AN62+AR62+AV62+AZ62+BD62+BH62+BL62)</f>
        <v>8</v>
      </c>
      <c r="BN62" s="1158"/>
      <c r="BO62" s="1159" t="s">
        <v>165</v>
      </c>
      <c r="BP62" s="1160"/>
      <c r="BQ62" s="1160"/>
      <c r="BR62" s="1161"/>
      <c r="BS62" s="619"/>
      <c r="BT62" s="619"/>
      <c r="BU62" s="619"/>
    </row>
    <row r="63" spans="2:73" ht="319.5" customHeight="1" thickBot="1">
      <c r="B63" s="590" t="s">
        <v>255</v>
      </c>
      <c r="C63" s="1522" t="s">
        <v>493</v>
      </c>
      <c r="D63" s="1523"/>
      <c r="E63" s="1523"/>
      <c r="F63" s="1523"/>
      <c r="G63" s="1523"/>
      <c r="H63" s="1523"/>
      <c r="I63" s="1523"/>
      <c r="J63" s="1523"/>
      <c r="K63" s="1523"/>
      <c r="L63" s="1523"/>
      <c r="M63" s="1523"/>
      <c r="N63" s="1523"/>
      <c r="O63" s="1523"/>
      <c r="P63" s="1523"/>
      <c r="Q63" s="1433"/>
      <c r="R63" s="1516"/>
      <c r="S63" s="1433"/>
      <c r="T63" s="1434"/>
      <c r="U63" s="1185"/>
      <c r="V63" s="1183"/>
      <c r="W63" s="1185"/>
      <c r="X63" s="1183"/>
      <c r="Y63" s="1185"/>
      <c r="Z63" s="1163"/>
      <c r="AA63" s="1163"/>
      <c r="AB63" s="1163"/>
      <c r="AC63" s="1163"/>
      <c r="AD63" s="1163"/>
      <c r="AE63" s="1163"/>
      <c r="AF63" s="1183"/>
      <c r="AG63" s="1611"/>
      <c r="AH63" s="1612"/>
      <c r="AI63" s="687"/>
      <c r="AJ63" s="688"/>
      <c r="AK63" s="1185"/>
      <c r="AL63" s="1163"/>
      <c r="AM63" s="687"/>
      <c r="AN63" s="688"/>
      <c r="AO63" s="1185"/>
      <c r="AP63" s="1163"/>
      <c r="AQ63" s="687"/>
      <c r="AR63" s="688"/>
      <c r="AS63" s="1618"/>
      <c r="AT63" s="1619"/>
      <c r="AU63" s="689"/>
      <c r="AV63" s="690"/>
      <c r="AW63" s="1185"/>
      <c r="AX63" s="1163"/>
      <c r="AY63" s="687"/>
      <c r="AZ63" s="688"/>
      <c r="BA63" s="1162"/>
      <c r="BB63" s="1163"/>
      <c r="BC63" s="687"/>
      <c r="BD63" s="691"/>
      <c r="BE63" s="1185"/>
      <c r="BF63" s="1163"/>
      <c r="BG63" s="687"/>
      <c r="BH63" s="688"/>
      <c r="BI63" s="1162"/>
      <c r="BJ63" s="1163"/>
      <c r="BK63" s="687"/>
      <c r="BL63" s="688"/>
      <c r="BM63" s="1185"/>
      <c r="BN63" s="1183"/>
      <c r="BO63" s="1186" t="s">
        <v>507</v>
      </c>
      <c r="BP63" s="1187"/>
      <c r="BQ63" s="1187"/>
      <c r="BR63" s="1188"/>
      <c r="BS63" s="619"/>
      <c r="BT63" s="619"/>
      <c r="BU63" s="619"/>
    </row>
    <row r="64" spans="2:73" ht="319.5" customHeight="1" thickBot="1">
      <c r="B64" s="591"/>
      <c r="C64" s="592"/>
      <c r="D64" s="592"/>
      <c r="E64" s="592"/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3"/>
      <c r="R64" s="593"/>
      <c r="S64" s="593"/>
      <c r="T64" s="593"/>
      <c r="U64" s="692"/>
      <c r="V64" s="692"/>
      <c r="W64" s="692"/>
      <c r="X64" s="692"/>
      <c r="Y64" s="692"/>
      <c r="Z64" s="692"/>
      <c r="AA64" s="692"/>
      <c r="AB64" s="692"/>
      <c r="AC64" s="692"/>
      <c r="AD64" s="692"/>
      <c r="AE64" s="692"/>
      <c r="AF64" s="692"/>
      <c r="AG64" s="693"/>
      <c r="AH64" s="693"/>
      <c r="AI64" s="692"/>
      <c r="AJ64" s="692"/>
      <c r="AK64" s="692"/>
      <c r="AL64" s="692"/>
      <c r="AM64" s="692"/>
      <c r="AN64" s="692"/>
      <c r="AO64" s="692"/>
      <c r="AP64" s="692"/>
      <c r="AQ64" s="692"/>
      <c r="AR64" s="692"/>
      <c r="AS64" s="694"/>
      <c r="AT64" s="694"/>
      <c r="AU64" s="695"/>
      <c r="AV64" s="695"/>
      <c r="AW64" s="692"/>
      <c r="AX64" s="692"/>
      <c r="AY64" s="692"/>
      <c r="AZ64" s="692"/>
      <c r="BA64" s="692"/>
      <c r="BB64" s="692"/>
      <c r="BC64" s="692"/>
      <c r="BD64" s="692"/>
      <c r="BE64" s="692"/>
      <c r="BF64" s="692"/>
      <c r="BG64" s="692"/>
      <c r="BH64" s="692"/>
      <c r="BI64" s="692"/>
      <c r="BJ64" s="692"/>
      <c r="BK64" s="692"/>
      <c r="BL64" s="692"/>
      <c r="BM64" s="692"/>
      <c r="BN64" s="692"/>
      <c r="BO64" s="696"/>
      <c r="BP64" s="696"/>
      <c r="BQ64" s="696"/>
      <c r="BR64" s="696"/>
      <c r="BS64" s="619"/>
      <c r="BT64" s="619"/>
      <c r="BU64" s="619"/>
    </row>
    <row r="65" spans="2:73" ht="210" customHeight="1" thickBot="1">
      <c r="B65" s="1332" t="s">
        <v>92</v>
      </c>
      <c r="C65" s="1335" t="s">
        <v>434</v>
      </c>
      <c r="D65" s="1336"/>
      <c r="E65" s="1336"/>
      <c r="F65" s="1336"/>
      <c r="G65" s="1336"/>
      <c r="H65" s="1336"/>
      <c r="I65" s="1336"/>
      <c r="J65" s="1336"/>
      <c r="K65" s="1336"/>
      <c r="L65" s="1336"/>
      <c r="M65" s="1336"/>
      <c r="N65" s="1336"/>
      <c r="O65" s="1336"/>
      <c r="P65" s="1337"/>
      <c r="Q65" s="1208" t="s">
        <v>7</v>
      </c>
      <c r="R65" s="1385"/>
      <c r="S65" s="1208" t="s">
        <v>8</v>
      </c>
      <c r="T65" s="1209"/>
      <c r="U65" s="1214" t="s">
        <v>9</v>
      </c>
      <c r="V65" s="1215"/>
      <c r="W65" s="1215"/>
      <c r="X65" s="1215"/>
      <c r="Y65" s="1215"/>
      <c r="Z65" s="1215"/>
      <c r="AA65" s="1215"/>
      <c r="AB65" s="1215"/>
      <c r="AC65" s="1215"/>
      <c r="AD65" s="1215"/>
      <c r="AE65" s="1215"/>
      <c r="AF65" s="1216"/>
      <c r="AG65" s="1381" t="s">
        <v>28</v>
      </c>
      <c r="AH65" s="1382"/>
      <c r="AI65" s="1382"/>
      <c r="AJ65" s="1382"/>
      <c r="AK65" s="1382"/>
      <c r="AL65" s="1382"/>
      <c r="AM65" s="1382"/>
      <c r="AN65" s="1382"/>
      <c r="AO65" s="1382"/>
      <c r="AP65" s="1382"/>
      <c r="AQ65" s="1382"/>
      <c r="AR65" s="1382"/>
      <c r="AS65" s="1382"/>
      <c r="AT65" s="1382"/>
      <c r="AU65" s="1382"/>
      <c r="AV65" s="1382"/>
      <c r="AW65" s="1382"/>
      <c r="AX65" s="1382"/>
      <c r="AY65" s="1382"/>
      <c r="AZ65" s="1382"/>
      <c r="BA65" s="1382"/>
      <c r="BB65" s="1382"/>
      <c r="BC65" s="1382"/>
      <c r="BD65" s="1382"/>
      <c r="BE65" s="1382"/>
      <c r="BF65" s="1382"/>
      <c r="BG65" s="1382"/>
      <c r="BH65" s="1382"/>
      <c r="BI65" s="1382"/>
      <c r="BJ65" s="1382"/>
      <c r="BK65" s="1382"/>
      <c r="BL65" s="1383"/>
      <c r="BM65" s="1305" t="s">
        <v>18</v>
      </c>
      <c r="BN65" s="1306"/>
      <c r="BO65" s="1305" t="s">
        <v>93</v>
      </c>
      <c r="BP65" s="1358"/>
      <c r="BQ65" s="1358"/>
      <c r="BR65" s="1306"/>
      <c r="BS65" s="619"/>
      <c r="BT65" s="619"/>
      <c r="BU65" s="619"/>
    </row>
    <row r="66" spans="2:73" ht="105" customHeight="1" thickBot="1">
      <c r="B66" s="1333"/>
      <c r="C66" s="1338"/>
      <c r="D66" s="1339"/>
      <c r="E66" s="1339"/>
      <c r="F66" s="1339"/>
      <c r="G66" s="1339"/>
      <c r="H66" s="1339"/>
      <c r="I66" s="1339"/>
      <c r="J66" s="1339"/>
      <c r="K66" s="1339"/>
      <c r="L66" s="1339"/>
      <c r="M66" s="1339"/>
      <c r="N66" s="1339"/>
      <c r="O66" s="1339"/>
      <c r="P66" s="1340"/>
      <c r="Q66" s="1210"/>
      <c r="R66" s="1319"/>
      <c r="S66" s="1210"/>
      <c r="T66" s="1211"/>
      <c r="U66" s="1318" t="s">
        <v>4</v>
      </c>
      <c r="V66" s="1319"/>
      <c r="W66" s="1210" t="s">
        <v>10</v>
      </c>
      <c r="X66" s="1322"/>
      <c r="Y66" s="1297" t="s">
        <v>11</v>
      </c>
      <c r="Z66" s="1298"/>
      <c r="AA66" s="1298"/>
      <c r="AB66" s="1298"/>
      <c r="AC66" s="1298"/>
      <c r="AD66" s="1298"/>
      <c r="AE66" s="1298"/>
      <c r="AF66" s="1299"/>
      <c r="AG66" s="1324" t="s">
        <v>12</v>
      </c>
      <c r="AH66" s="1325"/>
      <c r="AI66" s="1326"/>
      <c r="AJ66" s="1326"/>
      <c r="AK66" s="1326"/>
      <c r="AL66" s="1326"/>
      <c r="AM66" s="1326"/>
      <c r="AN66" s="1327"/>
      <c r="AO66" s="1297" t="s">
        <v>13</v>
      </c>
      <c r="AP66" s="1298"/>
      <c r="AQ66" s="1298"/>
      <c r="AR66" s="1298"/>
      <c r="AS66" s="1298"/>
      <c r="AT66" s="1298"/>
      <c r="AU66" s="1298"/>
      <c r="AV66" s="1299"/>
      <c r="AW66" s="1297" t="s">
        <v>14</v>
      </c>
      <c r="AX66" s="1298"/>
      <c r="AY66" s="1298"/>
      <c r="AZ66" s="1298"/>
      <c r="BA66" s="1298"/>
      <c r="BB66" s="1298"/>
      <c r="BC66" s="1298"/>
      <c r="BD66" s="1299"/>
      <c r="BE66" s="1297" t="s">
        <v>433</v>
      </c>
      <c r="BF66" s="1298"/>
      <c r="BG66" s="1298"/>
      <c r="BH66" s="1298"/>
      <c r="BI66" s="1298"/>
      <c r="BJ66" s="1298"/>
      <c r="BK66" s="1298"/>
      <c r="BL66" s="1299"/>
      <c r="BM66" s="1307"/>
      <c r="BN66" s="1308"/>
      <c r="BO66" s="1307"/>
      <c r="BP66" s="1359"/>
      <c r="BQ66" s="1359"/>
      <c r="BR66" s="1308"/>
      <c r="BS66" s="619"/>
      <c r="BT66" s="619"/>
      <c r="BU66" s="619"/>
    </row>
    <row r="67" spans="2:73" ht="214.5" customHeight="1" thickBot="1">
      <c r="B67" s="1333"/>
      <c r="C67" s="1338"/>
      <c r="D67" s="1339"/>
      <c r="E67" s="1339"/>
      <c r="F67" s="1339"/>
      <c r="G67" s="1339"/>
      <c r="H67" s="1339"/>
      <c r="I67" s="1339"/>
      <c r="J67" s="1339"/>
      <c r="K67" s="1339"/>
      <c r="L67" s="1339"/>
      <c r="M67" s="1339"/>
      <c r="N67" s="1339"/>
      <c r="O67" s="1339"/>
      <c r="P67" s="1340"/>
      <c r="Q67" s="1210"/>
      <c r="R67" s="1319"/>
      <c r="S67" s="1210"/>
      <c r="T67" s="1211"/>
      <c r="U67" s="1318"/>
      <c r="V67" s="1319"/>
      <c r="W67" s="1210"/>
      <c r="X67" s="1322"/>
      <c r="Y67" s="1384" t="s">
        <v>435</v>
      </c>
      <c r="Z67" s="1319"/>
      <c r="AA67" s="1344" t="s">
        <v>94</v>
      </c>
      <c r="AB67" s="1319"/>
      <c r="AC67" s="1344" t="s">
        <v>95</v>
      </c>
      <c r="AD67" s="1319"/>
      <c r="AE67" s="1210" t="s">
        <v>436</v>
      </c>
      <c r="AF67" s="1211"/>
      <c r="AG67" s="1233" t="s">
        <v>437</v>
      </c>
      <c r="AH67" s="1234"/>
      <c r="AI67" s="1235"/>
      <c r="AJ67" s="1236"/>
      <c r="AK67" s="1233" t="s">
        <v>438</v>
      </c>
      <c r="AL67" s="1234"/>
      <c r="AM67" s="1235"/>
      <c r="AN67" s="1236"/>
      <c r="AO67" s="1228" t="s">
        <v>439</v>
      </c>
      <c r="AP67" s="1229"/>
      <c r="AQ67" s="1229"/>
      <c r="AR67" s="1230"/>
      <c r="AS67" s="1228" t="s">
        <v>440</v>
      </c>
      <c r="AT67" s="1229"/>
      <c r="AU67" s="1229"/>
      <c r="AV67" s="1230"/>
      <c r="AW67" s="1233" t="s">
        <v>441</v>
      </c>
      <c r="AX67" s="1234"/>
      <c r="AY67" s="1235"/>
      <c r="AZ67" s="1236"/>
      <c r="BA67" s="1228" t="s">
        <v>442</v>
      </c>
      <c r="BB67" s="1229"/>
      <c r="BC67" s="1229"/>
      <c r="BD67" s="1230"/>
      <c r="BE67" s="1233" t="s">
        <v>642</v>
      </c>
      <c r="BF67" s="1234"/>
      <c r="BG67" s="1235"/>
      <c r="BH67" s="1236"/>
      <c r="BI67" s="1233" t="s">
        <v>643</v>
      </c>
      <c r="BJ67" s="1234"/>
      <c r="BK67" s="1235"/>
      <c r="BL67" s="1236"/>
      <c r="BM67" s="1307"/>
      <c r="BN67" s="1308"/>
      <c r="BO67" s="1307"/>
      <c r="BP67" s="1359"/>
      <c r="BQ67" s="1359"/>
      <c r="BR67" s="1308"/>
      <c r="BS67" s="619"/>
      <c r="BT67" s="619"/>
      <c r="BU67" s="619"/>
    </row>
    <row r="68" spans="2:73" ht="408.75" customHeight="1" thickBot="1">
      <c r="B68" s="1334"/>
      <c r="C68" s="1341"/>
      <c r="D68" s="1342"/>
      <c r="E68" s="1342"/>
      <c r="F68" s="1342"/>
      <c r="G68" s="1342"/>
      <c r="H68" s="1342"/>
      <c r="I68" s="1342"/>
      <c r="J68" s="1342"/>
      <c r="K68" s="1342"/>
      <c r="L68" s="1342"/>
      <c r="M68" s="1342"/>
      <c r="N68" s="1342"/>
      <c r="O68" s="1342"/>
      <c r="P68" s="1343"/>
      <c r="Q68" s="1212"/>
      <c r="R68" s="1321"/>
      <c r="S68" s="1212"/>
      <c r="T68" s="1213"/>
      <c r="U68" s="1320"/>
      <c r="V68" s="1321"/>
      <c r="W68" s="1212"/>
      <c r="X68" s="1323"/>
      <c r="Y68" s="1213"/>
      <c r="Z68" s="1321"/>
      <c r="AA68" s="1212"/>
      <c r="AB68" s="1321"/>
      <c r="AC68" s="1212"/>
      <c r="AD68" s="1321"/>
      <c r="AE68" s="1212"/>
      <c r="AF68" s="1213"/>
      <c r="AG68" s="1226" t="s">
        <v>2</v>
      </c>
      <c r="AH68" s="1227"/>
      <c r="AI68" s="666" t="s">
        <v>15</v>
      </c>
      <c r="AJ68" s="667" t="s">
        <v>16</v>
      </c>
      <c r="AK68" s="1226" t="s">
        <v>2</v>
      </c>
      <c r="AL68" s="1227"/>
      <c r="AM68" s="666" t="s">
        <v>15</v>
      </c>
      <c r="AN68" s="667" t="s">
        <v>16</v>
      </c>
      <c r="AO68" s="1226" t="s">
        <v>2</v>
      </c>
      <c r="AP68" s="1227"/>
      <c r="AQ68" s="666" t="s">
        <v>15</v>
      </c>
      <c r="AR68" s="667" t="s">
        <v>16</v>
      </c>
      <c r="AS68" s="1226" t="s">
        <v>2</v>
      </c>
      <c r="AT68" s="1227"/>
      <c r="AU68" s="666" t="s">
        <v>15</v>
      </c>
      <c r="AV68" s="667" t="s">
        <v>16</v>
      </c>
      <c r="AW68" s="1226" t="s">
        <v>2</v>
      </c>
      <c r="AX68" s="1227"/>
      <c r="AY68" s="666" t="s">
        <v>15</v>
      </c>
      <c r="AZ68" s="667" t="s">
        <v>16</v>
      </c>
      <c r="BA68" s="1226" t="s">
        <v>2</v>
      </c>
      <c r="BB68" s="1227"/>
      <c r="BC68" s="668" t="s">
        <v>15</v>
      </c>
      <c r="BD68" s="669" t="s">
        <v>16</v>
      </c>
      <c r="BE68" s="1226" t="s">
        <v>2</v>
      </c>
      <c r="BF68" s="1227"/>
      <c r="BG68" s="666" t="s">
        <v>15</v>
      </c>
      <c r="BH68" s="667" t="s">
        <v>16</v>
      </c>
      <c r="BI68" s="1226" t="s">
        <v>2</v>
      </c>
      <c r="BJ68" s="1227"/>
      <c r="BK68" s="666" t="s">
        <v>15</v>
      </c>
      <c r="BL68" s="667" t="s">
        <v>16</v>
      </c>
      <c r="BM68" s="1309"/>
      <c r="BN68" s="1310"/>
      <c r="BO68" s="1309"/>
      <c r="BP68" s="1360"/>
      <c r="BQ68" s="1360"/>
      <c r="BR68" s="1310"/>
      <c r="BS68" s="619"/>
      <c r="BT68" s="619"/>
      <c r="BU68" s="619"/>
    </row>
    <row r="69" spans="2:73" ht="210" customHeight="1">
      <c r="B69" s="1220" t="s">
        <v>226</v>
      </c>
      <c r="C69" s="1166" t="s">
        <v>451</v>
      </c>
      <c r="D69" s="1167"/>
      <c r="E69" s="1167"/>
      <c r="F69" s="1167"/>
      <c r="G69" s="1167"/>
      <c r="H69" s="1167"/>
      <c r="I69" s="1167"/>
      <c r="J69" s="1167"/>
      <c r="K69" s="1167"/>
      <c r="L69" s="1167"/>
      <c r="M69" s="1167"/>
      <c r="N69" s="1167"/>
      <c r="O69" s="1167"/>
      <c r="P69" s="1167"/>
      <c r="Q69" s="1222">
        <v>5</v>
      </c>
      <c r="R69" s="1426"/>
      <c r="S69" s="1222">
        <v>6</v>
      </c>
      <c r="T69" s="1223"/>
      <c r="U69" s="1157">
        <f>AG69+AK69+AO69+AS69+AW69+BA69+BE69+BI69</f>
        <v>258</v>
      </c>
      <c r="V69" s="1158"/>
      <c r="W69" s="1157">
        <v>153</v>
      </c>
      <c r="X69" s="1158"/>
      <c r="Y69" s="1157">
        <v>85</v>
      </c>
      <c r="Z69" s="1156"/>
      <c r="AA69" s="1156">
        <v>17</v>
      </c>
      <c r="AB69" s="1156"/>
      <c r="AC69" s="1156">
        <v>51</v>
      </c>
      <c r="AD69" s="1156"/>
      <c r="AE69" s="1156"/>
      <c r="AF69" s="1158"/>
      <c r="AG69" s="1224"/>
      <c r="AH69" s="1225"/>
      <c r="AI69" s="679"/>
      <c r="AJ69" s="680"/>
      <c r="AK69" s="1157"/>
      <c r="AL69" s="1156"/>
      <c r="AM69" s="679"/>
      <c r="AN69" s="680"/>
      <c r="AO69" s="1157"/>
      <c r="AP69" s="1156"/>
      <c r="AQ69" s="679"/>
      <c r="AR69" s="680"/>
      <c r="AS69" s="1206"/>
      <c r="AT69" s="1207"/>
      <c r="AU69" s="683"/>
      <c r="AV69" s="684"/>
      <c r="AW69" s="1157">
        <v>120</v>
      </c>
      <c r="AX69" s="1156"/>
      <c r="AY69" s="679">
        <v>68</v>
      </c>
      <c r="AZ69" s="680">
        <v>3</v>
      </c>
      <c r="BA69" s="1155">
        <v>138</v>
      </c>
      <c r="BB69" s="1156"/>
      <c r="BC69" s="679">
        <v>85</v>
      </c>
      <c r="BD69" s="681">
        <v>3</v>
      </c>
      <c r="BE69" s="1157"/>
      <c r="BF69" s="1156"/>
      <c r="BG69" s="679"/>
      <c r="BH69" s="680"/>
      <c r="BI69" s="1155"/>
      <c r="BJ69" s="1156"/>
      <c r="BK69" s="679"/>
      <c r="BL69" s="680"/>
      <c r="BM69" s="1157">
        <f>SUM(AJ69+AN69+AR69+AV69+AZ69+BD69+BH69+BL69)</f>
        <v>6</v>
      </c>
      <c r="BN69" s="1158"/>
      <c r="BO69" s="1159"/>
      <c r="BP69" s="1160"/>
      <c r="BQ69" s="1160"/>
      <c r="BR69" s="1161"/>
      <c r="BS69" s="619"/>
      <c r="BT69" s="619"/>
      <c r="BU69" s="619"/>
    </row>
    <row r="70" spans="2:73" ht="408.75" customHeight="1">
      <c r="B70" s="1221"/>
      <c r="C70" s="1166" t="s">
        <v>610</v>
      </c>
      <c r="D70" s="1167"/>
      <c r="E70" s="1167"/>
      <c r="F70" s="1167"/>
      <c r="G70" s="1167"/>
      <c r="H70" s="1167"/>
      <c r="I70" s="1167"/>
      <c r="J70" s="1167"/>
      <c r="K70" s="1167"/>
      <c r="L70" s="1167"/>
      <c r="M70" s="1167"/>
      <c r="N70" s="1167"/>
      <c r="O70" s="1167"/>
      <c r="P70" s="1167"/>
      <c r="Q70" s="1204"/>
      <c r="R70" s="1205"/>
      <c r="S70" s="1204"/>
      <c r="T70" s="1205"/>
      <c r="U70" s="1157">
        <f>AG70+AK70+AO70+AS70+AW70+BA70+BE70+BI70</f>
        <v>60</v>
      </c>
      <c r="V70" s="1158"/>
      <c r="W70" s="1294"/>
      <c r="X70" s="1295"/>
      <c r="Y70" s="1294"/>
      <c r="Z70" s="1155"/>
      <c r="AA70" s="1171"/>
      <c r="AB70" s="1155"/>
      <c r="AC70" s="1171"/>
      <c r="AD70" s="1155"/>
      <c r="AE70" s="1156"/>
      <c r="AF70" s="1158"/>
      <c r="AG70" s="1224"/>
      <c r="AH70" s="1225"/>
      <c r="AI70" s="679"/>
      <c r="AJ70" s="680"/>
      <c r="AK70" s="1157"/>
      <c r="AL70" s="1156"/>
      <c r="AM70" s="679"/>
      <c r="AN70" s="680"/>
      <c r="AO70" s="1157"/>
      <c r="AP70" s="1156"/>
      <c r="AQ70" s="679"/>
      <c r="AR70" s="680"/>
      <c r="AS70" s="1206"/>
      <c r="AT70" s="1207"/>
      <c r="AU70" s="683"/>
      <c r="AV70" s="684"/>
      <c r="AW70" s="1157"/>
      <c r="AX70" s="1156"/>
      <c r="AY70" s="679"/>
      <c r="AZ70" s="680"/>
      <c r="BA70" s="1155">
        <v>60</v>
      </c>
      <c r="BB70" s="1156"/>
      <c r="BC70" s="679"/>
      <c r="BD70" s="681">
        <v>2</v>
      </c>
      <c r="BE70" s="1157"/>
      <c r="BF70" s="1156"/>
      <c r="BG70" s="679"/>
      <c r="BH70" s="680"/>
      <c r="BI70" s="1155"/>
      <c r="BJ70" s="1156"/>
      <c r="BK70" s="679"/>
      <c r="BL70" s="680"/>
      <c r="BM70" s="1157">
        <f>SUM(AJ70+AN70+AR70+AV70+AZ70+BD70+BH70+BL70)</f>
        <v>2</v>
      </c>
      <c r="BN70" s="1158"/>
      <c r="BO70" s="1159"/>
      <c r="BP70" s="1160"/>
      <c r="BQ70" s="1160"/>
      <c r="BR70" s="1161"/>
      <c r="BS70" s="619"/>
      <c r="BT70" s="619"/>
      <c r="BU70" s="619"/>
    </row>
    <row r="71" spans="2:73" ht="210" customHeight="1">
      <c r="B71" s="1220" t="s">
        <v>490</v>
      </c>
      <c r="C71" s="1166" t="s">
        <v>449</v>
      </c>
      <c r="D71" s="1167"/>
      <c r="E71" s="1167"/>
      <c r="F71" s="1167"/>
      <c r="G71" s="1167"/>
      <c r="H71" s="1167"/>
      <c r="I71" s="1167"/>
      <c r="J71" s="1167"/>
      <c r="K71" s="1167"/>
      <c r="L71" s="1167"/>
      <c r="M71" s="1167"/>
      <c r="N71" s="1167"/>
      <c r="O71" s="1167"/>
      <c r="P71" s="1167"/>
      <c r="Q71" s="1222">
        <v>7</v>
      </c>
      <c r="R71" s="1426"/>
      <c r="S71" s="1192"/>
      <c r="T71" s="1193"/>
      <c r="U71" s="1157">
        <f>AG71+AK71+AO71+AS71+AW71+BA71+BE71+BI71</f>
        <v>200</v>
      </c>
      <c r="V71" s="1158"/>
      <c r="W71" s="1157">
        <v>102</v>
      </c>
      <c r="X71" s="1158"/>
      <c r="Y71" s="1157">
        <v>68</v>
      </c>
      <c r="Z71" s="1156"/>
      <c r="AA71" s="1156">
        <v>17</v>
      </c>
      <c r="AB71" s="1156"/>
      <c r="AC71" s="1156">
        <v>17</v>
      </c>
      <c r="AD71" s="1156"/>
      <c r="AE71" s="1156"/>
      <c r="AF71" s="1158"/>
      <c r="AG71" s="1224"/>
      <c r="AH71" s="1225"/>
      <c r="AI71" s="679"/>
      <c r="AJ71" s="680"/>
      <c r="AK71" s="1157"/>
      <c r="AL71" s="1156"/>
      <c r="AM71" s="679"/>
      <c r="AN71" s="680"/>
      <c r="AO71" s="1157"/>
      <c r="AP71" s="1156"/>
      <c r="AQ71" s="679"/>
      <c r="AR71" s="680"/>
      <c r="AS71" s="1206"/>
      <c r="AT71" s="1207"/>
      <c r="AU71" s="683"/>
      <c r="AV71" s="684"/>
      <c r="AW71" s="1157"/>
      <c r="AX71" s="1156"/>
      <c r="AY71" s="679"/>
      <c r="AZ71" s="680"/>
      <c r="BA71" s="1155"/>
      <c r="BB71" s="1156"/>
      <c r="BC71" s="679"/>
      <c r="BD71" s="681"/>
      <c r="BE71" s="1157">
        <v>200</v>
      </c>
      <c r="BF71" s="1156"/>
      <c r="BG71" s="679">
        <v>102</v>
      </c>
      <c r="BH71" s="680">
        <v>6</v>
      </c>
      <c r="BI71" s="1155"/>
      <c r="BJ71" s="1156"/>
      <c r="BK71" s="679"/>
      <c r="BL71" s="680"/>
      <c r="BM71" s="1157">
        <f>SUM(AJ71+AN71+AR71+AV71+AZ71+BD71+BH71+BL71)</f>
        <v>6</v>
      </c>
      <c r="BN71" s="1158"/>
      <c r="BO71" s="1159"/>
      <c r="BP71" s="1160"/>
      <c r="BQ71" s="1160"/>
      <c r="BR71" s="1161"/>
      <c r="BS71" s="619"/>
      <c r="BT71" s="619"/>
      <c r="BU71" s="619"/>
    </row>
    <row r="72" spans="2:256" ht="408.75" customHeight="1">
      <c r="B72" s="1221"/>
      <c r="C72" s="1166" t="s">
        <v>611</v>
      </c>
      <c r="D72" s="1167"/>
      <c r="E72" s="1167"/>
      <c r="F72" s="1167"/>
      <c r="G72" s="1167"/>
      <c r="H72" s="1167"/>
      <c r="I72" s="1167"/>
      <c r="J72" s="1167"/>
      <c r="K72" s="1167"/>
      <c r="L72" s="1167"/>
      <c r="M72" s="1167"/>
      <c r="N72" s="1167"/>
      <c r="O72" s="1167"/>
      <c r="P72" s="1167"/>
      <c r="Q72" s="1204"/>
      <c r="R72" s="1205"/>
      <c r="S72" s="1192"/>
      <c r="T72" s="1193"/>
      <c r="U72" s="1157">
        <f>AG72+AK72+AO72+AS72+AW72+BA72+BE72+BI72</f>
        <v>40</v>
      </c>
      <c r="V72" s="1158"/>
      <c r="W72" s="1294"/>
      <c r="X72" s="1295"/>
      <c r="Y72" s="1294"/>
      <c r="Z72" s="1155"/>
      <c r="AA72" s="1171"/>
      <c r="AB72" s="1155"/>
      <c r="AC72" s="1171"/>
      <c r="AD72" s="1155"/>
      <c r="AE72" s="1156"/>
      <c r="AF72" s="1158"/>
      <c r="AG72" s="1224"/>
      <c r="AH72" s="1225"/>
      <c r="AI72" s="679"/>
      <c r="AJ72" s="680"/>
      <c r="AK72" s="1157"/>
      <c r="AL72" s="1156"/>
      <c r="AM72" s="679"/>
      <c r="AN72" s="680"/>
      <c r="AO72" s="1157"/>
      <c r="AP72" s="1156"/>
      <c r="AQ72" s="679"/>
      <c r="AR72" s="680"/>
      <c r="AS72" s="1206"/>
      <c r="AT72" s="1207"/>
      <c r="AU72" s="683"/>
      <c r="AV72" s="684"/>
      <c r="AW72" s="1157"/>
      <c r="AX72" s="1156"/>
      <c r="AY72" s="679"/>
      <c r="AZ72" s="680"/>
      <c r="BA72" s="1155"/>
      <c r="BB72" s="1156"/>
      <c r="BC72" s="679"/>
      <c r="BD72" s="681"/>
      <c r="BE72" s="1157"/>
      <c r="BF72" s="1156"/>
      <c r="BG72" s="679"/>
      <c r="BH72" s="680"/>
      <c r="BI72" s="1155">
        <v>40</v>
      </c>
      <c r="BJ72" s="1156"/>
      <c r="BK72" s="679"/>
      <c r="BL72" s="680">
        <v>1</v>
      </c>
      <c r="BM72" s="1157">
        <f>SUM(AJ72+AN72+AR72+AV72+AZ72+BD72+BH72+BL72)</f>
        <v>1</v>
      </c>
      <c r="BN72" s="1158"/>
      <c r="BO72" s="1159"/>
      <c r="BP72" s="1160"/>
      <c r="BQ72" s="1160"/>
      <c r="BR72" s="1161"/>
      <c r="BS72" s="619"/>
      <c r="BT72" s="619"/>
      <c r="BU72" s="619"/>
      <c r="CB72" s="678"/>
      <c r="CC72" s="678"/>
      <c r="CD72" s="678"/>
      <c r="CE72" s="678"/>
      <c r="CF72" s="678"/>
      <c r="CG72" s="678"/>
      <c r="CH72" s="678"/>
      <c r="CI72" s="678"/>
      <c r="CJ72" s="678"/>
      <c r="CK72" s="678"/>
      <c r="CL72" s="678"/>
      <c r="CM72" s="678"/>
      <c r="CN72" s="678"/>
      <c r="CO72" s="678"/>
      <c r="CP72" s="678"/>
      <c r="CQ72" s="678"/>
      <c r="CR72" s="678"/>
      <c r="CS72" s="678"/>
      <c r="CT72" s="678"/>
      <c r="CU72" s="678"/>
      <c r="CV72" s="678"/>
      <c r="CW72" s="678"/>
      <c r="CX72" s="678"/>
      <c r="CY72" s="678"/>
      <c r="CZ72" s="678"/>
      <c r="DA72" s="678"/>
      <c r="DB72" s="678"/>
      <c r="DC72" s="678"/>
      <c r="DD72" s="678"/>
      <c r="DE72" s="678"/>
      <c r="DF72" s="678"/>
      <c r="DG72" s="678"/>
      <c r="DH72" s="678"/>
      <c r="DI72" s="678"/>
      <c r="DJ72" s="678"/>
      <c r="DK72" s="678"/>
      <c r="DL72" s="678"/>
      <c r="DM72" s="678"/>
      <c r="DN72" s="678"/>
      <c r="DO72" s="678"/>
      <c r="DP72" s="678"/>
      <c r="DQ72" s="678"/>
      <c r="DR72" s="678"/>
      <c r="DS72" s="678"/>
      <c r="DT72" s="678"/>
      <c r="DU72" s="678"/>
      <c r="DV72" s="678"/>
      <c r="DW72" s="678"/>
      <c r="DX72" s="678"/>
      <c r="DY72" s="678"/>
      <c r="DZ72" s="678"/>
      <c r="EA72" s="678"/>
      <c r="EB72" s="678"/>
      <c r="EC72" s="678"/>
      <c r="ED72" s="678"/>
      <c r="EE72" s="678"/>
      <c r="EF72" s="678"/>
      <c r="EG72" s="678"/>
      <c r="EH72" s="678"/>
      <c r="EI72" s="678"/>
      <c r="EJ72" s="678"/>
      <c r="EK72" s="678"/>
      <c r="EL72" s="678"/>
      <c r="EM72" s="678"/>
      <c r="EN72" s="678"/>
      <c r="EO72" s="678"/>
      <c r="EP72" s="678"/>
      <c r="EQ72" s="678"/>
      <c r="ER72" s="678"/>
      <c r="ES72" s="678"/>
      <c r="ET72" s="678"/>
      <c r="EU72" s="678"/>
      <c r="EV72" s="678"/>
      <c r="EW72" s="678"/>
      <c r="EX72" s="678"/>
      <c r="EY72" s="678"/>
      <c r="EZ72" s="678"/>
      <c r="FA72" s="678"/>
      <c r="FB72" s="678"/>
      <c r="FC72" s="678"/>
      <c r="FD72" s="678"/>
      <c r="FE72" s="678"/>
      <c r="FF72" s="678"/>
      <c r="FG72" s="678"/>
      <c r="FH72" s="678"/>
      <c r="FI72" s="678"/>
      <c r="FJ72" s="678"/>
      <c r="FK72" s="678"/>
      <c r="FL72" s="678"/>
      <c r="FM72" s="678"/>
      <c r="FN72" s="678"/>
      <c r="FO72" s="678"/>
      <c r="FP72" s="678"/>
      <c r="FQ72" s="678"/>
      <c r="FR72" s="678"/>
      <c r="FS72" s="678"/>
      <c r="FT72" s="678"/>
      <c r="FU72" s="678"/>
      <c r="FV72" s="678"/>
      <c r="FW72" s="678"/>
      <c r="FX72" s="678"/>
      <c r="FY72" s="678"/>
      <c r="FZ72" s="678"/>
      <c r="GA72" s="678"/>
      <c r="GB72" s="678"/>
      <c r="GC72" s="678"/>
      <c r="GD72" s="678"/>
      <c r="GE72" s="678"/>
      <c r="GF72" s="678"/>
      <c r="GG72" s="678"/>
      <c r="GH72" s="678"/>
      <c r="GI72" s="678"/>
      <c r="GJ72" s="678"/>
      <c r="GK72" s="678"/>
      <c r="GL72" s="678"/>
      <c r="GM72" s="678"/>
      <c r="GN72" s="678"/>
      <c r="GO72" s="678"/>
      <c r="GP72" s="678"/>
      <c r="GQ72" s="678"/>
      <c r="GR72" s="678"/>
      <c r="GS72" s="678"/>
      <c r="GT72" s="678"/>
      <c r="GU72" s="678"/>
      <c r="GV72" s="678"/>
      <c r="GW72" s="678"/>
      <c r="GX72" s="678"/>
      <c r="GY72" s="678"/>
      <c r="GZ72" s="678"/>
      <c r="HA72" s="678"/>
      <c r="HB72" s="678"/>
      <c r="HC72" s="678"/>
      <c r="HD72" s="678"/>
      <c r="HE72" s="678"/>
      <c r="HF72" s="678"/>
      <c r="HG72" s="678"/>
      <c r="HH72" s="678"/>
      <c r="HI72" s="678"/>
      <c r="HJ72" s="678"/>
      <c r="HK72" s="678"/>
      <c r="HL72" s="678"/>
      <c r="HM72" s="678"/>
      <c r="HN72" s="678"/>
      <c r="HO72" s="678"/>
      <c r="HP72" s="678"/>
      <c r="HQ72" s="678"/>
      <c r="HR72" s="678"/>
      <c r="HS72" s="678"/>
      <c r="HT72" s="678"/>
      <c r="HU72" s="678"/>
      <c r="HV72" s="678"/>
      <c r="HW72" s="678"/>
      <c r="HX72" s="678"/>
      <c r="HY72" s="678"/>
      <c r="HZ72" s="678"/>
      <c r="IA72" s="678"/>
      <c r="IB72" s="678"/>
      <c r="IC72" s="678"/>
      <c r="ID72" s="678"/>
      <c r="IE72" s="678"/>
      <c r="IF72" s="678"/>
      <c r="IG72" s="678"/>
      <c r="IH72" s="678"/>
      <c r="II72" s="678"/>
      <c r="IJ72" s="678"/>
      <c r="IK72" s="678"/>
      <c r="IL72" s="678"/>
      <c r="IM72" s="678"/>
      <c r="IN72" s="678"/>
      <c r="IO72" s="678"/>
      <c r="IP72" s="678"/>
      <c r="IQ72" s="678"/>
      <c r="IR72" s="678"/>
      <c r="IS72" s="678"/>
      <c r="IT72" s="678"/>
      <c r="IU72" s="678"/>
      <c r="IV72" s="678"/>
    </row>
    <row r="73" spans="2:256" s="697" customFormat="1" ht="319.5" customHeight="1">
      <c r="B73" s="698" t="s">
        <v>526</v>
      </c>
      <c r="C73" s="1166" t="s">
        <v>448</v>
      </c>
      <c r="D73" s="1167"/>
      <c r="E73" s="1167"/>
      <c r="F73" s="1167"/>
      <c r="G73" s="1167"/>
      <c r="H73" s="1167"/>
      <c r="I73" s="1167"/>
      <c r="J73" s="1167"/>
      <c r="K73" s="1167"/>
      <c r="L73" s="1167"/>
      <c r="M73" s="1167"/>
      <c r="N73" s="1167"/>
      <c r="O73" s="1167"/>
      <c r="P73" s="1168"/>
      <c r="Q73" s="1192">
        <v>8</v>
      </c>
      <c r="R73" s="1413"/>
      <c r="S73" s="1192"/>
      <c r="T73" s="1193"/>
      <c r="U73" s="1157">
        <f>AG73+AK73+AO73+AS73+AW73+BA73+BE73+BI73</f>
        <v>90</v>
      </c>
      <c r="V73" s="1158"/>
      <c r="W73" s="1157">
        <v>54</v>
      </c>
      <c r="X73" s="1158"/>
      <c r="Y73" s="1157">
        <v>26</v>
      </c>
      <c r="Z73" s="1156"/>
      <c r="AA73" s="1156">
        <v>14</v>
      </c>
      <c r="AB73" s="1156"/>
      <c r="AC73" s="1156">
        <v>14</v>
      </c>
      <c r="AD73" s="1156"/>
      <c r="AE73" s="1156"/>
      <c r="AF73" s="1158"/>
      <c r="AG73" s="1224"/>
      <c r="AH73" s="1225"/>
      <c r="AI73" s="679"/>
      <c r="AJ73" s="680"/>
      <c r="AK73" s="1157"/>
      <c r="AL73" s="1156"/>
      <c r="AM73" s="679"/>
      <c r="AN73" s="680"/>
      <c r="AO73" s="1157"/>
      <c r="AP73" s="1156"/>
      <c r="AQ73" s="679"/>
      <c r="AR73" s="680"/>
      <c r="AS73" s="1206"/>
      <c r="AT73" s="1207"/>
      <c r="AU73" s="683"/>
      <c r="AV73" s="684"/>
      <c r="AW73" s="1157"/>
      <c r="AX73" s="1156"/>
      <c r="AY73" s="679"/>
      <c r="AZ73" s="680"/>
      <c r="BA73" s="1155"/>
      <c r="BB73" s="1156"/>
      <c r="BC73" s="679"/>
      <c r="BD73" s="681"/>
      <c r="BE73" s="1157"/>
      <c r="BF73" s="1156"/>
      <c r="BG73" s="679"/>
      <c r="BH73" s="680"/>
      <c r="BI73" s="1155">
        <v>90</v>
      </c>
      <c r="BJ73" s="1156"/>
      <c r="BK73" s="679">
        <v>54</v>
      </c>
      <c r="BL73" s="680">
        <v>3</v>
      </c>
      <c r="BM73" s="1157">
        <f>SUM(AJ73+AN73+AR73+AV73+AZ73+BD73+BH73+BL73)</f>
        <v>3</v>
      </c>
      <c r="BN73" s="1158"/>
      <c r="BO73" s="1159"/>
      <c r="BP73" s="1160"/>
      <c r="BQ73" s="1160"/>
      <c r="BR73" s="1161"/>
      <c r="BS73" s="678"/>
      <c r="BT73" s="678"/>
      <c r="BU73" s="678"/>
      <c r="BV73" s="678"/>
      <c r="BW73" s="678"/>
      <c r="BX73" s="678"/>
      <c r="BY73" s="678"/>
      <c r="BZ73" s="678"/>
      <c r="CA73" s="678"/>
      <c r="CB73" s="678"/>
      <c r="CC73" s="678"/>
      <c r="CD73" s="678"/>
      <c r="CE73" s="678"/>
      <c r="CF73" s="678"/>
      <c r="CG73" s="678"/>
      <c r="CH73" s="678"/>
      <c r="CI73" s="678"/>
      <c r="CJ73" s="678"/>
      <c r="CK73" s="678"/>
      <c r="CL73" s="678"/>
      <c r="CM73" s="678"/>
      <c r="CN73" s="678"/>
      <c r="CO73" s="678"/>
      <c r="CP73" s="678"/>
      <c r="CQ73" s="678"/>
      <c r="CR73" s="678"/>
      <c r="CS73" s="678"/>
      <c r="CT73" s="678"/>
      <c r="CU73" s="678"/>
      <c r="CV73" s="678"/>
      <c r="CW73" s="678"/>
      <c r="CX73" s="678"/>
      <c r="CY73" s="678"/>
      <c r="CZ73" s="678"/>
      <c r="DA73" s="678"/>
      <c r="DB73" s="678"/>
      <c r="DC73" s="678"/>
      <c r="DD73" s="678"/>
      <c r="DE73" s="678"/>
      <c r="DF73" s="678"/>
      <c r="DG73" s="678"/>
      <c r="DH73" s="678"/>
      <c r="DI73" s="678"/>
      <c r="DJ73" s="678"/>
      <c r="DK73" s="678"/>
      <c r="DL73" s="678"/>
      <c r="DM73" s="678"/>
      <c r="DN73" s="678"/>
      <c r="DO73" s="678"/>
      <c r="DP73" s="678"/>
      <c r="DQ73" s="678"/>
      <c r="DR73" s="678"/>
      <c r="DS73" s="678"/>
      <c r="DT73" s="678"/>
      <c r="DU73" s="678"/>
      <c r="DV73" s="678"/>
      <c r="DW73" s="678"/>
      <c r="DX73" s="678"/>
      <c r="DY73" s="678"/>
      <c r="DZ73" s="678"/>
      <c r="EA73" s="678"/>
      <c r="EB73" s="678"/>
      <c r="EC73" s="678"/>
      <c r="ED73" s="678"/>
      <c r="EE73" s="678"/>
      <c r="EF73" s="678"/>
      <c r="EG73" s="678"/>
      <c r="EH73" s="678"/>
      <c r="EI73" s="678"/>
      <c r="EJ73" s="678"/>
      <c r="EK73" s="678"/>
      <c r="EL73" s="678"/>
      <c r="EM73" s="678"/>
      <c r="EN73" s="678"/>
      <c r="EO73" s="678"/>
      <c r="EP73" s="678"/>
      <c r="EQ73" s="678"/>
      <c r="ER73" s="678"/>
      <c r="ES73" s="678"/>
      <c r="ET73" s="678"/>
      <c r="EU73" s="678"/>
      <c r="EV73" s="678"/>
      <c r="EW73" s="678"/>
      <c r="EX73" s="678"/>
      <c r="EY73" s="678"/>
      <c r="EZ73" s="678"/>
      <c r="FA73" s="678"/>
      <c r="FB73" s="678"/>
      <c r="FC73" s="678"/>
      <c r="FD73" s="678"/>
      <c r="FE73" s="678"/>
      <c r="FF73" s="678"/>
      <c r="FG73" s="678"/>
      <c r="FH73" s="678"/>
      <c r="FI73" s="678"/>
      <c r="FJ73" s="678"/>
      <c r="FK73" s="678"/>
      <c r="FL73" s="678"/>
      <c r="FM73" s="678"/>
      <c r="FN73" s="678"/>
      <c r="FO73" s="678"/>
      <c r="FP73" s="678"/>
      <c r="FQ73" s="678"/>
      <c r="FR73" s="678"/>
      <c r="FS73" s="678"/>
      <c r="FT73" s="678"/>
      <c r="FU73" s="678"/>
      <c r="FV73" s="678"/>
      <c r="FW73" s="678"/>
      <c r="FX73" s="678"/>
      <c r="FY73" s="678"/>
      <c r="FZ73" s="678"/>
      <c r="GA73" s="678"/>
      <c r="GB73" s="678"/>
      <c r="GC73" s="678"/>
      <c r="GD73" s="678"/>
      <c r="GE73" s="678"/>
      <c r="GF73" s="678"/>
      <c r="GG73" s="678"/>
      <c r="GH73" s="678"/>
      <c r="GI73" s="678"/>
      <c r="GJ73" s="678"/>
      <c r="GK73" s="678"/>
      <c r="GL73" s="678"/>
      <c r="GM73" s="678"/>
      <c r="GN73" s="678"/>
      <c r="GO73" s="678"/>
      <c r="GP73" s="678"/>
      <c r="GQ73" s="678"/>
      <c r="GR73" s="678"/>
      <c r="GS73" s="678"/>
      <c r="GT73" s="678"/>
      <c r="GU73" s="678"/>
      <c r="GV73" s="678"/>
      <c r="GW73" s="678"/>
      <c r="GX73" s="678"/>
      <c r="GY73" s="678"/>
      <c r="GZ73" s="678"/>
      <c r="HA73" s="678"/>
      <c r="HB73" s="678"/>
      <c r="HC73" s="678"/>
      <c r="HD73" s="678"/>
      <c r="HE73" s="678"/>
      <c r="HF73" s="678"/>
      <c r="HG73" s="678"/>
      <c r="HH73" s="678"/>
      <c r="HI73" s="678"/>
      <c r="HJ73" s="678"/>
      <c r="HK73" s="678"/>
      <c r="HL73" s="678"/>
      <c r="HM73" s="678"/>
      <c r="HN73" s="678"/>
      <c r="HO73" s="678"/>
      <c r="HP73" s="678"/>
      <c r="HQ73" s="678"/>
      <c r="HR73" s="678"/>
      <c r="HS73" s="678"/>
      <c r="HT73" s="678"/>
      <c r="HU73" s="678"/>
      <c r="HV73" s="678"/>
      <c r="HW73" s="678"/>
      <c r="HX73" s="678"/>
      <c r="HY73" s="678"/>
      <c r="HZ73" s="678"/>
      <c r="IA73" s="678"/>
      <c r="IB73" s="678"/>
      <c r="IC73" s="678"/>
      <c r="ID73" s="678"/>
      <c r="IE73" s="678"/>
      <c r="IF73" s="678"/>
      <c r="IG73" s="678"/>
      <c r="IH73" s="678"/>
      <c r="II73" s="678"/>
      <c r="IJ73" s="678"/>
      <c r="IK73" s="678"/>
      <c r="IL73" s="678"/>
      <c r="IM73" s="678"/>
      <c r="IN73" s="678"/>
      <c r="IO73" s="678"/>
      <c r="IP73" s="678"/>
      <c r="IQ73" s="678"/>
      <c r="IR73" s="678"/>
      <c r="IS73" s="678"/>
      <c r="IT73" s="678"/>
      <c r="IU73" s="678"/>
      <c r="IV73" s="678"/>
    </row>
    <row r="74" spans="2:73" ht="210" customHeight="1">
      <c r="B74" s="589" t="s">
        <v>256</v>
      </c>
      <c r="C74" s="1253" t="s">
        <v>452</v>
      </c>
      <c r="D74" s="1199"/>
      <c r="E74" s="1199"/>
      <c r="F74" s="1199"/>
      <c r="G74" s="1199"/>
      <c r="H74" s="1199"/>
      <c r="I74" s="1199"/>
      <c r="J74" s="1199"/>
      <c r="K74" s="1199"/>
      <c r="L74" s="1199"/>
      <c r="M74" s="1199"/>
      <c r="N74" s="1199"/>
      <c r="O74" s="1199"/>
      <c r="P74" s="1199"/>
      <c r="Q74" s="1192"/>
      <c r="R74" s="1413"/>
      <c r="S74" s="1192"/>
      <c r="T74" s="1193"/>
      <c r="U74" s="1157"/>
      <c r="V74" s="1158"/>
      <c r="W74" s="1157"/>
      <c r="X74" s="1158"/>
      <c r="Y74" s="1157"/>
      <c r="Z74" s="1156"/>
      <c r="AA74" s="1156"/>
      <c r="AB74" s="1156"/>
      <c r="AC74" s="1156"/>
      <c r="AD74" s="1156"/>
      <c r="AE74" s="1156"/>
      <c r="AF74" s="1158"/>
      <c r="AG74" s="1224"/>
      <c r="AH74" s="1225"/>
      <c r="AI74" s="679"/>
      <c r="AJ74" s="680"/>
      <c r="AK74" s="1157"/>
      <c r="AL74" s="1156"/>
      <c r="AM74" s="679"/>
      <c r="AN74" s="680"/>
      <c r="AO74" s="1157"/>
      <c r="AP74" s="1156"/>
      <c r="AQ74" s="679"/>
      <c r="AR74" s="680"/>
      <c r="AS74" s="1206"/>
      <c r="AT74" s="1207"/>
      <c r="AU74" s="683"/>
      <c r="AV74" s="684"/>
      <c r="AW74" s="1157"/>
      <c r="AX74" s="1156"/>
      <c r="AY74" s="679"/>
      <c r="AZ74" s="680"/>
      <c r="BA74" s="1155"/>
      <c r="BB74" s="1156"/>
      <c r="BC74" s="679"/>
      <c r="BD74" s="681"/>
      <c r="BE74" s="1157"/>
      <c r="BF74" s="1156"/>
      <c r="BG74" s="679"/>
      <c r="BH74" s="680"/>
      <c r="BI74" s="1155"/>
      <c r="BJ74" s="1156"/>
      <c r="BK74" s="679"/>
      <c r="BL74" s="680"/>
      <c r="BM74" s="1157"/>
      <c r="BN74" s="1158"/>
      <c r="BO74" s="1159" t="s">
        <v>515</v>
      </c>
      <c r="BP74" s="1160"/>
      <c r="BQ74" s="1160"/>
      <c r="BR74" s="1161"/>
      <c r="BS74" s="619"/>
      <c r="BT74" s="619"/>
      <c r="BU74" s="619"/>
    </row>
    <row r="75" spans="2:73" ht="210" customHeight="1">
      <c r="B75" s="1220" t="s">
        <v>245</v>
      </c>
      <c r="C75" s="1166" t="s">
        <v>452</v>
      </c>
      <c r="D75" s="1167"/>
      <c r="E75" s="1167"/>
      <c r="F75" s="1167"/>
      <c r="G75" s="1167"/>
      <c r="H75" s="1167"/>
      <c r="I75" s="1167"/>
      <c r="J75" s="1167"/>
      <c r="K75" s="1167"/>
      <c r="L75" s="1167"/>
      <c r="M75" s="1167"/>
      <c r="N75" s="1167"/>
      <c r="O75" s="1167"/>
      <c r="P75" s="1167"/>
      <c r="Q75" s="1222">
        <v>5</v>
      </c>
      <c r="R75" s="1426"/>
      <c r="S75" s="1192"/>
      <c r="T75" s="1193"/>
      <c r="U75" s="1157">
        <f>AG75+AK75+AO75+AS75+AW75+BA75+BE75+BI75</f>
        <v>200</v>
      </c>
      <c r="V75" s="1158"/>
      <c r="W75" s="1157">
        <v>102</v>
      </c>
      <c r="X75" s="1158"/>
      <c r="Y75" s="1157">
        <v>51</v>
      </c>
      <c r="Z75" s="1156"/>
      <c r="AA75" s="1156">
        <v>17</v>
      </c>
      <c r="AB75" s="1156"/>
      <c r="AC75" s="1156">
        <v>34</v>
      </c>
      <c r="AD75" s="1156"/>
      <c r="AE75" s="1156"/>
      <c r="AF75" s="1158"/>
      <c r="AG75" s="1224"/>
      <c r="AH75" s="1225"/>
      <c r="AI75" s="679"/>
      <c r="AJ75" s="680"/>
      <c r="AK75" s="1157"/>
      <c r="AL75" s="1156"/>
      <c r="AM75" s="679"/>
      <c r="AN75" s="680"/>
      <c r="AO75" s="1157"/>
      <c r="AP75" s="1156"/>
      <c r="AQ75" s="679"/>
      <c r="AR75" s="680"/>
      <c r="AS75" s="1206"/>
      <c r="AT75" s="1207"/>
      <c r="AU75" s="683"/>
      <c r="AV75" s="684"/>
      <c r="AW75" s="1157">
        <v>200</v>
      </c>
      <c r="AX75" s="1156"/>
      <c r="AY75" s="679">
        <v>102</v>
      </c>
      <c r="AZ75" s="680">
        <v>6</v>
      </c>
      <c r="BA75" s="1155"/>
      <c r="BB75" s="1156"/>
      <c r="BC75" s="679"/>
      <c r="BD75" s="681"/>
      <c r="BE75" s="1157"/>
      <c r="BF75" s="1156"/>
      <c r="BG75" s="679"/>
      <c r="BH75" s="680"/>
      <c r="BI75" s="1155"/>
      <c r="BJ75" s="1156"/>
      <c r="BK75" s="679"/>
      <c r="BL75" s="680"/>
      <c r="BM75" s="1157">
        <f>SUM(AJ75+AN75+AR75+AV75+AZ75+BD75+BH75+BL75)</f>
        <v>6</v>
      </c>
      <c r="BN75" s="1158"/>
      <c r="BO75" s="1159"/>
      <c r="BP75" s="1160"/>
      <c r="BQ75" s="1160"/>
      <c r="BR75" s="1161"/>
      <c r="BS75" s="619"/>
      <c r="BT75" s="619"/>
      <c r="BU75" s="619"/>
    </row>
    <row r="76" spans="2:73" ht="408.75" customHeight="1">
      <c r="B76" s="1221"/>
      <c r="C76" s="1166" t="s">
        <v>612</v>
      </c>
      <c r="D76" s="1167"/>
      <c r="E76" s="1167"/>
      <c r="F76" s="1167"/>
      <c r="G76" s="1167"/>
      <c r="H76" s="1167"/>
      <c r="I76" s="1167"/>
      <c r="J76" s="1167"/>
      <c r="K76" s="1167"/>
      <c r="L76" s="1167"/>
      <c r="M76" s="1167"/>
      <c r="N76" s="1167"/>
      <c r="O76" s="1167"/>
      <c r="P76" s="1167"/>
      <c r="Q76" s="1204"/>
      <c r="R76" s="1205"/>
      <c r="S76" s="1192"/>
      <c r="T76" s="1193"/>
      <c r="U76" s="1157">
        <f>AG76+AK76+AO76+AS76+AW76+BA76+BE76+BI76</f>
        <v>60</v>
      </c>
      <c r="V76" s="1158"/>
      <c r="W76" s="1294"/>
      <c r="X76" s="1295"/>
      <c r="Y76" s="1294"/>
      <c r="Z76" s="1155"/>
      <c r="AA76" s="1171"/>
      <c r="AB76" s="1155"/>
      <c r="AC76" s="1171"/>
      <c r="AD76" s="1155"/>
      <c r="AE76" s="1156"/>
      <c r="AF76" s="1158"/>
      <c r="AG76" s="1224"/>
      <c r="AH76" s="1225"/>
      <c r="AI76" s="679"/>
      <c r="AJ76" s="680"/>
      <c r="AK76" s="1157"/>
      <c r="AL76" s="1156"/>
      <c r="AM76" s="679"/>
      <c r="AN76" s="680"/>
      <c r="AO76" s="1157"/>
      <c r="AP76" s="1156"/>
      <c r="AQ76" s="679"/>
      <c r="AR76" s="680"/>
      <c r="AS76" s="1206"/>
      <c r="AT76" s="1207"/>
      <c r="AU76" s="683"/>
      <c r="AV76" s="684"/>
      <c r="AW76" s="1157">
        <v>60</v>
      </c>
      <c r="AX76" s="1156"/>
      <c r="AY76" s="679"/>
      <c r="AZ76" s="680">
        <v>2</v>
      </c>
      <c r="BA76" s="1155"/>
      <c r="BB76" s="1156"/>
      <c r="BC76" s="679"/>
      <c r="BD76" s="681"/>
      <c r="BE76" s="1157"/>
      <c r="BF76" s="1156"/>
      <c r="BG76" s="679"/>
      <c r="BH76" s="680"/>
      <c r="BI76" s="1155"/>
      <c r="BJ76" s="1156"/>
      <c r="BK76" s="679"/>
      <c r="BL76" s="680"/>
      <c r="BM76" s="1157">
        <f>SUM(AJ76+AN76+AR76+AV76+AZ76+BD76+BH76+BL76)</f>
        <v>2</v>
      </c>
      <c r="BN76" s="1158"/>
      <c r="BO76" s="1159"/>
      <c r="BP76" s="1160"/>
      <c r="BQ76" s="1160"/>
      <c r="BR76" s="1161"/>
      <c r="BS76" s="619"/>
      <c r="BT76" s="619"/>
      <c r="BU76" s="619"/>
    </row>
    <row r="77" spans="2:73" ht="210" customHeight="1">
      <c r="B77" s="686" t="s">
        <v>246</v>
      </c>
      <c r="C77" s="1166" t="s">
        <v>453</v>
      </c>
      <c r="D77" s="1167"/>
      <c r="E77" s="1167"/>
      <c r="F77" s="1167"/>
      <c r="G77" s="1167"/>
      <c r="H77" s="1167"/>
      <c r="I77" s="1167"/>
      <c r="J77" s="1167"/>
      <c r="K77" s="1167"/>
      <c r="L77" s="1167"/>
      <c r="M77" s="1167"/>
      <c r="N77" s="1167"/>
      <c r="O77" s="1167"/>
      <c r="P77" s="1167"/>
      <c r="Q77" s="1222">
        <v>6</v>
      </c>
      <c r="R77" s="1426"/>
      <c r="S77" s="1192"/>
      <c r="T77" s="1193"/>
      <c r="U77" s="1157">
        <f>AG77+AK77+AO77+AS77+AW77+BA77+BE77+BI77</f>
        <v>138</v>
      </c>
      <c r="V77" s="1158"/>
      <c r="W77" s="1157">
        <v>85</v>
      </c>
      <c r="X77" s="1158"/>
      <c r="Y77" s="1157">
        <v>51</v>
      </c>
      <c r="Z77" s="1156"/>
      <c r="AA77" s="1156"/>
      <c r="AB77" s="1156"/>
      <c r="AC77" s="1156">
        <v>34</v>
      </c>
      <c r="AD77" s="1156"/>
      <c r="AE77" s="1156"/>
      <c r="AF77" s="1158"/>
      <c r="AG77" s="1224"/>
      <c r="AH77" s="1225"/>
      <c r="AI77" s="679"/>
      <c r="AJ77" s="680"/>
      <c r="AK77" s="1157"/>
      <c r="AL77" s="1156"/>
      <c r="AM77" s="679"/>
      <c r="AN77" s="680"/>
      <c r="AO77" s="1157"/>
      <c r="AP77" s="1156"/>
      <c r="AQ77" s="679"/>
      <c r="AR77" s="680"/>
      <c r="AS77" s="1206"/>
      <c r="AT77" s="1207"/>
      <c r="AU77" s="683"/>
      <c r="AV77" s="684"/>
      <c r="AW77" s="1157"/>
      <c r="AX77" s="1156"/>
      <c r="AY77" s="679"/>
      <c r="AZ77" s="680"/>
      <c r="BA77" s="1155">
        <v>138</v>
      </c>
      <c r="BB77" s="1156"/>
      <c r="BC77" s="679">
        <v>85</v>
      </c>
      <c r="BD77" s="681">
        <v>3</v>
      </c>
      <c r="BE77" s="1157"/>
      <c r="BF77" s="1156"/>
      <c r="BG77" s="679"/>
      <c r="BH77" s="680"/>
      <c r="BI77" s="1155"/>
      <c r="BJ77" s="1156"/>
      <c r="BK77" s="679"/>
      <c r="BL77" s="680"/>
      <c r="BM77" s="1157">
        <f>SUM(AJ77+AN77+AR77+AV77+AZ77+BD77+BH77+BL77)</f>
        <v>3</v>
      </c>
      <c r="BN77" s="1158"/>
      <c r="BO77" s="1159"/>
      <c r="BP77" s="1160"/>
      <c r="BQ77" s="1160"/>
      <c r="BR77" s="1161"/>
      <c r="BS77" s="619"/>
      <c r="BT77" s="619"/>
      <c r="BU77" s="619"/>
    </row>
    <row r="78" spans="2:73" ht="99.75" customHeight="1">
      <c r="B78" s="1220" t="s">
        <v>545</v>
      </c>
      <c r="C78" s="1166" t="s">
        <v>454</v>
      </c>
      <c r="D78" s="1167"/>
      <c r="E78" s="1167"/>
      <c r="F78" s="1167"/>
      <c r="G78" s="1167"/>
      <c r="H78" s="1167"/>
      <c r="I78" s="1167"/>
      <c r="J78" s="1167"/>
      <c r="K78" s="1167"/>
      <c r="L78" s="1167"/>
      <c r="M78" s="1167"/>
      <c r="N78" s="1167"/>
      <c r="O78" s="1167"/>
      <c r="P78" s="1167"/>
      <c r="Q78" s="1222">
        <v>6</v>
      </c>
      <c r="R78" s="1426"/>
      <c r="S78" s="1192"/>
      <c r="T78" s="1193"/>
      <c r="U78" s="1157">
        <f>AG78+AK78+AO78+AS78+AW78+BA78+BE78+BI78</f>
        <v>138</v>
      </c>
      <c r="V78" s="1158"/>
      <c r="W78" s="1157">
        <v>85</v>
      </c>
      <c r="X78" s="1158"/>
      <c r="Y78" s="1157">
        <v>51</v>
      </c>
      <c r="Z78" s="1156"/>
      <c r="AA78" s="1156">
        <v>17</v>
      </c>
      <c r="AB78" s="1156"/>
      <c r="AC78" s="1156">
        <v>17</v>
      </c>
      <c r="AD78" s="1156"/>
      <c r="AE78" s="1156"/>
      <c r="AF78" s="1158"/>
      <c r="AG78" s="1224"/>
      <c r="AH78" s="1225"/>
      <c r="AI78" s="679"/>
      <c r="AJ78" s="680"/>
      <c r="AK78" s="1157"/>
      <c r="AL78" s="1156"/>
      <c r="AM78" s="679"/>
      <c r="AN78" s="680"/>
      <c r="AO78" s="1157"/>
      <c r="AP78" s="1156"/>
      <c r="AQ78" s="679"/>
      <c r="AR78" s="680"/>
      <c r="AS78" s="1206"/>
      <c r="AT78" s="1207"/>
      <c r="AU78" s="683"/>
      <c r="AV78" s="684"/>
      <c r="AW78" s="1157"/>
      <c r="AX78" s="1156"/>
      <c r="AY78" s="679"/>
      <c r="AZ78" s="680"/>
      <c r="BA78" s="1155">
        <v>138</v>
      </c>
      <c r="BB78" s="1156"/>
      <c r="BC78" s="679">
        <v>85</v>
      </c>
      <c r="BD78" s="681">
        <v>3</v>
      </c>
      <c r="BE78" s="1157"/>
      <c r="BF78" s="1156"/>
      <c r="BG78" s="679"/>
      <c r="BH78" s="680"/>
      <c r="BI78" s="1155"/>
      <c r="BJ78" s="1156"/>
      <c r="BK78" s="679"/>
      <c r="BL78" s="680"/>
      <c r="BM78" s="1157">
        <f>SUM(AJ78+AN78+AR78+AV78+AZ78+BD78+BH78+BL78)</f>
        <v>3</v>
      </c>
      <c r="BN78" s="1158"/>
      <c r="BO78" s="1159"/>
      <c r="BP78" s="1160"/>
      <c r="BQ78" s="1160"/>
      <c r="BR78" s="1161"/>
      <c r="BS78" s="619"/>
      <c r="BT78" s="619"/>
      <c r="BU78" s="619"/>
    </row>
    <row r="79" spans="2:73" ht="319.5" customHeight="1" thickBot="1">
      <c r="B79" s="1221"/>
      <c r="C79" s="1166" t="s">
        <v>613</v>
      </c>
      <c r="D79" s="1167"/>
      <c r="E79" s="1167"/>
      <c r="F79" s="1167"/>
      <c r="G79" s="1167"/>
      <c r="H79" s="1167"/>
      <c r="I79" s="1167"/>
      <c r="J79" s="1167"/>
      <c r="K79" s="1167"/>
      <c r="L79" s="1167"/>
      <c r="M79" s="1167"/>
      <c r="N79" s="1167"/>
      <c r="O79" s="1167"/>
      <c r="P79" s="1167"/>
      <c r="Q79" s="1204"/>
      <c r="R79" s="1205"/>
      <c r="S79" s="1192"/>
      <c r="T79" s="1193"/>
      <c r="U79" s="1157">
        <f>AG79+AK79+AO79+AS79+AW79+BA79+BE79+BI79</f>
        <v>60</v>
      </c>
      <c r="V79" s="1158"/>
      <c r="W79" s="1294"/>
      <c r="X79" s="1295"/>
      <c r="Y79" s="1294"/>
      <c r="Z79" s="1155"/>
      <c r="AA79" s="1171"/>
      <c r="AB79" s="1155"/>
      <c r="AC79" s="1171"/>
      <c r="AD79" s="1155"/>
      <c r="AE79" s="1156"/>
      <c r="AF79" s="1158"/>
      <c r="AG79" s="1224"/>
      <c r="AH79" s="1225"/>
      <c r="AI79" s="679"/>
      <c r="AJ79" s="680"/>
      <c r="AK79" s="1157"/>
      <c r="AL79" s="1156"/>
      <c r="AM79" s="679"/>
      <c r="AN79" s="680"/>
      <c r="AO79" s="1157"/>
      <c r="AP79" s="1156"/>
      <c r="AQ79" s="679"/>
      <c r="AR79" s="680"/>
      <c r="AS79" s="1206"/>
      <c r="AT79" s="1207"/>
      <c r="AU79" s="683"/>
      <c r="AV79" s="684"/>
      <c r="AW79" s="1157"/>
      <c r="AX79" s="1156"/>
      <c r="AY79" s="679"/>
      <c r="AZ79" s="680"/>
      <c r="BA79" s="1155">
        <v>60</v>
      </c>
      <c r="BB79" s="1156"/>
      <c r="BC79" s="679"/>
      <c r="BD79" s="681">
        <v>2</v>
      </c>
      <c r="BE79" s="1157"/>
      <c r="BF79" s="1156"/>
      <c r="BG79" s="679"/>
      <c r="BH79" s="680"/>
      <c r="BI79" s="1155"/>
      <c r="BJ79" s="1156"/>
      <c r="BK79" s="679"/>
      <c r="BL79" s="680"/>
      <c r="BM79" s="1157">
        <f>SUM(AJ79+AN79+AR79+AV79+AZ79+BD79+BH79+BL79)</f>
        <v>2</v>
      </c>
      <c r="BN79" s="1158"/>
      <c r="BO79" s="1159"/>
      <c r="BP79" s="1160"/>
      <c r="BQ79" s="1160"/>
      <c r="BR79" s="1161"/>
      <c r="BS79" s="619"/>
      <c r="BT79" s="619"/>
      <c r="BU79" s="619"/>
    </row>
    <row r="80" spans="1:73" ht="210" customHeight="1" thickBot="1">
      <c r="A80" s="678"/>
      <c r="B80" s="594" t="s">
        <v>313</v>
      </c>
      <c r="C80" s="1253" t="s">
        <v>512</v>
      </c>
      <c r="D80" s="1520"/>
      <c r="E80" s="1520"/>
      <c r="F80" s="1520"/>
      <c r="G80" s="1520"/>
      <c r="H80" s="1520"/>
      <c r="I80" s="1520"/>
      <c r="J80" s="1520"/>
      <c r="K80" s="1520"/>
      <c r="L80" s="1520"/>
      <c r="M80" s="1520"/>
      <c r="N80" s="1520"/>
      <c r="O80" s="1520"/>
      <c r="P80" s="1520"/>
      <c r="Q80" s="1222"/>
      <c r="R80" s="1426"/>
      <c r="S80" s="1192"/>
      <c r="T80" s="1193"/>
      <c r="U80" s="1157"/>
      <c r="V80" s="1158"/>
      <c r="W80" s="1157"/>
      <c r="X80" s="1158"/>
      <c r="Y80" s="1157"/>
      <c r="Z80" s="1156"/>
      <c r="AA80" s="1156"/>
      <c r="AB80" s="1156"/>
      <c r="AC80" s="1156"/>
      <c r="AD80" s="1156"/>
      <c r="AE80" s="1156"/>
      <c r="AF80" s="1158"/>
      <c r="AG80" s="1224"/>
      <c r="AH80" s="1225"/>
      <c r="AI80" s="679"/>
      <c r="AJ80" s="680"/>
      <c r="AK80" s="1157"/>
      <c r="AL80" s="1156"/>
      <c r="AM80" s="679"/>
      <c r="AN80" s="680"/>
      <c r="AO80" s="1157"/>
      <c r="AP80" s="1156"/>
      <c r="AQ80" s="679"/>
      <c r="AR80" s="680"/>
      <c r="AS80" s="1206"/>
      <c r="AT80" s="1207"/>
      <c r="AU80" s="679"/>
      <c r="AV80" s="681"/>
      <c r="AW80" s="1157"/>
      <c r="AX80" s="1156"/>
      <c r="AY80" s="679"/>
      <c r="AZ80" s="680"/>
      <c r="BA80" s="1155"/>
      <c r="BB80" s="1156"/>
      <c r="BC80" s="679"/>
      <c r="BD80" s="681"/>
      <c r="BE80" s="1157"/>
      <c r="BF80" s="1156"/>
      <c r="BG80" s="679"/>
      <c r="BH80" s="680"/>
      <c r="BI80" s="1155"/>
      <c r="BJ80" s="1156"/>
      <c r="BK80" s="679"/>
      <c r="BL80" s="680"/>
      <c r="BM80" s="1157"/>
      <c r="BN80" s="1158"/>
      <c r="BO80" s="1159" t="s">
        <v>516</v>
      </c>
      <c r="BP80" s="1160"/>
      <c r="BQ80" s="1160"/>
      <c r="BR80" s="1161"/>
      <c r="BS80" s="619"/>
      <c r="BT80" s="619"/>
      <c r="BU80" s="619"/>
    </row>
    <row r="81" spans="2:73" ht="99.75" customHeight="1">
      <c r="B81" s="1268" t="s">
        <v>495</v>
      </c>
      <c r="C81" s="1166" t="s">
        <v>277</v>
      </c>
      <c r="D81" s="1167"/>
      <c r="E81" s="1167"/>
      <c r="F81" s="1167"/>
      <c r="G81" s="1167"/>
      <c r="H81" s="1167"/>
      <c r="I81" s="1167"/>
      <c r="J81" s="1167"/>
      <c r="K81" s="1167"/>
      <c r="L81" s="1167"/>
      <c r="M81" s="1167"/>
      <c r="N81" s="1167"/>
      <c r="O81" s="1167"/>
      <c r="P81" s="1167"/>
      <c r="Q81" s="1222">
        <v>6</v>
      </c>
      <c r="R81" s="1426"/>
      <c r="S81" s="1192" t="s">
        <v>644</v>
      </c>
      <c r="T81" s="1193"/>
      <c r="U81" s="1157">
        <f>AG81+AK81+AO81+AS81+AW81+BA81+BE81+BI81</f>
        <v>276</v>
      </c>
      <c r="V81" s="1158"/>
      <c r="W81" s="1157">
        <v>170</v>
      </c>
      <c r="X81" s="1158"/>
      <c r="Y81" s="1157">
        <v>85</v>
      </c>
      <c r="Z81" s="1156"/>
      <c r="AA81" s="1156">
        <v>34</v>
      </c>
      <c r="AB81" s="1156"/>
      <c r="AC81" s="1156">
        <v>51</v>
      </c>
      <c r="AD81" s="1156"/>
      <c r="AE81" s="1156"/>
      <c r="AF81" s="1158"/>
      <c r="AG81" s="1224"/>
      <c r="AH81" s="1225"/>
      <c r="AI81" s="679"/>
      <c r="AJ81" s="680"/>
      <c r="AK81" s="1157"/>
      <c r="AL81" s="1156"/>
      <c r="AM81" s="679"/>
      <c r="AN81" s="680"/>
      <c r="AO81" s="1157"/>
      <c r="AP81" s="1156"/>
      <c r="AQ81" s="679"/>
      <c r="AR81" s="680"/>
      <c r="AS81" s="1206"/>
      <c r="AT81" s="1207"/>
      <c r="AU81" s="679"/>
      <c r="AV81" s="681"/>
      <c r="AW81" s="1157">
        <v>138</v>
      </c>
      <c r="AX81" s="1156"/>
      <c r="AY81" s="679">
        <v>85</v>
      </c>
      <c r="AZ81" s="680">
        <v>3</v>
      </c>
      <c r="BA81" s="1155">
        <v>138</v>
      </c>
      <c r="BB81" s="1156"/>
      <c r="BC81" s="679">
        <v>85</v>
      </c>
      <c r="BD81" s="681">
        <v>3</v>
      </c>
      <c r="BE81" s="1157"/>
      <c r="BF81" s="1156"/>
      <c r="BG81" s="679"/>
      <c r="BH81" s="680"/>
      <c r="BI81" s="1155"/>
      <c r="BJ81" s="1156"/>
      <c r="BK81" s="679"/>
      <c r="BL81" s="680"/>
      <c r="BM81" s="1157">
        <f>SUM(AJ81+AN81+AR81+AV81+AZ81+BD81+BH81+BL81)</f>
        <v>6</v>
      </c>
      <c r="BN81" s="1158"/>
      <c r="BO81" s="1159"/>
      <c r="BP81" s="1160"/>
      <c r="BQ81" s="1160"/>
      <c r="BR81" s="1161"/>
      <c r="BS81" s="619"/>
      <c r="BT81" s="619"/>
      <c r="BU81" s="619"/>
    </row>
    <row r="82" spans="2:73" ht="319.5" customHeight="1" thickBot="1">
      <c r="B82" s="1221"/>
      <c r="C82" s="1166" t="s">
        <v>614</v>
      </c>
      <c r="D82" s="1167"/>
      <c r="E82" s="1167"/>
      <c r="F82" s="1167"/>
      <c r="G82" s="1167"/>
      <c r="H82" s="1167"/>
      <c r="I82" s="1167"/>
      <c r="J82" s="1167"/>
      <c r="K82" s="1167"/>
      <c r="L82" s="1167"/>
      <c r="M82" s="1167"/>
      <c r="N82" s="1167"/>
      <c r="O82" s="1167"/>
      <c r="P82" s="1167"/>
      <c r="Q82" s="1269"/>
      <c r="R82" s="1270"/>
      <c r="S82" s="1269"/>
      <c r="T82" s="1270"/>
      <c r="U82" s="1240">
        <f>AG82+AK82+AO82+AS82+AW82+BA82+BE82+BI82</f>
        <v>60</v>
      </c>
      <c r="V82" s="1401"/>
      <c r="W82" s="1172"/>
      <c r="X82" s="1274"/>
      <c r="Y82" s="1172"/>
      <c r="Z82" s="1173"/>
      <c r="AA82" s="1265"/>
      <c r="AB82" s="1173"/>
      <c r="AC82" s="1265"/>
      <c r="AD82" s="1173"/>
      <c r="AE82" s="1176"/>
      <c r="AF82" s="1401"/>
      <c r="AG82" s="1609"/>
      <c r="AH82" s="1610"/>
      <c r="AI82" s="699"/>
      <c r="AJ82" s="700"/>
      <c r="AK82" s="1240"/>
      <c r="AL82" s="1176"/>
      <c r="AM82" s="699"/>
      <c r="AN82" s="700"/>
      <c r="AO82" s="1240"/>
      <c r="AP82" s="1176"/>
      <c r="AQ82" s="699"/>
      <c r="AR82" s="700"/>
      <c r="AS82" s="1616"/>
      <c r="AT82" s="1617"/>
      <c r="AU82" s="701"/>
      <c r="AV82" s="702"/>
      <c r="AW82" s="1240"/>
      <c r="AX82" s="1176"/>
      <c r="AY82" s="699"/>
      <c r="AZ82" s="700"/>
      <c r="BA82" s="1173"/>
      <c r="BB82" s="1176"/>
      <c r="BC82" s="699"/>
      <c r="BD82" s="703"/>
      <c r="BE82" s="1240">
        <v>60</v>
      </c>
      <c r="BF82" s="1176"/>
      <c r="BG82" s="701"/>
      <c r="BH82" s="700">
        <v>2</v>
      </c>
      <c r="BI82" s="1173"/>
      <c r="BJ82" s="1176"/>
      <c r="BK82" s="699"/>
      <c r="BL82" s="700"/>
      <c r="BM82" s="1240">
        <f>SUM(AJ82+AN82+AR82+AV82+AZ82+BH82+BD82+BL82)</f>
        <v>2</v>
      </c>
      <c r="BN82" s="1401"/>
      <c r="BO82" s="1402"/>
      <c r="BP82" s="1403"/>
      <c r="BQ82" s="1403"/>
      <c r="BR82" s="1404"/>
      <c r="BS82" s="619"/>
      <c r="BT82" s="619"/>
      <c r="BU82" s="619"/>
    </row>
    <row r="83" spans="2:73" ht="319.5" customHeight="1" thickBot="1">
      <c r="B83" s="704" t="s">
        <v>227</v>
      </c>
      <c r="C83" s="1509" t="s">
        <v>458</v>
      </c>
      <c r="D83" s="1215"/>
      <c r="E83" s="1215"/>
      <c r="F83" s="1215"/>
      <c r="G83" s="1215"/>
      <c r="H83" s="1215"/>
      <c r="I83" s="1215"/>
      <c r="J83" s="1215"/>
      <c r="K83" s="1215"/>
      <c r="L83" s="1215"/>
      <c r="M83" s="1215"/>
      <c r="N83" s="1215"/>
      <c r="O83" s="1215"/>
      <c r="P83" s="1215"/>
      <c r="Q83" s="1517">
        <v>12</v>
      </c>
      <c r="R83" s="1518"/>
      <c r="S83" s="1517">
        <v>14</v>
      </c>
      <c r="T83" s="1519"/>
      <c r="U83" s="1513">
        <f>SUM(U84:V148)</f>
        <v>3252</v>
      </c>
      <c r="V83" s="1515"/>
      <c r="W83" s="1513">
        <f>SUM(W84:X148)</f>
        <v>1563</v>
      </c>
      <c r="X83" s="1515"/>
      <c r="Y83" s="1513">
        <f>SUM(Y84:Z148)</f>
        <v>849</v>
      </c>
      <c r="Z83" s="1515"/>
      <c r="AA83" s="1513">
        <f>SUM(AA84:AB148)</f>
        <v>320</v>
      </c>
      <c r="AB83" s="1515"/>
      <c r="AC83" s="1513">
        <f>SUM(AC84:AD148)</f>
        <v>362</v>
      </c>
      <c r="AD83" s="1515"/>
      <c r="AE83" s="1513">
        <f>SUM(AE84:AF148)</f>
        <v>32</v>
      </c>
      <c r="AF83" s="1515"/>
      <c r="AG83" s="1513">
        <f>SUM(AG84:AH148)</f>
        <v>138</v>
      </c>
      <c r="AH83" s="1514"/>
      <c r="AI83" s="705">
        <f>SUM(AI84:AI148)</f>
        <v>68</v>
      </c>
      <c r="AJ83" s="706">
        <f>SUM(AJ84:AJ148)</f>
        <v>3</v>
      </c>
      <c r="AK83" s="1513">
        <f>SUM(AK84:AL148)</f>
        <v>272</v>
      </c>
      <c r="AL83" s="1514"/>
      <c r="AM83" s="705">
        <f>SUM(AM84:AM148)</f>
        <v>120</v>
      </c>
      <c r="AN83" s="706">
        <f>SUM(AN84:AN148)</f>
        <v>8</v>
      </c>
      <c r="AO83" s="1513">
        <f>SUM(AO84:AP148)</f>
        <v>352</v>
      </c>
      <c r="AP83" s="1514"/>
      <c r="AQ83" s="705">
        <f>SUM(AQ84:AQ148)</f>
        <v>170</v>
      </c>
      <c r="AR83" s="706">
        <f>SUM(AR84:AR148)</f>
        <v>9</v>
      </c>
      <c r="AS83" s="1513">
        <f>SUM(AS84:AT148)</f>
        <v>590</v>
      </c>
      <c r="AT83" s="1514"/>
      <c r="AU83" s="705">
        <f>SUM(AU84:AU148)</f>
        <v>294</v>
      </c>
      <c r="AV83" s="706">
        <f>SUM(AV84:AV148)</f>
        <v>15</v>
      </c>
      <c r="AW83" s="1513">
        <f>SUM(AW84:AX148)</f>
        <v>506</v>
      </c>
      <c r="AX83" s="1514"/>
      <c r="AY83" s="705">
        <f>SUM(AY84:AY148)</f>
        <v>230</v>
      </c>
      <c r="AZ83" s="706">
        <f>SUM(AZ84:AZ148)</f>
        <v>14</v>
      </c>
      <c r="BA83" s="1513">
        <f>SUM(BA84:BB148)</f>
        <v>316</v>
      </c>
      <c r="BB83" s="1514"/>
      <c r="BC83" s="705">
        <f>SUM(BC84:BC148)</f>
        <v>170</v>
      </c>
      <c r="BD83" s="706">
        <f>SUM(BD84:BD148)</f>
        <v>7</v>
      </c>
      <c r="BE83" s="1513">
        <f>SUM(BE84:BF148)</f>
        <v>718</v>
      </c>
      <c r="BF83" s="1514"/>
      <c r="BG83" s="705">
        <f>SUM(BG84:BG148)</f>
        <v>357</v>
      </c>
      <c r="BH83" s="706">
        <f>SUM(BH84:BH148)</f>
        <v>18</v>
      </c>
      <c r="BI83" s="1513">
        <f>SUM(BI84:BJ148)</f>
        <v>360</v>
      </c>
      <c r="BJ83" s="1514"/>
      <c r="BK83" s="705">
        <f>SUM(BK84:BK148)</f>
        <v>154</v>
      </c>
      <c r="BL83" s="706">
        <f>SUM(BL84:BL148)</f>
        <v>12</v>
      </c>
      <c r="BM83" s="1513">
        <f>SUM(AJ83+AN83+AR83+AV83+AZ83+BD83+BH83+BL83)</f>
        <v>86</v>
      </c>
      <c r="BN83" s="1515"/>
      <c r="BO83" s="1593"/>
      <c r="BP83" s="1594"/>
      <c r="BQ83" s="1594"/>
      <c r="BR83" s="1595"/>
      <c r="BS83" s="619"/>
      <c r="BT83" s="619"/>
      <c r="BU83" s="619"/>
    </row>
    <row r="84" spans="1:73" ht="210" customHeight="1">
      <c r="A84" s="678"/>
      <c r="B84" s="586" t="s">
        <v>257</v>
      </c>
      <c r="C84" s="1493" t="s">
        <v>587</v>
      </c>
      <c r="D84" s="1409"/>
      <c r="E84" s="1409"/>
      <c r="F84" s="1409"/>
      <c r="G84" s="1409"/>
      <c r="H84" s="1409"/>
      <c r="I84" s="1409"/>
      <c r="J84" s="1409"/>
      <c r="K84" s="1409"/>
      <c r="L84" s="1409"/>
      <c r="M84" s="1409"/>
      <c r="N84" s="1409"/>
      <c r="O84" s="1409"/>
      <c r="P84" s="1521"/>
      <c r="Q84" s="1429"/>
      <c r="R84" s="1411"/>
      <c r="S84" s="1429"/>
      <c r="T84" s="1430"/>
      <c r="U84" s="1370"/>
      <c r="V84" s="1371"/>
      <c r="W84" s="1370"/>
      <c r="X84" s="1371"/>
      <c r="Y84" s="1370"/>
      <c r="Z84" s="1427"/>
      <c r="AA84" s="1427"/>
      <c r="AB84" s="1427"/>
      <c r="AC84" s="1427"/>
      <c r="AD84" s="1427"/>
      <c r="AE84" s="1427"/>
      <c r="AF84" s="1371"/>
      <c r="AG84" s="1370"/>
      <c r="AH84" s="1427"/>
      <c r="AI84" s="675"/>
      <c r="AJ84" s="676"/>
      <c r="AK84" s="1370"/>
      <c r="AL84" s="1427"/>
      <c r="AM84" s="675"/>
      <c r="AN84" s="676"/>
      <c r="AO84" s="1370"/>
      <c r="AP84" s="1427"/>
      <c r="AQ84" s="675"/>
      <c r="AR84" s="676"/>
      <c r="AS84" s="1428"/>
      <c r="AT84" s="1427"/>
      <c r="AU84" s="675"/>
      <c r="AV84" s="677"/>
      <c r="AW84" s="1370"/>
      <c r="AX84" s="1427"/>
      <c r="AY84" s="675"/>
      <c r="AZ84" s="676"/>
      <c r="BA84" s="1428"/>
      <c r="BB84" s="1427"/>
      <c r="BC84" s="675"/>
      <c r="BD84" s="677"/>
      <c r="BE84" s="1370"/>
      <c r="BF84" s="1427"/>
      <c r="BG84" s="675"/>
      <c r="BH84" s="676"/>
      <c r="BI84" s="1428"/>
      <c r="BJ84" s="1427"/>
      <c r="BK84" s="675"/>
      <c r="BL84" s="676"/>
      <c r="BM84" s="1370"/>
      <c r="BN84" s="1371"/>
      <c r="BO84" s="1487"/>
      <c r="BP84" s="1488"/>
      <c r="BQ84" s="1488"/>
      <c r="BR84" s="1489"/>
      <c r="BS84" s="619"/>
      <c r="BT84" s="619"/>
      <c r="BU84" s="619"/>
    </row>
    <row r="85" spans="2:73" ht="210" customHeight="1">
      <c r="B85" s="588" t="s">
        <v>228</v>
      </c>
      <c r="C85" s="1412" t="s">
        <v>608</v>
      </c>
      <c r="D85" s="1167"/>
      <c r="E85" s="1167"/>
      <c r="F85" s="1167"/>
      <c r="G85" s="1167"/>
      <c r="H85" s="1167"/>
      <c r="I85" s="1167"/>
      <c r="J85" s="1167"/>
      <c r="K85" s="1167"/>
      <c r="L85" s="1167"/>
      <c r="M85" s="1167"/>
      <c r="N85" s="1167"/>
      <c r="O85" s="1167"/>
      <c r="P85" s="1168"/>
      <c r="Q85" s="1192"/>
      <c r="R85" s="1413"/>
      <c r="S85" s="1192">
        <v>3</v>
      </c>
      <c r="T85" s="1193"/>
      <c r="U85" s="1157">
        <f>AG85+AK85+AO85+AS85+AW85+BA85+BE85+BI85</f>
        <v>72</v>
      </c>
      <c r="V85" s="1158"/>
      <c r="W85" s="1157">
        <v>34</v>
      </c>
      <c r="X85" s="1158"/>
      <c r="Y85" s="1157">
        <v>18</v>
      </c>
      <c r="Z85" s="1156"/>
      <c r="AA85" s="1156"/>
      <c r="AB85" s="1156"/>
      <c r="AC85" s="1156"/>
      <c r="AD85" s="1156"/>
      <c r="AE85" s="1156">
        <v>16</v>
      </c>
      <c r="AF85" s="1158"/>
      <c r="AG85" s="1157"/>
      <c r="AH85" s="1156"/>
      <c r="AI85" s="679"/>
      <c r="AJ85" s="680"/>
      <c r="AK85" s="1157">
        <v>72</v>
      </c>
      <c r="AL85" s="1156"/>
      <c r="AM85" s="679">
        <v>34</v>
      </c>
      <c r="AN85" s="680">
        <v>2</v>
      </c>
      <c r="AO85" s="1157"/>
      <c r="AP85" s="1156"/>
      <c r="AQ85" s="679"/>
      <c r="AR85" s="680"/>
      <c r="AS85" s="1155"/>
      <c r="AT85" s="1156"/>
      <c r="AU85" s="679"/>
      <c r="AV85" s="681"/>
      <c r="AW85" s="1157"/>
      <c r="AX85" s="1156"/>
      <c r="AY85" s="679"/>
      <c r="AZ85" s="680"/>
      <c r="BA85" s="1155"/>
      <c r="BB85" s="1156"/>
      <c r="BC85" s="679"/>
      <c r="BD85" s="681"/>
      <c r="BE85" s="1157"/>
      <c r="BF85" s="1156"/>
      <c r="BG85" s="679"/>
      <c r="BH85" s="680"/>
      <c r="BI85" s="1155"/>
      <c r="BJ85" s="1156"/>
      <c r="BK85" s="679"/>
      <c r="BL85" s="680"/>
      <c r="BM85" s="1157">
        <f>SUM(AJ85+AN85+AR85+AV85+AZ85+BD85+BH85+BL85)</f>
        <v>2</v>
      </c>
      <c r="BN85" s="1158"/>
      <c r="BO85" s="1159" t="s">
        <v>631</v>
      </c>
      <c r="BP85" s="1160"/>
      <c r="BQ85" s="1160"/>
      <c r="BR85" s="1161"/>
      <c r="BS85" s="619"/>
      <c r="BT85" s="619"/>
      <c r="BU85" s="619"/>
    </row>
    <row r="86" spans="2:73" ht="309.75" customHeight="1" thickBot="1">
      <c r="B86" s="707" t="s">
        <v>492</v>
      </c>
      <c r="C86" s="1412" t="s">
        <v>629</v>
      </c>
      <c r="D86" s="1167"/>
      <c r="E86" s="1167"/>
      <c r="F86" s="1167"/>
      <c r="G86" s="1167"/>
      <c r="H86" s="1167"/>
      <c r="I86" s="1167"/>
      <c r="J86" s="1167"/>
      <c r="K86" s="1167"/>
      <c r="L86" s="1167"/>
      <c r="M86" s="1167"/>
      <c r="N86" s="1167"/>
      <c r="O86" s="1167"/>
      <c r="P86" s="1168"/>
      <c r="Q86" s="1433"/>
      <c r="R86" s="1516"/>
      <c r="S86" s="1433">
        <v>4</v>
      </c>
      <c r="T86" s="1434"/>
      <c r="U86" s="1185">
        <f>AG86+AK86+AO86+AS86+AW86+BA86+BE86+BI86</f>
        <v>72</v>
      </c>
      <c r="V86" s="1183"/>
      <c r="W86" s="1185">
        <v>34</v>
      </c>
      <c r="X86" s="1183"/>
      <c r="Y86" s="1185">
        <v>18</v>
      </c>
      <c r="Z86" s="1163"/>
      <c r="AA86" s="1163"/>
      <c r="AB86" s="1163"/>
      <c r="AC86" s="1163"/>
      <c r="AD86" s="1163"/>
      <c r="AE86" s="1163">
        <v>16</v>
      </c>
      <c r="AF86" s="1183"/>
      <c r="AG86" s="1185"/>
      <c r="AH86" s="1163"/>
      <c r="AI86" s="687"/>
      <c r="AJ86" s="688"/>
      <c r="AK86" s="1185"/>
      <c r="AL86" s="1163"/>
      <c r="AM86" s="687"/>
      <c r="AN86" s="688"/>
      <c r="AO86" s="1185">
        <v>72</v>
      </c>
      <c r="AP86" s="1163"/>
      <c r="AQ86" s="687">
        <v>34</v>
      </c>
      <c r="AR86" s="688">
        <v>2</v>
      </c>
      <c r="AS86" s="1162"/>
      <c r="AT86" s="1163"/>
      <c r="AU86" s="687"/>
      <c r="AV86" s="691"/>
      <c r="AW86" s="1185"/>
      <c r="AX86" s="1163"/>
      <c r="AY86" s="687"/>
      <c r="AZ86" s="688"/>
      <c r="BA86" s="1162"/>
      <c r="BB86" s="1163"/>
      <c r="BC86" s="687"/>
      <c r="BD86" s="691"/>
      <c r="BE86" s="1185"/>
      <c r="BF86" s="1163"/>
      <c r="BG86" s="687"/>
      <c r="BH86" s="688"/>
      <c r="BI86" s="1162"/>
      <c r="BJ86" s="1163"/>
      <c r="BK86" s="687"/>
      <c r="BL86" s="688"/>
      <c r="BM86" s="1185">
        <f>SUM(AJ86+AN86+AR86+AV86+AZ86+BD86+BH86+BL86)</f>
        <v>2</v>
      </c>
      <c r="BN86" s="1183"/>
      <c r="BO86" s="1186" t="s">
        <v>640</v>
      </c>
      <c r="BP86" s="1187"/>
      <c r="BQ86" s="1187"/>
      <c r="BR86" s="1188"/>
      <c r="BS86" s="619"/>
      <c r="BT86" s="619"/>
      <c r="BU86" s="619"/>
    </row>
    <row r="87" spans="2:73" ht="408.75" customHeight="1">
      <c r="B87" s="587" t="s">
        <v>258</v>
      </c>
      <c r="C87" s="1198" t="s">
        <v>496</v>
      </c>
      <c r="D87" s="1199"/>
      <c r="E87" s="1199"/>
      <c r="F87" s="1199"/>
      <c r="G87" s="1199"/>
      <c r="H87" s="1199"/>
      <c r="I87" s="1199"/>
      <c r="J87" s="1199"/>
      <c r="K87" s="1199"/>
      <c r="L87" s="1199"/>
      <c r="M87" s="1199"/>
      <c r="N87" s="1199"/>
      <c r="O87" s="1199"/>
      <c r="P87" s="1199"/>
      <c r="Q87" s="1440"/>
      <c r="R87" s="1441"/>
      <c r="S87" s="1448"/>
      <c r="T87" s="1448"/>
      <c r="U87" s="1370"/>
      <c r="V87" s="1427"/>
      <c r="W87" s="1427"/>
      <c r="X87" s="1371"/>
      <c r="Y87" s="1195"/>
      <c r="Z87" s="1177"/>
      <c r="AA87" s="1177"/>
      <c r="AB87" s="1177"/>
      <c r="AC87" s="1177"/>
      <c r="AD87" s="1177"/>
      <c r="AE87" s="1177"/>
      <c r="AF87" s="1197"/>
      <c r="AG87" s="1370"/>
      <c r="AH87" s="1427"/>
      <c r="AI87" s="675"/>
      <c r="AJ87" s="676"/>
      <c r="AK87" s="1195"/>
      <c r="AL87" s="1177"/>
      <c r="AM87" s="708"/>
      <c r="AN87" s="709"/>
      <c r="AO87" s="1370"/>
      <c r="AP87" s="1427"/>
      <c r="AQ87" s="675"/>
      <c r="AR87" s="676"/>
      <c r="AS87" s="1195"/>
      <c r="AT87" s="1177"/>
      <c r="AU87" s="708"/>
      <c r="AV87" s="709"/>
      <c r="AW87" s="1370"/>
      <c r="AX87" s="1427"/>
      <c r="AY87" s="675"/>
      <c r="AZ87" s="676"/>
      <c r="BA87" s="1195"/>
      <c r="BB87" s="1177"/>
      <c r="BC87" s="708"/>
      <c r="BD87" s="709"/>
      <c r="BE87" s="1370"/>
      <c r="BF87" s="1427"/>
      <c r="BG87" s="675"/>
      <c r="BH87" s="676"/>
      <c r="BI87" s="1195"/>
      <c r="BJ87" s="1177"/>
      <c r="BK87" s="708"/>
      <c r="BL87" s="709"/>
      <c r="BM87" s="1370"/>
      <c r="BN87" s="1371"/>
      <c r="BO87" s="1487" t="s">
        <v>535</v>
      </c>
      <c r="BP87" s="1488"/>
      <c r="BQ87" s="1488"/>
      <c r="BR87" s="1489"/>
      <c r="BS87" s="619"/>
      <c r="BT87" s="619"/>
      <c r="BU87" s="619"/>
    </row>
    <row r="88" spans="2:73" ht="319.5" customHeight="1">
      <c r="B88" s="682" t="s">
        <v>229</v>
      </c>
      <c r="C88" s="1412" t="s">
        <v>464</v>
      </c>
      <c r="D88" s="1167"/>
      <c r="E88" s="1167"/>
      <c r="F88" s="1167"/>
      <c r="G88" s="1167"/>
      <c r="H88" s="1167"/>
      <c r="I88" s="1167"/>
      <c r="J88" s="1167"/>
      <c r="K88" s="1167"/>
      <c r="L88" s="1167"/>
      <c r="M88" s="1167"/>
      <c r="N88" s="1167"/>
      <c r="O88" s="1167"/>
      <c r="P88" s="1167"/>
      <c r="Q88" s="1271"/>
      <c r="R88" s="1272"/>
      <c r="S88" s="1248">
        <v>2</v>
      </c>
      <c r="T88" s="1248"/>
      <c r="U88" s="1157">
        <f>AG88+AK88+AO88+AS88+AW88+BA88+BE88+BI88</f>
        <v>100</v>
      </c>
      <c r="V88" s="1156"/>
      <c r="W88" s="1156">
        <v>50</v>
      </c>
      <c r="X88" s="1158"/>
      <c r="Y88" s="1155">
        <v>18</v>
      </c>
      <c r="Z88" s="1156"/>
      <c r="AA88" s="1156">
        <v>16</v>
      </c>
      <c r="AB88" s="1156"/>
      <c r="AC88" s="1156">
        <v>16</v>
      </c>
      <c r="AD88" s="1156"/>
      <c r="AE88" s="1156"/>
      <c r="AF88" s="1171"/>
      <c r="AG88" s="1157"/>
      <c r="AH88" s="1156"/>
      <c r="AI88" s="679"/>
      <c r="AJ88" s="680"/>
      <c r="AK88" s="1155">
        <v>100</v>
      </c>
      <c r="AL88" s="1156"/>
      <c r="AM88" s="679">
        <v>50</v>
      </c>
      <c r="AN88" s="681">
        <v>3</v>
      </c>
      <c r="AO88" s="1157"/>
      <c r="AP88" s="1156"/>
      <c r="AQ88" s="683"/>
      <c r="AR88" s="685"/>
      <c r="AS88" s="1155"/>
      <c r="AT88" s="1156"/>
      <c r="AU88" s="679"/>
      <c r="AV88" s="681"/>
      <c r="AW88" s="1157"/>
      <c r="AX88" s="1156"/>
      <c r="AY88" s="679"/>
      <c r="AZ88" s="680"/>
      <c r="BA88" s="1155"/>
      <c r="BB88" s="1156"/>
      <c r="BC88" s="679"/>
      <c r="BD88" s="681"/>
      <c r="BE88" s="1157"/>
      <c r="BF88" s="1156"/>
      <c r="BG88" s="679"/>
      <c r="BH88" s="680"/>
      <c r="BI88" s="1155"/>
      <c r="BJ88" s="1156"/>
      <c r="BK88" s="679"/>
      <c r="BL88" s="681"/>
      <c r="BM88" s="1157">
        <f>SUM(AJ88+AR88+AN88+AV88+AZ88+BD88+BH88+BL88)</f>
        <v>3</v>
      </c>
      <c r="BN88" s="1158"/>
      <c r="BO88" s="1159"/>
      <c r="BP88" s="1160"/>
      <c r="BQ88" s="1160"/>
      <c r="BR88" s="1161"/>
      <c r="BS88" s="619"/>
      <c r="BT88" s="619"/>
      <c r="BU88" s="619"/>
    </row>
    <row r="89" spans="2:73" ht="319.5" customHeight="1">
      <c r="B89" s="682" t="s">
        <v>230</v>
      </c>
      <c r="C89" s="1412" t="s">
        <v>462</v>
      </c>
      <c r="D89" s="1167"/>
      <c r="E89" s="1167"/>
      <c r="F89" s="1167"/>
      <c r="G89" s="1167"/>
      <c r="H89" s="1167"/>
      <c r="I89" s="1167"/>
      <c r="J89" s="1167"/>
      <c r="K89" s="1167"/>
      <c r="L89" s="1167"/>
      <c r="M89" s="1167"/>
      <c r="N89" s="1167"/>
      <c r="O89" s="1167"/>
      <c r="P89" s="1167"/>
      <c r="Q89" s="1202">
        <v>4</v>
      </c>
      <c r="R89" s="1203"/>
      <c r="S89" s="1442">
        <v>3</v>
      </c>
      <c r="T89" s="1442"/>
      <c r="U89" s="1157">
        <f>AG89+AK89+AO89+AS89+AW89+BA89+BE89+BI89</f>
        <v>378</v>
      </c>
      <c r="V89" s="1156"/>
      <c r="W89" s="1156">
        <v>204</v>
      </c>
      <c r="X89" s="1158"/>
      <c r="Y89" s="1155">
        <v>102</v>
      </c>
      <c r="Z89" s="1156"/>
      <c r="AA89" s="1156">
        <v>51</v>
      </c>
      <c r="AB89" s="1156"/>
      <c r="AC89" s="1156">
        <v>51</v>
      </c>
      <c r="AD89" s="1156"/>
      <c r="AE89" s="1156"/>
      <c r="AF89" s="1171"/>
      <c r="AG89" s="1157"/>
      <c r="AH89" s="1156"/>
      <c r="AI89" s="679"/>
      <c r="AJ89" s="680"/>
      <c r="AK89" s="1155"/>
      <c r="AL89" s="1156"/>
      <c r="AM89" s="679"/>
      <c r="AN89" s="681"/>
      <c r="AO89" s="1157">
        <v>240</v>
      </c>
      <c r="AP89" s="1156"/>
      <c r="AQ89" s="679">
        <v>136</v>
      </c>
      <c r="AR89" s="680">
        <v>6</v>
      </c>
      <c r="AS89" s="1155">
        <v>138</v>
      </c>
      <c r="AT89" s="1156"/>
      <c r="AU89" s="679">
        <v>68</v>
      </c>
      <c r="AV89" s="681">
        <v>3</v>
      </c>
      <c r="AW89" s="1157"/>
      <c r="AX89" s="1156"/>
      <c r="AY89" s="679"/>
      <c r="AZ89" s="680"/>
      <c r="BA89" s="1155"/>
      <c r="BB89" s="1156"/>
      <c r="BC89" s="679"/>
      <c r="BD89" s="681"/>
      <c r="BE89" s="1157"/>
      <c r="BF89" s="1156"/>
      <c r="BG89" s="679"/>
      <c r="BH89" s="680"/>
      <c r="BI89" s="1155"/>
      <c r="BJ89" s="1156"/>
      <c r="BK89" s="679"/>
      <c r="BL89" s="681"/>
      <c r="BM89" s="1157">
        <f>SUM(AJ89+AN89+AR89+AV89+AZ89+BD89+BH89+BL89)</f>
        <v>9</v>
      </c>
      <c r="BN89" s="1158"/>
      <c r="BO89" s="1159"/>
      <c r="BP89" s="1160"/>
      <c r="BQ89" s="1160"/>
      <c r="BR89" s="1161"/>
      <c r="BS89" s="619"/>
      <c r="BT89" s="619"/>
      <c r="BU89" s="619"/>
    </row>
    <row r="90" spans="2:73" ht="203.25" customHeight="1">
      <c r="B90" s="1356" t="s">
        <v>259</v>
      </c>
      <c r="C90" s="1364" t="s">
        <v>557</v>
      </c>
      <c r="D90" s="1365"/>
      <c r="E90" s="1365"/>
      <c r="F90" s="1365"/>
      <c r="G90" s="1365"/>
      <c r="H90" s="1365"/>
      <c r="I90" s="1365"/>
      <c r="J90" s="1365"/>
      <c r="K90" s="1365"/>
      <c r="L90" s="1365"/>
      <c r="M90" s="1365"/>
      <c r="N90" s="1365"/>
      <c r="O90" s="1365"/>
      <c r="P90" s="1366"/>
      <c r="Q90" s="1269"/>
      <c r="R90" s="1270"/>
      <c r="S90" s="1269"/>
      <c r="T90" s="1270"/>
      <c r="U90" s="1172"/>
      <c r="V90" s="1173"/>
      <c r="W90" s="1265"/>
      <c r="X90" s="1274"/>
      <c r="Y90" s="1172"/>
      <c r="Z90" s="1173"/>
      <c r="AA90" s="1265"/>
      <c r="AB90" s="1173"/>
      <c r="AC90" s="1265"/>
      <c r="AD90" s="1173"/>
      <c r="AE90" s="1265"/>
      <c r="AF90" s="1274"/>
      <c r="AG90" s="1172"/>
      <c r="AH90" s="1173"/>
      <c r="AI90" s="1176"/>
      <c r="AJ90" s="1176"/>
      <c r="AK90" s="1265"/>
      <c r="AL90" s="1173"/>
      <c r="AM90" s="1176"/>
      <c r="AN90" s="1176"/>
      <c r="AO90" s="1172"/>
      <c r="AP90" s="1173"/>
      <c r="AQ90" s="1176"/>
      <c r="AR90" s="1176"/>
      <c r="AS90" s="1265"/>
      <c r="AT90" s="1173"/>
      <c r="AU90" s="1176"/>
      <c r="AV90" s="1176"/>
      <c r="AW90" s="1172"/>
      <c r="AX90" s="1173"/>
      <c r="AY90" s="1176"/>
      <c r="AZ90" s="1176"/>
      <c r="BA90" s="1265"/>
      <c r="BB90" s="1173"/>
      <c r="BC90" s="1176"/>
      <c r="BD90" s="1176"/>
      <c r="BE90" s="1172"/>
      <c r="BF90" s="1173"/>
      <c r="BG90" s="1176"/>
      <c r="BH90" s="1176"/>
      <c r="BI90" s="1265"/>
      <c r="BJ90" s="1173"/>
      <c r="BK90" s="1176"/>
      <c r="BL90" s="1176"/>
      <c r="BM90" s="1172"/>
      <c r="BN90" s="1274"/>
      <c r="BO90" s="1347"/>
      <c r="BP90" s="1348"/>
      <c r="BQ90" s="1348"/>
      <c r="BR90" s="1349"/>
      <c r="BS90" s="619"/>
      <c r="BT90" s="619"/>
      <c r="BU90" s="619"/>
    </row>
    <row r="91" spans="2:73" ht="300.75" customHeight="1">
      <c r="B91" s="1357"/>
      <c r="C91" s="1367"/>
      <c r="D91" s="1368"/>
      <c r="E91" s="1368"/>
      <c r="F91" s="1368"/>
      <c r="G91" s="1368"/>
      <c r="H91" s="1368"/>
      <c r="I91" s="1368"/>
      <c r="J91" s="1368"/>
      <c r="K91" s="1368"/>
      <c r="L91" s="1368"/>
      <c r="M91" s="1368"/>
      <c r="N91" s="1368"/>
      <c r="O91" s="1368"/>
      <c r="P91" s="1369"/>
      <c r="Q91" s="1271"/>
      <c r="R91" s="1272"/>
      <c r="S91" s="1271"/>
      <c r="T91" s="1272"/>
      <c r="U91" s="1273"/>
      <c r="V91" s="1195"/>
      <c r="W91" s="1197"/>
      <c r="X91" s="1275"/>
      <c r="Y91" s="1273"/>
      <c r="Z91" s="1195"/>
      <c r="AA91" s="1197"/>
      <c r="AB91" s="1195"/>
      <c r="AC91" s="1197"/>
      <c r="AD91" s="1195"/>
      <c r="AE91" s="1197"/>
      <c r="AF91" s="1275"/>
      <c r="AG91" s="1273"/>
      <c r="AH91" s="1195"/>
      <c r="AI91" s="1177"/>
      <c r="AJ91" s="1177"/>
      <c r="AK91" s="1197"/>
      <c r="AL91" s="1195"/>
      <c r="AM91" s="1177"/>
      <c r="AN91" s="1177"/>
      <c r="AO91" s="1273"/>
      <c r="AP91" s="1195"/>
      <c r="AQ91" s="1177"/>
      <c r="AR91" s="1177"/>
      <c r="AS91" s="1197"/>
      <c r="AT91" s="1195"/>
      <c r="AU91" s="1177"/>
      <c r="AV91" s="1177"/>
      <c r="AW91" s="1273"/>
      <c r="AX91" s="1195"/>
      <c r="AY91" s="1177"/>
      <c r="AZ91" s="1177"/>
      <c r="BA91" s="1197"/>
      <c r="BB91" s="1195"/>
      <c r="BC91" s="1177"/>
      <c r="BD91" s="1177"/>
      <c r="BE91" s="1273"/>
      <c r="BF91" s="1195"/>
      <c r="BG91" s="1177"/>
      <c r="BH91" s="1177"/>
      <c r="BI91" s="1197"/>
      <c r="BJ91" s="1195"/>
      <c r="BK91" s="1177"/>
      <c r="BL91" s="1177"/>
      <c r="BM91" s="1273"/>
      <c r="BN91" s="1275"/>
      <c r="BO91" s="1353"/>
      <c r="BP91" s="1354"/>
      <c r="BQ91" s="1354"/>
      <c r="BR91" s="1355"/>
      <c r="BS91" s="619"/>
      <c r="BT91" s="619"/>
      <c r="BU91" s="619"/>
    </row>
    <row r="92" spans="2:73" ht="234.75" customHeight="1">
      <c r="B92" s="1524" t="s">
        <v>231</v>
      </c>
      <c r="C92" s="1167" t="s">
        <v>465</v>
      </c>
      <c r="D92" s="1167"/>
      <c r="E92" s="1167"/>
      <c r="F92" s="1167"/>
      <c r="G92" s="1167"/>
      <c r="H92" s="1167"/>
      <c r="I92" s="1167"/>
      <c r="J92" s="1167"/>
      <c r="K92" s="1167"/>
      <c r="L92" s="1167"/>
      <c r="M92" s="1167"/>
      <c r="N92" s="1167"/>
      <c r="O92" s="1167"/>
      <c r="P92" s="1167"/>
      <c r="Q92" s="1192"/>
      <c r="R92" s="1193"/>
      <c r="S92" s="1182" t="s">
        <v>602</v>
      </c>
      <c r="T92" s="1182"/>
      <c r="U92" s="1157">
        <f>AG92+AK92+AO92+AS92+AW92+BA92+BE92+BI92</f>
        <v>100</v>
      </c>
      <c r="V92" s="1156"/>
      <c r="W92" s="1156">
        <v>50</v>
      </c>
      <c r="X92" s="1158"/>
      <c r="Y92" s="1155">
        <v>34</v>
      </c>
      <c r="Z92" s="1156"/>
      <c r="AA92" s="1156">
        <v>16</v>
      </c>
      <c r="AB92" s="1156"/>
      <c r="AC92" s="1156"/>
      <c r="AD92" s="1156"/>
      <c r="AE92" s="1156"/>
      <c r="AF92" s="1171"/>
      <c r="AG92" s="1157"/>
      <c r="AH92" s="1156"/>
      <c r="AI92" s="679"/>
      <c r="AJ92" s="680"/>
      <c r="AK92" s="1155"/>
      <c r="AL92" s="1156"/>
      <c r="AM92" s="679"/>
      <c r="AN92" s="681"/>
      <c r="AO92" s="1157"/>
      <c r="AP92" s="1156"/>
      <c r="AQ92" s="679"/>
      <c r="AR92" s="680"/>
      <c r="AS92" s="1155">
        <v>100</v>
      </c>
      <c r="AT92" s="1156"/>
      <c r="AU92" s="679">
        <v>50</v>
      </c>
      <c r="AV92" s="681">
        <v>3</v>
      </c>
      <c r="AW92" s="1157"/>
      <c r="AX92" s="1156"/>
      <c r="AY92" s="679"/>
      <c r="AZ92" s="680"/>
      <c r="BA92" s="1155"/>
      <c r="BB92" s="1156"/>
      <c r="BC92" s="679"/>
      <c r="BD92" s="681"/>
      <c r="BE92" s="1157"/>
      <c r="BF92" s="1156"/>
      <c r="BG92" s="679"/>
      <c r="BH92" s="680"/>
      <c r="BI92" s="1155"/>
      <c r="BJ92" s="1156"/>
      <c r="BK92" s="679"/>
      <c r="BL92" s="681"/>
      <c r="BM92" s="1157">
        <f>SUM(AJ92+AN92+AR92+AV92+AZ92+BD92+BH92+BL92)</f>
        <v>3</v>
      </c>
      <c r="BN92" s="1158"/>
      <c r="BO92" s="1347" t="s">
        <v>194</v>
      </c>
      <c r="BP92" s="1348"/>
      <c r="BQ92" s="1348"/>
      <c r="BR92" s="1349"/>
      <c r="BS92" s="619"/>
      <c r="BT92" s="619"/>
      <c r="BU92" s="619"/>
    </row>
    <row r="93" spans="2:73" ht="408.75" customHeight="1" thickBot="1">
      <c r="B93" s="1525"/>
      <c r="C93" s="1181" t="s">
        <v>615</v>
      </c>
      <c r="D93" s="1181"/>
      <c r="E93" s="1181"/>
      <c r="F93" s="1181"/>
      <c r="G93" s="1181"/>
      <c r="H93" s="1181"/>
      <c r="I93" s="1181"/>
      <c r="J93" s="1181"/>
      <c r="K93" s="1181"/>
      <c r="L93" s="1181"/>
      <c r="M93" s="1181"/>
      <c r="N93" s="1181"/>
      <c r="O93" s="1181"/>
      <c r="P93" s="1181"/>
      <c r="Q93" s="1433"/>
      <c r="R93" s="1434"/>
      <c r="S93" s="1184"/>
      <c r="T93" s="1184"/>
      <c r="U93" s="1185">
        <f>AG93+AK93+AO93+AS93+AW93+BA93+BE93+BI93</f>
        <v>40</v>
      </c>
      <c r="V93" s="1163"/>
      <c r="W93" s="1163"/>
      <c r="X93" s="1183"/>
      <c r="Y93" s="1162"/>
      <c r="Z93" s="1163"/>
      <c r="AA93" s="1163"/>
      <c r="AB93" s="1163"/>
      <c r="AC93" s="1163"/>
      <c r="AD93" s="1163"/>
      <c r="AE93" s="1163"/>
      <c r="AF93" s="1189"/>
      <c r="AG93" s="1185"/>
      <c r="AH93" s="1163"/>
      <c r="AI93" s="687"/>
      <c r="AJ93" s="688"/>
      <c r="AK93" s="1162"/>
      <c r="AL93" s="1163"/>
      <c r="AM93" s="687"/>
      <c r="AN93" s="691"/>
      <c r="AO93" s="1185"/>
      <c r="AP93" s="1163"/>
      <c r="AQ93" s="689"/>
      <c r="AR93" s="688"/>
      <c r="AS93" s="1162"/>
      <c r="AT93" s="1163"/>
      <c r="AU93" s="687"/>
      <c r="AV93" s="691"/>
      <c r="AW93" s="1185">
        <v>40</v>
      </c>
      <c r="AX93" s="1163"/>
      <c r="AY93" s="687"/>
      <c r="AZ93" s="688">
        <v>1</v>
      </c>
      <c r="BA93" s="1162"/>
      <c r="BB93" s="1163"/>
      <c r="BC93" s="687"/>
      <c r="BD93" s="691"/>
      <c r="BE93" s="1185"/>
      <c r="BF93" s="1163"/>
      <c r="BG93" s="687"/>
      <c r="BH93" s="688"/>
      <c r="BI93" s="1162"/>
      <c r="BJ93" s="1163"/>
      <c r="BK93" s="687"/>
      <c r="BL93" s="691"/>
      <c r="BM93" s="1185">
        <f>SUM(AJ93+AN93+AV93+AR93+AZ93+BD93+BH93+BL93)</f>
        <v>1</v>
      </c>
      <c r="BN93" s="1183"/>
      <c r="BO93" s="1375"/>
      <c r="BP93" s="1376"/>
      <c r="BQ93" s="1376"/>
      <c r="BR93" s="1377"/>
      <c r="BS93" s="619"/>
      <c r="BT93" s="619"/>
      <c r="BU93" s="619"/>
    </row>
    <row r="94" spans="2:73" ht="319.5" customHeight="1">
      <c r="B94" s="710" t="s">
        <v>542</v>
      </c>
      <c r="C94" s="1200" t="s">
        <v>450</v>
      </c>
      <c r="D94" s="1201"/>
      <c r="E94" s="1201"/>
      <c r="F94" s="1201"/>
      <c r="G94" s="1201"/>
      <c r="H94" s="1201"/>
      <c r="I94" s="1201"/>
      <c r="J94" s="1201"/>
      <c r="K94" s="1201"/>
      <c r="L94" s="1201"/>
      <c r="M94" s="1201"/>
      <c r="N94" s="1201"/>
      <c r="O94" s="1201"/>
      <c r="P94" s="1201"/>
      <c r="Q94" s="1202">
        <v>7</v>
      </c>
      <c r="R94" s="1203"/>
      <c r="S94" s="595"/>
      <c r="T94" s="595"/>
      <c r="U94" s="1194">
        <f>AG94+AK94+AO94+AS94+AW94+BA94+BE94+BI94</f>
        <v>120</v>
      </c>
      <c r="V94" s="1177"/>
      <c r="W94" s="1177">
        <v>68</v>
      </c>
      <c r="X94" s="1196"/>
      <c r="Y94" s="1195">
        <v>34</v>
      </c>
      <c r="Z94" s="1177"/>
      <c r="AA94" s="1177">
        <v>17</v>
      </c>
      <c r="AB94" s="1177"/>
      <c r="AC94" s="1177">
        <v>17</v>
      </c>
      <c r="AD94" s="1177"/>
      <c r="AE94" s="1177"/>
      <c r="AF94" s="1197"/>
      <c r="AG94" s="1194"/>
      <c r="AH94" s="1177"/>
      <c r="AI94" s="708"/>
      <c r="AJ94" s="711"/>
      <c r="AK94" s="1195"/>
      <c r="AL94" s="1177"/>
      <c r="AM94" s="708"/>
      <c r="AN94" s="709"/>
      <c r="AO94" s="1194"/>
      <c r="AP94" s="1177"/>
      <c r="AQ94" s="708"/>
      <c r="AR94" s="711"/>
      <c r="AS94" s="1195"/>
      <c r="AT94" s="1177"/>
      <c r="AU94" s="712"/>
      <c r="AV94" s="713"/>
      <c r="AW94" s="1194"/>
      <c r="AX94" s="1177"/>
      <c r="AY94" s="708"/>
      <c r="AZ94" s="711"/>
      <c r="BA94" s="1195"/>
      <c r="BB94" s="1177"/>
      <c r="BC94" s="708"/>
      <c r="BD94" s="709"/>
      <c r="BE94" s="1194">
        <v>120</v>
      </c>
      <c r="BF94" s="1177"/>
      <c r="BG94" s="708">
        <v>68</v>
      </c>
      <c r="BH94" s="711">
        <v>3</v>
      </c>
      <c r="BI94" s="1195"/>
      <c r="BJ94" s="1177"/>
      <c r="BK94" s="708"/>
      <c r="BL94" s="709"/>
      <c r="BM94" s="1194"/>
      <c r="BN94" s="1196"/>
      <c r="BO94" s="1217" t="s">
        <v>197</v>
      </c>
      <c r="BP94" s="1218"/>
      <c r="BQ94" s="1218"/>
      <c r="BR94" s="1219"/>
      <c r="BS94" s="619"/>
      <c r="BT94" s="619"/>
      <c r="BU94" s="619"/>
    </row>
    <row r="95" spans="2:73" ht="159.75" customHeight="1">
      <c r="B95" s="714"/>
      <c r="C95" s="596"/>
      <c r="D95" s="596"/>
      <c r="E95" s="596"/>
      <c r="F95" s="596"/>
      <c r="G95" s="596"/>
      <c r="H95" s="596"/>
      <c r="I95" s="596"/>
      <c r="J95" s="596"/>
      <c r="K95" s="596"/>
      <c r="L95" s="596"/>
      <c r="M95" s="596"/>
      <c r="N95" s="596"/>
      <c r="O95" s="596"/>
      <c r="P95" s="596"/>
      <c r="Q95" s="597"/>
      <c r="R95" s="597"/>
      <c r="S95" s="535"/>
      <c r="T95" s="535"/>
      <c r="U95" s="598"/>
      <c r="V95" s="598"/>
      <c r="W95" s="598"/>
      <c r="X95" s="598"/>
      <c r="Y95" s="598"/>
      <c r="Z95" s="598"/>
      <c r="AA95" s="598"/>
      <c r="AB95" s="598"/>
      <c r="AC95" s="598"/>
      <c r="AD95" s="598"/>
      <c r="AE95" s="598"/>
      <c r="AF95" s="598"/>
      <c r="AG95" s="598"/>
      <c r="AH95" s="598"/>
      <c r="AI95" s="598"/>
      <c r="AJ95" s="598"/>
      <c r="AK95" s="598"/>
      <c r="AL95" s="598"/>
      <c r="AM95" s="598"/>
      <c r="AN95" s="598"/>
      <c r="AO95" s="598"/>
      <c r="AP95" s="598"/>
      <c r="AQ95" s="598"/>
      <c r="AR95" s="598"/>
      <c r="AS95" s="598"/>
      <c r="AT95" s="598"/>
      <c r="AU95" s="715"/>
      <c r="AV95" s="715"/>
      <c r="AW95" s="598"/>
      <c r="AX95" s="598"/>
      <c r="AY95" s="598"/>
      <c r="AZ95" s="598"/>
      <c r="BA95" s="598"/>
      <c r="BB95" s="598"/>
      <c r="BC95" s="598"/>
      <c r="BD95" s="598"/>
      <c r="BE95" s="598"/>
      <c r="BF95" s="598"/>
      <c r="BG95" s="598"/>
      <c r="BH95" s="598"/>
      <c r="BI95" s="598"/>
      <c r="BJ95" s="598"/>
      <c r="BK95" s="598"/>
      <c r="BL95" s="598"/>
      <c r="BM95" s="598"/>
      <c r="BN95" s="598"/>
      <c r="BO95" s="716"/>
      <c r="BP95" s="716"/>
      <c r="BQ95" s="716"/>
      <c r="BR95" s="716"/>
      <c r="BS95" s="619"/>
      <c r="BT95" s="619"/>
      <c r="BU95" s="619"/>
    </row>
    <row r="96" spans="2:73" ht="204.75" customHeight="1">
      <c r="B96" s="1258" t="s">
        <v>590</v>
      </c>
      <c r="C96" s="1258"/>
      <c r="D96" s="1258"/>
      <c r="E96" s="1258"/>
      <c r="F96" s="1258"/>
      <c r="G96" s="1258"/>
      <c r="H96" s="1258"/>
      <c r="I96" s="1258"/>
      <c r="J96" s="1258"/>
      <c r="K96" s="1258"/>
      <c r="L96" s="1258"/>
      <c r="M96" s="1258"/>
      <c r="N96" s="1258"/>
      <c r="O96" s="1258"/>
      <c r="P96" s="1258"/>
      <c r="Q96" s="1258"/>
      <c r="R96" s="1258"/>
      <c r="S96" s="1258"/>
      <c r="T96" s="1258"/>
      <c r="U96" s="1258"/>
      <c r="V96" s="1258"/>
      <c r="W96" s="1258"/>
      <c r="X96" s="1258"/>
      <c r="Y96" s="1258"/>
      <c r="Z96" s="1258"/>
      <c r="AA96" s="1258"/>
      <c r="AB96" s="1258"/>
      <c r="AC96" s="1258"/>
      <c r="AD96" s="1258"/>
      <c r="AE96" s="1258"/>
      <c r="AF96" s="1258"/>
      <c r="AG96" s="1258"/>
      <c r="AH96" s="1258"/>
      <c r="AI96" s="1258"/>
      <c r="AJ96" s="1258"/>
      <c r="AK96" s="1258"/>
      <c r="AL96" s="1362" t="s">
        <v>581</v>
      </c>
      <c r="AM96" s="1362"/>
      <c r="AN96" s="1362"/>
      <c r="AO96" s="1362"/>
      <c r="AP96" s="1362"/>
      <c r="AQ96" s="1362"/>
      <c r="AR96" s="1362"/>
      <c r="AS96" s="1362"/>
      <c r="AT96" s="1362"/>
      <c r="AU96" s="1362"/>
      <c r="AV96" s="1362"/>
      <c r="AW96" s="1362"/>
      <c r="AX96" s="1362"/>
      <c r="AY96" s="1362"/>
      <c r="AZ96" s="1362"/>
      <c r="BA96" s="1362"/>
      <c r="BB96" s="1362"/>
      <c r="BC96" s="1362"/>
      <c r="BD96" s="1362"/>
      <c r="BE96" s="1362"/>
      <c r="BF96" s="1362"/>
      <c r="BG96" s="1362"/>
      <c r="BH96" s="1362"/>
      <c r="BI96" s="1362"/>
      <c r="BJ96" s="1362"/>
      <c r="BK96" s="1362"/>
      <c r="BL96" s="1362"/>
      <c r="BM96" s="1362"/>
      <c r="BN96" s="1362"/>
      <c r="BO96" s="1362"/>
      <c r="BP96" s="1362"/>
      <c r="BQ96" s="1362"/>
      <c r="BR96" s="1362"/>
      <c r="BS96" s="619"/>
      <c r="BT96" s="619"/>
      <c r="BU96" s="619"/>
    </row>
    <row r="97" spans="2:73" ht="99.75" customHeight="1">
      <c r="B97" s="1258"/>
      <c r="C97" s="1258"/>
      <c r="D97" s="1258"/>
      <c r="E97" s="1258"/>
      <c r="F97" s="1258"/>
      <c r="G97" s="1258"/>
      <c r="H97" s="1258"/>
      <c r="I97" s="1258"/>
      <c r="J97" s="1258"/>
      <c r="K97" s="1258"/>
      <c r="L97" s="1258"/>
      <c r="M97" s="1258"/>
      <c r="N97" s="1258"/>
      <c r="O97" s="1258"/>
      <c r="P97" s="1258"/>
      <c r="Q97" s="1258"/>
      <c r="R97" s="1258"/>
      <c r="S97" s="1258"/>
      <c r="T97" s="1258"/>
      <c r="U97" s="1258"/>
      <c r="V97" s="1258"/>
      <c r="W97" s="1258"/>
      <c r="X97" s="1258"/>
      <c r="Y97" s="1258"/>
      <c r="Z97" s="1258"/>
      <c r="AA97" s="1258"/>
      <c r="AB97" s="1258"/>
      <c r="AC97" s="1258"/>
      <c r="AD97" s="1258"/>
      <c r="AE97" s="1258"/>
      <c r="AF97" s="1258"/>
      <c r="AG97" s="1258"/>
      <c r="AH97" s="1258"/>
      <c r="AI97" s="1258"/>
      <c r="AJ97" s="1258"/>
      <c r="AK97" s="1258"/>
      <c r="AL97" s="1362"/>
      <c r="AM97" s="1362"/>
      <c r="AN97" s="1362"/>
      <c r="AO97" s="1362"/>
      <c r="AP97" s="1362"/>
      <c r="AQ97" s="1362"/>
      <c r="AR97" s="1362"/>
      <c r="AS97" s="1362"/>
      <c r="AT97" s="1362"/>
      <c r="AU97" s="1362"/>
      <c r="AV97" s="1362"/>
      <c r="AW97" s="1362"/>
      <c r="AX97" s="1362"/>
      <c r="AY97" s="1362"/>
      <c r="AZ97" s="1362"/>
      <c r="BA97" s="1362"/>
      <c r="BB97" s="1362"/>
      <c r="BC97" s="1362"/>
      <c r="BD97" s="1362"/>
      <c r="BE97" s="1362"/>
      <c r="BF97" s="1362"/>
      <c r="BG97" s="1362"/>
      <c r="BH97" s="1362"/>
      <c r="BI97" s="1362"/>
      <c r="BJ97" s="1362"/>
      <c r="BK97" s="1362"/>
      <c r="BL97" s="1362"/>
      <c r="BM97" s="1362"/>
      <c r="BN97" s="1362"/>
      <c r="BO97" s="1362"/>
      <c r="BP97" s="1362"/>
      <c r="BQ97" s="1362"/>
      <c r="BR97" s="1362"/>
      <c r="BS97" s="619"/>
      <c r="BT97" s="619"/>
      <c r="BU97" s="619"/>
    </row>
    <row r="98" spans="2:73" ht="99.75" customHeight="1">
      <c r="B98" s="1258"/>
      <c r="C98" s="1258"/>
      <c r="D98" s="1258"/>
      <c r="E98" s="1258"/>
      <c r="F98" s="1258"/>
      <c r="G98" s="1258"/>
      <c r="H98" s="1258"/>
      <c r="I98" s="1258"/>
      <c r="J98" s="1258"/>
      <c r="K98" s="1258"/>
      <c r="L98" s="1258"/>
      <c r="M98" s="1258"/>
      <c r="N98" s="1258"/>
      <c r="O98" s="1258"/>
      <c r="P98" s="1258"/>
      <c r="Q98" s="1258"/>
      <c r="R98" s="1258"/>
      <c r="S98" s="1258"/>
      <c r="T98" s="1258"/>
      <c r="U98" s="1258"/>
      <c r="V98" s="1258"/>
      <c r="W98" s="1258"/>
      <c r="X98" s="1258"/>
      <c r="Y98" s="1258"/>
      <c r="Z98" s="1258"/>
      <c r="AA98" s="1258"/>
      <c r="AB98" s="1258"/>
      <c r="AC98" s="1258"/>
      <c r="AD98" s="1258"/>
      <c r="AE98" s="1258"/>
      <c r="AF98" s="1258"/>
      <c r="AG98" s="1258"/>
      <c r="AH98" s="1258"/>
      <c r="AI98" s="1258"/>
      <c r="AJ98" s="1258"/>
      <c r="AK98" s="1258"/>
      <c r="AL98" s="1362"/>
      <c r="AM98" s="1362"/>
      <c r="AN98" s="1362"/>
      <c r="AO98" s="1362"/>
      <c r="AP98" s="1362"/>
      <c r="AQ98" s="1362"/>
      <c r="AR98" s="1362"/>
      <c r="AS98" s="1362"/>
      <c r="AT98" s="1362"/>
      <c r="AU98" s="1362"/>
      <c r="AV98" s="1362"/>
      <c r="AW98" s="1362"/>
      <c r="AX98" s="1362"/>
      <c r="AY98" s="1362"/>
      <c r="AZ98" s="1362"/>
      <c r="BA98" s="1362"/>
      <c r="BB98" s="1362"/>
      <c r="BC98" s="1362"/>
      <c r="BD98" s="1362"/>
      <c r="BE98" s="1362"/>
      <c r="BF98" s="1362"/>
      <c r="BG98" s="1362"/>
      <c r="BH98" s="1362"/>
      <c r="BI98" s="1362"/>
      <c r="BJ98" s="1362"/>
      <c r="BK98" s="1362"/>
      <c r="BL98" s="1362"/>
      <c r="BM98" s="1362"/>
      <c r="BN98" s="1362"/>
      <c r="BO98" s="1362"/>
      <c r="BP98" s="1362"/>
      <c r="BQ98" s="1362"/>
      <c r="BR98" s="1362"/>
      <c r="BS98" s="619"/>
      <c r="BT98" s="619"/>
      <c r="BU98" s="619"/>
    </row>
    <row r="99" spans="2:73" ht="99.75" customHeight="1">
      <c r="B99" s="1258"/>
      <c r="C99" s="1258"/>
      <c r="D99" s="1258"/>
      <c r="E99" s="1258"/>
      <c r="F99" s="1258"/>
      <c r="G99" s="1258"/>
      <c r="H99" s="1258"/>
      <c r="I99" s="1258"/>
      <c r="J99" s="1258"/>
      <c r="K99" s="1258"/>
      <c r="L99" s="1258"/>
      <c r="M99" s="1258"/>
      <c r="N99" s="1258"/>
      <c r="O99" s="1258"/>
      <c r="P99" s="1258"/>
      <c r="Q99" s="1258"/>
      <c r="R99" s="1258"/>
      <c r="S99" s="1258"/>
      <c r="T99" s="1258"/>
      <c r="U99" s="1258"/>
      <c r="V99" s="1258"/>
      <c r="W99" s="1258"/>
      <c r="X99" s="1258"/>
      <c r="Y99" s="1258"/>
      <c r="Z99" s="1258"/>
      <c r="AA99" s="1258"/>
      <c r="AB99" s="1258"/>
      <c r="AC99" s="1258"/>
      <c r="AD99" s="1258"/>
      <c r="AE99" s="1258"/>
      <c r="AF99" s="1258"/>
      <c r="AG99" s="1258"/>
      <c r="AH99" s="1258"/>
      <c r="AI99" s="1258"/>
      <c r="AJ99" s="1258"/>
      <c r="AK99" s="1258"/>
      <c r="AL99" s="1362"/>
      <c r="AM99" s="1362"/>
      <c r="AN99" s="1362"/>
      <c r="AO99" s="1362"/>
      <c r="AP99" s="1362"/>
      <c r="AQ99" s="1362"/>
      <c r="AR99" s="1362"/>
      <c r="AS99" s="1362"/>
      <c r="AT99" s="1362"/>
      <c r="AU99" s="1362"/>
      <c r="AV99" s="1362"/>
      <c r="AW99" s="1362"/>
      <c r="AX99" s="1362"/>
      <c r="AY99" s="1362"/>
      <c r="AZ99" s="1362"/>
      <c r="BA99" s="1362"/>
      <c r="BB99" s="1362"/>
      <c r="BC99" s="1362"/>
      <c r="BD99" s="1362"/>
      <c r="BE99" s="1362"/>
      <c r="BF99" s="1362"/>
      <c r="BG99" s="1362"/>
      <c r="BH99" s="1362"/>
      <c r="BI99" s="1362"/>
      <c r="BJ99" s="1362"/>
      <c r="BK99" s="1362"/>
      <c r="BL99" s="1362"/>
      <c r="BM99" s="1362"/>
      <c r="BN99" s="1362"/>
      <c r="BO99" s="1362"/>
      <c r="BP99" s="1362"/>
      <c r="BQ99" s="1362"/>
      <c r="BR99" s="1362"/>
      <c r="BS99" s="619"/>
      <c r="BT99" s="619"/>
      <c r="BU99" s="619"/>
    </row>
    <row r="100" spans="2:73" ht="99.75" customHeight="1">
      <c r="B100" s="1258"/>
      <c r="C100" s="1258"/>
      <c r="D100" s="1258"/>
      <c r="E100" s="1258"/>
      <c r="F100" s="1258"/>
      <c r="G100" s="1258"/>
      <c r="H100" s="1258"/>
      <c r="I100" s="1258"/>
      <c r="J100" s="1258"/>
      <c r="K100" s="1258"/>
      <c r="L100" s="1258"/>
      <c r="M100" s="1258"/>
      <c r="N100" s="1258"/>
      <c r="O100" s="1258"/>
      <c r="P100" s="1258"/>
      <c r="Q100" s="1258"/>
      <c r="R100" s="1258"/>
      <c r="S100" s="1258"/>
      <c r="T100" s="1258"/>
      <c r="U100" s="1258"/>
      <c r="V100" s="1258"/>
      <c r="W100" s="1258"/>
      <c r="X100" s="1258"/>
      <c r="Y100" s="1258"/>
      <c r="Z100" s="1258"/>
      <c r="AA100" s="1258"/>
      <c r="AB100" s="1258"/>
      <c r="AC100" s="1258"/>
      <c r="AD100" s="1258"/>
      <c r="AE100" s="1258"/>
      <c r="AF100" s="1258"/>
      <c r="AG100" s="1258"/>
      <c r="AH100" s="1258"/>
      <c r="AI100" s="1258"/>
      <c r="AJ100" s="1258"/>
      <c r="AK100" s="1258"/>
      <c r="AL100" s="1362"/>
      <c r="AM100" s="1362"/>
      <c r="AN100" s="1362"/>
      <c r="AO100" s="1362"/>
      <c r="AP100" s="1362"/>
      <c r="AQ100" s="1362"/>
      <c r="AR100" s="1362"/>
      <c r="AS100" s="1362"/>
      <c r="AT100" s="1362"/>
      <c r="AU100" s="1362"/>
      <c r="AV100" s="1362"/>
      <c r="AW100" s="1362"/>
      <c r="AX100" s="1362"/>
      <c r="AY100" s="1362"/>
      <c r="AZ100" s="1362"/>
      <c r="BA100" s="1362"/>
      <c r="BB100" s="1362"/>
      <c r="BC100" s="1362"/>
      <c r="BD100" s="1362"/>
      <c r="BE100" s="1362"/>
      <c r="BF100" s="1362"/>
      <c r="BG100" s="1362"/>
      <c r="BH100" s="1362"/>
      <c r="BI100" s="1362"/>
      <c r="BJ100" s="1362"/>
      <c r="BK100" s="1362"/>
      <c r="BL100" s="1362"/>
      <c r="BM100" s="1362"/>
      <c r="BN100" s="1362"/>
      <c r="BO100" s="1362"/>
      <c r="BP100" s="1362"/>
      <c r="BQ100" s="1362"/>
      <c r="BR100" s="1362"/>
      <c r="BS100" s="619"/>
      <c r="BT100" s="619"/>
      <c r="BU100" s="619"/>
    </row>
    <row r="101" spans="2:73" ht="99.75" customHeight="1">
      <c r="B101" s="1258"/>
      <c r="C101" s="1258"/>
      <c r="D101" s="1258"/>
      <c r="E101" s="1258"/>
      <c r="F101" s="1258"/>
      <c r="G101" s="1258"/>
      <c r="H101" s="1258"/>
      <c r="I101" s="1258"/>
      <c r="J101" s="1258"/>
      <c r="K101" s="1258"/>
      <c r="L101" s="1258"/>
      <c r="M101" s="1258"/>
      <c r="N101" s="1258"/>
      <c r="O101" s="1258"/>
      <c r="P101" s="1258"/>
      <c r="Q101" s="1258"/>
      <c r="R101" s="1258"/>
      <c r="S101" s="1258"/>
      <c r="T101" s="1258"/>
      <c r="U101" s="1258"/>
      <c r="V101" s="1258"/>
      <c r="W101" s="1258"/>
      <c r="X101" s="1258"/>
      <c r="Y101" s="1258"/>
      <c r="Z101" s="1258"/>
      <c r="AA101" s="1258"/>
      <c r="AB101" s="1258"/>
      <c r="AC101" s="1258"/>
      <c r="AD101" s="1258"/>
      <c r="AE101" s="1258"/>
      <c r="AF101" s="1258"/>
      <c r="AG101" s="1258"/>
      <c r="AH101" s="1258"/>
      <c r="AI101" s="1258"/>
      <c r="AJ101" s="1258"/>
      <c r="AK101" s="1258"/>
      <c r="AL101" s="1362"/>
      <c r="AM101" s="1362"/>
      <c r="AN101" s="1362"/>
      <c r="AO101" s="1362"/>
      <c r="AP101" s="1362"/>
      <c r="AQ101" s="1362"/>
      <c r="AR101" s="1362"/>
      <c r="AS101" s="1362"/>
      <c r="AT101" s="1362"/>
      <c r="AU101" s="1362"/>
      <c r="AV101" s="1362"/>
      <c r="AW101" s="1362"/>
      <c r="AX101" s="1362"/>
      <c r="AY101" s="1362"/>
      <c r="AZ101" s="1362"/>
      <c r="BA101" s="1362"/>
      <c r="BB101" s="1362"/>
      <c r="BC101" s="1362"/>
      <c r="BD101" s="1362"/>
      <c r="BE101" s="1362"/>
      <c r="BF101" s="1362"/>
      <c r="BG101" s="1362"/>
      <c r="BH101" s="1362"/>
      <c r="BI101" s="1362"/>
      <c r="BJ101" s="1362"/>
      <c r="BK101" s="1362"/>
      <c r="BL101" s="1362"/>
      <c r="BM101" s="1362"/>
      <c r="BN101" s="1362"/>
      <c r="BO101" s="1362"/>
      <c r="BP101" s="1362"/>
      <c r="BQ101" s="1362"/>
      <c r="BR101" s="1362"/>
      <c r="BS101" s="619"/>
      <c r="BT101" s="619"/>
      <c r="BU101" s="619"/>
    </row>
    <row r="102" spans="2:73" ht="111" customHeight="1">
      <c r="B102" s="1258"/>
      <c r="C102" s="1258"/>
      <c r="D102" s="1258"/>
      <c r="E102" s="1258"/>
      <c r="F102" s="1258"/>
      <c r="G102" s="1258"/>
      <c r="H102" s="1258"/>
      <c r="I102" s="1258"/>
      <c r="J102" s="1258"/>
      <c r="K102" s="1258"/>
      <c r="L102" s="1258"/>
      <c r="M102" s="1258"/>
      <c r="N102" s="1258"/>
      <c r="O102" s="1258"/>
      <c r="P102" s="1258"/>
      <c r="Q102" s="1258"/>
      <c r="R102" s="1258"/>
      <c r="S102" s="1258"/>
      <c r="T102" s="1258"/>
      <c r="U102" s="1258"/>
      <c r="V102" s="1258"/>
      <c r="W102" s="1258"/>
      <c r="X102" s="1258"/>
      <c r="Y102" s="1258"/>
      <c r="Z102" s="1258"/>
      <c r="AA102" s="1258"/>
      <c r="AB102" s="1258"/>
      <c r="AC102" s="1258"/>
      <c r="AD102" s="1258"/>
      <c r="AE102" s="1258"/>
      <c r="AF102" s="1258"/>
      <c r="AG102" s="1258"/>
      <c r="AH102" s="1258"/>
      <c r="AI102" s="1258"/>
      <c r="AJ102" s="1258"/>
      <c r="AK102" s="1258"/>
      <c r="AL102" s="1362"/>
      <c r="AM102" s="1362"/>
      <c r="AN102" s="1362"/>
      <c r="AO102" s="1362"/>
      <c r="AP102" s="1362"/>
      <c r="AQ102" s="1362"/>
      <c r="AR102" s="1362"/>
      <c r="AS102" s="1362"/>
      <c r="AT102" s="1362"/>
      <c r="AU102" s="1362"/>
      <c r="AV102" s="1362"/>
      <c r="AW102" s="1362"/>
      <c r="AX102" s="1362"/>
      <c r="AY102" s="1362"/>
      <c r="AZ102" s="1362"/>
      <c r="BA102" s="1362"/>
      <c r="BB102" s="1362"/>
      <c r="BC102" s="1362"/>
      <c r="BD102" s="1362"/>
      <c r="BE102" s="1362"/>
      <c r="BF102" s="1362"/>
      <c r="BG102" s="1362"/>
      <c r="BH102" s="1362"/>
      <c r="BI102" s="1362"/>
      <c r="BJ102" s="1362"/>
      <c r="BK102" s="1362"/>
      <c r="BL102" s="1362"/>
      <c r="BM102" s="1362"/>
      <c r="BN102" s="1362"/>
      <c r="BO102" s="1362"/>
      <c r="BP102" s="1362"/>
      <c r="BQ102" s="1362"/>
      <c r="BR102" s="1362"/>
      <c r="BS102" s="619"/>
      <c r="BT102" s="619"/>
      <c r="BU102" s="619"/>
    </row>
    <row r="103" spans="2:73" ht="6" customHeight="1" hidden="1">
      <c r="B103" s="1258"/>
      <c r="C103" s="1258"/>
      <c r="D103" s="1258"/>
      <c r="E103" s="1258"/>
      <c r="F103" s="1258"/>
      <c r="G103" s="1258"/>
      <c r="H103" s="1258"/>
      <c r="I103" s="1258"/>
      <c r="J103" s="1258"/>
      <c r="K103" s="1258"/>
      <c r="L103" s="1258"/>
      <c r="M103" s="1258"/>
      <c r="N103" s="1258"/>
      <c r="O103" s="1258"/>
      <c r="P103" s="1258"/>
      <c r="Q103" s="1258"/>
      <c r="R103" s="1258"/>
      <c r="S103" s="1258"/>
      <c r="T103" s="1258"/>
      <c r="U103" s="1258"/>
      <c r="V103" s="1258"/>
      <c r="W103" s="1258"/>
      <c r="X103" s="1258"/>
      <c r="Y103" s="1258"/>
      <c r="Z103" s="1258"/>
      <c r="AA103" s="1258"/>
      <c r="AB103" s="1258"/>
      <c r="AC103" s="1258"/>
      <c r="AD103" s="1258"/>
      <c r="AE103" s="1258"/>
      <c r="AF103" s="1258"/>
      <c r="AG103" s="1258"/>
      <c r="AH103" s="1258"/>
      <c r="AI103" s="1258"/>
      <c r="AJ103" s="1258"/>
      <c r="AK103" s="1258"/>
      <c r="AL103" s="1362"/>
      <c r="AM103" s="1362"/>
      <c r="AN103" s="1362"/>
      <c r="AO103" s="1362"/>
      <c r="AP103" s="1362"/>
      <c r="AQ103" s="1362"/>
      <c r="AR103" s="1362"/>
      <c r="AS103" s="1362"/>
      <c r="AT103" s="1362"/>
      <c r="AU103" s="1362"/>
      <c r="AV103" s="1362"/>
      <c r="AW103" s="1362"/>
      <c r="AX103" s="1362"/>
      <c r="AY103" s="1362"/>
      <c r="AZ103" s="1362"/>
      <c r="BA103" s="1362"/>
      <c r="BB103" s="1362"/>
      <c r="BC103" s="1362"/>
      <c r="BD103" s="1362"/>
      <c r="BE103" s="1362"/>
      <c r="BF103" s="1362"/>
      <c r="BG103" s="1362"/>
      <c r="BH103" s="1362"/>
      <c r="BI103" s="1362"/>
      <c r="BJ103" s="1362"/>
      <c r="BK103" s="1362"/>
      <c r="BL103" s="1362"/>
      <c r="BM103" s="1362"/>
      <c r="BN103" s="1362"/>
      <c r="BO103" s="1362"/>
      <c r="BP103" s="1362"/>
      <c r="BQ103" s="1362"/>
      <c r="BR103" s="1362"/>
      <c r="BS103" s="619"/>
      <c r="BT103" s="619"/>
      <c r="BU103" s="619"/>
    </row>
    <row r="104" spans="2:73" ht="145.5" customHeight="1" thickBot="1">
      <c r="B104" s="1363" t="s">
        <v>630</v>
      </c>
      <c r="C104" s="1363"/>
      <c r="D104" s="1363"/>
      <c r="E104" s="1363"/>
      <c r="F104" s="1363"/>
      <c r="G104" s="1363"/>
      <c r="H104" s="1363"/>
      <c r="I104" s="1363"/>
      <c r="J104" s="1363"/>
      <c r="K104" s="1363"/>
      <c r="L104" s="1363"/>
      <c r="M104" s="1363"/>
      <c r="N104" s="1363"/>
      <c r="O104" s="1363"/>
      <c r="P104" s="1363"/>
      <c r="Q104" s="1363"/>
      <c r="R104" s="1363"/>
      <c r="S104" s="1363"/>
      <c r="T104" s="1363"/>
      <c r="U104" s="1363"/>
      <c r="V104" s="1363"/>
      <c r="W104" s="1363"/>
      <c r="X104" s="1363"/>
      <c r="Y104" s="1363"/>
      <c r="Z104" s="1363"/>
      <c r="AA104" s="1363"/>
      <c r="AB104" s="1363"/>
      <c r="AC104" s="1363"/>
      <c r="AD104" s="1363"/>
      <c r="AE104" s="1363"/>
      <c r="AF104" s="1363"/>
      <c r="AG104" s="1363"/>
      <c r="AH104" s="1363"/>
      <c r="AI104" s="1363"/>
      <c r="AJ104" s="1363"/>
      <c r="AK104" s="1363"/>
      <c r="AL104" s="1363"/>
      <c r="AM104" s="1363"/>
      <c r="AN104" s="1363"/>
      <c r="AO104" s="1363"/>
      <c r="AP104" s="1363"/>
      <c r="AQ104" s="1363"/>
      <c r="AR104" s="1363"/>
      <c r="AS104" s="1363"/>
      <c r="AT104" s="1363"/>
      <c r="AU104" s="1363"/>
      <c r="AV104" s="1363"/>
      <c r="AW104" s="1363"/>
      <c r="AX104" s="1363"/>
      <c r="AY104" s="1363"/>
      <c r="AZ104" s="1363"/>
      <c r="BA104" s="1363"/>
      <c r="BB104" s="1363"/>
      <c r="BC104" s="1363"/>
      <c r="BD104" s="1363"/>
      <c r="BE104" s="1363"/>
      <c r="BF104" s="1363"/>
      <c r="BG104" s="1363"/>
      <c r="BH104" s="1363"/>
      <c r="BI104" s="1363"/>
      <c r="BJ104" s="1363"/>
      <c r="BK104" s="1363"/>
      <c r="BL104" s="1363"/>
      <c r="BM104" s="1363"/>
      <c r="BN104" s="1363"/>
      <c r="BO104" s="1363"/>
      <c r="BP104" s="1363"/>
      <c r="BQ104" s="1363"/>
      <c r="BR104" s="1363"/>
      <c r="BS104" s="717"/>
      <c r="BT104" s="619"/>
      <c r="BU104" s="619"/>
    </row>
    <row r="105" spans="2:73" ht="198.75" customHeight="1" thickBot="1">
      <c r="B105" s="1332" t="s">
        <v>92</v>
      </c>
      <c r="C105" s="1335" t="s">
        <v>434</v>
      </c>
      <c r="D105" s="1336"/>
      <c r="E105" s="1336"/>
      <c r="F105" s="1336"/>
      <c r="G105" s="1336"/>
      <c r="H105" s="1336"/>
      <c r="I105" s="1336"/>
      <c r="J105" s="1336"/>
      <c r="K105" s="1336"/>
      <c r="L105" s="1336"/>
      <c r="M105" s="1336"/>
      <c r="N105" s="1336"/>
      <c r="O105" s="1336"/>
      <c r="P105" s="1337"/>
      <c r="Q105" s="1208" t="s">
        <v>7</v>
      </c>
      <c r="R105" s="1385"/>
      <c r="S105" s="1208" t="s">
        <v>8</v>
      </c>
      <c r="T105" s="1209"/>
      <c r="U105" s="1214" t="s">
        <v>9</v>
      </c>
      <c r="V105" s="1215"/>
      <c r="W105" s="1215"/>
      <c r="X105" s="1215"/>
      <c r="Y105" s="1215"/>
      <c r="Z105" s="1215"/>
      <c r="AA105" s="1215"/>
      <c r="AB105" s="1215"/>
      <c r="AC105" s="1215"/>
      <c r="AD105" s="1215"/>
      <c r="AE105" s="1215"/>
      <c r="AF105" s="1216"/>
      <c r="AG105" s="1381" t="s">
        <v>28</v>
      </c>
      <c r="AH105" s="1382"/>
      <c r="AI105" s="1382"/>
      <c r="AJ105" s="1382"/>
      <c r="AK105" s="1382"/>
      <c r="AL105" s="1382"/>
      <c r="AM105" s="1382"/>
      <c r="AN105" s="1382"/>
      <c r="AO105" s="1382"/>
      <c r="AP105" s="1382"/>
      <c r="AQ105" s="1382"/>
      <c r="AR105" s="1382"/>
      <c r="AS105" s="1382"/>
      <c r="AT105" s="1382"/>
      <c r="AU105" s="1382"/>
      <c r="AV105" s="1382"/>
      <c r="AW105" s="1382"/>
      <c r="AX105" s="1382"/>
      <c r="AY105" s="1382"/>
      <c r="AZ105" s="1382"/>
      <c r="BA105" s="1382"/>
      <c r="BB105" s="1382"/>
      <c r="BC105" s="1382"/>
      <c r="BD105" s="1382"/>
      <c r="BE105" s="1382"/>
      <c r="BF105" s="1382"/>
      <c r="BG105" s="1382"/>
      <c r="BH105" s="1382"/>
      <c r="BI105" s="1382"/>
      <c r="BJ105" s="1382"/>
      <c r="BK105" s="1382"/>
      <c r="BL105" s="1383"/>
      <c r="BM105" s="1305" t="s">
        <v>18</v>
      </c>
      <c r="BN105" s="1306"/>
      <c r="BO105" s="1305" t="s">
        <v>93</v>
      </c>
      <c r="BP105" s="1358"/>
      <c r="BQ105" s="1358"/>
      <c r="BR105" s="1306"/>
      <c r="BS105" s="619"/>
      <c r="BT105" s="619"/>
      <c r="BU105" s="619"/>
    </row>
    <row r="106" spans="2:73" ht="120" customHeight="1" thickBot="1">
      <c r="B106" s="1333"/>
      <c r="C106" s="1338"/>
      <c r="D106" s="1339"/>
      <c r="E106" s="1339"/>
      <c r="F106" s="1339"/>
      <c r="G106" s="1339"/>
      <c r="H106" s="1339"/>
      <c r="I106" s="1339"/>
      <c r="J106" s="1339"/>
      <c r="K106" s="1339"/>
      <c r="L106" s="1339"/>
      <c r="M106" s="1339"/>
      <c r="N106" s="1339"/>
      <c r="O106" s="1339"/>
      <c r="P106" s="1340"/>
      <c r="Q106" s="1210"/>
      <c r="R106" s="1319"/>
      <c r="S106" s="1210"/>
      <c r="T106" s="1211"/>
      <c r="U106" s="1318" t="s">
        <v>4</v>
      </c>
      <c r="V106" s="1319"/>
      <c r="W106" s="1210" t="s">
        <v>10</v>
      </c>
      <c r="X106" s="1322"/>
      <c r="Y106" s="1297" t="s">
        <v>11</v>
      </c>
      <c r="Z106" s="1298"/>
      <c r="AA106" s="1298"/>
      <c r="AB106" s="1298"/>
      <c r="AC106" s="1298"/>
      <c r="AD106" s="1298"/>
      <c r="AE106" s="1298"/>
      <c r="AF106" s="1299"/>
      <c r="AG106" s="1324" t="s">
        <v>12</v>
      </c>
      <c r="AH106" s="1325"/>
      <c r="AI106" s="1326"/>
      <c r="AJ106" s="1326"/>
      <c r="AK106" s="1326"/>
      <c r="AL106" s="1326"/>
      <c r="AM106" s="1326"/>
      <c r="AN106" s="1327"/>
      <c r="AO106" s="1297" t="s">
        <v>13</v>
      </c>
      <c r="AP106" s="1298"/>
      <c r="AQ106" s="1298"/>
      <c r="AR106" s="1298"/>
      <c r="AS106" s="1298"/>
      <c r="AT106" s="1298"/>
      <c r="AU106" s="1298"/>
      <c r="AV106" s="1299"/>
      <c r="AW106" s="1297" t="s">
        <v>14</v>
      </c>
      <c r="AX106" s="1298"/>
      <c r="AY106" s="1298"/>
      <c r="AZ106" s="1298"/>
      <c r="BA106" s="1298"/>
      <c r="BB106" s="1298"/>
      <c r="BC106" s="1298"/>
      <c r="BD106" s="1299"/>
      <c r="BE106" s="1297" t="s">
        <v>433</v>
      </c>
      <c r="BF106" s="1298"/>
      <c r="BG106" s="1298"/>
      <c r="BH106" s="1298"/>
      <c r="BI106" s="1298"/>
      <c r="BJ106" s="1298"/>
      <c r="BK106" s="1298"/>
      <c r="BL106" s="1299"/>
      <c r="BM106" s="1307"/>
      <c r="BN106" s="1308"/>
      <c r="BO106" s="1307"/>
      <c r="BP106" s="1359"/>
      <c r="BQ106" s="1359"/>
      <c r="BR106" s="1308"/>
      <c r="BS106" s="619"/>
      <c r="BT106" s="619"/>
      <c r="BU106" s="619"/>
    </row>
    <row r="107" spans="2:73" ht="223.5" customHeight="1" thickBot="1">
      <c r="B107" s="1333"/>
      <c r="C107" s="1338"/>
      <c r="D107" s="1339"/>
      <c r="E107" s="1339"/>
      <c r="F107" s="1339"/>
      <c r="G107" s="1339"/>
      <c r="H107" s="1339"/>
      <c r="I107" s="1339"/>
      <c r="J107" s="1339"/>
      <c r="K107" s="1339"/>
      <c r="L107" s="1339"/>
      <c r="M107" s="1339"/>
      <c r="N107" s="1339"/>
      <c r="O107" s="1339"/>
      <c r="P107" s="1340"/>
      <c r="Q107" s="1210"/>
      <c r="R107" s="1319"/>
      <c r="S107" s="1210"/>
      <c r="T107" s="1211"/>
      <c r="U107" s="1318"/>
      <c r="V107" s="1319"/>
      <c r="W107" s="1210"/>
      <c r="X107" s="1322"/>
      <c r="Y107" s="1384" t="s">
        <v>435</v>
      </c>
      <c r="Z107" s="1319"/>
      <c r="AA107" s="1344" t="s">
        <v>94</v>
      </c>
      <c r="AB107" s="1319"/>
      <c r="AC107" s="1344" t="s">
        <v>95</v>
      </c>
      <c r="AD107" s="1319"/>
      <c r="AE107" s="1646" t="s">
        <v>436</v>
      </c>
      <c r="AF107" s="1647"/>
      <c r="AG107" s="1233" t="s">
        <v>437</v>
      </c>
      <c r="AH107" s="1234"/>
      <c r="AI107" s="1235"/>
      <c r="AJ107" s="1236"/>
      <c r="AK107" s="1233" t="s">
        <v>438</v>
      </c>
      <c r="AL107" s="1234"/>
      <c r="AM107" s="1235"/>
      <c r="AN107" s="1236"/>
      <c r="AO107" s="1228" t="s">
        <v>439</v>
      </c>
      <c r="AP107" s="1229"/>
      <c r="AQ107" s="1229"/>
      <c r="AR107" s="1230"/>
      <c r="AS107" s="1228" t="s">
        <v>440</v>
      </c>
      <c r="AT107" s="1229"/>
      <c r="AU107" s="1229"/>
      <c r="AV107" s="1230"/>
      <c r="AW107" s="1233" t="s">
        <v>441</v>
      </c>
      <c r="AX107" s="1234"/>
      <c r="AY107" s="1235"/>
      <c r="AZ107" s="1236"/>
      <c r="BA107" s="1228" t="s">
        <v>442</v>
      </c>
      <c r="BB107" s="1229"/>
      <c r="BC107" s="1229"/>
      <c r="BD107" s="1230"/>
      <c r="BE107" s="1233" t="s">
        <v>642</v>
      </c>
      <c r="BF107" s="1234"/>
      <c r="BG107" s="1235"/>
      <c r="BH107" s="1236"/>
      <c r="BI107" s="1233" t="s">
        <v>643</v>
      </c>
      <c r="BJ107" s="1234"/>
      <c r="BK107" s="1235"/>
      <c r="BL107" s="1236"/>
      <c r="BM107" s="1307"/>
      <c r="BN107" s="1308"/>
      <c r="BO107" s="1307"/>
      <c r="BP107" s="1359"/>
      <c r="BQ107" s="1359"/>
      <c r="BR107" s="1308"/>
      <c r="BS107" s="619"/>
      <c r="BT107" s="619"/>
      <c r="BU107" s="619"/>
    </row>
    <row r="108" spans="2:73" ht="408.75" customHeight="1" thickBot="1">
      <c r="B108" s="1334"/>
      <c r="C108" s="1341"/>
      <c r="D108" s="1342"/>
      <c r="E108" s="1342"/>
      <c r="F108" s="1342"/>
      <c r="G108" s="1342"/>
      <c r="H108" s="1342"/>
      <c r="I108" s="1342"/>
      <c r="J108" s="1342"/>
      <c r="K108" s="1342"/>
      <c r="L108" s="1342"/>
      <c r="M108" s="1342"/>
      <c r="N108" s="1342"/>
      <c r="O108" s="1342"/>
      <c r="P108" s="1343"/>
      <c r="Q108" s="1212"/>
      <c r="R108" s="1321"/>
      <c r="S108" s="1212"/>
      <c r="T108" s="1213"/>
      <c r="U108" s="1320"/>
      <c r="V108" s="1321"/>
      <c r="W108" s="1212"/>
      <c r="X108" s="1323"/>
      <c r="Y108" s="1213"/>
      <c r="Z108" s="1321"/>
      <c r="AA108" s="1212"/>
      <c r="AB108" s="1321"/>
      <c r="AC108" s="1212"/>
      <c r="AD108" s="1321"/>
      <c r="AE108" s="1648"/>
      <c r="AF108" s="1649"/>
      <c r="AG108" s="1226" t="s">
        <v>2</v>
      </c>
      <c r="AH108" s="1227"/>
      <c r="AI108" s="666" t="s">
        <v>15</v>
      </c>
      <c r="AJ108" s="667" t="s">
        <v>16</v>
      </c>
      <c r="AK108" s="1226" t="s">
        <v>2</v>
      </c>
      <c r="AL108" s="1227"/>
      <c r="AM108" s="666" t="s">
        <v>15</v>
      </c>
      <c r="AN108" s="667" t="s">
        <v>16</v>
      </c>
      <c r="AO108" s="1226" t="s">
        <v>2</v>
      </c>
      <c r="AP108" s="1227"/>
      <c r="AQ108" s="666" t="s">
        <v>15</v>
      </c>
      <c r="AR108" s="667" t="s">
        <v>16</v>
      </c>
      <c r="AS108" s="1226" t="s">
        <v>2</v>
      </c>
      <c r="AT108" s="1227"/>
      <c r="AU108" s="666" t="s">
        <v>15</v>
      </c>
      <c r="AV108" s="667" t="s">
        <v>16</v>
      </c>
      <c r="AW108" s="1226" t="s">
        <v>2</v>
      </c>
      <c r="AX108" s="1227"/>
      <c r="AY108" s="666" t="s">
        <v>15</v>
      </c>
      <c r="AZ108" s="667" t="s">
        <v>16</v>
      </c>
      <c r="BA108" s="1226" t="s">
        <v>2</v>
      </c>
      <c r="BB108" s="1227"/>
      <c r="BC108" s="668" t="s">
        <v>15</v>
      </c>
      <c r="BD108" s="669" t="s">
        <v>16</v>
      </c>
      <c r="BE108" s="1226" t="s">
        <v>2</v>
      </c>
      <c r="BF108" s="1227"/>
      <c r="BG108" s="666" t="s">
        <v>15</v>
      </c>
      <c r="BH108" s="667" t="s">
        <v>16</v>
      </c>
      <c r="BI108" s="1226" t="s">
        <v>2</v>
      </c>
      <c r="BJ108" s="1227"/>
      <c r="BK108" s="666" t="s">
        <v>15</v>
      </c>
      <c r="BL108" s="667" t="s">
        <v>16</v>
      </c>
      <c r="BM108" s="1309"/>
      <c r="BN108" s="1310"/>
      <c r="BO108" s="1309"/>
      <c r="BP108" s="1360"/>
      <c r="BQ108" s="1360"/>
      <c r="BR108" s="1310"/>
      <c r="BS108" s="619"/>
      <c r="BT108" s="619"/>
      <c r="BU108" s="619"/>
    </row>
    <row r="109" spans="2:73" ht="408.75" customHeight="1">
      <c r="B109" s="587" t="s">
        <v>260</v>
      </c>
      <c r="C109" s="1198" t="s">
        <v>497</v>
      </c>
      <c r="D109" s="1199"/>
      <c r="E109" s="1199"/>
      <c r="F109" s="1199"/>
      <c r="G109" s="1199"/>
      <c r="H109" s="1199"/>
      <c r="I109" s="1199"/>
      <c r="J109" s="1199"/>
      <c r="K109" s="1199"/>
      <c r="L109" s="1199"/>
      <c r="M109" s="1199"/>
      <c r="N109" s="1199"/>
      <c r="O109" s="1199"/>
      <c r="P109" s="1199"/>
      <c r="Q109" s="1192"/>
      <c r="R109" s="1193"/>
      <c r="S109" s="1182"/>
      <c r="T109" s="1182"/>
      <c r="U109" s="1157"/>
      <c r="V109" s="1156"/>
      <c r="W109" s="1156"/>
      <c r="X109" s="1158"/>
      <c r="Y109" s="1155"/>
      <c r="Z109" s="1156"/>
      <c r="AA109" s="1156"/>
      <c r="AB109" s="1156"/>
      <c r="AC109" s="1156"/>
      <c r="AD109" s="1156"/>
      <c r="AE109" s="1156"/>
      <c r="AF109" s="1171"/>
      <c r="AG109" s="1157"/>
      <c r="AH109" s="1156"/>
      <c r="AI109" s="679"/>
      <c r="AJ109" s="680"/>
      <c r="AK109" s="1155"/>
      <c r="AL109" s="1156"/>
      <c r="AM109" s="679"/>
      <c r="AN109" s="681"/>
      <c r="AO109" s="1157"/>
      <c r="AP109" s="1156"/>
      <c r="AQ109" s="679"/>
      <c r="AR109" s="680"/>
      <c r="AS109" s="1155"/>
      <c r="AT109" s="1156"/>
      <c r="AU109" s="679"/>
      <c r="AV109" s="681"/>
      <c r="AW109" s="1157"/>
      <c r="AX109" s="1156"/>
      <c r="AY109" s="679"/>
      <c r="AZ109" s="680"/>
      <c r="BA109" s="1155"/>
      <c r="BB109" s="1156"/>
      <c r="BC109" s="679"/>
      <c r="BD109" s="681"/>
      <c r="BE109" s="1157"/>
      <c r="BF109" s="1156"/>
      <c r="BG109" s="679"/>
      <c r="BH109" s="680"/>
      <c r="BI109" s="1155"/>
      <c r="BJ109" s="1156"/>
      <c r="BK109" s="679"/>
      <c r="BL109" s="681"/>
      <c r="BM109" s="1157"/>
      <c r="BN109" s="1158"/>
      <c r="BO109" s="1159" t="s">
        <v>198</v>
      </c>
      <c r="BP109" s="1160"/>
      <c r="BQ109" s="1160"/>
      <c r="BR109" s="1161"/>
      <c r="BS109" s="619"/>
      <c r="BT109" s="619"/>
      <c r="BU109" s="619"/>
    </row>
    <row r="110" spans="2:73" ht="210" customHeight="1">
      <c r="B110" s="682" t="s">
        <v>232</v>
      </c>
      <c r="C110" s="1166" t="s">
        <v>466</v>
      </c>
      <c r="D110" s="1167"/>
      <c r="E110" s="1167"/>
      <c r="F110" s="1167"/>
      <c r="G110" s="1167"/>
      <c r="H110" s="1167"/>
      <c r="I110" s="1167"/>
      <c r="J110" s="1167"/>
      <c r="K110" s="1167"/>
      <c r="L110" s="1167"/>
      <c r="M110" s="1167"/>
      <c r="N110" s="1167"/>
      <c r="O110" s="1167"/>
      <c r="P110" s="1167"/>
      <c r="Q110" s="1192"/>
      <c r="R110" s="1193"/>
      <c r="S110" s="1182" t="s">
        <v>625</v>
      </c>
      <c r="T110" s="1182"/>
      <c r="U110" s="1157">
        <f>AG110+AK110+AO110+AS110+AW110+BA110+BE110+BI110</f>
        <v>116</v>
      </c>
      <c r="V110" s="1156"/>
      <c r="W110" s="1156">
        <v>54</v>
      </c>
      <c r="X110" s="1158"/>
      <c r="Y110" s="1155">
        <v>38</v>
      </c>
      <c r="Z110" s="1156"/>
      <c r="AA110" s="1156">
        <v>16</v>
      </c>
      <c r="AB110" s="1156"/>
      <c r="AC110" s="1156"/>
      <c r="AD110" s="1156"/>
      <c r="AE110" s="1156"/>
      <c r="AF110" s="1171"/>
      <c r="AG110" s="1157"/>
      <c r="AH110" s="1156"/>
      <c r="AI110" s="679"/>
      <c r="AJ110" s="680"/>
      <c r="AK110" s="1155"/>
      <c r="AL110" s="1156"/>
      <c r="AM110" s="679"/>
      <c r="AN110" s="681"/>
      <c r="AO110" s="1157"/>
      <c r="AP110" s="1156"/>
      <c r="AQ110" s="679"/>
      <c r="AR110" s="680"/>
      <c r="AS110" s="1155">
        <v>116</v>
      </c>
      <c r="AT110" s="1156"/>
      <c r="AU110" s="679">
        <v>54</v>
      </c>
      <c r="AV110" s="681">
        <v>3</v>
      </c>
      <c r="AW110" s="1157"/>
      <c r="AX110" s="1156"/>
      <c r="AY110" s="679"/>
      <c r="AZ110" s="680"/>
      <c r="BA110" s="1155"/>
      <c r="BB110" s="1156"/>
      <c r="BC110" s="679"/>
      <c r="BD110" s="681"/>
      <c r="BE110" s="1157"/>
      <c r="BF110" s="1156"/>
      <c r="BG110" s="679"/>
      <c r="BH110" s="680"/>
      <c r="BI110" s="1155"/>
      <c r="BJ110" s="1156"/>
      <c r="BK110" s="679"/>
      <c r="BL110" s="681"/>
      <c r="BM110" s="1157">
        <f>SUM(AJ110+AN110+AR110+AV110+AZ110+BD110+BH110+BL110)</f>
        <v>3</v>
      </c>
      <c r="BN110" s="1158"/>
      <c r="BO110" s="1159"/>
      <c r="BP110" s="1160"/>
      <c r="BQ110" s="1160"/>
      <c r="BR110" s="1161"/>
      <c r="BS110" s="619"/>
      <c r="BT110" s="619"/>
      <c r="BU110" s="619"/>
    </row>
    <row r="111" spans="2:73" ht="99.75" customHeight="1">
      <c r="B111" s="682" t="s">
        <v>271</v>
      </c>
      <c r="C111" s="1431" t="s">
        <v>473</v>
      </c>
      <c r="D111" s="1432"/>
      <c r="E111" s="1432"/>
      <c r="F111" s="1432"/>
      <c r="G111" s="1432"/>
      <c r="H111" s="1432"/>
      <c r="I111" s="1432"/>
      <c r="J111" s="1432"/>
      <c r="K111" s="1432"/>
      <c r="L111" s="1432"/>
      <c r="M111" s="1432"/>
      <c r="N111" s="1432"/>
      <c r="O111" s="1432"/>
      <c r="P111" s="1432"/>
      <c r="Q111" s="1192"/>
      <c r="R111" s="1193"/>
      <c r="S111" s="1182">
        <v>4</v>
      </c>
      <c r="T111" s="1182"/>
      <c r="U111" s="1157">
        <f>AG111+AK111+AO111+AS111+AW111+BA111+BE111+BI111</f>
        <v>116</v>
      </c>
      <c r="V111" s="1156"/>
      <c r="W111" s="1156">
        <v>54</v>
      </c>
      <c r="X111" s="1158"/>
      <c r="Y111" s="1155">
        <v>38</v>
      </c>
      <c r="Z111" s="1156"/>
      <c r="AA111" s="1156"/>
      <c r="AB111" s="1156"/>
      <c r="AC111" s="1156">
        <v>16</v>
      </c>
      <c r="AD111" s="1156"/>
      <c r="AE111" s="1156"/>
      <c r="AF111" s="1171"/>
      <c r="AG111" s="1157"/>
      <c r="AH111" s="1156"/>
      <c r="AI111" s="679"/>
      <c r="AJ111" s="680"/>
      <c r="AK111" s="1155"/>
      <c r="AL111" s="1156"/>
      <c r="AM111" s="679"/>
      <c r="AN111" s="681"/>
      <c r="AO111" s="1157"/>
      <c r="AP111" s="1156"/>
      <c r="AQ111" s="679"/>
      <c r="AR111" s="680"/>
      <c r="AS111" s="1155">
        <v>116</v>
      </c>
      <c r="AT111" s="1156"/>
      <c r="AU111" s="679">
        <v>54</v>
      </c>
      <c r="AV111" s="681">
        <v>3</v>
      </c>
      <c r="AW111" s="1157"/>
      <c r="AX111" s="1156"/>
      <c r="AY111" s="679"/>
      <c r="AZ111" s="680"/>
      <c r="BA111" s="1155"/>
      <c r="BB111" s="1156"/>
      <c r="BC111" s="679"/>
      <c r="BD111" s="681"/>
      <c r="BE111" s="1157"/>
      <c r="BF111" s="1156"/>
      <c r="BG111" s="679"/>
      <c r="BH111" s="680"/>
      <c r="BI111" s="1155"/>
      <c r="BJ111" s="1156"/>
      <c r="BK111" s="679"/>
      <c r="BL111" s="681"/>
      <c r="BM111" s="1157">
        <f>SUM(AJ111+AN111+AR111+AV111+AZ111+BD111+BH111+BL111)</f>
        <v>3</v>
      </c>
      <c r="BN111" s="1158"/>
      <c r="BO111" s="1159"/>
      <c r="BP111" s="1160"/>
      <c r="BQ111" s="1160"/>
      <c r="BR111" s="1161"/>
      <c r="BS111" s="619"/>
      <c r="BT111" s="619"/>
      <c r="BU111" s="619"/>
    </row>
    <row r="112" spans="2:73" ht="319.5" customHeight="1">
      <c r="B112" s="589" t="s">
        <v>366</v>
      </c>
      <c r="C112" s="1417" t="s">
        <v>498</v>
      </c>
      <c r="D112" s="1418"/>
      <c r="E112" s="1418"/>
      <c r="F112" s="1418"/>
      <c r="G112" s="1418"/>
      <c r="H112" s="1418"/>
      <c r="I112" s="1418"/>
      <c r="J112" s="1418"/>
      <c r="K112" s="1418"/>
      <c r="L112" s="1418"/>
      <c r="M112" s="1418"/>
      <c r="N112" s="1418"/>
      <c r="O112" s="1418"/>
      <c r="P112" s="1418"/>
      <c r="Q112" s="1192"/>
      <c r="R112" s="1193"/>
      <c r="S112" s="1182"/>
      <c r="T112" s="1182"/>
      <c r="U112" s="1157"/>
      <c r="V112" s="1156"/>
      <c r="W112" s="1156"/>
      <c r="X112" s="1158"/>
      <c r="Y112" s="1155"/>
      <c r="Z112" s="1156"/>
      <c r="AA112" s="1156"/>
      <c r="AB112" s="1156"/>
      <c r="AC112" s="1156"/>
      <c r="AD112" s="1156"/>
      <c r="AE112" s="1156"/>
      <c r="AF112" s="1171"/>
      <c r="AG112" s="1157"/>
      <c r="AH112" s="1156"/>
      <c r="AI112" s="679"/>
      <c r="AJ112" s="680"/>
      <c r="AK112" s="1155"/>
      <c r="AL112" s="1156"/>
      <c r="AM112" s="679"/>
      <c r="AN112" s="681"/>
      <c r="AO112" s="1157"/>
      <c r="AP112" s="1156"/>
      <c r="AQ112" s="679"/>
      <c r="AR112" s="680"/>
      <c r="AS112" s="1155"/>
      <c r="AT112" s="1156"/>
      <c r="AU112" s="679"/>
      <c r="AV112" s="681"/>
      <c r="AW112" s="1157"/>
      <c r="AX112" s="1156"/>
      <c r="AY112" s="679"/>
      <c r="AZ112" s="680"/>
      <c r="BA112" s="1155"/>
      <c r="BB112" s="1156"/>
      <c r="BC112" s="679"/>
      <c r="BD112" s="681"/>
      <c r="BE112" s="1157"/>
      <c r="BF112" s="1156"/>
      <c r="BG112" s="679"/>
      <c r="BH112" s="680"/>
      <c r="BI112" s="1155"/>
      <c r="BJ112" s="1156"/>
      <c r="BK112" s="679"/>
      <c r="BL112" s="681"/>
      <c r="BM112" s="1157"/>
      <c r="BN112" s="1158"/>
      <c r="BO112" s="1159" t="s">
        <v>191</v>
      </c>
      <c r="BP112" s="1160"/>
      <c r="BQ112" s="1160"/>
      <c r="BR112" s="1161"/>
      <c r="BS112" s="619"/>
      <c r="BT112" s="619"/>
      <c r="BU112" s="619"/>
    </row>
    <row r="113" spans="2:73" ht="210" customHeight="1">
      <c r="B113" s="682" t="s">
        <v>367</v>
      </c>
      <c r="C113" s="1166" t="s">
        <v>472</v>
      </c>
      <c r="D113" s="1167"/>
      <c r="E113" s="1167"/>
      <c r="F113" s="1167"/>
      <c r="G113" s="1167"/>
      <c r="H113" s="1167"/>
      <c r="I113" s="1167"/>
      <c r="J113" s="1167"/>
      <c r="K113" s="1167"/>
      <c r="L113" s="1167"/>
      <c r="M113" s="1167"/>
      <c r="N113" s="1167"/>
      <c r="O113" s="1167"/>
      <c r="P113" s="1167"/>
      <c r="Q113" s="1596"/>
      <c r="R113" s="1597"/>
      <c r="S113" s="1414">
        <v>7</v>
      </c>
      <c r="T113" s="1414"/>
      <c r="U113" s="1157">
        <f>AG113+AK113+AO113+AS113+AW113+BA113+BE113+BI113</f>
        <v>120</v>
      </c>
      <c r="V113" s="1156"/>
      <c r="W113" s="1156">
        <v>68</v>
      </c>
      <c r="X113" s="1158"/>
      <c r="Y113" s="1155">
        <v>34</v>
      </c>
      <c r="Z113" s="1156"/>
      <c r="AA113" s="1156"/>
      <c r="AB113" s="1156"/>
      <c r="AC113" s="1156">
        <v>34</v>
      </c>
      <c r="AD113" s="1156"/>
      <c r="AE113" s="1156"/>
      <c r="AF113" s="1171"/>
      <c r="AG113" s="1157"/>
      <c r="AH113" s="1156"/>
      <c r="AI113" s="679"/>
      <c r="AJ113" s="680"/>
      <c r="AK113" s="1155"/>
      <c r="AL113" s="1156"/>
      <c r="AM113" s="679"/>
      <c r="AN113" s="681"/>
      <c r="AO113" s="1157"/>
      <c r="AP113" s="1156"/>
      <c r="AQ113" s="679"/>
      <c r="AR113" s="680"/>
      <c r="AS113" s="1155"/>
      <c r="AT113" s="1156"/>
      <c r="AU113" s="679"/>
      <c r="AV113" s="681"/>
      <c r="AW113" s="1157"/>
      <c r="AX113" s="1156"/>
      <c r="AY113" s="679"/>
      <c r="AZ113" s="680"/>
      <c r="BA113" s="1155"/>
      <c r="BB113" s="1156"/>
      <c r="BC113" s="679"/>
      <c r="BD113" s="681"/>
      <c r="BE113" s="1157">
        <v>120</v>
      </c>
      <c r="BF113" s="1156"/>
      <c r="BG113" s="679">
        <v>68</v>
      </c>
      <c r="BH113" s="680">
        <v>3</v>
      </c>
      <c r="BI113" s="1155"/>
      <c r="BJ113" s="1156"/>
      <c r="BK113" s="679"/>
      <c r="BL113" s="681"/>
      <c r="BM113" s="1157">
        <f>SUM(AJ113+AN113+AR113+AV113+AZ113+BD113+BH113+BL113)</f>
        <v>3</v>
      </c>
      <c r="BN113" s="1158"/>
      <c r="BO113" s="1159"/>
      <c r="BP113" s="1160"/>
      <c r="BQ113" s="1160"/>
      <c r="BR113" s="1161"/>
      <c r="BS113" s="619"/>
      <c r="BT113" s="619"/>
      <c r="BU113" s="619"/>
    </row>
    <row r="114" spans="2:73" ht="99.75" customHeight="1">
      <c r="B114" s="682" t="s">
        <v>368</v>
      </c>
      <c r="C114" s="1166" t="s">
        <v>467</v>
      </c>
      <c r="D114" s="1167"/>
      <c r="E114" s="1167"/>
      <c r="F114" s="1167"/>
      <c r="G114" s="1167"/>
      <c r="H114" s="1167"/>
      <c r="I114" s="1167"/>
      <c r="J114" s="1167"/>
      <c r="K114" s="1167"/>
      <c r="L114" s="1167"/>
      <c r="M114" s="1167"/>
      <c r="N114" s="1167"/>
      <c r="O114" s="1167"/>
      <c r="P114" s="1167"/>
      <c r="Q114" s="1192"/>
      <c r="R114" s="1193"/>
      <c r="S114" s="1182">
        <v>7</v>
      </c>
      <c r="T114" s="1182"/>
      <c r="U114" s="1157">
        <f>AG114+AK114+AO114+AS114+AW114+BA114+BE114+BI114</f>
        <v>120</v>
      </c>
      <c r="V114" s="1156"/>
      <c r="W114" s="1156">
        <v>68</v>
      </c>
      <c r="X114" s="1158"/>
      <c r="Y114" s="1155">
        <v>51</v>
      </c>
      <c r="Z114" s="1156"/>
      <c r="AA114" s="1156"/>
      <c r="AB114" s="1156"/>
      <c r="AC114" s="1156">
        <v>17</v>
      </c>
      <c r="AD114" s="1156"/>
      <c r="AE114" s="1156"/>
      <c r="AF114" s="1171"/>
      <c r="AG114" s="1157"/>
      <c r="AH114" s="1156"/>
      <c r="AI114" s="679"/>
      <c r="AJ114" s="680"/>
      <c r="AK114" s="1155"/>
      <c r="AL114" s="1156"/>
      <c r="AM114" s="679"/>
      <c r="AN114" s="681"/>
      <c r="AO114" s="1157"/>
      <c r="AP114" s="1156"/>
      <c r="AQ114" s="679"/>
      <c r="AR114" s="680"/>
      <c r="AS114" s="1155"/>
      <c r="AT114" s="1156"/>
      <c r="AU114" s="679"/>
      <c r="AV114" s="681"/>
      <c r="AW114" s="1157"/>
      <c r="AX114" s="1156"/>
      <c r="AY114" s="679"/>
      <c r="AZ114" s="680"/>
      <c r="BA114" s="1155"/>
      <c r="BB114" s="1156"/>
      <c r="BC114" s="679"/>
      <c r="BD114" s="681"/>
      <c r="BE114" s="1157">
        <v>120</v>
      </c>
      <c r="BF114" s="1156"/>
      <c r="BG114" s="679">
        <v>68</v>
      </c>
      <c r="BH114" s="680">
        <v>3</v>
      </c>
      <c r="BI114" s="1155"/>
      <c r="BJ114" s="1156"/>
      <c r="BK114" s="679"/>
      <c r="BL114" s="681"/>
      <c r="BM114" s="1157">
        <f>SUM(AJ114+AN114+AR114+AV114+AZ114+BD114+BH114+BL114)</f>
        <v>3</v>
      </c>
      <c r="BN114" s="1158"/>
      <c r="BO114" s="1159"/>
      <c r="BP114" s="1160"/>
      <c r="BQ114" s="1160"/>
      <c r="BR114" s="1161"/>
      <c r="BS114" s="619"/>
      <c r="BT114" s="619"/>
      <c r="BU114" s="619"/>
    </row>
    <row r="115" spans="2:73" ht="99.75" customHeight="1">
      <c r="B115" s="589" t="s">
        <v>370</v>
      </c>
      <c r="C115" s="1253" t="s">
        <v>494</v>
      </c>
      <c r="D115" s="1199"/>
      <c r="E115" s="1199"/>
      <c r="F115" s="1199"/>
      <c r="G115" s="1199"/>
      <c r="H115" s="1199"/>
      <c r="I115" s="1199"/>
      <c r="J115" s="1199"/>
      <c r="K115" s="1199"/>
      <c r="L115" s="1199"/>
      <c r="M115" s="1199"/>
      <c r="N115" s="1199"/>
      <c r="O115" s="1199"/>
      <c r="P115" s="1199"/>
      <c r="Q115" s="1192"/>
      <c r="R115" s="1413"/>
      <c r="S115" s="1192"/>
      <c r="T115" s="1193"/>
      <c r="U115" s="1157"/>
      <c r="V115" s="1158"/>
      <c r="W115" s="1157"/>
      <c r="X115" s="1158"/>
      <c r="Y115" s="1157"/>
      <c r="Z115" s="1156"/>
      <c r="AA115" s="1156"/>
      <c r="AB115" s="1156"/>
      <c r="AC115" s="1156"/>
      <c r="AD115" s="1156"/>
      <c r="AE115" s="1156"/>
      <c r="AF115" s="1158"/>
      <c r="AG115" s="1224"/>
      <c r="AH115" s="1225"/>
      <c r="AI115" s="679"/>
      <c r="AJ115" s="680"/>
      <c r="AK115" s="1157"/>
      <c r="AL115" s="1156"/>
      <c r="AM115" s="679"/>
      <c r="AN115" s="680"/>
      <c r="AO115" s="1157"/>
      <c r="AP115" s="1156"/>
      <c r="AQ115" s="679"/>
      <c r="AR115" s="680"/>
      <c r="AS115" s="1206"/>
      <c r="AT115" s="1207"/>
      <c r="AU115" s="683"/>
      <c r="AV115" s="684"/>
      <c r="AW115" s="1157"/>
      <c r="AX115" s="1156"/>
      <c r="AY115" s="679"/>
      <c r="AZ115" s="680"/>
      <c r="BA115" s="1155"/>
      <c r="BB115" s="1156"/>
      <c r="BC115" s="679"/>
      <c r="BD115" s="681"/>
      <c r="BE115" s="1157"/>
      <c r="BF115" s="1156"/>
      <c r="BG115" s="679"/>
      <c r="BH115" s="680"/>
      <c r="BI115" s="1155"/>
      <c r="BJ115" s="1156"/>
      <c r="BK115" s="679"/>
      <c r="BL115" s="680"/>
      <c r="BM115" s="1157"/>
      <c r="BN115" s="1158"/>
      <c r="BO115" s="1159" t="s">
        <v>190</v>
      </c>
      <c r="BP115" s="1160"/>
      <c r="BQ115" s="1160"/>
      <c r="BR115" s="1161"/>
      <c r="BS115" s="619"/>
      <c r="BT115" s="619"/>
      <c r="BU115" s="619"/>
    </row>
    <row r="116" spans="2:73" ht="210" customHeight="1">
      <c r="B116" s="1220" t="s">
        <v>371</v>
      </c>
      <c r="C116" s="1166" t="s">
        <v>457</v>
      </c>
      <c r="D116" s="1167"/>
      <c r="E116" s="1167"/>
      <c r="F116" s="1167"/>
      <c r="G116" s="1167"/>
      <c r="H116" s="1167"/>
      <c r="I116" s="1167"/>
      <c r="J116" s="1167"/>
      <c r="K116" s="1167"/>
      <c r="L116" s="1167"/>
      <c r="M116" s="1167"/>
      <c r="N116" s="1167"/>
      <c r="O116" s="1167"/>
      <c r="P116" s="1167"/>
      <c r="Q116" s="1204"/>
      <c r="R116" s="1205"/>
      <c r="S116" s="1222" t="s">
        <v>603</v>
      </c>
      <c r="T116" s="1223"/>
      <c r="U116" s="1157">
        <f>AG116+AK116+AO116+AS116+AW116+BA116+BE116+BI116</f>
        <v>138</v>
      </c>
      <c r="V116" s="1158"/>
      <c r="W116" s="1157">
        <v>85</v>
      </c>
      <c r="X116" s="1158"/>
      <c r="Y116" s="1157">
        <v>34</v>
      </c>
      <c r="Z116" s="1156"/>
      <c r="AA116" s="1156">
        <v>17</v>
      </c>
      <c r="AB116" s="1156"/>
      <c r="AC116" s="1156">
        <v>34</v>
      </c>
      <c r="AD116" s="1156"/>
      <c r="AE116" s="1156"/>
      <c r="AF116" s="1158"/>
      <c r="AG116" s="1224"/>
      <c r="AH116" s="1225"/>
      <c r="AI116" s="679"/>
      <c r="AJ116" s="680"/>
      <c r="AK116" s="1157"/>
      <c r="AL116" s="1156"/>
      <c r="AM116" s="679"/>
      <c r="AN116" s="680"/>
      <c r="AO116" s="1157"/>
      <c r="AP116" s="1156"/>
      <c r="AQ116" s="679"/>
      <c r="AR116" s="680"/>
      <c r="AS116" s="1206"/>
      <c r="AT116" s="1207"/>
      <c r="AU116" s="683"/>
      <c r="AV116" s="684"/>
      <c r="AW116" s="1157"/>
      <c r="AX116" s="1156"/>
      <c r="AY116" s="679"/>
      <c r="AZ116" s="680"/>
      <c r="BA116" s="1155">
        <v>138</v>
      </c>
      <c r="BB116" s="1156"/>
      <c r="BC116" s="679">
        <v>85</v>
      </c>
      <c r="BD116" s="681">
        <v>3</v>
      </c>
      <c r="BE116" s="1157"/>
      <c r="BF116" s="1156"/>
      <c r="BG116" s="679"/>
      <c r="BH116" s="680"/>
      <c r="BI116" s="1155"/>
      <c r="BJ116" s="1156"/>
      <c r="BK116" s="679"/>
      <c r="BL116" s="680"/>
      <c r="BM116" s="1157">
        <f>SUM(AJ116+AN116+AR116+AV116+AZ116+BD116+BH116+BL116)</f>
        <v>3</v>
      </c>
      <c r="BN116" s="1158"/>
      <c r="BO116" s="1159"/>
      <c r="BP116" s="1160"/>
      <c r="BQ116" s="1160"/>
      <c r="BR116" s="1161"/>
      <c r="BS116" s="619"/>
      <c r="BT116" s="619"/>
      <c r="BU116" s="619"/>
    </row>
    <row r="117" spans="2:73" ht="408.75" customHeight="1">
      <c r="B117" s="1221"/>
      <c r="C117" s="1166" t="s">
        <v>616</v>
      </c>
      <c r="D117" s="1167"/>
      <c r="E117" s="1167"/>
      <c r="F117" s="1167"/>
      <c r="G117" s="1167"/>
      <c r="H117" s="1167"/>
      <c r="I117" s="1167"/>
      <c r="J117" s="1167"/>
      <c r="K117" s="1167"/>
      <c r="L117" s="1167"/>
      <c r="M117" s="1167"/>
      <c r="N117" s="1167"/>
      <c r="O117" s="1167"/>
      <c r="P117" s="1167"/>
      <c r="Q117" s="1204"/>
      <c r="R117" s="1205"/>
      <c r="S117" s="1204"/>
      <c r="T117" s="1205"/>
      <c r="U117" s="1157">
        <f>AG117+AK117+AO117+AS117+AW117+BA117+BE117+BI117</f>
        <v>40</v>
      </c>
      <c r="V117" s="1158"/>
      <c r="W117" s="1294"/>
      <c r="X117" s="1295"/>
      <c r="Y117" s="1294"/>
      <c r="Z117" s="1155"/>
      <c r="AA117" s="1171"/>
      <c r="AB117" s="1155"/>
      <c r="AC117" s="1171"/>
      <c r="AD117" s="1155"/>
      <c r="AE117" s="1156"/>
      <c r="AF117" s="1158"/>
      <c r="AG117" s="1224"/>
      <c r="AH117" s="1225"/>
      <c r="AI117" s="679"/>
      <c r="AJ117" s="680"/>
      <c r="AK117" s="1157"/>
      <c r="AL117" s="1156"/>
      <c r="AM117" s="679"/>
      <c r="AN117" s="680"/>
      <c r="AO117" s="1157"/>
      <c r="AP117" s="1156"/>
      <c r="AQ117" s="679"/>
      <c r="AR117" s="680"/>
      <c r="AS117" s="1206"/>
      <c r="AT117" s="1207"/>
      <c r="AU117" s="683"/>
      <c r="AV117" s="684"/>
      <c r="AW117" s="1157"/>
      <c r="AX117" s="1156"/>
      <c r="AY117" s="679"/>
      <c r="AZ117" s="680"/>
      <c r="BA117" s="1155">
        <v>40</v>
      </c>
      <c r="BB117" s="1156"/>
      <c r="BC117" s="679"/>
      <c r="BD117" s="681">
        <v>1</v>
      </c>
      <c r="BE117" s="1157"/>
      <c r="BF117" s="1156"/>
      <c r="BG117" s="679"/>
      <c r="BH117" s="680"/>
      <c r="BI117" s="1155"/>
      <c r="BJ117" s="1156"/>
      <c r="BK117" s="679"/>
      <c r="BL117" s="680"/>
      <c r="BM117" s="1157">
        <f>SUM(AJ117+AN117+AR117+AV117+AZ117+BD117+BH117+BL117)</f>
        <v>1</v>
      </c>
      <c r="BN117" s="1158"/>
      <c r="BO117" s="1159"/>
      <c r="BP117" s="1160"/>
      <c r="BQ117" s="1160"/>
      <c r="BR117" s="1161"/>
      <c r="BS117" s="619"/>
      <c r="BT117" s="619"/>
      <c r="BU117" s="619"/>
    </row>
    <row r="118" spans="2:73" ht="210" customHeight="1">
      <c r="B118" s="718" t="s">
        <v>373</v>
      </c>
      <c r="C118" s="1166" t="s">
        <v>456</v>
      </c>
      <c r="D118" s="1167"/>
      <c r="E118" s="1167"/>
      <c r="F118" s="1167"/>
      <c r="G118" s="1167"/>
      <c r="H118" s="1167"/>
      <c r="I118" s="1167"/>
      <c r="J118" s="1167"/>
      <c r="K118" s="1167"/>
      <c r="L118" s="1167"/>
      <c r="M118" s="1167"/>
      <c r="N118" s="1167"/>
      <c r="O118" s="1167"/>
      <c r="P118" s="1167"/>
      <c r="Q118" s="1222">
        <v>7</v>
      </c>
      <c r="R118" s="1426"/>
      <c r="S118" s="1204"/>
      <c r="T118" s="1205"/>
      <c r="U118" s="1157">
        <f>AG118+AK118+AO118+AS118+AW118+BA118+BE118+BI118</f>
        <v>120</v>
      </c>
      <c r="V118" s="1158"/>
      <c r="W118" s="1157">
        <v>68</v>
      </c>
      <c r="X118" s="1158"/>
      <c r="Y118" s="1157">
        <v>34</v>
      </c>
      <c r="Z118" s="1156"/>
      <c r="AA118" s="1156">
        <v>17</v>
      </c>
      <c r="AB118" s="1156"/>
      <c r="AC118" s="1156">
        <v>17</v>
      </c>
      <c r="AD118" s="1156"/>
      <c r="AE118" s="1156"/>
      <c r="AF118" s="1158"/>
      <c r="AG118" s="1224"/>
      <c r="AH118" s="1225"/>
      <c r="AI118" s="679"/>
      <c r="AJ118" s="680"/>
      <c r="AK118" s="1157"/>
      <c r="AL118" s="1156"/>
      <c r="AM118" s="679"/>
      <c r="AN118" s="680"/>
      <c r="AO118" s="1157"/>
      <c r="AP118" s="1156"/>
      <c r="AQ118" s="679"/>
      <c r="AR118" s="680"/>
      <c r="AS118" s="1206"/>
      <c r="AT118" s="1207"/>
      <c r="AU118" s="683"/>
      <c r="AV118" s="684"/>
      <c r="AW118" s="1157"/>
      <c r="AX118" s="1156"/>
      <c r="AY118" s="679"/>
      <c r="AZ118" s="680"/>
      <c r="BA118" s="1155"/>
      <c r="BB118" s="1156"/>
      <c r="BC118" s="679"/>
      <c r="BD118" s="681"/>
      <c r="BE118" s="1157">
        <v>120</v>
      </c>
      <c r="BF118" s="1156"/>
      <c r="BG118" s="679">
        <v>68</v>
      </c>
      <c r="BH118" s="680">
        <v>3</v>
      </c>
      <c r="BI118" s="1155"/>
      <c r="BJ118" s="1156"/>
      <c r="BK118" s="679"/>
      <c r="BL118" s="680"/>
      <c r="BM118" s="1157">
        <f>SUM(AJ118+AN118+AR118+AV118+AZ118+BD118+BH118+BL118)</f>
        <v>3</v>
      </c>
      <c r="BN118" s="1158"/>
      <c r="BO118" s="1159"/>
      <c r="BP118" s="1160"/>
      <c r="BQ118" s="1160"/>
      <c r="BR118" s="1161"/>
      <c r="BS118" s="619"/>
      <c r="BT118" s="619"/>
      <c r="BU118" s="619"/>
    </row>
    <row r="119" spans="2:73" ht="408.75" customHeight="1">
      <c r="B119" s="589" t="s">
        <v>261</v>
      </c>
      <c r="C119" s="1253" t="s">
        <v>499</v>
      </c>
      <c r="D119" s="1199"/>
      <c r="E119" s="1199"/>
      <c r="F119" s="1199"/>
      <c r="G119" s="1199"/>
      <c r="H119" s="1199"/>
      <c r="I119" s="1199"/>
      <c r="J119" s="1199"/>
      <c r="K119" s="1199"/>
      <c r="L119" s="1199"/>
      <c r="M119" s="1199"/>
      <c r="N119" s="1199"/>
      <c r="O119" s="1199"/>
      <c r="P119" s="1199"/>
      <c r="Q119" s="1204"/>
      <c r="R119" s="1205"/>
      <c r="S119" s="1182"/>
      <c r="T119" s="1182"/>
      <c r="U119" s="1157"/>
      <c r="V119" s="1156"/>
      <c r="W119" s="1156"/>
      <c r="X119" s="1158"/>
      <c r="Y119" s="1155"/>
      <c r="Z119" s="1156"/>
      <c r="AA119" s="1156"/>
      <c r="AB119" s="1156"/>
      <c r="AC119" s="1156"/>
      <c r="AD119" s="1156"/>
      <c r="AE119" s="1156"/>
      <c r="AF119" s="1171"/>
      <c r="AG119" s="1157"/>
      <c r="AH119" s="1156"/>
      <c r="AI119" s="679"/>
      <c r="AJ119" s="680"/>
      <c r="AK119" s="1155"/>
      <c r="AL119" s="1156"/>
      <c r="AM119" s="679"/>
      <c r="AN119" s="681"/>
      <c r="AO119" s="1157"/>
      <c r="AP119" s="1156"/>
      <c r="AQ119" s="679"/>
      <c r="AR119" s="680"/>
      <c r="AS119" s="1155"/>
      <c r="AT119" s="1156"/>
      <c r="AU119" s="679"/>
      <c r="AV119" s="681"/>
      <c r="AW119" s="1157"/>
      <c r="AX119" s="1156"/>
      <c r="AY119" s="679"/>
      <c r="AZ119" s="680"/>
      <c r="BA119" s="1155"/>
      <c r="BB119" s="1156"/>
      <c r="BC119" s="679"/>
      <c r="BD119" s="681"/>
      <c r="BE119" s="1157"/>
      <c r="BF119" s="1156"/>
      <c r="BG119" s="679"/>
      <c r="BH119" s="680"/>
      <c r="BI119" s="1155"/>
      <c r="BJ119" s="1156"/>
      <c r="BK119" s="679"/>
      <c r="BL119" s="681"/>
      <c r="BM119" s="1157"/>
      <c r="BN119" s="1158"/>
      <c r="BO119" s="1159" t="s">
        <v>192</v>
      </c>
      <c r="BP119" s="1160"/>
      <c r="BQ119" s="1160"/>
      <c r="BR119" s="1161"/>
      <c r="BS119" s="619"/>
      <c r="BT119" s="619"/>
      <c r="BU119" s="619"/>
    </row>
    <row r="120" spans="2:73" ht="319.5" customHeight="1">
      <c r="B120" s="1220" t="s">
        <v>233</v>
      </c>
      <c r="C120" s="1166" t="s">
        <v>460</v>
      </c>
      <c r="D120" s="1167"/>
      <c r="E120" s="1167"/>
      <c r="F120" s="1167"/>
      <c r="G120" s="1167"/>
      <c r="H120" s="1167"/>
      <c r="I120" s="1167"/>
      <c r="J120" s="1167"/>
      <c r="K120" s="1167"/>
      <c r="L120" s="1167"/>
      <c r="M120" s="1167"/>
      <c r="N120" s="1167"/>
      <c r="O120" s="1167"/>
      <c r="P120" s="1167"/>
      <c r="Q120" s="1204" t="s">
        <v>525</v>
      </c>
      <c r="R120" s="1205"/>
      <c r="S120" s="1182"/>
      <c r="T120" s="1182"/>
      <c r="U120" s="1157">
        <f>AG120+AK120+AO120+AS120+AW120+BA120+BE120+BI120</f>
        <v>238</v>
      </c>
      <c r="V120" s="1156"/>
      <c r="W120" s="1156">
        <v>104</v>
      </c>
      <c r="X120" s="1158"/>
      <c r="Y120" s="1155">
        <v>36</v>
      </c>
      <c r="Z120" s="1156"/>
      <c r="AA120" s="1156">
        <v>68</v>
      </c>
      <c r="AB120" s="1156"/>
      <c r="AC120" s="1156"/>
      <c r="AD120" s="1156"/>
      <c r="AE120" s="1156"/>
      <c r="AF120" s="1171"/>
      <c r="AG120" s="1157">
        <v>138</v>
      </c>
      <c r="AH120" s="1156"/>
      <c r="AI120" s="679">
        <v>68</v>
      </c>
      <c r="AJ120" s="599">
        <v>3</v>
      </c>
      <c r="AK120" s="1155">
        <v>100</v>
      </c>
      <c r="AL120" s="1156"/>
      <c r="AM120" s="679">
        <v>36</v>
      </c>
      <c r="AN120" s="681">
        <v>3</v>
      </c>
      <c r="AO120" s="1157"/>
      <c r="AP120" s="1156"/>
      <c r="AQ120" s="679"/>
      <c r="AR120" s="680"/>
      <c r="AS120" s="1155"/>
      <c r="AT120" s="1156"/>
      <c r="AU120" s="679"/>
      <c r="AV120" s="681"/>
      <c r="AW120" s="1157"/>
      <c r="AX120" s="1156"/>
      <c r="AY120" s="679"/>
      <c r="AZ120" s="680"/>
      <c r="BA120" s="1155"/>
      <c r="BB120" s="1156"/>
      <c r="BC120" s="679"/>
      <c r="BD120" s="681"/>
      <c r="BE120" s="1157"/>
      <c r="BF120" s="1156"/>
      <c r="BG120" s="679"/>
      <c r="BH120" s="680"/>
      <c r="BI120" s="1155"/>
      <c r="BJ120" s="1156"/>
      <c r="BK120" s="679"/>
      <c r="BL120" s="681"/>
      <c r="BM120" s="1157">
        <f>SUM(AJ120+AN120+AR120+AV120+AZ120+BD120+BH120+BL120)</f>
        <v>6</v>
      </c>
      <c r="BN120" s="1158"/>
      <c r="BO120" s="1484"/>
      <c r="BP120" s="1485"/>
      <c r="BQ120" s="1485"/>
      <c r="BR120" s="1486"/>
      <c r="BS120" s="619"/>
      <c r="BT120" s="619"/>
      <c r="BU120" s="619"/>
    </row>
    <row r="121" spans="2:73" ht="273.75" customHeight="1">
      <c r="B121" s="1345"/>
      <c r="C121" s="1276" t="s">
        <v>617</v>
      </c>
      <c r="D121" s="1277"/>
      <c r="E121" s="1277"/>
      <c r="F121" s="1277"/>
      <c r="G121" s="1277"/>
      <c r="H121" s="1277"/>
      <c r="I121" s="1277"/>
      <c r="J121" s="1277"/>
      <c r="K121" s="1277"/>
      <c r="L121" s="1277"/>
      <c r="M121" s="1277"/>
      <c r="N121" s="1277"/>
      <c r="O121" s="1277"/>
      <c r="P121" s="1278"/>
      <c r="Q121" s="719"/>
      <c r="R121" s="720"/>
      <c r="S121" s="1269"/>
      <c r="T121" s="1270"/>
      <c r="U121" s="1172">
        <f>AG121+AK121+AO121+AS121+AW121+BA121+BE121+BI121</f>
        <v>40</v>
      </c>
      <c r="V121" s="1173"/>
      <c r="W121" s="1265"/>
      <c r="X121" s="1274"/>
      <c r="Y121" s="1172"/>
      <c r="Z121" s="1173"/>
      <c r="AA121" s="1265"/>
      <c r="AB121" s="1173"/>
      <c r="AC121" s="1265"/>
      <c r="AD121" s="1173"/>
      <c r="AE121" s="1265"/>
      <c r="AF121" s="1274"/>
      <c r="AG121" s="1172"/>
      <c r="AH121" s="1173"/>
      <c r="AI121" s="1176"/>
      <c r="AJ121" s="1176"/>
      <c r="AK121" s="1265"/>
      <c r="AL121" s="1173"/>
      <c r="AM121" s="1176"/>
      <c r="AN121" s="1176"/>
      <c r="AO121" s="1172">
        <v>40</v>
      </c>
      <c r="AP121" s="1173"/>
      <c r="AQ121" s="1176"/>
      <c r="AR121" s="1401">
        <v>1</v>
      </c>
      <c r="AS121" s="1172"/>
      <c r="AT121" s="1173"/>
      <c r="AU121" s="1176"/>
      <c r="AV121" s="1176"/>
      <c r="AW121" s="1172"/>
      <c r="AX121" s="1173"/>
      <c r="AY121" s="1176"/>
      <c r="AZ121" s="1176"/>
      <c r="BA121" s="1265"/>
      <c r="BB121" s="1173"/>
      <c r="BC121" s="1176"/>
      <c r="BD121" s="1176"/>
      <c r="BE121" s="1172"/>
      <c r="BF121" s="1173"/>
      <c r="BG121" s="1176"/>
      <c r="BH121" s="1176"/>
      <c r="BI121" s="1265"/>
      <c r="BJ121" s="1173"/>
      <c r="BK121" s="1176"/>
      <c r="BL121" s="1176"/>
      <c r="BM121" s="1172">
        <f>SUM(AJ121+AN121+AR121+AV121+AZ121+BD121+BH121+BL121)</f>
        <v>1</v>
      </c>
      <c r="BN121" s="1274"/>
      <c r="BO121" s="1347"/>
      <c r="BP121" s="1348"/>
      <c r="BQ121" s="1348"/>
      <c r="BR121" s="1349"/>
      <c r="BS121" s="619"/>
      <c r="BT121" s="619"/>
      <c r="BU121" s="619"/>
    </row>
    <row r="122" spans="2:73" ht="294" customHeight="1">
      <c r="B122" s="1346"/>
      <c r="C122" s="1200"/>
      <c r="D122" s="1201"/>
      <c r="E122" s="1201"/>
      <c r="F122" s="1201"/>
      <c r="G122" s="1201"/>
      <c r="H122" s="1201"/>
      <c r="I122" s="1201"/>
      <c r="J122" s="1201"/>
      <c r="K122" s="1201"/>
      <c r="L122" s="1201"/>
      <c r="M122" s="1201"/>
      <c r="N122" s="1201"/>
      <c r="O122" s="1201"/>
      <c r="P122" s="1279"/>
      <c r="Q122" s="721"/>
      <c r="R122" s="722"/>
      <c r="S122" s="1271"/>
      <c r="T122" s="1272"/>
      <c r="U122" s="1273"/>
      <c r="V122" s="1195"/>
      <c r="W122" s="1197"/>
      <c r="X122" s="1275"/>
      <c r="Y122" s="1273"/>
      <c r="Z122" s="1195"/>
      <c r="AA122" s="1197"/>
      <c r="AB122" s="1195"/>
      <c r="AC122" s="1197"/>
      <c r="AD122" s="1195"/>
      <c r="AE122" s="1197"/>
      <c r="AF122" s="1275"/>
      <c r="AG122" s="1273"/>
      <c r="AH122" s="1195"/>
      <c r="AI122" s="1177"/>
      <c r="AJ122" s="1177"/>
      <c r="AK122" s="1197"/>
      <c r="AL122" s="1195"/>
      <c r="AM122" s="1177"/>
      <c r="AN122" s="1177"/>
      <c r="AO122" s="1273"/>
      <c r="AP122" s="1195"/>
      <c r="AQ122" s="1177"/>
      <c r="AR122" s="1196"/>
      <c r="AS122" s="1273"/>
      <c r="AT122" s="1195"/>
      <c r="AU122" s="1177"/>
      <c r="AV122" s="1177"/>
      <c r="AW122" s="1273"/>
      <c r="AX122" s="1195"/>
      <c r="AY122" s="1177"/>
      <c r="AZ122" s="1177"/>
      <c r="BA122" s="1197"/>
      <c r="BB122" s="1195"/>
      <c r="BC122" s="1177"/>
      <c r="BD122" s="1177"/>
      <c r="BE122" s="1273"/>
      <c r="BF122" s="1195"/>
      <c r="BG122" s="1177"/>
      <c r="BH122" s="1177"/>
      <c r="BI122" s="1197"/>
      <c r="BJ122" s="1195"/>
      <c r="BK122" s="1177"/>
      <c r="BL122" s="1177"/>
      <c r="BM122" s="1273"/>
      <c r="BN122" s="1275"/>
      <c r="BO122" s="1353"/>
      <c r="BP122" s="1354"/>
      <c r="BQ122" s="1354"/>
      <c r="BR122" s="1355"/>
      <c r="BS122" s="619"/>
      <c r="BT122" s="619"/>
      <c r="BU122" s="619"/>
    </row>
    <row r="123" spans="2:73" ht="319.5" customHeight="1">
      <c r="B123" s="682" t="s">
        <v>234</v>
      </c>
      <c r="C123" s="1166" t="s">
        <v>471</v>
      </c>
      <c r="D123" s="1167"/>
      <c r="E123" s="1167"/>
      <c r="F123" s="1167"/>
      <c r="G123" s="1167"/>
      <c r="H123" s="1167"/>
      <c r="I123" s="1167"/>
      <c r="J123" s="1167"/>
      <c r="K123" s="1167"/>
      <c r="L123" s="1167"/>
      <c r="M123" s="1167"/>
      <c r="N123" s="1167"/>
      <c r="O123" s="1167"/>
      <c r="P123" s="1167"/>
      <c r="Q123" s="1192"/>
      <c r="R123" s="1193"/>
      <c r="S123" s="1182">
        <v>5</v>
      </c>
      <c r="T123" s="1182"/>
      <c r="U123" s="1157">
        <f>AG123+AK123+AO123+AS123+AW123+BA123+BE123+BI123</f>
        <v>100</v>
      </c>
      <c r="V123" s="1156"/>
      <c r="W123" s="1156">
        <v>54</v>
      </c>
      <c r="X123" s="1158"/>
      <c r="Y123" s="1155">
        <v>16</v>
      </c>
      <c r="Z123" s="1156"/>
      <c r="AA123" s="1156">
        <v>38</v>
      </c>
      <c r="AB123" s="1156"/>
      <c r="AC123" s="1156"/>
      <c r="AD123" s="1156"/>
      <c r="AE123" s="1156"/>
      <c r="AF123" s="1171"/>
      <c r="AG123" s="1157"/>
      <c r="AH123" s="1156"/>
      <c r="AI123" s="679"/>
      <c r="AJ123" s="680"/>
      <c r="AK123" s="1155"/>
      <c r="AL123" s="1156"/>
      <c r="AM123" s="679"/>
      <c r="AN123" s="681"/>
      <c r="AO123" s="1157"/>
      <c r="AP123" s="1156"/>
      <c r="AQ123" s="679"/>
      <c r="AR123" s="680"/>
      <c r="AS123" s="1155"/>
      <c r="AT123" s="1156"/>
      <c r="AU123" s="679"/>
      <c r="AV123" s="681"/>
      <c r="AW123" s="1157">
        <v>100</v>
      </c>
      <c r="AX123" s="1156"/>
      <c r="AY123" s="679">
        <v>54</v>
      </c>
      <c r="AZ123" s="680">
        <v>3</v>
      </c>
      <c r="BA123" s="1155"/>
      <c r="BB123" s="1156"/>
      <c r="BC123" s="679"/>
      <c r="BD123" s="681"/>
      <c r="BE123" s="1157"/>
      <c r="BF123" s="1156"/>
      <c r="BG123" s="679"/>
      <c r="BH123" s="680"/>
      <c r="BI123" s="1155"/>
      <c r="BJ123" s="1156"/>
      <c r="BK123" s="679"/>
      <c r="BL123" s="681"/>
      <c r="BM123" s="1157">
        <f>SUM(AJ123+AN123+AR123+AV123+AZ123+BD123+BH123+BL123)</f>
        <v>3</v>
      </c>
      <c r="BN123" s="1158"/>
      <c r="BO123" s="1159"/>
      <c r="BP123" s="1160"/>
      <c r="BQ123" s="1160"/>
      <c r="BR123" s="1161"/>
      <c r="BS123" s="619"/>
      <c r="BT123" s="619"/>
      <c r="BU123" s="619"/>
    </row>
    <row r="124" spans="2:73" ht="210" customHeight="1">
      <c r="B124" s="1220" t="s">
        <v>591</v>
      </c>
      <c r="C124" s="1166" t="s">
        <v>468</v>
      </c>
      <c r="D124" s="1167"/>
      <c r="E124" s="1167"/>
      <c r="F124" s="1167"/>
      <c r="G124" s="1167"/>
      <c r="H124" s="1167"/>
      <c r="I124" s="1167"/>
      <c r="J124" s="1167"/>
      <c r="K124" s="1167"/>
      <c r="L124" s="1167"/>
      <c r="M124" s="1167"/>
      <c r="N124" s="1167"/>
      <c r="O124" s="1167"/>
      <c r="P124" s="1167"/>
      <c r="Q124" s="1192">
        <v>5</v>
      </c>
      <c r="R124" s="1193"/>
      <c r="S124" s="1423"/>
      <c r="T124" s="1413"/>
      <c r="U124" s="1157">
        <f>AG124+AK124+AO124+AS124+AW124+BA124+BE124+BI124</f>
        <v>120</v>
      </c>
      <c r="V124" s="1156"/>
      <c r="W124" s="1156">
        <v>68</v>
      </c>
      <c r="X124" s="1158"/>
      <c r="Y124" s="1155">
        <v>34</v>
      </c>
      <c r="Z124" s="1156"/>
      <c r="AA124" s="1156"/>
      <c r="AB124" s="1156"/>
      <c r="AC124" s="1156">
        <v>34</v>
      </c>
      <c r="AD124" s="1156"/>
      <c r="AE124" s="1156"/>
      <c r="AF124" s="1171"/>
      <c r="AG124" s="1157"/>
      <c r="AH124" s="1156"/>
      <c r="AI124" s="679"/>
      <c r="AJ124" s="680"/>
      <c r="AK124" s="1155"/>
      <c r="AL124" s="1156"/>
      <c r="AM124" s="679"/>
      <c r="AN124" s="681"/>
      <c r="AO124" s="1157"/>
      <c r="AP124" s="1156"/>
      <c r="AQ124" s="679"/>
      <c r="AR124" s="680"/>
      <c r="AS124" s="1155"/>
      <c r="AT124" s="1156"/>
      <c r="AU124" s="679"/>
      <c r="AV124" s="681"/>
      <c r="AW124" s="1157">
        <v>120</v>
      </c>
      <c r="AX124" s="1156"/>
      <c r="AY124" s="679">
        <v>68</v>
      </c>
      <c r="AZ124" s="680">
        <v>3</v>
      </c>
      <c r="BA124" s="1155"/>
      <c r="BB124" s="1156"/>
      <c r="BC124" s="679"/>
      <c r="BD124" s="681"/>
      <c r="BE124" s="1157"/>
      <c r="BF124" s="1156"/>
      <c r="BG124" s="679"/>
      <c r="BH124" s="680"/>
      <c r="BI124" s="1155"/>
      <c r="BJ124" s="1156"/>
      <c r="BK124" s="679"/>
      <c r="BL124" s="681"/>
      <c r="BM124" s="1157">
        <f>SUM(AJ124+AN124+AR124+AV124+AZ124+BD124+BH124+BL124)</f>
        <v>3</v>
      </c>
      <c r="BN124" s="1158"/>
      <c r="BO124" s="1159"/>
      <c r="BP124" s="1160"/>
      <c r="BQ124" s="1160"/>
      <c r="BR124" s="1161"/>
      <c r="BS124" s="619"/>
      <c r="BT124" s="619"/>
      <c r="BU124" s="619"/>
    </row>
    <row r="125" spans="2:73" ht="408.75" customHeight="1">
      <c r="B125" s="1221"/>
      <c r="C125" s="1166" t="s">
        <v>469</v>
      </c>
      <c r="D125" s="1167"/>
      <c r="E125" s="1167"/>
      <c r="F125" s="1167"/>
      <c r="G125" s="1167"/>
      <c r="H125" s="1167"/>
      <c r="I125" s="1167"/>
      <c r="J125" s="1167"/>
      <c r="K125" s="1167"/>
      <c r="L125" s="1167"/>
      <c r="M125" s="1167"/>
      <c r="N125" s="1167"/>
      <c r="O125" s="1167"/>
      <c r="P125" s="1167"/>
      <c r="Q125" s="1204"/>
      <c r="R125" s="1205"/>
      <c r="S125" s="1182"/>
      <c r="T125" s="1182"/>
      <c r="U125" s="1157">
        <f>AG125+AK125+AO125+AS125+AW125+BA125+BE125+BI125</f>
        <v>40</v>
      </c>
      <c r="V125" s="1156"/>
      <c r="W125" s="1171"/>
      <c r="X125" s="1295"/>
      <c r="Y125" s="1645"/>
      <c r="Z125" s="1155"/>
      <c r="AA125" s="1156"/>
      <c r="AB125" s="1156"/>
      <c r="AC125" s="1171"/>
      <c r="AD125" s="1155"/>
      <c r="AE125" s="1156"/>
      <c r="AF125" s="1171"/>
      <c r="AG125" s="1157"/>
      <c r="AH125" s="1156"/>
      <c r="AI125" s="679"/>
      <c r="AJ125" s="680"/>
      <c r="AK125" s="1155"/>
      <c r="AL125" s="1156"/>
      <c r="AM125" s="679"/>
      <c r="AN125" s="681"/>
      <c r="AO125" s="1157"/>
      <c r="AP125" s="1156"/>
      <c r="AQ125" s="679"/>
      <c r="AR125" s="680"/>
      <c r="AS125" s="1155"/>
      <c r="AT125" s="1156"/>
      <c r="AU125" s="679"/>
      <c r="AV125" s="681"/>
      <c r="AW125" s="1157">
        <v>40</v>
      </c>
      <c r="AX125" s="1156"/>
      <c r="AY125" s="679"/>
      <c r="AZ125" s="680">
        <v>1</v>
      </c>
      <c r="BA125" s="1155"/>
      <c r="BB125" s="1156"/>
      <c r="BC125" s="679"/>
      <c r="BD125" s="681"/>
      <c r="BE125" s="1157"/>
      <c r="BF125" s="1156"/>
      <c r="BG125" s="679"/>
      <c r="BH125" s="680"/>
      <c r="BI125" s="1155"/>
      <c r="BJ125" s="1156"/>
      <c r="BK125" s="679"/>
      <c r="BL125" s="681"/>
      <c r="BM125" s="1157">
        <f>SUM(AJ125+AN125+AR125+AV125+AZ125+BD125+BH125+BL125)</f>
        <v>1</v>
      </c>
      <c r="BN125" s="1158"/>
      <c r="BO125" s="1159"/>
      <c r="BP125" s="1160"/>
      <c r="BQ125" s="1160"/>
      <c r="BR125" s="1161"/>
      <c r="BS125" s="619"/>
      <c r="BT125" s="619"/>
      <c r="BU125" s="619"/>
    </row>
    <row r="126" spans="2:73" ht="210" customHeight="1">
      <c r="B126" s="589" t="s">
        <v>262</v>
      </c>
      <c r="C126" s="1253" t="s">
        <v>489</v>
      </c>
      <c r="D126" s="1199"/>
      <c r="E126" s="1199"/>
      <c r="F126" s="1199"/>
      <c r="G126" s="1199"/>
      <c r="H126" s="1199"/>
      <c r="I126" s="1199"/>
      <c r="J126" s="1199"/>
      <c r="K126" s="1199"/>
      <c r="L126" s="1199"/>
      <c r="M126" s="1199"/>
      <c r="N126" s="1199"/>
      <c r="O126" s="1199"/>
      <c r="P126" s="1199"/>
      <c r="Q126" s="1204"/>
      <c r="R126" s="1205"/>
      <c r="S126" s="1182"/>
      <c r="T126" s="1182"/>
      <c r="U126" s="1157"/>
      <c r="V126" s="1156"/>
      <c r="W126" s="1156"/>
      <c r="X126" s="1158"/>
      <c r="Y126" s="1155"/>
      <c r="Z126" s="1156"/>
      <c r="AA126" s="1156"/>
      <c r="AB126" s="1156"/>
      <c r="AC126" s="1156"/>
      <c r="AD126" s="1156"/>
      <c r="AE126" s="1156"/>
      <c r="AF126" s="1171"/>
      <c r="AG126" s="1157"/>
      <c r="AH126" s="1156"/>
      <c r="AI126" s="679"/>
      <c r="AJ126" s="680"/>
      <c r="AK126" s="1155"/>
      <c r="AL126" s="1156"/>
      <c r="AM126" s="679"/>
      <c r="AN126" s="681"/>
      <c r="AO126" s="1157"/>
      <c r="AP126" s="1156"/>
      <c r="AQ126" s="679"/>
      <c r="AR126" s="680"/>
      <c r="AS126" s="1155"/>
      <c r="AT126" s="1156"/>
      <c r="AU126" s="683"/>
      <c r="AV126" s="684"/>
      <c r="AW126" s="1157"/>
      <c r="AX126" s="1156"/>
      <c r="AY126" s="679"/>
      <c r="AZ126" s="680"/>
      <c r="BA126" s="1155"/>
      <c r="BB126" s="1156"/>
      <c r="BC126" s="679"/>
      <c r="BD126" s="681"/>
      <c r="BE126" s="1157"/>
      <c r="BF126" s="1156"/>
      <c r="BG126" s="679"/>
      <c r="BH126" s="680"/>
      <c r="BI126" s="1155"/>
      <c r="BJ126" s="1156"/>
      <c r="BK126" s="679"/>
      <c r="BL126" s="681"/>
      <c r="BM126" s="1157"/>
      <c r="BN126" s="1158"/>
      <c r="BO126" s="1159" t="s">
        <v>195</v>
      </c>
      <c r="BP126" s="1160"/>
      <c r="BQ126" s="1160"/>
      <c r="BR126" s="1161"/>
      <c r="BS126" s="619"/>
      <c r="BT126" s="619"/>
      <c r="BU126" s="619"/>
    </row>
    <row r="127" spans="2:73" ht="99.75" customHeight="1">
      <c r="B127" s="588" t="s">
        <v>235</v>
      </c>
      <c r="C127" s="1166" t="s">
        <v>446</v>
      </c>
      <c r="D127" s="1167"/>
      <c r="E127" s="1167"/>
      <c r="F127" s="1167"/>
      <c r="G127" s="1167"/>
      <c r="H127" s="1167"/>
      <c r="I127" s="1167"/>
      <c r="J127" s="1167"/>
      <c r="K127" s="1167"/>
      <c r="L127" s="1167"/>
      <c r="M127" s="1167"/>
      <c r="N127" s="1167"/>
      <c r="O127" s="1167"/>
      <c r="P127" s="1167"/>
      <c r="Q127" s="1271">
        <v>5</v>
      </c>
      <c r="R127" s="1272"/>
      <c r="S127" s="1248"/>
      <c r="T127" s="1248"/>
      <c r="U127" s="1157">
        <f>AG127+AK127+AO127+AS127+AW127+BA127+BE127+BI127</f>
        <v>100</v>
      </c>
      <c r="V127" s="1156"/>
      <c r="W127" s="1156">
        <v>54</v>
      </c>
      <c r="X127" s="1158"/>
      <c r="Y127" s="1155">
        <v>38</v>
      </c>
      <c r="Z127" s="1156"/>
      <c r="AA127" s="1156"/>
      <c r="AB127" s="1156"/>
      <c r="AC127" s="1156">
        <v>16</v>
      </c>
      <c r="AD127" s="1156"/>
      <c r="AE127" s="1156"/>
      <c r="AF127" s="1171"/>
      <c r="AG127" s="1157"/>
      <c r="AH127" s="1156"/>
      <c r="AI127" s="679"/>
      <c r="AJ127" s="680"/>
      <c r="AK127" s="1155"/>
      <c r="AL127" s="1156"/>
      <c r="AM127" s="679"/>
      <c r="AN127" s="681"/>
      <c r="AO127" s="1157"/>
      <c r="AP127" s="1156"/>
      <c r="AQ127" s="679"/>
      <c r="AR127" s="680"/>
      <c r="AS127" s="1155"/>
      <c r="AT127" s="1156"/>
      <c r="AU127" s="683"/>
      <c r="AV127" s="684"/>
      <c r="AW127" s="1157">
        <v>100</v>
      </c>
      <c r="AX127" s="1156"/>
      <c r="AY127" s="679">
        <v>54</v>
      </c>
      <c r="AZ127" s="680">
        <v>3</v>
      </c>
      <c r="BA127" s="1155"/>
      <c r="BB127" s="1156"/>
      <c r="BC127" s="679"/>
      <c r="BD127" s="681"/>
      <c r="BE127" s="1157"/>
      <c r="BF127" s="1156"/>
      <c r="BG127" s="679"/>
      <c r="BH127" s="680"/>
      <c r="BI127" s="1155"/>
      <c r="BJ127" s="1156"/>
      <c r="BK127" s="679"/>
      <c r="BL127" s="681"/>
      <c r="BM127" s="1157">
        <f>SUM(AJ127+AN127+AR127+AV127+AZ127+BD127+BH127+BL127)</f>
        <v>3</v>
      </c>
      <c r="BN127" s="1158"/>
      <c r="BO127" s="1159"/>
      <c r="BP127" s="1160"/>
      <c r="BQ127" s="1160"/>
      <c r="BR127" s="1161"/>
      <c r="BS127" s="619"/>
      <c r="BT127" s="619"/>
      <c r="BU127" s="619"/>
    </row>
    <row r="128" spans="2:73" ht="319.5" customHeight="1">
      <c r="B128" s="1220" t="s">
        <v>236</v>
      </c>
      <c r="C128" s="1166" t="s">
        <v>447</v>
      </c>
      <c r="D128" s="1167"/>
      <c r="E128" s="1167"/>
      <c r="F128" s="1167"/>
      <c r="G128" s="1167"/>
      <c r="H128" s="1167"/>
      <c r="I128" s="1167"/>
      <c r="J128" s="1167"/>
      <c r="K128" s="1167"/>
      <c r="L128" s="1167"/>
      <c r="M128" s="1167"/>
      <c r="N128" s="1167"/>
      <c r="O128" s="1167"/>
      <c r="P128" s="1167"/>
      <c r="Q128" s="1204">
        <v>6</v>
      </c>
      <c r="R128" s="1205"/>
      <c r="S128" s="1182"/>
      <c r="T128" s="1182"/>
      <c r="U128" s="1157">
        <f>AG128+AK128+AO128+AS128+AW128+BA128+BE128+BI128</f>
        <v>138</v>
      </c>
      <c r="V128" s="1156"/>
      <c r="W128" s="1156">
        <v>85</v>
      </c>
      <c r="X128" s="1158"/>
      <c r="Y128" s="1155">
        <v>51</v>
      </c>
      <c r="Z128" s="1156"/>
      <c r="AA128" s="1156"/>
      <c r="AB128" s="1156"/>
      <c r="AC128" s="1156">
        <v>34</v>
      </c>
      <c r="AD128" s="1156"/>
      <c r="AE128" s="1156"/>
      <c r="AF128" s="1171"/>
      <c r="AG128" s="1157"/>
      <c r="AH128" s="1156"/>
      <c r="AI128" s="679"/>
      <c r="AJ128" s="680"/>
      <c r="AK128" s="1155"/>
      <c r="AL128" s="1156"/>
      <c r="AM128" s="679"/>
      <c r="AN128" s="681"/>
      <c r="AO128" s="1157"/>
      <c r="AP128" s="1156"/>
      <c r="AQ128" s="679"/>
      <c r="AR128" s="680"/>
      <c r="AS128" s="1155"/>
      <c r="AT128" s="1156"/>
      <c r="AU128" s="683"/>
      <c r="AV128" s="684"/>
      <c r="AW128" s="1157"/>
      <c r="AX128" s="1156"/>
      <c r="AY128" s="679"/>
      <c r="AZ128" s="680"/>
      <c r="BA128" s="1155">
        <v>138</v>
      </c>
      <c r="BB128" s="1156"/>
      <c r="BC128" s="679">
        <v>85</v>
      </c>
      <c r="BD128" s="681">
        <v>3</v>
      </c>
      <c r="BE128" s="1157"/>
      <c r="BF128" s="1156"/>
      <c r="BG128" s="679"/>
      <c r="BH128" s="680"/>
      <c r="BI128" s="1155"/>
      <c r="BJ128" s="1156"/>
      <c r="BK128" s="679"/>
      <c r="BL128" s="681"/>
      <c r="BM128" s="1157">
        <f>SUM(AJ128+AN128+AR128+AV128+AZ128+BD128+BH128+BL128)</f>
        <v>3</v>
      </c>
      <c r="BN128" s="1158"/>
      <c r="BO128" s="1159"/>
      <c r="BP128" s="1160"/>
      <c r="BQ128" s="1160"/>
      <c r="BR128" s="1161"/>
      <c r="BS128" s="619"/>
      <c r="BT128" s="619"/>
      <c r="BU128" s="619"/>
    </row>
    <row r="129" spans="2:73" ht="319.5" customHeight="1">
      <c r="B129" s="1268"/>
      <c r="C129" s="1276" t="s">
        <v>618</v>
      </c>
      <c r="D129" s="1277"/>
      <c r="E129" s="1277"/>
      <c r="F129" s="1277"/>
      <c r="G129" s="1277"/>
      <c r="H129" s="1277"/>
      <c r="I129" s="1277"/>
      <c r="J129" s="1277"/>
      <c r="K129" s="1277"/>
      <c r="L129" s="1277"/>
      <c r="M129" s="1277"/>
      <c r="N129" s="1277"/>
      <c r="O129" s="1277"/>
      <c r="P129" s="1278"/>
      <c r="Q129" s="1269"/>
      <c r="R129" s="1270"/>
      <c r="S129" s="1414"/>
      <c r="T129" s="1414"/>
      <c r="U129" s="1172">
        <f>AG129+AK129+AO129+AS129+AW129+BA129+BE129+BI129</f>
        <v>40</v>
      </c>
      <c r="V129" s="1173"/>
      <c r="W129" s="1176"/>
      <c r="X129" s="1401"/>
      <c r="Y129" s="1173"/>
      <c r="Z129" s="1176"/>
      <c r="AA129" s="1176"/>
      <c r="AB129" s="1176"/>
      <c r="AC129" s="1176"/>
      <c r="AD129" s="1176"/>
      <c r="AE129" s="1176"/>
      <c r="AF129" s="1265"/>
      <c r="AG129" s="1240"/>
      <c r="AH129" s="1176"/>
      <c r="AI129" s="699"/>
      <c r="AJ129" s="1156"/>
      <c r="AK129" s="1173"/>
      <c r="AL129" s="1176"/>
      <c r="AM129" s="699"/>
      <c r="AN129" s="703"/>
      <c r="AO129" s="1240"/>
      <c r="AP129" s="1176"/>
      <c r="AQ129" s="699"/>
      <c r="AR129" s="1176"/>
      <c r="AS129" s="1173"/>
      <c r="AT129" s="1176"/>
      <c r="AU129" s="701"/>
      <c r="AV129" s="702"/>
      <c r="AW129" s="1240"/>
      <c r="AX129" s="1176"/>
      <c r="AY129" s="1156"/>
      <c r="AZ129" s="1156"/>
      <c r="BA129" s="1173"/>
      <c r="BB129" s="1176"/>
      <c r="BC129" s="699"/>
      <c r="BD129" s="703"/>
      <c r="BE129" s="1172">
        <v>40</v>
      </c>
      <c r="BF129" s="1173"/>
      <c r="BG129" s="699"/>
      <c r="BH129" s="1156">
        <v>1</v>
      </c>
      <c r="BI129" s="1173"/>
      <c r="BJ129" s="1176"/>
      <c r="BK129" s="699"/>
      <c r="BL129" s="703"/>
      <c r="BM129" s="1172">
        <f>SUM(AJ129+AN129+AR129+AV129+AZ129+BD129+BH129+BL129)</f>
        <v>1</v>
      </c>
      <c r="BN129" s="1274"/>
      <c r="BO129" s="1402"/>
      <c r="BP129" s="1403"/>
      <c r="BQ129" s="1403"/>
      <c r="BR129" s="1404"/>
      <c r="BS129" s="619"/>
      <c r="BT129" s="619"/>
      <c r="BU129" s="619"/>
    </row>
    <row r="130" spans="2:73" ht="210" customHeight="1" thickBot="1">
      <c r="B130" s="723"/>
      <c r="C130" s="1437"/>
      <c r="D130" s="1438"/>
      <c r="E130" s="1438"/>
      <c r="F130" s="1438"/>
      <c r="G130" s="1438"/>
      <c r="H130" s="1438"/>
      <c r="I130" s="1438"/>
      <c r="J130" s="1438"/>
      <c r="K130" s="1438"/>
      <c r="L130" s="1438"/>
      <c r="M130" s="1438"/>
      <c r="N130" s="1438"/>
      <c r="O130" s="1438"/>
      <c r="P130" s="1439"/>
      <c r="Q130" s="533"/>
      <c r="R130" s="534"/>
      <c r="S130" s="535"/>
      <c r="T130" s="535"/>
      <c r="U130" s="1174"/>
      <c r="V130" s="1175"/>
      <c r="W130" s="724"/>
      <c r="X130" s="725"/>
      <c r="Y130" s="598"/>
      <c r="Z130" s="726"/>
      <c r="AA130" s="724"/>
      <c r="AB130" s="726"/>
      <c r="AC130" s="724"/>
      <c r="AD130" s="726"/>
      <c r="AE130" s="724"/>
      <c r="AF130" s="598"/>
      <c r="AG130" s="727"/>
      <c r="AH130" s="726"/>
      <c r="AI130" s="728"/>
      <c r="AJ130" s="1156"/>
      <c r="AK130" s="598"/>
      <c r="AL130" s="726"/>
      <c r="AM130" s="728"/>
      <c r="AN130" s="724"/>
      <c r="AO130" s="727"/>
      <c r="AP130" s="726"/>
      <c r="AQ130" s="728"/>
      <c r="AR130" s="1177"/>
      <c r="AS130" s="598"/>
      <c r="AT130" s="726"/>
      <c r="AU130" s="729"/>
      <c r="AV130" s="730"/>
      <c r="AW130" s="727"/>
      <c r="AX130" s="726"/>
      <c r="AY130" s="1156"/>
      <c r="AZ130" s="1156"/>
      <c r="BA130" s="598"/>
      <c r="BB130" s="726"/>
      <c r="BC130" s="728"/>
      <c r="BD130" s="724"/>
      <c r="BE130" s="1174"/>
      <c r="BF130" s="1175"/>
      <c r="BG130" s="728"/>
      <c r="BH130" s="1156"/>
      <c r="BI130" s="598"/>
      <c r="BJ130" s="726"/>
      <c r="BK130" s="728"/>
      <c r="BL130" s="724"/>
      <c r="BM130" s="1174"/>
      <c r="BN130" s="1296"/>
      <c r="BO130" s="731"/>
      <c r="BP130" s="716"/>
      <c r="BQ130" s="716"/>
      <c r="BR130" s="732"/>
      <c r="BS130" s="619"/>
      <c r="BT130" s="619"/>
      <c r="BU130" s="619"/>
    </row>
    <row r="131" spans="2:70" s="733" customFormat="1" ht="288.75" customHeight="1">
      <c r="B131" s="1286"/>
      <c r="C131" s="1311" t="s">
        <v>606</v>
      </c>
      <c r="D131" s="1312"/>
      <c r="E131" s="1312"/>
      <c r="F131" s="1312"/>
      <c r="G131" s="1312"/>
      <c r="H131" s="1312"/>
      <c r="I131" s="1312"/>
      <c r="J131" s="1312"/>
      <c r="K131" s="1312"/>
      <c r="L131" s="1312"/>
      <c r="M131" s="1312"/>
      <c r="N131" s="1312"/>
      <c r="O131" s="1312"/>
      <c r="P131" s="1313"/>
      <c r="Q131" s="1288"/>
      <c r="R131" s="1289"/>
      <c r="S131" s="1288"/>
      <c r="T131" s="1289"/>
      <c r="U131" s="1288"/>
      <c r="V131" s="1290"/>
      <c r="W131" s="1292"/>
      <c r="X131" s="1289"/>
      <c r="Y131" s="1288"/>
      <c r="Z131" s="1290"/>
      <c r="AA131" s="1302"/>
      <c r="AB131" s="1285"/>
      <c r="AC131" s="1302"/>
      <c r="AD131" s="1285"/>
      <c r="AE131" s="1302"/>
      <c r="AF131" s="1304"/>
      <c r="AG131" s="1284"/>
      <c r="AH131" s="1285"/>
      <c r="AI131" s="1280"/>
      <c r="AJ131" s="1317"/>
      <c r="AK131" s="1284"/>
      <c r="AL131" s="1285"/>
      <c r="AM131" s="1280"/>
      <c r="AN131" s="1282"/>
      <c r="AO131" s="1284"/>
      <c r="AP131" s="1285"/>
      <c r="AQ131" s="1280"/>
      <c r="AR131" s="1317"/>
      <c r="AS131" s="1284"/>
      <c r="AT131" s="1285"/>
      <c r="AU131" s="1280"/>
      <c r="AV131" s="1282"/>
      <c r="AW131" s="1284"/>
      <c r="AX131" s="1285"/>
      <c r="AY131" s="1328"/>
      <c r="AZ131" s="1317"/>
      <c r="BA131" s="1284"/>
      <c r="BB131" s="1285"/>
      <c r="BC131" s="1280"/>
      <c r="BD131" s="1282"/>
      <c r="BE131" s="1284"/>
      <c r="BF131" s="1285"/>
      <c r="BG131" s="1280"/>
      <c r="BH131" s="1317"/>
      <c r="BI131" s="1284"/>
      <c r="BJ131" s="1285"/>
      <c r="BK131" s="1280"/>
      <c r="BL131" s="1282"/>
      <c r="BM131" s="1284"/>
      <c r="BN131" s="1304"/>
      <c r="BO131" s="1372"/>
      <c r="BP131" s="1373"/>
      <c r="BQ131" s="1373"/>
      <c r="BR131" s="1374"/>
    </row>
    <row r="132" spans="2:70" s="733" customFormat="1" ht="264" customHeight="1" thickBot="1">
      <c r="B132" s="1287"/>
      <c r="C132" s="1314"/>
      <c r="D132" s="1315"/>
      <c r="E132" s="1315"/>
      <c r="F132" s="1315"/>
      <c r="G132" s="1315"/>
      <c r="H132" s="1315"/>
      <c r="I132" s="1315"/>
      <c r="J132" s="1315"/>
      <c r="K132" s="1315"/>
      <c r="L132" s="1315"/>
      <c r="M132" s="1315"/>
      <c r="N132" s="1315"/>
      <c r="O132" s="1315"/>
      <c r="P132" s="1316"/>
      <c r="Q132" s="1246"/>
      <c r="R132" s="1247"/>
      <c r="S132" s="1246"/>
      <c r="T132" s="1247"/>
      <c r="U132" s="1246"/>
      <c r="V132" s="1291"/>
      <c r="W132" s="1293"/>
      <c r="X132" s="1247"/>
      <c r="Y132" s="1246"/>
      <c r="Z132" s="1291"/>
      <c r="AA132" s="1303"/>
      <c r="AB132" s="1175"/>
      <c r="AC132" s="1303"/>
      <c r="AD132" s="1175"/>
      <c r="AE132" s="1303"/>
      <c r="AF132" s="1296"/>
      <c r="AG132" s="1174"/>
      <c r="AH132" s="1175"/>
      <c r="AI132" s="1281"/>
      <c r="AJ132" s="1303"/>
      <c r="AK132" s="1174"/>
      <c r="AL132" s="1175"/>
      <c r="AM132" s="1281"/>
      <c r="AN132" s="1283"/>
      <c r="AO132" s="1174"/>
      <c r="AP132" s="1175"/>
      <c r="AQ132" s="1281"/>
      <c r="AR132" s="1303"/>
      <c r="AS132" s="1174"/>
      <c r="AT132" s="1175"/>
      <c r="AU132" s="1281"/>
      <c r="AV132" s="1283"/>
      <c r="AW132" s="1174"/>
      <c r="AX132" s="1175"/>
      <c r="AY132" s="1281"/>
      <c r="AZ132" s="1303"/>
      <c r="BA132" s="1174"/>
      <c r="BB132" s="1175"/>
      <c r="BC132" s="1281"/>
      <c r="BD132" s="1283"/>
      <c r="BE132" s="1174"/>
      <c r="BF132" s="1175"/>
      <c r="BG132" s="1281"/>
      <c r="BH132" s="1303"/>
      <c r="BI132" s="1174"/>
      <c r="BJ132" s="1175"/>
      <c r="BK132" s="1281"/>
      <c r="BL132" s="1283"/>
      <c r="BM132" s="1174"/>
      <c r="BN132" s="1296"/>
      <c r="BO132" s="1375"/>
      <c r="BP132" s="1376"/>
      <c r="BQ132" s="1376"/>
      <c r="BR132" s="1377"/>
    </row>
    <row r="133" spans="2:73" ht="319.5" customHeight="1">
      <c r="B133" s="600" t="s">
        <v>263</v>
      </c>
      <c r="C133" s="1408" t="s">
        <v>474</v>
      </c>
      <c r="D133" s="1409"/>
      <c r="E133" s="1409"/>
      <c r="F133" s="1409"/>
      <c r="G133" s="1409"/>
      <c r="H133" s="1409"/>
      <c r="I133" s="1409"/>
      <c r="J133" s="1409"/>
      <c r="K133" s="1409"/>
      <c r="L133" s="1409"/>
      <c r="M133" s="1409"/>
      <c r="N133" s="1409"/>
      <c r="O133" s="1409"/>
      <c r="P133" s="1409"/>
      <c r="Q133" s="1429"/>
      <c r="R133" s="1430"/>
      <c r="S133" s="1410"/>
      <c r="T133" s="1411"/>
      <c r="U133" s="1370"/>
      <c r="V133" s="1427"/>
      <c r="W133" s="1427"/>
      <c r="X133" s="1371"/>
      <c r="Y133" s="1428"/>
      <c r="Z133" s="1427"/>
      <c r="AA133" s="1427"/>
      <c r="AB133" s="1427"/>
      <c r="AC133" s="1427"/>
      <c r="AD133" s="1427"/>
      <c r="AE133" s="1427"/>
      <c r="AF133" s="1654"/>
      <c r="AG133" s="1370"/>
      <c r="AH133" s="1427"/>
      <c r="AI133" s="675"/>
      <c r="AJ133" s="676"/>
      <c r="AK133" s="1428"/>
      <c r="AL133" s="1427"/>
      <c r="AM133" s="675"/>
      <c r="AN133" s="677"/>
      <c r="AO133" s="1370"/>
      <c r="AP133" s="1427"/>
      <c r="AQ133" s="675"/>
      <c r="AR133" s="676"/>
      <c r="AS133" s="1428"/>
      <c r="AT133" s="1427"/>
      <c r="AU133" s="675"/>
      <c r="AV133" s="677"/>
      <c r="AW133" s="1370"/>
      <c r="AX133" s="1427"/>
      <c r="AY133" s="675"/>
      <c r="AZ133" s="676"/>
      <c r="BA133" s="1428"/>
      <c r="BB133" s="1427"/>
      <c r="BC133" s="675"/>
      <c r="BD133" s="677"/>
      <c r="BE133" s="1370"/>
      <c r="BF133" s="1427"/>
      <c r="BG133" s="675"/>
      <c r="BH133" s="676"/>
      <c r="BI133" s="1428"/>
      <c r="BJ133" s="1427"/>
      <c r="BK133" s="675"/>
      <c r="BL133" s="677"/>
      <c r="BM133" s="1370"/>
      <c r="BN133" s="1371"/>
      <c r="BO133" s="1487"/>
      <c r="BP133" s="1488"/>
      <c r="BQ133" s="1488"/>
      <c r="BR133" s="1489"/>
      <c r="BS133" s="619"/>
      <c r="BT133" s="619"/>
      <c r="BU133" s="619"/>
    </row>
    <row r="134" spans="2:73" ht="319.5" customHeight="1">
      <c r="B134" s="1220" t="s">
        <v>237</v>
      </c>
      <c r="C134" s="1200" t="s">
        <v>474</v>
      </c>
      <c r="D134" s="1201"/>
      <c r="E134" s="1201"/>
      <c r="F134" s="1201"/>
      <c r="G134" s="1201"/>
      <c r="H134" s="1201"/>
      <c r="I134" s="1201"/>
      <c r="J134" s="1201"/>
      <c r="K134" s="1201"/>
      <c r="L134" s="1201"/>
      <c r="M134" s="1201"/>
      <c r="N134" s="1201"/>
      <c r="O134" s="1201"/>
      <c r="P134" s="1201"/>
      <c r="Q134" s="1271">
        <v>7</v>
      </c>
      <c r="R134" s="1272"/>
      <c r="S134" s="595"/>
      <c r="T134" s="595"/>
      <c r="U134" s="1157">
        <f>AG134+AK134+AO134+AS134+AW134+BA134+BE134+BI134</f>
        <v>138</v>
      </c>
      <c r="V134" s="1156"/>
      <c r="W134" s="1156">
        <v>85</v>
      </c>
      <c r="X134" s="1158"/>
      <c r="Y134" s="1155">
        <v>51</v>
      </c>
      <c r="Z134" s="1156"/>
      <c r="AA134" s="1156">
        <v>17</v>
      </c>
      <c r="AB134" s="1156"/>
      <c r="AC134" s="1156">
        <v>17</v>
      </c>
      <c r="AD134" s="1156"/>
      <c r="AE134" s="1156"/>
      <c r="AF134" s="1171"/>
      <c r="AG134" s="1240"/>
      <c r="AH134" s="1176"/>
      <c r="AI134" s="679"/>
      <c r="AJ134" s="680"/>
      <c r="AK134" s="1155"/>
      <c r="AL134" s="1156"/>
      <c r="AM134" s="679"/>
      <c r="AN134" s="681"/>
      <c r="AO134" s="1157"/>
      <c r="AP134" s="1156"/>
      <c r="AQ134" s="679"/>
      <c r="AR134" s="680"/>
      <c r="AS134" s="1155"/>
      <c r="AT134" s="1156"/>
      <c r="AU134" s="679"/>
      <c r="AV134" s="681"/>
      <c r="AW134" s="1157"/>
      <c r="AX134" s="1156"/>
      <c r="AY134" s="679"/>
      <c r="AZ134" s="680"/>
      <c r="BA134" s="1155"/>
      <c r="BB134" s="1156"/>
      <c r="BC134" s="679"/>
      <c r="BD134" s="681"/>
      <c r="BE134" s="1157">
        <v>138</v>
      </c>
      <c r="BF134" s="1156"/>
      <c r="BG134" s="679">
        <v>85</v>
      </c>
      <c r="BH134" s="680">
        <v>3</v>
      </c>
      <c r="BI134" s="1155"/>
      <c r="BJ134" s="1156"/>
      <c r="BK134" s="679"/>
      <c r="BL134" s="681"/>
      <c r="BM134" s="1157">
        <f>SUM(AJ134+AN134+AR134+AV134+AZ134+BD134+BH134+BL134)</f>
        <v>3</v>
      </c>
      <c r="BN134" s="1158"/>
      <c r="BO134" s="1347" t="s">
        <v>511</v>
      </c>
      <c r="BP134" s="1348"/>
      <c r="BQ134" s="1348"/>
      <c r="BR134" s="1349"/>
      <c r="BS134" s="619"/>
      <c r="BT134" s="619"/>
      <c r="BU134" s="619"/>
    </row>
    <row r="135" spans="2:73" ht="213.75" customHeight="1">
      <c r="B135" s="1268"/>
      <c r="C135" s="1276" t="s">
        <v>619</v>
      </c>
      <c r="D135" s="1277"/>
      <c r="E135" s="1277"/>
      <c r="F135" s="1277"/>
      <c r="G135" s="1277"/>
      <c r="H135" s="1277"/>
      <c r="I135" s="1277"/>
      <c r="J135" s="1277"/>
      <c r="K135" s="1277"/>
      <c r="L135" s="1277"/>
      <c r="M135" s="1277"/>
      <c r="N135" s="1277"/>
      <c r="O135" s="1277"/>
      <c r="P135" s="1278"/>
      <c r="Q135" s="1269"/>
      <c r="R135" s="1270"/>
      <c r="S135" s="1269"/>
      <c r="T135" s="1270"/>
      <c r="U135" s="1172">
        <f>AG135+AK135+AO135+AS135+AW135+BA135+BE135+BI135</f>
        <v>60</v>
      </c>
      <c r="V135" s="1173"/>
      <c r="W135" s="1265"/>
      <c r="X135" s="1274"/>
      <c r="Y135" s="1172"/>
      <c r="Z135" s="1173"/>
      <c r="AA135" s="1265"/>
      <c r="AB135" s="1173"/>
      <c r="AC135" s="1265"/>
      <c r="AD135" s="1173"/>
      <c r="AE135" s="1265"/>
      <c r="AF135" s="1266"/>
      <c r="AG135" s="1156"/>
      <c r="AH135" s="1156"/>
      <c r="AI135" s="1156"/>
      <c r="AJ135" s="1401"/>
      <c r="AK135" s="1172"/>
      <c r="AL135" s="1173"/>
      <c r="AM135" s="1176"/>
      <c r="AN135" s="1176"/>
      <c r="AO135" s="1172"/>
      <c r="AP135" s="1173"/>
      <c r="AQ135" s="1176"/>
      <c r="AR135" s="1401"/>
      <c r="AS135" s="1172"/>
      <c r="AT135" s="1173"/>
      <c r="AU135" s="1176"/>
      <c r="AV135" s="1401"/>
      <c r="AW135" s="1172"/>
      <c r="AX135" s="1173"/>
      <c r="AY135" s="1176"/>
      <c r="AZ135" s="1401"/>
      <c r="BA135" s="1172"/>
      <c r="BB135" s="1173"/>
      <c r="BC135" s="1176"/>
      <c r="BD135" s="1401"/>
      <c r="BE135" s="1172">
        <v>60</v>
      </c>
      <c r="BF135" s="1173"/>
      <c r="BG135" s="1176"/>
      <c r="BH135" s="1401">
        <v>2</v>
      </c>
      <c r="BI135" s="1172"/>
      <c r="BJ135" s="1173"/>
      <c r="BK135" s="1176"/>
      <c r="BL135" s="1401"/>
      <c r="BM135" s="1172">
        <f>SUM(AJ135+AN135+AR135+AV135+AZ135+BD135+BH135+BL135)</f>
        <v>2</v>
      </c>
      <c r="BN135" s="1274"/>
      <c r="BO135" s="1350"/>
      <c r="BP135" s="1351"/>
      <c r="BQ135" s="1351"/>
      <c r="BR135" s="1352"/>
      <c r="BS135" s="619"/>
      <c r="BT135" s="619"/>
      <c r="BU135" s="619"/>
    </row>
    <row r="136" spans="2:73" ht="339" customHeight="1">
      <c r="B136" s="1221"/>
      <c r="C136" s="1200"/>
      <c r="D136" s="1201"/>
      <c r="E136" s="1201"/>
      <c r="F136" s="1201"/>
      <c r="G136" s="1201"/>
      <c r="H136" s="1201"/>
      <c r="I136" s="1201"/>
      <c r="J136" s="1201"/>
      <c r="K136" s="1201"/>
      <c r="L136" s="1201"/>
      <c r="M136" s="1201"/>
      <c r="N136" s="1201"/>
      <c r="O136" s="1201"/>
      <c r="P136" s="1279"/>
      <c r="Q136" s="1271"/>
      <c r="R136" s="1272"/>
      <c r="S136" s="1271"/>
      <c r="T136" s="1272"/>
      <c r="U136" s="1273"/>
      <c r="V136" s="1195"/>
      <c r="W136" s="1197"/>
      <c r="X136" s="1275"/>
      <c r="Y136" s="1273"/>
      <c r="Z136" s="1195"/>
      <c r="AA136" s="1197"/>
      <c r="AB136" s="1195"/>
      <c r="AC136" s="1197"/>
      <c r="AD136" s="1195"/>
      <c r="AE136" s="1197"/>
      <c r="AF136" s="1267"/>
      <c r="AG136" s="1156"/>
      <c r="AH136" s="1156"/>
      <c r="AI136" s="1156"/>
      <c r="AJ136" s="1196"/>
      <c r="AK136" s="1273"/>
      <c r="AL136" s="1195"/>
      <c r="AM136" s="1177"/>
      <c r="AN136" s="1177"/>
      <c r="AO136" s="1273"/>
      <c r="AP136" s="1195"/>
      <c r="AQ136" s="1177"/>
      <c r="AR136" s="1196"/>
      <c r="AS136" s="1273"/>
      <c r="AT136" s="1195"/>
      <c r="AU136" s="1177"/>
      <c r="AV136" s="1196"/>
      <c r="AW136" s="1273"/>
      <c r="AX136" s="1195"/>
      <c r="AY136" s="1177"/>
      <c r="AZ136" s="1196"/>
      <c r="BA136" s="1273"/>
      <c r="BB136" s="1195"/>
      <c r="BC136" s="1177"/>
      <c r="BD136" s="1196"/>
      <c r="BE136" s="1273"/>
      <c r="BF136" s="1195"/>
      <c r="BG136" s="1177"/>
      <c r="BH136" s="1196"/>
      <c r="BI136" s="1273"/>
      <c r="BJ136" s="1195"/>
      <c r="BK136" s="1177"/>
      <c r="BL136" s="1196"/>
      <c r="BM136" s="1273"/>
      <c r="BN136" s="1275"/>
      <c r="BO136" s="1353"/>
      <c r="BP136" s="1354"/>
      <c r="BQ136" s="1354"/>
      <c r="BR136" s="1355"/>
      <c r="BS136" s="619"/>
      <c r="BT136" s="619"/>
      <c r="BU136" s="619"/>
    </row>
    <row r="137" spans="2:73" ht="319.5" customHeight="1">
      <c r="B137" s="734" t="s">
        <v>244</v>
      </c>
      <c r="C137" s="1166" t="s">
        <v>560</v>
      </c>
      <c r="D137" s="1167"/>
      <c r="E137" s="1167"/>
      <c r="F137" s="1167"/>
      <c r="G137" s="1167"/>
      <c r="H137" s="1167"/>
      <c r="I137" s="1167"/>
      <c r="J137" s="1167"/>
      <c r="K137" s="1167"/>
      <c r="L137" s="1167"/>
      <c r="M137" s="1167"/>
      <c r="N137" s="1167"/>
      <c r="O137" s="1167"/>
      <c r="P137" s="1167"/>
      <c r="Q137" s="1204"/>
      <c r="R137" s="1205"/>
      <c r="S137" s="1182">
        <v>8</v>
      </c>
      <c r="T137" s="1182"/>
      <c r="U137" s="1157">
        <f>AG137+AK137+AO137+AS137+AW137+BA137+BE137+BI137</f>
        <v>90</v>
      </c>
      <c r="V137" s="1156"/>
      <c r="W137" s="1156">
        <v>28</v>
      </c>
      <c r="X137" s="1158"/>
      <c r="Y137" s="1155">
        <v>14</v>
      </c>
      <c r="Z137" s="1156"/>
      <c r="AA137" s="1156"/>
      <c r="AB137" s="1156"/>
      <c r="AC137" s="1156">
        <v>14</v>
      </c>
      <c r="AD137" s="1156"/>
      <c r="AE137" s="1156"/>
      <c r="AF137" s="1171"/>
      <c r="AG137" s="1194"/>
      <c r="AH137" s="1177"/>
      <c r="AI137" s="679"/>
      <c r="AJ137" s="680"/>
      <c r="AK137" s="1155"/>
      <c r="AL137" s="1156"/>
      <c r="AM137" s="679"/>
      <c r="AN137" s="681"/>
      <c r="AO137" s="1157"/>
      <c r="AP137" s="1156"/>
      <c r="AQ137" s="679"/>
      <c r="AR137" s="680"/>
      <c r="AS137" s="1155"/>
      <c r="AT137" s="1156"/>
      <c r="AU137" s="679"/>
      <c r="AV137" s="681"/>
      <c r="AW137" s="1157"/>
      <c r="AX137" s="1156"/>
      <c r="AY137" s="679"/>
      <c r="AZ137" s="680"/>
      <c r="BA137" s="1155"/>
      <c r="BB137" s="1156"/>
      <c r="BC137" s="679"/>
      <c r="BD137" s="681"/>
      <c r="BE137" s="1157"/>
      <c r="BF137" s="1156"/>
      <c r="BG137" s="679"/>
      <c r="BH137" s="680"/>
      <c r="BI137" s="1155">
        <v>90</v>
      </c>
      <c r="BJ137" s="1156"/>
      <c r="BK137" s="679">
        <v>28</v>
      </c>
      <c r="BL137" s="681">
        <v>3</v>
      </c>
      <c r="BM137" s="1157">
        <f>SUM(AJ137+AN137+AR137+AV137+AZ137+BD137+BH137+BL137)</f>
        <v>3</v>
      </c>
      <c r="BN137" s="1158"/>
      <c r="BO137" s="1159" t="s">
        <v>511</v>
      </c>
      <c r="BP137" s="1160"/>
      <c r="BQ137" s="1160"/>
      <c r="BR137" s="1161"/>
      <c r="BS137" s="619"/>
      <c r="BT137" s="619"/>
      <c r="BU137" s="619"/>
    </row>
    <row r="138" spans="2:73" ht="210" customHeight="1">
      <c r="B138" s="682" t="s">
        <v>376</v>
      </c>
      <c r="C138" s="1166" t="s">
        <v>476</v>
      </c>
      <c r="D138" s="1167"/>
      <c r="E138" s="1167"/>
      <c r="F138" s="1167"/>
      <c r="G138" s="1167"/>
      <c r="H138" s="1167"/>
      <c r="I138" s="1167"/>
      <c r="J138" s="1167"/>
      <c r="K138" s="1167"/>
      <c r="L138" s="1167"/>
      <c r="M138" s="1167"/>
      <c r="N138" s="1167"/>
      <c r="O138" s="1167"/>
      <c r="P138" s="1167"/>
      <c r="Q138" s="1190">
        <v>8</v>
      </c>
      <c r="R138" s="1191"/>
      <c r="S138" s="601"/>
      <c r="T138" s="601"/>
      <c r="U138" s="1157">
        <f>AG138+AK138+AO138+AS138+AW138+BA138+BE138+BI138</f>
        <v>90</v>
      </c>
      <c r="V138" s="1156"/>
      <c r="W138" s="1156">
        <v>42</v>
      </c>
      <c r="X138" s="1158"/>
      <c r="Y138" s="1155">
        <v>28</v>
      </c>
      <c r="Z138" s="1156"/>
      <c r="AA138" s="1156"/>
      <c r="AB138" s="1156"/>
      <c r="AC138" s="1156">
        <v>14</v>
      </c>
      <c r="AD138" s="1156"/>
      <c r="AE138" s="1156"/>
      <c r="AF138" s="1171"/>
      <c r="AG138" s="1157"/>
      <c r="AH138" s="1156"/>
      <c r="AI138" s="679"/>
      <c r="AJ138" s="680"/>
      <c r="AK138" s="1155"/>
      <c r="AL138" s="1156"/>
      <c r="AM138" s="679"/>
      <c r="AN138" s="681"/>
      <c r="AO138" s="1157"/>
      <c r="AP138" s="1156"/>
      <c r="AQ138" s="679"/>
      <c r="AR138" s="680"/>
      <c r="AS138" s="1155"/>
      <c r="AT138" s="1156"/>
      <c r="AU138" s="679"/>
      <c r="AV138" s="681"/>
      <c r="AW138" s="1157"/>
      <c r="AX138" s="1156"/>
      <c r="AY138" s="679"/>
      <c r="AZ138" s="680"/>
      <c r="BA138" s="1155"/>
      <c r="BB138" s="1156"/>
      <c r="BC138" s="679"/>
      <c r="BD138" s="681"/>
      <c r="BE138" s="1157"/>
      <c r="BF138" s="1156"/>
      <c r="BG138" s="679"/>
      <c r="BH138" s="680"/>
      <c r="BI138" s="1155">
        <v>90</v>
      </c>
      <c r="BJ138" s="1156"/>
      <c r="BK138" s="679">
        <v>42</v>
      </c>
      <c r="BL138" s="681">
        <v>3</v>
      </c>
      <c r="BM138" s="1157">
        <f>SUM(AJ138+AN138+AR138+AV138+AZ138+BD138+BH138+BL138)</f>
        <v>3</v>
      </c>
      <c r="BN138" s="1158"/>
      <c r="BO138" s="1159" t="s">
        <v>521</v>
      </c>
      <c r="BP138" s="1160"/>
      <c r="BQ138" s="1160"/>
      <c r="BR138" s="1161"/>
      <c r="BS138" s="619"/>
      <c r="BT138" s="619"/>
      <c r="BU138" s="619"/>
    </row>
    <row r="139" spans="2:73" ht="102.75" customHeight="1" thickBot="1">
      <c r="B139" s="735"/>
      <c r="C139" s="596"/>
      <c r="D139" s="596"/>
      <c r="E139" s="596"/>
      <c r="F139" s="596"/>
      <c r="G139" s="596"/>
      <c r="H139" s="596"/>
      <c r="I139" s="596"/>
      <c r="J139" s="596"/>
      <c r="K139" s="596"/>
      <c r="L139" s="596"/>
      <c r="M139" s="596"/>
      <c r="N139" s="596"/>
      <c r="O139" s="596"/>
      <c r="P139" s="596"/>
      <c r="Q139" s="593"/>
      <c r="R139" s="593"/>
      <c r="S139" s="593"/>
      <c r="T139" s="593"/>
      <c r="U139" s="692"/>
      <c r="V139" s="692"/>
      <c r="W139" s="692"/>
      <c r="X139" s="692"/>
      <c r="Y139" s="692"/>
      <c r="Z139" s="692"/>
      <c r="AA139" s="692"/>
      <c r="AB139" s="692"/>
      <c r="AC139" s="692"/>
      <c r="AD139" s="692"/>
      <c r="AE139" s="692"/>
      <c r="AF139" s="692"/>
      <c r="AG139" s="692"/>
      <c r="AH139" s="692"/>
      <c r="AI139" s="692"/>
      <c r="AJ139" s="692"/>
      <c r="AK139" s="692"/>
      <c r="AL139" s="692"/>
      <c r="AM139" s="692"/>
      <c r="AN139" s="692"/>
      <c r="AO139" s="692"/>
      <c r="AP139" s="692"/>
      <c r="AQ139" s="692"/>
      <c r="AR139" s="692"/>
      <c r="AS139" s="692"/>
      <c r="AT139" s="692"/>
      <c r="AU139" s="692"/>
      <c r="AV139" s="692"/>
      <c r="AW139" s="692"/>
      <c r="AX139" s="692"/>
      <c r="AY139" s="692"/>
      <c r="AZ139" s="692"/>
      <c r="BA139" s="692"/>
      <c r="BB139" s="692"/>
      <c r="BC139" s="692"/>
      <c r="BD139" s="692"/>
      <c r="BE139" s="692"/>
      <c r="BF139" s="692"/>
      <c r="BG139" s="692"/>
      <c r="BH139" s="692"/>
      <c r="BI139" s="692"/>
      <c r="BJ139" s="692"/>
      <c r="BK139" s="692"/>
      <c r="BL139" s="692"/>
      <c r="BM139" s="694"/>
      <c r="BN139" s="694"/>
      <c r="BO139" s="696"/>
      <c r="BP139" s="696"/>
      <c r="BQ139" s="696"/>
      <c r="BR139" s="696"/>
      <c r="BS139" s="619"/>
      <c r="BT139" s="619"/>
      <c r="BU139" s="619"/>
    </row>
    <row r="140" spans="2:73" ht="210" customHeight="1" thickBot="1">
      <c r="B140" s="1332" t="s">
        <v>92</v>
      </c>
      <c r="C140" s="1335" t="s">
        <v>434</v>
      </c>
      <c r="D140" s="1336"/>
      <c r="E140" s="1336"/>
      <c r="F140" s="1336"/>
      <c r="G140" s="1336"/>
      <c r="H140" s="1336"/>
      <c r="I140" s="1336"/>
      <c r="J140" s="1336"/>
      <c r="K140" s="1336"/>
      <c r="L140" s="1336"/>
      <c r="M140" s="1336"/>
      <c r="N140" s="1336"/>
      <c r="O140" s="1336"/>
      <c r="P140" s="1337"/>
      <c r="Q140" s="1208" t="s">
        <v>7</v>
      </c>
      <c r="R140" s="1385"/>
      <c r="S140" s="1208" t="s">
        <v>8</v>
      </c>
      <c r="T140" s="1209"/>
      <c r="U140" s="1214" t="s">
        <v>9</v>
      </c>
      <c r="V140" s="1215"/>
      <c r="W140" s="1215"/>
      <c r="X140" s="1215"/>
      <c r="Y140" s="1215"/>
      <c r="Z140" s="1215"/>
      <c r="AA140" s="1215"/>
      <c r="AB140" s="1215"/>
      <c r="AC140" s="1215"/>
      <c r="AD140" s="1215"/>
      <c r="AE140" s="1215"/>
      <c r="AF140" s="1216"/>
      <c r="AG140" s="1381" t="s">
        <v>28</v>
      </c>
      <c r="AH140" s="1382"/>
      <c r="AI140" s="1382"/>
      <c r="AJ140" s="1382"/>
      <c r="AK140" s="1382"/>
      <c r="AL140" s="1382"/>
      <c r="AM140" s="1382"/>
      <c r="AN140" s="1382"/>
      <c r="AO140" s="1382"/>
      <c r="AP140" s="1382"/>
      <c r="AQ140" s="1382"/>
      <c r="AR140" s="1382"/>
      <c r="AS140" s="1382"/>
      <c r="AT140" s="1382"/>
      <c r="AU140" s="1382"/>
      <c r="AV140" s="1382"/>
      <c r="AW140" s="1382"/>
      <c r="AX140" s="1382"/>
      <c r="AY140" s="1382"/>
      <c r="AZ140" s="1382"/>
      <c r="BA140" s="1382"/>
      <c r="BB140" s="1382"/>
      <c r="BC140" s="1382"/>
      <c r="BD140" s="1382"/>
      <c r="BE140" s="1382"/>
      <c r="BF140" s="1382"/>
      <c r="BG140" s="1382"/>
      <c r="BH140" s="1382"/>
      <c r="BI140" s="1382"/>
      <c r="BJ140" s="1382"/>
      <c r="BK140" s="1382"/>
      <c r="BL140" s="1383"/>
      <c r="BM140" s="1305" t="s">
        <v>18</v>
      </c>
      <c r="BN140" s="1306"/>
      <c r="BO140" s="1305" t="s">
        <v>93</v>
      </c>
      <c r="BP140" s="1358"/>
      <c r="BQ140" s="1358"/>
      <c r="BR140" s="1306"/>
      <c r="BS140" s="619"/>
      <c r="BT140" s="619"/>
      <c r="BU140" s="619"/>
    </row>
    <row r="141" spans="2:73" ht="108.75" customHeight="1" thickBot="1">
      <c r="B141" s="1333"/>
      <c r="C141" s="1338"/>
      <c r="D141" s="1339"/>
      <c r="E141" s="1339"/>
      <c r="F141" s="1339"/>
      <c r="G141" s="1339"/>
      <c r="H141" s="1339"/>
      <c r="I141" s="1339"/>
      <c r="J141" s="1339"/>
      <c r="K141" s="1339"/>
      <c r="L141" s="1339"/>
      <c r="M141" s="1339"/>
      <c r="N141" s="1339"/>
      <c r="O141" s="1339"/>
      <c r="P141" s="1340"/>
      <c r="Q141" s="1210"/>
      <c r="R141" s="1319"/>
      <c r="S141" s="1210"/>
      <c r="T141" s="1211"/>
      <c r="U141" s="1318" t="s">
        <v>4</v>
      </c>
      <c r="V141" s="1319"/>
      <c r="W141" s="1210" t="s">
        <v>10</v>
      </c>
      <c r="X141" s="1322"/>
      <c r="Y141" s="1297" t="s">
        <v>11</v>
      </c>
      <c r="Z141" s="1298"/>
      <c r="AA141" s="1298"/>
      <c r="AB141" s="1298"/>
      <c r="AC141" s="1298"/>
      <c r="AD141" s="1298"/>
      <c r="AE141" s="1298"/>
      <c r="AF141" s="1299"/>
      <c r="AG141" s="1324" t="s">
        <v>12</v>
      </c>
      <c r="AH141" s="1325"/>
      <c r="AI141" s="1326"/>
      <c r="AJ141" s="1326"/>
      <c r="AK141" s="1326"/>
      <c r="AL141" s="1326"/>
      <c r="AM141" s="1326"/>
      <c r="AN141" s="1327"/>
      <c r="AO141" s="1297" t="s">
        <v>13</v>
      </c>
      <c r="AP141" s="1298"/>
      <c r="AQ141" s="1298"/>
      <c r="AR141" s="1298"/>
      <c r="AS141" s="1298"/>
      <c r="AT141" s="1298"/>
      <c r="AU141" s="1298"/>
      <c r="AV141" s="1299"/>
      <c r="AW141" s="1297" t="s">
        <v>14</v>
      </c>
      <c r="AX141" s="1298"/>
      <c r="AY141" s="1298"/>
      <c r="AZ141" s="1298"/>
      <c r="BA141" s="1298"/>
      <c r="BB141" s="1298"/>
      <c r="BC141" s="1298"/>
      <c r="BD141" s="1299"/>
      <c r="BE141" s="1297" t="s">
        <v>433</v>
      </c>
      <c r="BF141" s="1298"/>
      <c r="BG141" s="1298"/>
      <c r="BH141" s="1298"/>
      <c r="BI141" s="1298"/>
      <c r="BJ141" s="1298"/>
      <c r="BK141" s="1298"/>
      <c r="BL141" s="1299"/>
      <c r="BM141" s="1307"/>
      <c r="BN141" s="1308"/>
      <c r="BO141" s="1307"/>
      <c r="BP141" s="1359"/>
      <c r="BQ141" s="1359"/>
      <c r="BR141" s="1308"/>
      <c r="BS141" s="619"/>
      <c r="BT141" s="619"/>
      <c r="BU141" s="619"/>
    </row>
    <row r="142" spans="2:73" ht="210" customHeight="1" thickBot="1">
      <c r="B142" s="1333"/>
      <c r="C142" s="1338"/>
      <c r="D142" s="1339"/>
      <c r="E142" s="1339"/>
      <c r="F142" s="1339"/>
      <c r="G142" s="1339"/>
      <c r="H142" s="1339"/>
      <c r="I142" s="1339"/>
      <c r="J142" s="1339"/>
      <c r="K142" s="1339"/>
      <c r="L142" s="1339"/>
      <c r="M142" s="1339"/>
      <c r="N142" s="1339"/>
      <c r="O142" s="1339"/>
      <c r="P142" s="1340"/>
      <c r="Q142" s="1210"/>
      <c r="R142" s="1319"/>
      <c r="S142" s="1210"/>
      <c r="T142" s="1211"/>
      <c r="U142" s="1318"/>
      <c r="V142" s="1319"/>
      <c r="W142" s="1210"/>
      <c r="X142" s="1322"/>
      <c r="Y142" s="1384" t="s">
        <v>435</v>
      </c>
      <c r="Z142" s="1319"/>
      <c r="AA142" s="1344" t="s">
        <v>94</v>
      </c>
      <c r="AB142" s="1319"/>
      <c r="AC142" s="1344" t="s">
        <v>95</v>
      </c>
      <c r="AD142" s="1319"/>
      <c r="AE142" s="1210" t="s">
        <v>436</v>
      </c>
      <c r="AF142" s="1211"/>
      <c r="AG142" s="1233" t="s">
        <v>437</v>
      </c>
      <c r="AH142" s="1234"/>
      <c r="AI142" s="1235"/>
      <c r="AJ142" s="1236"/>
      <c r="AK142" s="1233" t="s">
        <v>438</v>
      </c>
      <c r="AL142" s="1234"/>
      <c r="AM142" s="1235"/>
      <c r="AN142" s="1236"/>
      <c r="AO142" s="1228" t="s">
        <v>439</v>
      </c>
      <c r="AP142" s="1229"/>
      <c r="AQ142" s="1229"/>
      <c r="AR142" s="1230"/>
      <c r="AS142" s="1228" t="s">
        <v>440</v>
      </c>
      <c r="AT142" s="1229"/>
      <c r="AU142" s="1229"/>
      <c r="AV142" s="1230"/>
      <c r="AW142" s="1233" t="s">
        <v>441</v>
      </c>
      <c r="AX142" s="1234"/>
      <c r="AY142" s="1235"/>
      <c r="AZ142" s="1236"/>
      <c r="BA142" s="1228" t="s">
        <v>442</v>
      </c>
      <c r="BB142" s="1229"/>
      <c r="BC142" s="1229"/>
      <c r="BD142" s="1230"/>
      <c r="BE142" s="1233" t="s">
        <v>642</v>
      </c>
      <c r="BF142" s="1234"/>
      <c r="BG142" s="1235"/>
      <c r="BH142" s="1236"/>
      <c r="BI142" s="1233" t="s">
        <v>643</v>
      </c>
      <c r="BJ142" s="1234"/>
      <c r="BK142" s="1235"/>
      <c r="BL142" s="1236"/>
      <c r="BM142" s="1307"/>
      <c r="BN142" s="1308"/>
      <c r="BO142" s="1307"/>
      <c r="BP142" s="1359"/>
      <c r="BQ142" s="1359"/>
      <c r="BR142" s="1308"/>
      <c r="BS142" s="619"/>
      <c r="BT142" s="619"/>
      <c r="BU142" s="619"/>
    </row>
    <row r="143" spans="2:73" ht="408.75" customHeight="1" thickBot="1">
      <c r="B143" s="1334"/>
      <c r="C143" s="1341"/>
      <c r="D143" s="1342"/>
      <c r="E143" s="1342"/>
      <c r="F143" s="1342"/>
      <c r="G143" s="1342"/>
      <c r="H143" s="1342"/>
      <c r="I143" s="1342"/>
      <c r="J143" s="1342"/>
      <c r="K143" s="1342"/>
      <c r="L143" s="1342"/>
      <c r="M143" s="1342"/>
      <c r="N143" s="1342"/>
      <c r="O143" s="1342"/>
      <c r="P143" s="1343"/>
      <c r="Q143" s="1212"/>
      <c r="R143" s="1321"/>
      <c r="S143" s="1212"/>
      <c r="T143" s="1213"/>
      <c r="U143" s="1320"/>
      <c r="V143" s="1321"/>
      <c r="W143" s="1212"/>
      <c r="X143" s="1323"/>
      <c r="Y143" s="1213"/>
      <c r="Z143" s="1321"/>
      <c r="AA143" s="1212"/>
      <c r="AB143" s="1321"/>
      <c r="AC143" s="1212"/>
      <c r="AD143" s="1321"/>
      <c r="AE143" s="1212"/>
      <c r="AF143" s="1213"/>
      <c r="AG143" s="1226" t="s">
        <v>2</v>
      </c>
      <c r="AH143" s="1227"/>
      <c r="AI143" s="666" t="s">
        <v>15</v>
      </c>
      <c r="AJ143" s="667" t="s">
        <v>16</v>
      </c>
      <c r="AK143" s="1226" t="s">
        <v>2</v>
      </c>
      <c r="AL143" s="1227"/>
      <c r="AM143" s="666" t="s">
        <v>15</v>
      </c>
      <c r="AN143" s="667" t="s">
        <v>16</v>
      </c>
      <c r="AO143" s="1226" t="s">
        <v>2</v>
      </c>
      <c r="AP143" s="1227"/>
      <c r="AQ143" s="666" t="s">
        <v>15</v>
      </c>
      <c r="AR143" s="667" t="s">
        <v>16</v>
      </c>
      <c r="AS143" s="1226" t="s">
        <v>2</v>
      </c>
      <c r="AT143" s="1227"/>
      <c r="AU143" s="666" t="s">
        <v>15</v>
      </c>
      <c r="AV143" s="667" t="s">
        <v>16</v>
      </c>
      <c r="AW143" s="1226" t="s">
        <v>2</v>
      </c>
      <c r="AX143" s="1227"/>
      <c r="AY143" s="666" t="s">
        <v>15</v>
      </c>
      <c r="AZ143" s="667" t="s">
        <v>16</v>
      </c>
      <c r="BA143" s="1226" t="s">
        <v>2</v>
      </c>
      <c r="BB143" s="1227"/>
      <c r="BC143" s="668" t="s">
        <v>15</v>
      </c>
      <c r="BD143" s="669" t="s">
        <v>16</v>
      </c>
      <c r="BE143" s="1226" t="s">
        <v>2</v>
      </c>
      <c r="BF143" s="1227"/>
      <c r="BG143" s="666" t="s">
        <v>15</v>
      </c>
      <c r="BH143" s="667" t="s">
        <v>16</v>
      </c>
      <c r="BI143" s="1226" t="s">
        <v>2</v>
      </c>
      <c r="BJ143" s="1227"/>
      <c r="BK143" s="666" t="s">
        <v>15</v>
      </c>
      <c r="BL143" s="667" t="s">
        <v>16</v>
      </c>
      <c r="BM143" s="1309"/>
      <c r="BN143" s="1310"/>
      <c r="BO143" s="1309"/>
      <c r="BP143" s="1360"/>
      <c r="BQ143" s="1360"/>
      <c r="BR143" s="1310"/>
      <c r="BS143" s="619"/>
      <c r="BT143" s="619"/>
      <c r="BU143" s="619"/>
    </row>
    <row r="144" spans="2:73" ht="210" customHeight="1">
      <c r="B144" s="589" t="s">
        <v>592</v>
      </c>
      <c r="C144" s="1253" t="s">
        <v>517</v>
      </c>
      <c r="D144" s="1199"/>
      <c r="E144" s="1199"/>
      <c r="F144" s="1199"/>
      <c r="G144" s="1199"/>
      <c r="H144" s="1199"/>
      <c r="I144" s="1199"/>
      <c r="J144" s="1199"/>
      <c r="K144" s="1199"/>
      <c r="L144" s="1199"/>
      <c r="M144" s="1199"/>
      <c r="N144" s="1199"/>
      <c r="O144" s="1199"/>
      <c r="P144" s="1199"/>
      <c r="Q144" s="1190"/>
      <c r="R144" s="1191"/>
      <c r="S144" s="1182"/>
      <c r="T144" s="1182"/>
      <c r="U144" s="1157"/>
      <c r="V144" s="1156"/>
      <c r="W144" s="1156"/>
      <c r="X144" s="1158"/>
      <c r="Y144" s="1155"/>
      <c r="Z144" s="1156"/>
      <c r="AA144" s="1156"/>
      <c r="AB144" s="1156"/>
      <c r="AC144" s="1156"/>
      <c r="AD144" s="1156"/>
      <c r="AE144" s="1156"/>
      <c r="AF144" s="1171"/>
      <c r="AG144" s="1157"/>
      <c r="AH144" s="1156"/>
      <c r="AI144" s="679"/>
      <c r="AJ144" s="680"/>
      <c r="AK144" s="1155"/>
      <c r="AL144" s="1156"/>
      <c r="AM144" s="679"/>
      <c r="AN144" s="681"/>
      <c r="AO144" s="1157"/>
      <c r="AP144" s="1156"/>
      <c r="AQ144" s="679"/>
      <c r="AR144" s="680"/>
      <c r="AS144" s="1155"/>
      <c r="AT144" s="1156"/>
      <c r="AU144" s="679"/>
      <c r="AV144" s="681"/>
      <c r="AW144" s="1157"/>
      <c r="AX144" s="1156"/>
      <c r="AY144" s="679"/>
      <c r="AZ144" s="680"/>
      <c r="BA144" s="1155"/>
      <c r="BB144" s="1156"/>
      <c r="BC144" s="679"/>
      <c r="BD144" s="681"/>
      <c r="BE144" s="1157"/>
      <c r="BF144" s="1156"/>
      <c r="BG144" s="679"/>
      <c r="BH144" s="680"/>
      <c r="BI144" s="1155"/>
      <c r="BJ144" s="1156"/>
      <c r="BK144" s="679"/>
      <c r="BL144" s="681"/>
      <c r="BM144" s="1157"/>
      <c r="BN144" s="1158"/>
      <c r="BO144" s="1159"/>
      <c r="BP144" s="1160"/>
      <c r="BQ144" s="1160"/>
      <c r="BR144" s="1161"/>
      <c r="BS144" s="619"/>
      <c r="BT144" s="619"/>
      <c r="BU144" s="619"/>
    </row>
    <row r="145" spans="2:73" ht="99.75" customHeight="1">
      <c r="B145" s="682" t="s">
        <v>593</v>
      </c>
      <c r="C145" s="1166" t="s">
        <v>475</v>
      </c>
      <c r="D145" s="1167"/>
      <c r="E145" s="1167"/>
      <c r="F145" s="1167"/>
      <c r="G145" s="1167"/>
      <c r="H145" s="1167"/>
      <c r="I145" s="1167"/>
      <c r="J145" s="1167"/>
      <c r="K145" s="1167"/>
      <c r="L145" s="1167"/>
      <c r="M145" s="1167"/>
      <c r="N145" s="1167"/>
      <c r="O145" s="1167"/>
      <c r="P145" s="1167"/>
      <c r="Q145" s="1202">
        <v>4</v>
      </c>
      <c r="R145" s="1203"/>
      <c r="S145" s="1182"/>
      <c r="T145" s="1182"/>
      <c r="U145" s="1157">
        <f>AG145+AK145+AO145+AS145+AW145+BA145+BE145+BI145</f>
        <v>120</v>
      </c>
      <c r="V145" s="1156"/>
      <c r="W145" s="1156">
        <v>68</v>
      </c>
      <c r="X145" s="1158"/>
      <c r="Y145" s="1155">
        <v>34</v>
      </c>
      <c r="Z145" s="1156"/>
      <c r="AA145" s="1156">
        <v>17</v>
      </c>
      <c r="AB145" s="1156"/>
      <c r="AC145" s="1156">
        <v>17</v>
      </c>
      <c r="AD145" s="1156"/>
      <c r="AE145" s="1156"/>
      <c r="AF145" s="1171"/>
      <c r="AG145" s="1157"/>
      <c r="AH145" s="1156"/>
      <c r="AI145" s="679"/>
      <c r="AJ145" s="680"/>
      <c r="AK145" s="1155"/>
      <c r="AL145" s="1156"/>
      <c r="AM145" s="679"/>
      <c r="AN145" s="681"/>
      <c r="AO145" s="1157"/>
      <c r="AP145" s="1156"/>
      <c r="AQ145" s="679"/>
      <c r="AR145" s="680"/>
      <c r="AS145" s="1155">
        <v>120</v>
      </c>
      <c r="AT145" s="1156"/>
      <c r="AU145" s="679">
        <v>68</v>
      </c>
      <c r="AV145" s="681">
        <v>3</v>
      </c>
      <c r="AW145" s="1157"/>
      <c r="AX145" s="1156"/>
      <c r="AY145" s="679"/>
      <c r="AZ145" s="680"/>
      <c r="BA145" s="1155"/>
      <c r="BB145" s="1156"/>
      <c r="BC145" s="679"/>
      <c r="BD145" s="681"/>
      <c r="BE145" s="1157"/>
      <c r="BF145" s="1156"/>
      <c r="BG145" s="679"/>
      <c r="BH145" s="680"/>
      <c r="BI145" s="1155"/>
      <c r="BJ145" s="1156"/>
      <c r="BK145" s="679"/>
      <c r="BL145" s="681"/>
      <c r="BM145" s="1157">
        <f>SUM(AJ145+AN145+AR145+AV145+AZ145+BD145+BH145+BL145)</f>
        <v>3</v>
      </c>
      <c r="BN145" s="1158"/>
      <c r="BO145" s="1159" t="s">
        <v>193</v>
      </c>
      <c r="BP145" s="1160"/>
      <c r="BQ145" s="1160"/>
      <c r="BR145" s="1161"/>
      <c r="BS145" s="619"/>
      <c r="BT145" s="619"/>
      <c r="BU145" s="619"/>
    </row>
    <row r="146" spans="2:73" ht="210" customHeight="1">
      <c r="B146" s="682" t="s">
        <v>594</v>
      </c>
      <c r="C146" s="1166" t="s">
        <v>455</v>
      </c>
      <c r="D146" s="1167"/>
      <c r="E146" s="1167"/>
      <c r="F146" s="1167"/>
      <c r="G146" s="1167"/>
      <c r="H146" s="1167"/>
      <c r="I146" s="1167"/>
      <c r="J146" s="1167"/>
      <c r="K146" s="1167"/>
      <c r="L146" s="1167"/>
      <c r="M146" s="1167"/>
      <c r="N146" s="1167"/>
      <c r="O146" s="1167"/>
      <c r="P146" s="1167"/>
      <c r="Q146" s="1190">
        <v>5</v>
      </c>
      <c r="R146" s="1191"/>
      <c r="S146" s="601"/>
      <c r="T146" s="601"/>
      <c r="U146" s="1157">
        <f>AG146+AK146+AO146+AS146+AW146+BA146+BE146+BI146</f>
        <v>106</v>
      </c>
      <c r="V146" s="1156"/>
      <c r="W146" s="1156">
        <v>54</v>
      </c>
      <c r="X146" s="1158"/>
      <c r="Y146" s="1155">
        <v>38</v>
      </c>
      <c r="Z146" s="1156"/>
      <c r="AA146" s="1156">
        <v>16</v>
      </c>
      <c r="AB146" s="1156"/>
      <c r="AC146" s="1156"/>
      <c r="AD146" s="1156"/>
      <c r="AE146" s="1156"/>
      <c r="AF146" s="1171"/>
      <c r="AG146" s="1157"/>
      <c r="AH146" s="1156"/>
      <c r="AI146" s="679"/>
      <c r="AJ146" s="680"/>
      <c r="AK146" s="1155"/>
      <c r="AL146" s="1156"/>
      <c r="AM146" s="679"/>
      <c r="AN146" s="681"/>
      <c r="AO146" s="1157"/>
      <c r="AP146" s="1156"/>
      <c r="AQ146" s="679"/>
      <c r="AR146" s="680"/>
      <c r="AS146" s="1155"/>
      <c r="AT146" s="1156"/>
      <c r="AU146" s="679"/>
      <c r="AV146" s="681"/>
      <c r="AW146" s="1157">
        <v>106</v>
      </c>
      <c r="AX146" s="1156"/>
      <c r="AY146" s="679">
        <v>54</v>
      </c>
      <c r="AZ146" s="680">
        <v>3</v>
      </c>
      <c r="BA146" s="1155"/>
      <c r="BB146" s="1156"/>
      <c r="BC146" s="679"/>
      <c r="BD146" s="681"/>
      <c r="BE146" s="1157"/>
      <c r="BF146" s="1156"/>
      <c r="BG146" s="679"/>
      <c r="BH146" s="680"/>
      <c r="BI146" s="1155"/>
      <c r="BJ146" s="1156"/>
      <c r="BK146" s="679"/>
      <c r="BL146" s="681"/>
      <c r="BM146" s="1157">
        <f>SUM(AJ146+AN146+AR146+AV146+AZ146+BD146+BH146+BL146)</f>
        <v>3</v>
      </c>
      <c r="BN146" s="1158"/>
      <c r="BO146" s="1159" t="s">
        <v>546</v>
      </c>
      <c r="BP146" s="1160"/>
      <c r="BQ146" s="1160"/>
      <c r="BR146" s="1161"/>
      <c r="BS146" s="619"/>
      <c r="BT146" s="619"/>
      <c r="BU146" s="619"/>
    </row>
    <row r="147" spans="2:73" ht="99.75" customHeight="1" thickBot="1">
      <c r="B147" s="682" t="s">
        <v>595</v>
      </c>
      <c r="C147" s="1180" t="s">
        <v>478</v>
      </c>
      <c r="D147" s="1181"/>
      <c r="E147" s="1181"/>
      <c r="F147" s="1181"/>
      <c r="G147" s="1181"/>
      <c r="H147" s="1181"/>
      <c r="I147" s="1181"/>
      <c r="J147" s="1181"/>
      <c r="K147" s="1181"/>
      <c r="L147" s="1181"/>
      <c r="M147" s="1181"/>
      <c r="N147" s="1181"/>
      <c r="O147" s="1181"/>
      <c r="P147" s="1181"/>
      <c r="Q147" s="602"/>
      <c r="R147" s="603"/>
      <c r="S147" s="1182">
        <v>8</v>
      </c>
      <c r="T147" s="1182"/>
      <c r="U147" s="1157">
        <f>AG147+AK147+AO147+AS147+AW147+BA147+BE147+BI147</f>
        <v>90</v>
      </c>
      <c r="V147" s="1156"/>
      <c r="W147" s="1156">
        <v>42</v>
      </c>
      <c r="X147" s="1158"/>
      <c r="Y147" s="1155">
        <v>28</v>
      </c>
      <c r="Z147" s="1156"/>
      <c r="AA147" s="1156"/>
      <c r="AB147" s="1156"/>
      <c r="AC147" s="1156">
        <v>14</v>
      </c>
      <c r="AD147" s="1156"/>
      <c r="AE147" s="1156"/>
      <c r="AF147" s="1171"/>
      <c r="AG147" s="1157"/>
      <c r="AH147" s="1156"/>
      <c r="AI147" s="679"/>
      <c r="AJ147" s="680"/>
      <c r="AK147" s="1155"/>
      <c r="AL147" s="1156"/>
      <c r="AM147" s="679"/>
      <c r="AN147" s="681"/>
      <c r="AO147" s="1157"/>
      <c r="AP147" s="1156"/>
      <c r="AQ147" s="679"/>
      <c r="AR147" s="680"/>
      <c r="AS147" s="1155"/>
      <c r="AT147" s="1156"/>
      <c r="AU147" s="679"/>
      <c r="AV147" s="681"/>
      <c r="AW147" s="1157"/>
      <c r="AX147" s="1156"/>
      <c r="AY147" s="679"/>
      <c r="AZ147" s="680"/>
      <c r="BA147" s="1155"/>
      <c r="BB147" s="1156"/>
      <c r="BC147" s="679"/>
      <c r="BD147" s="681"/>
      <c r="BE147" s="1157"/>
      <c r="BF147" s="1156"/>
      <c r="BG147" s="679"/>
      <c r="BH147" s="680"/>
      <c r="BI147" s="1155">
        <v>90</v>
      </c>
      <c r="BJ147" s="1156"/>
      <c r="BK147" s="679">
        <v>42</v>
      </c>
      <c r="BL147" s="681">
        <v>3</v>
      </c>
      <c r="BM147" s="1157">
        <f>SUM(AJ147+AN147+AR147+AV147+AZ147+BD147+BH147+BL147)</f>
        <v>3</v>
      </c>
      <c r="BN147" s="1158"/>
      <c r="BO147" s="1159" t="s">
        <v>547</v>
      </c>
      <c r="BP147" s="1160"/>
      <c r="BQ147" s="1160"/>
      <c r="BR147" s="1161"/>
      <c r="BS147" s="619"/>
      <c r="BT147" s="619"/>
      <c r="BU147" s="619"/>
    </row>
    <row r="148" spans="2:73" ht="309.75" customHeight="1" thickBot="1">
      <c r="B148" s="736" t="s">
        <v>596</v>
      </c>
      <c r="C148" s="1180" t="s">
        <v>477</v>
      </c>
      <c r="D148" s="1181"/>
      <c r="E148" s="1181"/>
      <c r="F148" s="1181"/>
      <c r="G148" s="1181"/>
      <c r="H148" s="1181"/>
      <c r="I148" s="1181"/>
      <c r="J148" s="1181"/>
      <c r="K148" s="1181"/>
      <c r="L148" s="1181"/>
      <c r="M148" s="1181"/>
      <c r="N148" s="1181"/>
      <c r="O148" s="1181"/>
      <c r="P148" s="1181"/>
      <c r="Q148" s="604"/>
      <c r="R148" s="605"/>
      <c r="S148" s="1184">
        <v>8</v>
      </c>
      <c r="T148" s="1184"/>
      <c r="U148" s="1185">
        <f>AG148+AK148+AO148+AS148+AW148+BA148+BE148+BI148</f>
        <v>90</v>
      </c>
      <c r="V148" s="1163"/>
      <c r="W148" s="1163">
        <v>42</v>
      </c>
      <c r="X148" s="1183"/>
      <c r="Y148" s="1162">
        <v>28</v>
      </c>
      <c r="Z148" s="1163"/>
      <c r="AA148" s="1163">
        <v>14</v>
      </c>
      <c r="AB148" s="1163"/>
      <c r="AC148" s="1163"/>
      <c r="AD148" s="1163"/>
      <c r="AE148" s="1163"/>
      <c r="AF148" s="1189"/>
      <c r="AG148" s="1185"/>
      <c r="AH148" s="1163"/>
      <c r="AI148" s="687"/>
      <c r="AJ148" s="688"/>
      <c r="AK148" s="1162"/>
      <c r="AL148" s="1163"/>
      <c r="AM148" s="687"/>
      <c r="AN148" s="691"/>
      <c r="AO148" s="1185"/>
      <c r="AP148" s="1163"/>
      <c r="AQ148" s="687"/>
      <c r="AR148" s="688"/>
      <c r="AS148" s="1162"/>
      <c r="AT148" s="1163"/>
      <c r="AU148" s="687"/>
      <c r="AV148" s="691"/>
      <c r="AW148" s="1185"/>
      <c r="AX148" s="1163"/>
      <c r="AY148" s="687"/>
      <c r="AZ148" s="688"/>
      <c r="BA148" s="1162"/>
      <c r="BB148" s="1163"/>
      <c r="BC148" s="687"/>
      <c r="BD148" s="691"/>
      <c r="BE148" s="1185"/>
      <c r="BF148" s="1163"/>
      <c r="BG148" s="687"/>
      <c r="BH148" s="688"/>
      <c r="BI148" s="1162">
        <v>90</v>
      </c>
      <c r="BJ148" s="1163"/>
      <c r="BK148" s="687">
        <v>42</v>
      </c>
      <c r="BL148" s="691">
        <v>3</v>
      </c>
      <c r="BM148" s="1185">
        <f>SUM(AJ148+AN148+AR148+AV148+AZ148+BD148+BH148+BL148)</f>
        <v>3</v>
      </c>
      <c r="BN148" s="1183"/>
      <c r="BO148" s="1186" t="s">
        <v>597</v>
      </c>
      <c r="BP148" s="1187"/>
      <c r="BQ148" s="1187"/>
      <c r="BR148" s="1188"/>
      <c r="BS148" s="619"/>
      <c r="BT148" s="619"/>
      <c r="BU148" s="619"/>
    </row>
    <row r="149" spans="2:73" ht="249.75" customHeight="1" thickBot="1">
      <c r="B149" s="737" t="s">
        <v>320</v>
      </c>
      <c r="C149" s="1214" t="s">
        <v>479</v>
      </c>
      <c r="D149" s="1215"/>
      <c r="E149" s="1215"/>
      <c r="F149" s="1215"/>
      <c r="G149" s="1215"/>
      <c r="H149" s="1215"/>
      <c r="I149" s="1215"/>
      <c r="J149" s="1215"/>
      <c r="K149" s="1215"/>
      <c r="L149" s="1215"/>
      <c r="M149" s="1215"/>
      <c r="N149" s="1215"/>
      <c r="O149" s="1215"/>
      <c r="P149" s="1215"/>
      <c r="Q149" s="1261"/>
      <c r="R149" s="1262"/>
      <c r="S149" s="1263"/>
      <c r="T149" s="1263"/>
      <c r="U149" s="1239"/>
      <c r="V149" s="1232"/>
      <c r="W149" s="1232"/>
      <c r="X149" s="1264"/>
      <c r="Y149" s="1231"/>
      <c r="Z149" s="1232"/>
      <c r="AA149" s="1232"/>
      <c r="AB149" s="1232"/>
      <c r="AC149" s="1232"/>
      <c r="AD149" s="1232"/>
      <c r="AE149" s="1232"/>
      <c r="AF149" s="1331"/>
      <c r="AG149" s="1239"/>
      <c r="AH149" s="1232"/>
      <c r="AI149" s="738"/>
      <c r="AJ149" s="739"/>
      <c r="AK149" s="1231"/>
      <c r="AL149" s="1232"/>
      <c r="AM149" s="738"/>
      <c r="AN149" s="740"/>
      <c r="AO149" s="1239"/>
      <c r="AP149" s="1232"/>
      <c r="AQ149" s="738"/>
      <c r="AR149" s="739"/>
      <c r="AS149" s="1231"/>
      <c r="AT149" s="1232"/>
      <c r="AU149" s="738"/>
      <c r="AV149" s="740"/>
      <c r="AW149" s="1239"/>
      <c r="AX149" s="1232"/>
      <c r="AY149" s="738"/>
      <c r="AZ149" s="739"/>
      <c r="BA149" s="1231"/>
      <c r="BB149" s="1232"/>
      <c r="BC149" s="738"/>
      <c r="BD149" s="740"/>
      <c r="BE149" s="1239"/>
      <c r="BF149" s="1232"/>
      <c r="BG149" s="738"/>
      <c r="BH149" s="739"/>
      <c r="BI149" s="1231"/>
      <c r="BJ149" s="1232"/>
      <c r="BK149" s="738"/>
      <c r="BL149" s="740"/>
      <c r="BM149" s="1237"/>
      <c r="BN149" s="1238"/>
      <c r="BO149" s="1378"/>
      <c r="BP149" s="1379"/>
      <c r="BQ149" s="1379"/>
      <c r="BR149" s="1380"/>
      <c r="BS149" s="619"/>
      <c r="BT149" s="619"/>
      <c r="BU149" s="619"/>
    </row>
    <row r="150" spans="2:73" ht="249.75" customHeight="1" thickBot="1">
      <c r="B150" s="741" t="s">
        <v>61</v>
      </c>
      <c r="C150" s="1300" t="s">
        <v>151</v>
      </c>
      <c r="D150" s="1301"/>
      <c r="E150" s="1301"/>
      <c r="F150" s="1301"/>
      <c r="G150" s="1301"/>
      <c r="H150" s="1301"/>
      <c r="I150" s="1301"/>
      <c r="J150" s="1301"/>
      <c r="K150" s="1301"/>
      <c r="L150" s="1301"/>
      <c r="M150" s="1301"/>
      <c r="N150" s="1301"/>
      <c r="O150" s="1301"/>
      <c r="P150" s="1301"/>
      <c r="Q150" s="1261"/>
      <c r="R150" s="1262"/>
      <c r="S150" s="1263"/>
      <c r="T150" s="1263"/>
      <c r="U150" s="1239" t="s">
        <v>199</v>
      </c>
      <c r="V150" s="1232"/>
      <c r="W150" s="1232" t="s">
        <v>199</v>
      </c>
      <c r="X150" s="1264"/>
      <c r="Y150" s="1231"/>
      <c r="Z150" s="1232"/>
      <c r="AA150" s="1232"/>
      <c r="AB150" s="1232"/>
      <c r="AC150" s="1232"/>
      <c r="AD150" s="1232"/>
      <c r="AE150" s="1232"/>
      <c r="AF150" s="1331"/>
      <c r="AG150" s="1239" t="s">
        <v>199</v>
      </c>
      <c r="AH150" s="1232"/>
      <c r="AI150" s="738" t="s">
        <v>199</v>
      </c>
      <c r="AJ150" s="739"/>
      <c r="AK150" s="1231"/>
      <c r="AL150" s="1232"/>
      <c r="AM150" s="738"/>
      <c r="AN150" s="740"/>
      <c r="AO150" s="1239"/>
      <c r="AP150" s="1232"/>
      <c r="AQ150" s="738"/>
      <c r="AR150" s="739"/>
      <c r="AS150" s="1231"/>
      <c r="AT150" s="1232"/>
      <c r="AU150" s="738"/>
      <c r="AV150" s="740"/>
      <c r="AW150" s="1239"/>
      <c r="AX150" s="1232"/>
      <c r="AY150" s="738"/>
      <c r="AZ150" s="739"/>
      <c r="BA150" s="1231"/>
      <c r="BB150" s="1232"/>
      <c r="BC150" s="738"/>
      <c r="BD150" s="740"/>
      <c r="BE150" s="1239"/>
      <c r="BF150" s="1232"/>
      <c r="BG150" s="738"/>
      <c r="BH150" s="739"/>
      <c r="BI150" s="1231"/>
      <c r="BJ150" s="1232"/>
      <c r="BK150" s="738"/>
      <c r="BL150" s="740"/>
      <c r="BM150" s="1237"/>
      <c r="BN150" s="1238"/>
      <c r="BO150" s="1254"/>
      <c r="BP150" s="1255"/>
      <c r="BQ150" s="1255"/>
      <c r="BR150" s="1256"/>
      <c r="BS150" s="619"/>
      <c r="BT150" s="619"/>
      <c r="BU150" s="619"/>
    </row>
    <row r="151" spans="2:73" ht="210" customHeight="1" thickBot="1">
      <c r="B151" s="682" t="s">
        <v>119</v>
      </c>
      <c r="C151" s="1539" t="s">
        <v>480</v>
      </c>
      <c r="D151" s="1540"/>
      <c r="E151" s="1540"/>
      <c r="F151" s="1540"/>
      <c r="G151" s="1540"/>
      <c r="H151" s="1540"/>
      <c r="I151" s="1540"/>
      <c r="J151" s="1540"/>
      <c r="K151" s="1540"/>
      <c r="L151" s="1540"/>
      <c r="M151" s="1540"/>
      <c r="N151" s="1540"/>
      <c r="O151" s="1540"/>
      <c r="P151" s="1540"/>
      <c r="Q151" s="742"/>
      <c r="R151" s="743"/>
      <c r="S151" s="1182"/>
      <c r="T151" s="1182"/>
      <c r="U151" s="1157" t="s">
        <v>333</v>
      </c>
      <c r="V151" s="1156"/>
      <c r="W151" s="1156" t="s">
        <v>333</v>
      </c>
      <c r="X151" s="1158"/>
      <c r="Y151" s="1155"/>
      <c r="Z151" s="1156"/>
      <c r="AA151" s="1156"/>
      <c r="AB151" s="1156"/>
      <c r="AC151" s="1156"/>
      <c r="AD151" s="1156"/>
      <c r="AE151" s="1156"/>
      <c r="AF151" s="1171"/>
      <c r="AG151" s="1157" t="s">
        <v>333</v>
      </c>
      <c r="AH151" s="1156"/>
      <c r="AI151" s="679" t="s">
        <v>333</v>
      </c>
      <c r="AJ151" s="680"/>
      <c r="AK151" s="1155"/>
      <c r="AL151" s="1156"/>
      <c r="AM151" s="679"/>
      <c r="AN151" s="681"/>
      <c r="AO151" s="1157"/>
      <c r="AP151" s="1156"/>
      <c r="AQ151" s="679"/>
      <c r="AR151" s="680"/>
      <c r="AS151" s="1155"/>
      <c r="AT151" s="1156"/>
      <c r="AU151" s="679"/>
      <c r="AV151" s="681"/>
      <c r="AW151" s="1157"/>
      <c r="AX151" s="1156"/>
      <c r="AY151" s="679"/>
      <c r="AZ151" s="680"/>
      <c r="BA151" s="1155"/>
      <c r="BB151" s="1156"/>
      <c r="BC151" s="679"/>
      <c r="BD151" s="681"/>
      <c r="BE151" s="1157"/>
      <c r="BF151" s="1156"/>
      <c r="BG151" s="679"/>
      <c r="BH151" s="680"/>
      <c r="BI151" s="1155"/>
      <c r="BJ151" s="1156"/>
      <c r="BK151" s="679"/>
      <c r="BL151" s="681"/>
      <c r="BM151" s="1510"/>
      <c r="BN151" s="1651"/>
      <c r="BO151" s="1159"/>
      <c r="BP151" s="1160"/>
      <c r="BQ151" s="1160"/>
      <c r="BR151" s="1161"/>
      <c r="BS151" s="619"/>
      <c r="BT151" s="619"/>
      <c r="BU151" s="619"/>
    </row>
    <row r="152" spans="2:73" ht="99.75" customHeight="1" thickBot="1">
      <c r="B152" s="744" t="s">
        <v>153</v>
      </c>
      <c r="C152" s="1537" t="s">
        <v>152</v>
      </c>
      <c r="D152" s="1538"/>
      <c r="E152" s="1538"/>
      <c r="F152" s="1538"/>
      <c r="G152" s="1538"/>
      <c r="H152" s="1538"/>
      <c r="I152" s="1538"/>
      <c r="J152" s="1538"/>
      <c r="K152" s="1538"/>
      <c r="L152" s="1538"/>
      <c r="M152" s="1538"/>
      <c r="N152" s="1538"/>
      <c r="O152" s="1538"/>
      <c r="P152" s="1538"/>
      <c r="Q152" s="533"/>
      <c r="R152" s="534"/>
      <c r="S152" s="1414"/>
      <c r="T152" s="1414"/>
      <c r="U152" s="1172"/>
      <c r="V152" s="1173"/>
      <c r="W152" s="1265"/>
      <c r="X152" s="1274"/>
      <c r="Y152" s="1173"/>
      <c r="Z152" s="1176"/>
      <c r="AA152" s="1176"/>
      <c r="AB152" s="1176"/>
      <c r="AC152" s="1176"/>
      <c r="AD152" s="1176"/>
      <c r="AE152" s="1176"/>
      <c r="AF152" s="1265"/>
      <c r="AG152" s="1240"/>
      <c r="AH152" s="1176"/>
      <c r="AI152" s="699"/>
      <c r="AJ152" s="700"/>
      <c r="AK152" s="1173"/>
      <c r="AL152" s="1176"/>
      <c r="AM152" s="699"/>
      <c r="AN152" s="703"/>
      <c r="AO152" s="1240"/>
      <c r="AP152" s="1176"/>
      <c r="AQ152" s="699"/>
      <c r="AR152" s="700"/>
      <c r="AS152" s="1173"/>
      <c r="AT152" s="1176"/>
      <c r="AU152" s="699"/>
      <c r="AV152" s="703"/>
      <c r="AW152" s="1240" t="s">
        <v>559</v>
      </c>
      <c r="AX152" s="1176"/>
      <c r="AY152" s="699" t="s">
        <v>559</v>
      </c>
      <c r="AZ152" s="700"/>
      <c r="BA152" s="1173" t="s">
        <v>559</v>
      </c>
      <c r="BB152" s="1176"/>
      <c r="BC152" s="699" t="s">
        <v>559</v>
      </c>
      <c r="BD152" s="703"/>
      <c r="BE152" s="1240"/>
      <c r="BF152" s="1176"/>
      <c r="BG152" s="699"/>
      <c r="BH152" s="700"/>
      <c r="BI152" s="1173"/>
      <c r="BJ152" s="1176"/>
      <c r="BK152" s="699"/>
      <c r="BL152" s="703"/>
      <c r="BM152" s="1652"/>
      <c r="BN152" s="1653"/>
      <c r="BO152" s="1402"/>
      <c r="BP152" s="1403"/>
      <c r="BQ152" s="1403"/>
      <c r="BR152" s="1404"/>
      <c r="BS152" s="619"/>
      <c r="BT152" s="619"/>
      <c r="BU152" s="619"/>
    </row>
    <row r="153" spans="2:73" ht="210" customHeight="1" thickBot="1">
      <c r="B153" s="737" t="s">
        <v>481</v>
      </c>
      <c r="C153" s="1214" t="s">
        <v>482</v>
      </c>
      <c r="D153" s="1215"/>
      <c r="E153" s="1215"/>
      <c r="F153" s="1215"/>
      <c r="G153" s="1215"/>
      <c r="H153" s="1215"/>
      <c r="I153" s="1215"/>
      <c r="J153" s="1215"/>
      <c r="K153" s="1215"/>
      <c r="L153" s="1215"/>
      <c r="M153" s="1215"/>
      <c r="N153" s="1215"/>
      <c r="O153" s="1215"/>
      <c r="P153" s="1215"/>
      <c r="Q153" s="1261"/>
      <c r="R153" s="1262"/>
      <c r="S153" s="1263"/>
      <c r="T153" s="1263"/>
      <c r="U153" s="1239"/>
      <c r="V153" s="1232"/>
      <c r="W153" s="1232"/>
      <c r="X153" s="1264"/>
      <c r="Y153" s="1231"/>
      <c r="Z153" s="1232"/>
      <c r="AA153" s="1232"/>
      <c r="AB153" s="1232"/>
      <c r="AC153" s="1232"/>
      <c r="AD153" s="1232"/>
      <c r="AE153" s="1232"/>
      <c r="AF153" s="1331"/>
      <c r="AG153" s="1239"/>
      <c r="AH153" s="1232"/>
      <c r="AI153" s="738"/>
      <c r="AJ153" s="739"/>
      <c r="AK153" s="1231"/>
      <c r="AL153" s="1232"/>
      <c r="AM153" s="738"/>
      <c r="AN153" s="740"/>
      <c r="AO153" s="1239"/>
      <c r="AP153" s="1232"/>
      <c r="AQ153" s="738"/>
      <c r="AR153" s="739"/>
      <c r="AS153" s="1231"/>
      <c r="AT153" s="1232"/>
      <c r="AU153" s="738"/>
      <c r="AV153" s="740"/>
      <c r="AW153" s="1239"/>
      <c r="AX153" s="1232"/>
      <c r="AY153" s="738"/>
      <c r="AZ153" s="739"/>
      <c r="BA153" s="1231"/>
      <c r="BB153" s="1232"/>
      <c r="BC153" s="738"/>
      <c r="BD153" s="740"/>
      <c r="BE153" s="1239"/>
      <c r="BF153" s="1232"/>
      <c r="BG153" s="738"/>
      <c r="BH153" s="739"/>
      <c r="BI153" s="1231"/>
      <c r="BJ153" s="1232"/>
      <c r="BK153" s="738"/>
      <c r="BL153" s="740"/>
      <c r="BM153" s="1237"/>
      <c r="BN153" s="1238"/>
      <c r="BO153" s="1378"/>
      <c r="BP153" s="1379"/>
      <c r="BQ153" s="1379"/>
      <c r="BR153" s="1380"/>
      <c r="BS153" s="619"/>
      <c r="BT153" s="619"/>
      <c r="BU153" s="619"/>
    </row>
    <row r="154" spans="2:73" ht="99.75" customHeight="1">
      <c r="B154" s="710" t="s">
        <v>66</v>
      </c>
      <c r="C154" s="1201" t="s">
        <v>152</v>
      </c>
      <c r="D154" s="1201"/>
      <c r="E154" s="1201"/>
      <c r="F154" s="1201"/>
      <c r="G154" s="1201"/>
      <c r="H154" s="1201"/>
      <c r="I154" s="1201"/>
      <c r="J154" s="1201"/>
      <c r="K154" s="1201"/>
      <c r="L154" s="1201"/>
      <c r="M154" s="1201"/>
      <c r="N154" s="1201"/>
      <c r="O154" s="1201"/>
      <c r="P154" s="1201"/>
      <c r="Q154" s="1271"/>
      <c r="R154" s="1272"/>
      <c r="S154" s="1249" t="s">
        <v>167</v>
      </c>
      <c r="T154" s="1248"/>
      <c r="U154" s="1194" t="s">
        <v>558</v>
      </c>
      <c r="V154" s="1177"/>
      <c r="W154" s="1177" t="s">
        <v>558</v>
      </c>
      <c r="X154" s="1196"/>
      <c r="Y154" s="1195"/>
      <c r="Z154" s="1177"/>
      <c r="AA154" s="1177"/>
      <c r="AB154" s="1177"/>
      <c r="AC154" s="1177"/>
      <c r="AD154" s="1177"/>
      <c r="AE154" s="1177"/>
      <c r="AF154" s="1197"/>
      <c r="AG154" s="1194" t="s">
        <v>558</v>
      </c>
      <c r="AH154" s="1177"/>
      <c r="AI154" s="708" t="s">
        <v>558</v>
      </c>
      <c r="AJ154" s="711"/>
      <c r="AK154" s="1195" t="s">
        <v>558</v>
      </c>
      <c r="AL154" s="1177"/>
      <c r="AM154" s="708" t="s">
        <v>558</v>
      </c>
      <c r="AN154" s="709"/>
      <c r="AO154" s="1194" t="s">
        <v>558</v>
      </c>
      <c r="AP154" s="1177"/>
      <c r="AQ154" s="708" t="s">
        <v>558</v>
      </c>
      <c r="AR154" s="711"/>
      <c r="AS154" s="1195" t="s">
        <v>558</v>
      </c>
      <c r="AT154" s="1177"/>
      <c r="AU154" s="708" t="s">
        <v>558</v>
      </c>
      <c r="AV154" s="709"/>
      <c r="AW154" s="1194" t="s">
        <v>559</v>
      </c>
      <c r="AX154" s="1177"/>
      <c r="AY154" s="708" t="s">
        <v>559</v>
      </c>
      <c r="AZ154" s="711"/>
      <c r="BA154" s="1195" t="s">
        <v>559</v>
      </c>
      <c r="BB154" s="1177"/>
      <c r="BC154" s="708" t="s">
        <v>559</v>
      </c>
      <c r="BD154" s="709"/>
      <c r="BE154" s="1194"/>
      <c r="BF154" s="1177"/>
      <c r="BG154" s="708"/>
      <c r="BH154" s="711"/>
      <c r="BI154" s="1195"/>
      <c r="BJ154" s="1177"/>
      <c r="BK154" s="708"/>
      <c r="BL154" s="709"/>
      <c r="BM154" s="1244"/>
      <c r="BN154" s="1245"/>
      <c r="BO154" s="1217" t="s">
        <v>157</v>
      </c>
      <c r="BP154" s="1218"/>
      <c r="BQ154" s="1218"/>
      <c r="BR154" s="1219"/>
      <c r="BS154" s="619"/>
      <c r="BT154" s="619"/>
      <c r="BU154" s="619"/>
    </row>
    <row r="155" spans="2:73" ht="319.5" customHeight="1" thickBot="1">
      <c r="B155" s="745" t="s">
        <v>120</v>
      </c>
      <c r="C155" s="1180" t="s">
        <v>463</v>
      </c>
      <c r="D155" s="1181"/>
      <c r="E155" s="1181"/>
      <c r="F155" s="1181"/>
      <c r="G155" s="1181"/>
      <c r="H155" s="1181"/>
      <c r="I155" s="1181"/>
      <c r="J155" s="1181"/>
      <c r="K155" s="1181"/>
      <c r="L155" s="1181"/>
      <c r="M155" s="1181"/>
      <c r="N155" s="1181"/>
      <c r="O155" s="1181"/>
      <c r="P155" s="1181"/>
      <c r="Q155" s="1246"/>
      <c r="R155" s="1247"/>
      <c r="S155" s="1248" t="s">
        <v>334</v>
      </c>
      <c r="T155" s="1248"/>
      <c r="U155" s="1185" t="s">
        <v>200</v>
      </c>
      <c r="V155" s="1163"/>
      <c r="W155" s="1163" t="s">
        <v>559</v>
      </c>
      <c r="X155" s="1183"/>
      <c r="Y155" s="1155"/>
      <c r="Z155" s="1156"/>
      <c r="AA155" s="1156"/>
      <c r="AB155" s="1156"/>
      <c r="AC155" s="1156" t="s">
        <v>559</v>
      </c>
      <c r="AD155" s="1156"/>
      <c r="AE155" s="1156"/>
      <c r="AF155" s="1171"/>
      <c r="AG155" s="1259"/>
      <c r="AH155" s="1260"/>
      <c r="AI155" s="746"/>
      <c r="AJ155" s="746"/>
      <c r="AK155" s="1156"/>
      <c r="AL155" s="1156"/>
      <c r="AM155" s="679"/>
      <c r="AN155" s="681"/>
      <c r="AO155" s="1185"/>
      <c r="AP155" s="1163"/>
      <c r="AQ155" s="687"/>
      <c r="AR155" s="688"/>
      <c r="AS155" s="1155"/>
      <c r="AT155" s="1156"/>
      <c r="AU155" s="679"/>
      <c r="AV155" s="681"/>
      <c r="AW155" s="1185"/>
      <c r="AX155" s="1163"/>
      <c r="AY155" s="687"/>
      <c r="AZ155" s="688"/>
      <c r="BA155" s="1185" t="s">
        <v>200</v>
      </c>
      <c r="BB155" s="1163"/>
      <c r="BC155" s="687" t="s">
        <v>559</v>
      </c>
      <c r="BD155" s="688"/>
      <c r="BE155" s="1185"/>
      <c r="BF155" s="1163"/>
      <c r="BG155" s="687"/>
      <c r="BH155" s="688"/>
      <c r="BI155" s="1155"/>
      <c r="BJ155" s="1156"/>
      <c r="BK155" s="679"/>
      <c r="BL155" s="681"/>
      <c r="BM155" s="1607"/>
      <c r="BN155" s="1608"/>
      <c r="BO155" s="1186" t="s">
        <v>160</v>
      </c>
      <c r="BP155" s="1187"/>
      <c r="BQ155" s="1187"/>
      <c r="BR155" s="1188"/>
      <c r="BS155" s="619"/>
      <c r="BT155" s="619"/>
      <c r="BU155" s="619"/>
    </row>
    <row r="156" spans="2:73" ht="120" customHeight="1" thickBot="1">
      <c r="B156" s="1541" t="s">
        <v>483</v>
      </c>
      <c r="C156" s="1542"/>
      <c r="D156" s="1542"/>
      <c r="E156" s="1542"/>
      <c r="F156" s="1542"/>
      <c r="G156" s="1542"/>
      <c r="H156" s="1542"/>
      <c r="I156" s="1542"/>
      <c r="J156" s="1542"/>
      <c r="K156" s="1542"/>
      <c r="L156" s="1542"/>
      <c r="M156" s="1542"/>
      <c r="N156" s="1542"/>
      <c r="O156" s="1542"/>
      <c r="P156" s="1542"/>
      <c r="Q156" s="1542"/>
      <c r="R156" s="1542"/>
      <c r="S156" s="1542"/>
      <c r="T156" s="1543"/>
      <c r="U156" s="1529">
        <f>SUM(U39+U83)</f>
        <v>7994</v>
      </c>
      <c r="V156" s="1544"/>
      <c r="W156" s="1529">
        <f>SUM(W39+W83)</f>
        <v>3937</v>
      </c>
      <c r="X156" s="1544"/>
      <c r="Y156" s="1529">
        <f>SUM(Y39+Y83)</f>
        <v>2085</v>
      </c>
      <c r="Z156" s="1544"/>
      <c r="AA156" s="1529">
        <f>SUM(AA39+AA83)</f>
        <v>655</v>
      </c>
      <c r="AB156" s="1544"/>
      <c r="AC156" s="1529">
        <f>SUM(AC39+AC83)</f>
        <v>1071</v>
      </c>
      <c r="AD156" s="1544"/>
      <c r="AE156" s="1529">
        <f>SUM(AE39+AE83)</f>
        <v>126</v>
      </c>
      <c r="AF156" s="1544"/>
      <c r="AG156" s="1529">
        <f>SUM(AG39+AG83)</f>
        <v>1064</v>
      </c>
      <c r="AH156" s="1530"/>
      <c r="AI156" s="747">
        <f>SUM(AI39+AI83)</f>
        <v>550</v>
      </c>
      <c r="AJ156" s="747">
        <f>SUM(AJ39+AJ83)</f>
        <v>26</v>
      </c>
      <c r="AK156" s="1529">
        <f>SUM(AK39+AK83)</f>
        <v>1082</v>
      </c>
      <c r="AL156" s="1530"/>
      <c r="AM156" s="747">
        <f>SUM(AM39+AM83)</f>
        <v>541</v>
      </c>
      <c r="AN156" s="747">
        <f>SUM(AN39+AN83)</f>
        <v>31</v>
      </c>
      <c r="AO156" s="1529">
        <f>SUM(AO39+AO83)</f>
        <v>1090</v>
      </c>
      <c r="AP156" s="1530"/>
      <c r="AQ156" s="747">
        <f>SUM(AQ39+AQ83)</f>
        <v>536</v>
      </c>
      <c r="AR156" s="747">
        <f>SUM(AR39+AR83)</f>
        <v>27</v>
      </c>
      <c r="AS156" s="1529">
        <f>SUM(AS39+AS83)</f>
        <v>1070</v>
      </c>
      <c r="AT156" s="1530"/>
      <c r="AU156" s="747">
        <f>SUM(AU39+AU83)</f>
        <v>540</v>
      </c>
      <c r="AV156" s="747">
        <f>SUM(AV39+AV83)</f>
        <v>27</v>
      </c>
      <c r="AW156" s="1529">
        <f>SUM(AW39+AW83)</f>
        <v>1124</v>
      </c>
      <c r="AX156" s="1530"/>
      <c r="AY156" s="747">
        <f>SUM(AY39+AY83)</f>
        <v>539</v>
      </c>
      <c r="AZ156" s="747">
        <f>SUM(AZ39+AZ83)</f>
        <v>31</v>
      </c>
      <c r="BA156" s="1529">
        <f>SUM(BA39+BA83)</f>
        <v>988</v>
      </c>
      <c r="BB156" s="1530"/>
      <c r="BC156" s="747">
        <f>SUM(BC39+BC83)</f>
        <v>510</v>
      </c>
      <c r="BD156" s="747">
        <f>SUM(BD39+BD83)</f>
        <v>23</v>
      </c>
      <c r="BE156" s="1529">
        <f>SUM(BE39+BE83)</f>
        <v>1086</v>
      </c>
      <c r="BF156" s="1530"/>
      <c r="BG156" s="747">
        <f>SUM(BG39+BG83)</f>
        <v>513</v>
      </c>
      <c r="BH156" s="747">
        <f>SUM(BH39+BH83)</f>
        <v>29</v>
      </c>
      <c r="BI156" s="1529">
        <f>SUM(BI39+BI83)</f>
        <v>490</v>
      </c>
      <c r="BJ156" s="1530"/>
      <c r="BK156" s="747">
        <f>SUM(BK39+BK83)</f>
        <v>208</v>
      </c>
      <c r="BL156" s="748">
        <f>SUM(BL39+BL83)</f>
        <v>16</v>
      </c>
      <c r="BM156" s="1529">
        <f>SUM(BM39+BM83)</f>
        <v>210</v>
      </c>
      <c r="BN156" s="1530"/>
      <c r="BO156" s="1599"/>
      <c r="BP156" s="1600"/>
      <c r="BQ156" s="1600"/>
      <c r="BR156" s="1601"/>
      <c r="BS156" s="619"/>
      <c r="BT156" s="619"/>
      <c r="BU156" s="619"/>
    </row>
    <row r="157" spans="2:73" ht="219.75" customHeight="1">
      <c r="B157" s="1200" t="s">
        <v>17</v>
      </c>
      <c r="C157" s="1534"/>
      <c r="D157" s="1534"/>
      <c r="E157" s="1534"/>
      <c r="F157" s="1534"/>
      <c r="G157" s="1534"/>
      <c r="H157" s="1534"/>
      <c r="I157" s="1534"/>
      <c r="J157" s="1534"/>
      <c r="K157" s="1534"/>
      <c r="L157" s="1534"/>
      <c r="M157" s="1534"/>
      <c r="N157" s="1534"/>
      <c r="O157" s="1534"/>
      <c r="P157" s="1534"/>
      <c r="Q157" s="1534"/>
      <c r="R157" s="1534"/>
      <c r="S157" s="1534"/>
      <c r="T157" s="1534"/>
      <c r="U157" s="1535"/>
      <c r="V157" s="1527"/>
      <c r="W157" s="1526"/>
      <c r="X157" s="1536"/>
      <c r="Y157" s="1528"/>
      <c r="Z157" s="1527"/>
      <c r="AA157" s="1526"/>
      <c r="AB157" s="1527"/>
      <c r="AC157" s="1526"/>
      <c r="AD157" s="1527"/>
      <c r="AE157" s="1526"/>
      <c r="AF157" s="1528"/>
      <c r="AG157" s="1531">
        <f>AI156/17</f>
        <v>32.35294117647059</v>
      </c>
      <c r="AH157" s="1532"/>
      <c r="AI157" s="1532"/>
      <c r="AJ157" s="1533"/>
      <c r="AK157" s="1531">
        <f>AM156/17</f>
        <v>31.823529411764707</v>
      </c>
      <c r="AL157" s="1532"/>
      <c r="AM157" s="1532"/>
      <c r="AN157" s="1533"/>
      <c r="AO157" s="1545">
        <f>AQ156/17</f>
        <v>31.529411764705884</v>
      </c>
      <c r="AP157" s="1546"/>
      <c r="AQ157" s="1546"/>
      <c r="AR157" s="1547"/>
      <c r="AS157" s="1545">
        <f>AU156/17</f>
        <v>31.764705882352942</v>
      </c>
      <c r="AT157" s="1546"/>
      <c r="AU157" s="1546"/>
      <c r="AV157" s="1547"/>
      <c r="AW157" s="1531">
        <f>AY156/17</f>
        <v>31.705882352941178</v>
      </c>
      <c r="AX157" s="1532"/>
      <c r="AY157" s="1532"/>
      <c r="AZ157" s="1533"/>
      <c r="BA157" s="1545">
        <f>BC156/17</f>
        <v>30</v>
      </c>
      <c r="BB157" s="1546"/>
      <c r="BC157" s="1546"/>
      <c r="BD157" s="1547"/>
      <c r="BE157" s="1531">
        <f>BG156/17</f>
        <v>30.176470588235293</v>
      </c>
      <c r="BF157" s="1532"/>
      <c r="BG157" s="1532"/>
      <c r="BH157" s="1533"/>
      <c r="BI157" s="1531">
        <f>BK156/7</f>
        <v>29.714285714285715</v>
      </c>
      <c r="BJ157" s="1532"/>
      <c r="BK157" s="1532"/>
      <c r="BL157" s="1533"/>
      <c r="BM157" s="1535"/>
      <c r="BN157" s="1536"/>
      <c r="BO157" s="1241"/>
      <c r="BP157" s="1242"/>
      <c r="BQ157" s="1242"/>
      <c r="BR157" s="1243"/>
      <c r="BS157" s="619"/>
      <c r="BT157" s="619"/>
      <c r="BU157" s="619"/>
    </row>
    <row r="158" spans="2:73" ht="120" customHeight="1">
      <c r="B158" s="1200" t="s">
        <v>211</v>
      </c>
      <c r="C158" s="1534"/>
      <c r="D158" s="1534"/>
      <c r="E158" s="1534"/>
      <c r="F158" s="1534"/>
      <c r="G158" s="1534"/>
      <c r="H158" s="1534"/>
      <c r="I158" s="1534"/>
      <c r="J158" s="1534"/>
      <c r="K158" s="1534"/>
      <c r="L158" s="1534"/>
      <c r="M158" s="1534"/>
      <c r="N158" s="1534"/>
      <c r="O158" s="1534"/>
      <c r="P158" s="1534"/>
      <c r="Q158" s="1534"/>
      <c r="R158" s="1534"/>
      <c r="S158" s="1534"/>
      <c r="T158" s="1534"/>
      <c r="U158" s="1551">
        <v>6</v>
      </c>
      <c r="V158" s="1554"/>
      <c r="W158" s="1553"/>
      <c r="X158" s="1552"/>
      <c r="Y158" s="1555"/>
      <c r="Z158" s="1554"/>
      <c r="AA158" s="1553"/>
      <c r="AB158" s="1554"/>
      <c r="AC158" s="1553"/>
      <c r="AD158" s="1554"/>
      <c r="AE158" s="1553"/>
      <c r="AF158" s="1555"/>
      <c r="AG158" s="1548"/>
      <c r="AH158" s="1549"/>
      <c r="AI158" s="1549"/>
      <c r="AJ158" s="1550"/>
      <c r="AK158" s="1548"/>
      <c r="AL158" s="1549"/>
      <c r="AM158" s="1549"/>
      <c r="AN158" s="1550"/>
      <c r="AO158" s="1548">
        <v>1</v>
      </c>
      <c r="AP158" s="1549"/>
      <c r="AQ158" s="1549"/>
      <c r="AR158" s="1550"/>
      <c r="AS158" s="1548"/>
      <c r="AT158" s="1549"/>
      <c r="AU158" s="1549"/>
      <c r="AV158" s="1550"/>
      <c r="AW158" s="1548">
        <v>1</v>
      </c>
      <c r="AX158" s="1549"/>
      <c r="AY158" s="1549"/>
      <c r="AZ158" s="1550"/>
      <c r="BA158" s="1548">
        <v>2</v>
      </c>
      <c r="BB158" s="1549"/>
      <c r="BC158" s="1549"/>
      <c r="BD158" s="1550"/>
      <c r="BE158" s="1548">
        <v>2</v>
      </c>
      <c r="BF158" s="1549"/>
      <c r="BG158" s="1549"/>
      <c r="BH158" s="1550"/>
      <c r="BI158" s="1548"/>
      <c r="BJ158" s="1549"/>
      <c r="BK158" s="1549"/>
      <c r="BL158" s="1550"/>
      <c r="BM158" s="1551"/>
      <c r="BN158" s="1552"/>
      <c r="BO158" s="1551"/>
      <c r="BP158" s="1555"/>
      <c r="BQ158" s="1555"/>
      <c r="BR158" s="1552"/>
      <c r="BS158" s="619"/>
      <c r="BT158" s="619"/>
      <c r="BU158" s="619"/>
    </row>
    <row r="159" spans="2:73" ht="120" customHeight="1">
      <c r="B159" s="1200" t="s">
        <v>210</v>
      </c>
      <c r="C159" s="1534"/>
      <c r="D159" s="1534"/>
      <c r="E159" s="1534"/>
      <c r="F159" s="1534"/>
      <c r="G159" s="1534"/>
      <c r="H159" s="1534"/>
      <c r="I159" s="1534"/>
      <c r="J159" s="1534"/>
      <c r="K159" s="1534"/>
      <c r="L159" s="1534"/>
      <c r="M159" s="1534"/>
      <c r="N159" s="1534"/>
      <c r="O159" s="1534"/>
      <c r="P159" s="1534"/>
      <c r="Q159" s="1534"/>
      <c r="R159" s="1534"/>
      <c r="S159" s="1534"/>
      <c r="T159" s="1534"/>
      <c r="U159" s="1551">
        <v>6</v>
      </c>
      <c r="V159" s="1554"/>
      <c r="W159" s="1553"/>
      <c r="X159" s="1552"/>
      <c r="Y159" s="1555"/>
      <c r="Z159" s="1554"/>
      <c r="AA159" s="1553"/>
      <c r="AB159" s="1554"/>
      <c r="AC159" s="1553"/>
      <c r="AD159" s="1554"/>
      <c r="AE159" s="1553"/>
      <c r="AF159" s="1555"/>
      <c r="AG159" s="1551"/>
      <c r="AH159" s="1555"/>
      <c r="AI159" s="1555"/>
      <c r="AJ159" s="1552"/>
      <c r="AK159" s="1551"/>
      <c r="AL159" s="1555"/>
      <c r="AM159" s="1555"/>
      <c r="AN159" s="1552"/>
      <c r="AO159" s="1551">
        <v>1</v>
      </c>
      <c r="AP159" s="1555"/>
      <c r="AQ159" s="1555"/>
      <c r="AR159" s="1552"/>
      <c r="AS159" s="1551"/>
      <c r="AT159" s="1555"/>
      <c r="AU159" s="1555"/>
      <c r="AV159" s="1552"/>
      <c r="AW159" s="1551">
        <v>2</v>
      </c>
      <c r="AX159" s="1555"/>
      <c r="AY159" s="1555"/>
      <c r="AZ159" s="1552"/>
      <c r="BA159" s="1551">
        <v>1</v>
      </c>
      <c r="BB159" s="1555"/>
      <c r="BC159" s="1555"/>
      <c r="BD159" s="1552"/>
      <c r="BE159" s="1551">
        <v>1</v>
      </c>
      <c r="BF159" s="1555"/>
      <c r="BG159" s="1555"/>
      <c r="BH159" s="1552"/>
      <c r="BI159" s="1551">
        <v>1</v>
      </c>
      <c r="BJ159" s="1555"/>
      <c r="BK159" s="1555"/>
      <c r="BL159" s="1552"/>
      <c r="BM159" s="1551"/>
      <c r="BN159" s="1552"/>
      <c r="BO159" s="1551"/>
      <c r="BP159" s="1555"/>
      <c r="BQ159" s="1555"/>
      <c r="BR159" s="1552"/>
      <c r="BS159" s="619"/>
      <c r="BT159" s="619"/>
      <c r="BU159" s="619"/>
    </row>
    <row r="160" spans="2:73" ht="120" customHeight="1">
      <c r="B160" s="1200" t="s">
        <v>239</v>
      </c>
      <c r="C160" s="1534"/>
      <c r="D160" s="1534"/>
      <c r="E160" s="1534"/>
      <c r="F160" s="1534"/>
      <c r="G160" s="1534"/>
      <c r="H160" s="1534"/>
      <c r="I160" s="1534"/>
      <c r="J160" s="1534"/>
      <c r="K160" s="1534"/>
      <c r="L160" s="1534"/>
      <c r="M160" s="1534"/>
      <c r="N160" s="1534"/>
      <c r="O160" s="1534"/>
      <c r="P160" s="1534"/>
      <c r="Q160" s="1534"/>
      <c r="R160" s="1534"/>
      <c r="S160" s="1534"/>
      <c r="T160" s="1534"/>
      <c r="U160" s="1548">
        <f>SUM(Q39+Q83)</f>
        <v>33</v>
      </c>
      <c r="V160" s="1554"/>
      <c r="W160" s="1553"/>
      <c r="X160" s="1552"/>
      <c r="Y160" s="1555"/>
      <c r="Z160" s="1554"/>
      <c r="AA160" s="1553"/>
      <c r="AB160" s="1554"/>
      <c r="AC160" s="1553"/>
      <c r="AD160" s="1554"/>
      <c r="AE160" s="1553"/>
      <c r="AF160" s="1555"/>
      <c r="AG160" s="1551">
        <v>4</v>
      </c>
      <c r="AH160" s="1555"/>
      <c r="AI160" s="1555"/>
      <c r="AJ160" s="1552"/>
      <c r="AK160" s="1551">
        <v>4</v>
      </c>
      <c r="AL160" s="1555"/>
      <c r="AM160" s="1555"/>
      <c r="AN160" s="1552"/>
      <c r="AO160" s="1551">
        <v>4</v>
      </c>
      <c r="AP160" s="1555"/>
      <c r="AQ160" s="1555"/>
      <c r="AR160" s="1552"/>
      <c r="AS160" s="1551">
        <v>5</v>
      </c>
      <c r="AT160" s="1555"/>
      <c r="AU160" s="1555"/>
      <c r="AV160" s="1552"/>
      <c r="AW160" s="1551">
        <v>5</v>
      </c>
      <c r="AX160" s="1555"/>
      <c r="AY160" s="1555"/>
      <c r="AZ160" s="1552"/>
      <c r="BA160" s="1551">
        <v>4</v>
      </c>
      <c r="BB160" s="1555"/>
      <c r="BC160" s="1555"/>
      <c r="BD160" s="1552"/>
      <c r="BE160" s="1551">
        <v>5</v>
      </c>
      <c r="BF160" s="1555"/>
      <c r="BG160" s="1555"/>
      <c r="BH160" s="1552"/>
      <c r="BI160" s="1551">
        <v>2</v>
      </c>
      <c r="BJ160" s="1555"/>
      <c r="BK160" s="1555"/>
      <c r="BL160" s="1552"/>
      <c r="BM160" s="1551"/>
      <c r="BN160" s="1552"/>
      <c r="BO160" s="1551"/>
      <c r="BP160" s="1555"/>
      <c r="BQ160" s="1555"/>
      <c r="BR160" s="1552"/>
      <c r="BS160" s="619"/>
      <c r="BT160" s="619"/>
      <c r="BU160" s="619"/>
    </row>
    <row r="161" spans="2:73" ht="120" customHeight="1" thickBot="1">
      <c r="B161" s="1437" t="s">
        <v>240</v>
      </c>
      <c r="C161" s="1363"/>
      <c r="D161" s="1363"/>
      <c r="E161" s="1363"/>
      <c r="F161" s="1363"/>
      <c r="G161" s="1363"/>
      <c r="H161" s="1363"/>
      <c r="I161" s="1363"/>
      <c r="J161" s="1363"/>
      <c r="K161" s="1363"/>
      <c r="L161" s="1363"/>
      <c r="M161" s="1363"/>
      <c r="N161" s="1363"/>
      <c r="O161" s="1363"/>
      <c r="P161" s="1363"/>
      <c r="Q161" s="1363"/>
      <c r="R161" s="1363"/>
      <c r="S161" s="1363"/>
      <c r="T161" s="1363"/>
      <c r="U161" s="749">
        <f>SUM(S39+S83)</f>
        <v>25</v>
      </c>
      <c r="V161" s="750" t="s">
        <v>607</v>
      </c>
      <c r="W161" s="1568"/>
      <c r="X161" s="1569"/>
      <c r="Y161" s="1566"/>
      <c r="Z161" s="1567"/>
      <c r="AA161" s="1568"/>
      <c r="AB161" s="1567"/>
      <c r="AC161" s="1568"/>
      <c r="AD161" s="1567"/>
      <c r="AE161" s="1568"/>
      <c r="AF161" s="1566"/>
      <c r="AG161" s="1576" t="s">
        <v>566</v>
      </c>
      <c r="AH161" s="1577"/>
      <c r="AI161" s="1577"/>
      <c r="AJ161" s="1578"/>
      <c r="AK161" s="1576" t="s">
        <v>636</v>
      </c>
      <c r="AL161" s="1577"/>
      <c r="AM161" s="1577"/>
      <c r="AN161" s="1578"/>
      <c r="AO161" s="1576" t="s">
        <v>528</v>
      </c>
      <c r="AP161" s="1577"/>
      <c r="AQ161" s="1577"/>
      <c r="AR161" s="1578"/>
      <c r="AS161" s="1576" t="s">
        <v>566</v>
      </c>
      <c r="AT161" s="1577"/>
      <c r="AU161" s="1577"/>
      <c r="AV161" s="1578"/>
      <c r="AW161" s="1576" t="s">
        <v>638</v>
      </c>
      <c r="AX161" s="1577"/>
      <c r="AY161" s="1577"/>
      <c r="AZ161" s="1578"/>
      <c r="BA161" s="1576" t="s">
        <v>648</v>
      </c>
      <c r="BB161" s="1577"/>
      <c r="BC161" s="1577"/>
      <c r="BD161" s="1578"/>
      <c r="BE161" s="1603">
        <v>2</v>
      </c>
      <c r="BF161" s="1566"/>
      <c r="BG161" s="1566"/>
      <c r="BH161" s="1569"/>
      <c r="BI161" s="1603">
        <v>3</v>
      </c>
      <c r="BJ161" s="1566"/>
      <c r="BK161" s="1566"/>
      <c r="BL161" s="1569"/>
      <c r="BM161" s="1603"/>
      <c r="BN161" s="1569"/>
      <c r="BO161" s="1603"/>
      <c r="BP161" s="1566"/>
      <c r="BQ161" s="1566"/>
      <c r="BR161" s="1569"/>
      <c r="BS161" s="619"/>
      <c r="BT161" s="619"/>
      <c r="BU161" s="619"/>
    </row>
    <row r="162" spans="2:73" ht="99.75" customHeight="1">
      <c r="B162" s="751"/>
      <c r="C162" s="609"/>
      <c r="D162" s="609"/>
      <c r="E162" s="609"/>
      <c r="F162" s="609"/>
      <c r="G162" s="609"/>
      <c r="H162" s="609"/>
      <c r="I162" s="609"/>
      <c r="J162" s="609"/>
      <c r="K162" s="609"/>
      <c r="L162" s="609"/>
      <c r="M162" s="609"/>
      <c r="N162" s="609"/>
      <c r="O162" s="609"/>
      <c r="P162" s="609"/>
      <c r="Q162" s="609"/>
      <c r="R162" s="609"/>
      <c r="S162" s="609"/>
      <c r="T162" s="609"/>
      <c r="U162" s="692"/>
      <c r="V162" s="752"/>
      <c r="W162" s="593"/>
      <c r="X162" s="593"/>
      <c r="Y162" s="593"/>
      <c r="Z162" s="593"/>
      <c r="AA162" s="593"/>
      <c r="AB162" s="593"/>
      <c r="AC162" s="593"/>
      <c r="AD162" s="593"/>
      <c r="AE162" s="593"/>
      <c r="AF162" s="593"/>
      <c r="AG162" s="593"/>
      <c r="AH162" s="593"/>
      <c r="AI162" s="593"/>
      <c r="AJ162" s="593"/>
      <c r="AK162" s="753"/>
      <c r="AL162" s="753"/>
      <c r="AM162" s="753"/>
      <c r="AN162" s="753"/>
      <c r="AO162" s="753"/>
      <c r="AP162" s="753"/>
      <c r="AQ162" s="753"/>
      <c r="AR162" s="753"/>
      <c r="AS162" s="753"/>
      <c r="AT162" s="753"/>
      <c r="AU162" s="753"/>
      <c r="AV162" s="753"/>
      <c r="AW162" s="753"/>
      <c r="AX162" s="753"/>
      <c r="AY162" s="753"/>
      <c r="AZ162" s="753"/>
      <c r="BA162" s="753"/>
      <c r="BB162" s="753"/>
      <c r="BC162" s="753"/>
      <c r="BD162" s="753"/>
      <c r="BE162" s="593"/>
      <c r="BF162" s="593"/>
      <c r="BG162" s="593"/>
      <c r="BH162" s="593"/>
      <c r="BI162" s="593"/>
      <c r="BJ162" s="593"/>
      <c r="BK162" s="593"/>
      <c r="BL162" s="593"/>
      <c r="BM162" s="593"/>
      <c r="BN162" s="593"/>
      <c r="BO162" s="593"/>
      <c r="BP162" s="593"/>
      <c r="BQ162" s="593"/>
      <c r="BR162" s="593"/>
      <c r="BS162" s="619"/>
      <c r="BT162" s="619"/>
      <c r="BU162" s="619"/>
    </row>
    <row r="163" spans="2:73" ht="99.75" customHeight="1">
      <c r="B163" s="751"/>
      <c r="C163" s="609"/>
      <c r="D163" s="609"/>
      <c r="E163" s="609"/>
      <c r="F163" s="609"/>
      <c r="G163" s="609"/>
      <c r="H163" s="609"/>
      <c r="I163" s="609"/>
      <c r="J163" s="609"/>
      <c r="K163" s="609"/>
      <c r="L163" s="609"/>
      <c r="M163" s="609"/>
      <c r="N163" s="609"/>
      <c r="O163" s="609"/>
      <c r="P163" s="609"/>
      <c r="Q163" s="609"/>
      <c r="R163" s="609"/>
      <c r="S163" s="609"/>
      <c r="T163" s="609"/>
      <c r="U163" s="692"/>
      <c r="V163" s="752"/>
      <c r="W163" s="593"/>
      <c r="X163" s="593"/>
      <c r="Y163" s="593"/>
      <c r="Z163" s="593"/>
      <c r="AA163" s="593"/>
      <c r="AB163" s="593"/>
      <c r="AC163" s="593"/>
      <c r="AD163" s="593"/>
      <c r="AE163" s="593"/>
      <c r="AF163" s="593"/>
      <c r="AG163" s="593"/>
      <c r="AH163" s="593"/>
      <c r="AI163" s="593"/>
      <c r="AJ163" s="593"/>
      <c r="AK163" s="753"/>
      <c r="AL163" s="753"/>
      <c r="AM163" s="753"/>
      <c r="AN163" s="753"/>
      <c r="AO163" s="753"/>
      <c r="AP163" s="753"/>
      <c r="AQ163" s="753"/>
      <c r="AR163" s="753"/>
      <c r="AS163" s="753"/>
      <c r="AT163" s="753"/>
      <c r="AU163" s="753"/>
      <c r="AV163" s="753"/>
      <c r="AW163" s="753"/>
      <c r="AX163" s="753"/>
      <c r="AY163" s="753"/>
      <c r="AZ163" s="753"/>
      <c r="BA163" s="753"/>
      <c r="BB163" s="753"/>
      <c r="BC163" s="753"/>
      <c r="BD163" s="753"/>
      <c r="BE163" s="593"/>
      <c r="BF163" s="593"/>
      <c r="BG163" s="593"/>
      <c r="BH163" s="593"/>
      <c r="BI163" s="593"/>
      <c r="BJ163" s="593"/>
      <c r="BK163" s="593"/>
      <c r="BL163" s="593"/>
      <c r="BM163" s="593"/>
      <c r="BN163" s="593"/>
      <c r="BO163" s="593"/>
      <c r="BP163" s="593"/>
      <c r="BQ163" s="593"/>
      <c r="BR163" s="593"/>
      <c r="BS163" s="619"/>
      <c r="BT163" s="619"/>
      <c r="BU163" s="619"/>
    </row>
    <row r="164" spans="1:70" ht="104.25" thickBot="1">
      <c r="A164" s="637"/>
      <c r="B164" s="637"/>
      <c r="C164" s="637"/>
      <c r="D164" s="637"/>
      <c r="E164" s="637"/>
      <c r="F164" s="637"/>
      <c r="G164" s="637"/>
      <c r="H164" s="637"/>
      <c r="I164" s="637"/>
      <c r="J164" s="637"/>
      <c r="K164" s="637"/>
      <c r="L164" s="637"/>
      <c r="M164" s="637"/>
      <c r="N164" s="637"/>
      <c r="O164" s="637"/>
      <c r="P164" s="637"/>
      <c r="Q164" s="637"/>
      <c r="R164" s="637"/>
      <c r="S164" s="638"/>
      <c r="T164" s="638"/>
      <c r="U164" s="637"/>
      <c r="V164" s="637"/>
      <c r="W164" s="637"/>
      <c r="X164" s="637"/>
      <c r="Y164" s="637"/>
      <c r="Z164" s="637"/>
      <c r="AA164" s="637"/>
      <c r="AB164" s="637"/>
      <c r="AC164" s="637"/>
      <c r="AD164" s="637"/>
      <c r="AE164" s="637"/>
      <c r="AF164" s="637"/>
      <c r="AG164" s="637"/>
      <c r="AH164" s="637"/>
      <c r="AI164" s="637"/>
      <c r="AJ164" s="637"/>
      <c r="AK164" s="637"/>
      <c r="AL164" s="637"/>
      <c r="AM164" s="637"/>
      <c r="AN164" s="637"/>
      <c r="AO164" s="637"/>
      <c r="AP164" s="637"/>
      <c r="AQ164" s="637"/>
      <c r="AR164" s="637"/>
      <c r="AS164" s="637"/>
      <c r="AT164" s="637"/>
      <c r="AU164" s="637"/>
      <c r="AV164" s="637"/>
      <c r="AW164" s="637"/>
      <c r="AX164" s="637"/>
      <c r="AY164" s="637"/>
      <c r="AZ164" s="637"/>
      <c r="BA164" s="637"/>
      <c r="BB164" s="637"/>
      <c r="BC164" s="637"/>
      <c r="BD164" s="637"/>
      <c r="BE164" s="637"/>
      <c r="BF164" s="637"/>
      <c r="BG164" s="637"/>
      <c r="BH164" s="637"/>
      <c r="BI164" s="637"/>
      <c r="BJ164" s="637"/>
      <c r="BK164" s="637"/>
      <c r="BL164" s="637"/>
      <c r="BM164" s="637"/>
      <c r="BN164" s="637"/>
      <c r="BO164" s="637"/>
      <c r="BP164" s="637"/>
      <c r="BQ164" s="637"/>
      <c r="BR164" s="754"/>
    </row>
    <row r="165" spans="1:73" ht="234.75" customHeight="1" thickBot="1">
      <c r="A165" s="637"/>
      <c r="B165" s="1250" t="s">
        <v>65</v>
      </c>
      <c r="C165" s="1251"/>
      <c r="D165" s="1251"/>
      <c r="E165" s="1251"/>
      <c r="F165" s="1251"/>
      <c r="G165" s="1251"/>
      <c r="H165" s="1251"/>
      <c r="I165" s="1251"/>
      <c r="J165" s="1251"/>
      <c r="K165" s="1251"/>
      <c r="L165" s="1251"/>
      <c r="M165" s="1251"/>
      <c r="N165" s="1251"/>
      <c r="O165" s="1251"/>
      <c r="P165" s="1251"/>
      <c r="Q165" s="1251"/>
      <c r="R165" s="1251"/>
      <c r="S165" s="1251"/>
      <c r="T165" s="1251"/>
      <c r="U165" s="1252"/>
      <c r="V165" s="1562" t="s">
        <v>105</v>
      </c>
      <c r="W165" s="1336"/>
      <c r="X165" s="1336"/>
      <c r="Y165" s="1336"/>
      <c r="Z165" s="1336"/>
      <c r="AA165" s="1336"/>
      <c r="AB165" s="1336"/>
      <c r="AC165" s="1336"/>
      <c r="AD165" s="1336"/>
      <c r="AE165" s="1336"/>
      <c r="AF165" s="1336"/>
      <c r="AG165" s="1336"/>
      <c r="AH165" s="1336"/>
      <c r="AI165" s="1336"/>
      <c r="AJ165" s="1336"/>
      <c r="AK165" s="1336"/>
      <c r="AL165" s="1336"/>
      <c r="AM165" s="1336"/>
      <c r="AN165" s="1336"/>
      <c r="AO165" s="1336"/>
      <c r="AP165" s="1563"/>
      <c r="AQ165" s="1332" t="s">
        <v>63</v>
      </c>
      <c r="AR165" s="1581"/>
      <c r="AS165" s="1581"/>
      <c r="AT165" s="1581"/>
      <c r="AU165" s="1581"/>
      <c r="AV165" s="1581"/>
      <c r="AW165" s="1581"/>
      <c r="AX165" s="1581"/>
      <c r="AY165" s="1581"/>
      <c r="AZ165" s="1581"/>
      <c r="BA165" s="1581"/>
      <c r="BB165" s="1582"/>
      <c r="BC165" s="1562" t="s">
        <v>62</v>
      </c>
      <c r="BD165" s="1336"/>
      <c r="BE165" s="1336"/>
      <c r="BF165" s="1336"/>
      <c r="BG165" s="1336"/>
      <c r="BH165" s="1336"/>
      <c r="BI165" s="1336"/>
      <c r="BJ165" s="1336"/>
      <c r="BK165" s="1336"/>
      <c r="BL165" s="1336"/>
      <c r="BM165" s="1336"/>
      <c r="BN165" s="1336"/>
      <c r="BO165" s="1336"/>
      <c r="BP165" s="1336"/>
      <c r="BQ165" s="1336"/>
      <c r="BR165" s="1563"/>
      <c r="BS165" s="606"/>
      <c r="BT165" s="606"/>
      <c r="BU165" s="606"/>
    </row>
    <row r="166" spans="1:73" ht="259.5" customHeight="1">
      <c r="A166" s="637"/>
      <c r="B166" s="1395" t="s">
        <v>25</v>
      </c>
      <c r="C166" s="1396"/>
      <c r="D166" s="1396"/>
      <c r="E166" s="1396"/>
      <c r="F166" s="1396"/>
      <c r="G166" s="1396"/>
      <c r="H166" s="1396"/>
      <c r="I166" s="1399" t="s">
        <v>24</v>
      </c>
      <c r="J166" s="1399"/>
      <c r="K166" s="1399"/>
      <c r="L166" s="1399"/>
      <c r="M166" s="1399" t="s">
        <v>570</v>
      </c>
      <c r="N166" s="1399"/>
      <c r="O166" s="1399"/>
      <c r="P166" s="1399"/>
      <c r="Q166" s="1396" t="s">
        <v>571</v>
      </c>
      <c r="R166" s="1396"/>
      <c r="S166" s="1396"/>
      <c r="T166" s="1396"/>
      <c r="U166" s="1400"/>
      <c r="V166" s="1395" t="s">
        <v>25</v>
      </c>
      <c r="W166" s="1396"/>
      <c r="X166" s="1396"/>
      <c r="Y166" s="1396"/>
      <c r="Z166" s="1396"/>
      <c r="AA166" s="1396"/>
      <c r="AB166" s="1396"/>
      <c r="AC166" s="1396"/>
      <c r="AD166" s="1396"/>
      <c r="AE166" s="1399" t="s">
        <v>24</v>
      </c>
      <c r="AF166" s="1399"/>
      <c r="AG166" s="1399"/>
      <c r="AH166" s="1399"/>
      <c r="AI166" s="1399" t="s">
        <v>570</v>
      </c>
      <c r="AJ166" s="1399"/>
      <c r="AK166" s="1399"/>
      <c r="AL166" s="1399"/>
      <c r="AM166" s="1396" t="s">
        <v>571</v>
      </c>
      <c r="AN166" s="1396"/>
      <c r="AO166" s="1396"/>
      <c r="AP166" s="1400"/>
      <c r="AQ166" s="1565" t="s">
        <v>24</v>
      </c>
      <c r="AR166" s="1399"/>
      <c r="AS166" s="1399"/>
      <c r="AT166" s="1399"/>
      <c r="AU166" s="1399" t="s">
        <v>570</v>
      </c>
      <c r="AV166" s="1399"/>
      <c r="AW166" s="1399"/>
      <c r="AX166" s="1399"/>
      <c r="AY166" s="1396" t="s">
        <v>571</v>
      </c>
      <c r="AZ166" s="1396"/>
      <c r="BA166" s="1396"/>
      <c r="BB166" s="1400"/>
      <c r="BC166" s="1395" t="s">
        <v>569</v>
      </c>
      <c r="BD166" s="1396"/>
      <c r="BE166" s="1396"/>
      <c r="BF166" s="1396"/>
      <c r="BG166" s="1396"/>
      <c r="BH166" s="1396"/>
      <c r="BI166" s="1396"/>
      <c r="BJ166" s="1396"/>
      <c r="BK166" s="1396"/>
      <c r="BL166" s="1396"/>
      <c r="BM166" s="1396"/>
      <c r="BN166" s="1396"/>
      <c r="BO166" s="1396"/>
      <c r="BP166" s="1396"/>
      <c r="BQ166" s="1396"/>
      <c r="BR166" s="1400"/>
      <c r="BS166" s="606"/>
      <c r="BT166" s="606"/>
      <c r="BU166" s="606"/>
    </row>
    <row r="167" spans="1:73" ht="159.75" customHeight="1">
      <c r="A167" s="637"/>
      <c r="B167" s="1386" t="s">
        <v>484</v>
      </c>
      <c r="C167" s="1387"/>
      <c r="D167" s="1387"/>
      <c r="E167" s="1387"/>
      <c r="F167" s="1387"/>
      <c r="G167" s="1387"/>
      <c r="H167" s="1387"/>
      <c r="I167" s="1393">
        <v>2</v>
      </c>
      <c r="J167" s="1393"/>
      <c r="K167" s="1393"/>
      <c r="L167" s="1393"/>
      <c r="M167" s="1393">
        <v>2</v>
      </c>
      <c r="N167" s="1393"/>
      <c r="O167" s="1393"/>
      <c r="P167" s="1393"/>
      <c r="Q167" s="1393">
        <v>3</v>
      </c>
      <c r="R167" s="1393"/>
      <c r="S167" s="1393"/>
      <c r="T167" s="1393"/>
      <c r="U167" s="1424"/>
      <c r="V167" s="1390" t="s">
        <v>485</v>
      </c>
      <c r="W167" s="1391"/>
      <c r="X167" s="1391"/>
      <c r="Y167" s="1391"/>
      <c r="Z167" s="1391"/>
      <c r="AA167" s="1391"/>
      <c r="AB167" s="1391"/>
      <c r="AC167" s="1391"/>
      <c r="AD167" s="1391"/>
      <c r="AE167" s="1393">
        <v>4</v>
      </c>
      <c r="AF167" s="1393"/>
      <c r="AG167" s="1393"/>
      <c r="AH167" s="1393"/>
      <c r="AI167" s="1393">
        <v>4</v>
      </c>
      <c r="AJ167" s="1393"/>
      <c r="AK167" s="1393"/>
      <c r="AL167" s="1393"/>
      <c r="AM167" s="1393">
        <v>6</v>
      </c>
      <c r="AN167" s="1393"/>
      <c r="AO167" s="1393"/>
      <c r="AP167" s="1424"/>
      <c r="AQ167" s="1392">
        <v>8</v>
      </c>
      <c r="AR167" s="1393"/>
      <c r="AS167" s="1393"/>
      <c r="AT167" s="1393"/>
      <c r="AU167" s="1393">
        <v>8</v>
      </c>
      <c r="AV167" s="1393"/>
      <c r="AW167" s="1393"/>
      <c r="AX167" s="1393"/>
      <c r="AY167" s="1393">
        <v>12</v>
      </c>
      <c r="AZ167" s="1393"/>
      <c r="BA167" s="1393"/>
      <c r="BB167" s="1424"/>
      <c r="BC167" s="1556"/>
      <c r="BD167" s="1557"/>
      <c r="BE167" s="1557"/>
      <c r="BF167" s="1557"/>
      <c r="BG167" s="1557"/>
      <c r="BH167" s="1557"/>
      <c r="BI167" s="1557"/>
      <c r="BJ167" s="1557"/>
      <c r="BK167" s="1557"/>
      <c r="BL167" s="1557"/>
      <c r="BM167" s="1557"/>
      <c r="BN167" s="1557"/>
      <c r="BO167" s="1557"/>
      <c r="BP167" s="1557"/>
      <c r="BQ167" s="1557"/>
      <c r="BR167" s="1558"/>
      <c r="BS167" s="606"/>
      <c r="BT167" s="606"/>
      <c r="BU167" s="606"/>
    </row>
    <row r="168" spans="1:73" ht="159.75" customHeight="1">
      <c r="A168" s="637"/>
      <c r="B168" s="1386"/>
      <c r="C168" s="1387"/>
      <c r="D168" s="1387"/>
      <c r="E168" s="1387"/>
      <c r="F168" s="1387"/>
      <c r="G168" s="1387"/>
      <c r="H168" s="1387"/>
      <c r="I168" s="1393"/>
      <c r="J168" s="1393"/>
      <c r="K168" s="1393"/>
      <c r="L168" s="1393"/>
      <c r="M168" s="1393"/>
      <c r="N168" s="1393"/>
      <c r="O168" s="1393"/>
      <c r="P168" s="1393"/>
      <c r="Q168" s="1393"/>
      <c r="R168" s="1393"/>
      <c r="S168" s="1393"/>
      <c r="T168" s="1393"/>
      <c r="U168" s="1424"/>
      <c r="V168" s="1390" t="s">
        <v>486</v>
      </c>
      <c r="W168" s="1391"/>
      <c r="X168" s="1391"/>
      <c r="Y168" s="1391"/>
      <c r="Z168" s="1391"/>
      <c r="AA168" s="1391"/>
      <c r="AB168" s="1391"/>
      <c r="AC168" s="1391"/>
      <c r="AD168" s="1391"/>
      <c r="AE168" s="1393">
        <v>6</v>
      </c>
      <c r="AF168" s="1393"/>
      <c r="AG168" s="1393"/>
      <c r="AH168" s="1393"/>
      <c r="AI168" s="1393">
        <v>4</v>
      </c>
      <c r="AJ168" s="1393"/>
      <c r="AK168" s="1393"/>
      <c r="AL168" s="1393"/>
      <c r="AM168" s="1393">
        <v>6</v>
      </c>
      <c r="AN168" s="1393"/>
      <c r="AO168" s="1393"/>
      <c r="AP168" s="1424"/>
      <c r="AQ168" s="1392"/>
      <c r="AR168" s="1393"/>
      <c r="AS168" s="1393"/>
      <c r="AT168" s="1393"/>
      <c r="AU168" s="1393"/>
      <c r="AV168" s="1393"/>
      <c r="AW168" s="1393"/>
      <c r="AX168" s="1393"/>
      <c r="AY168" s="1393"/>
      <c r="AZ168" s="1393"/>
      <c r="BA168" s="1393"/>
      <c r="BB168" s="1424"/>
      <c r="BC168" s="1556"/>
      <c r="BD168" s="1557"/>
      <c r="BE168" s="1557"/>
      <c r="BF168" s="1557"/>
      <c r="BG168" s="1557"/>
      <c r="BH168" s="1557"/>
      <c r="BI168" s="1557"/>
      <c r="BJ168" s="1557"/>
      <c r="BK168" s="1557"/>
      <c r="BL168" s="1557"/>
      <c r="BM168" s="1557"/>
      <c r="BN168" s="1557"/>
      <c r="BO168" s="1557"/>
      <c r="BP168" s="1557"/>
      <c r="BQ168" s="1557"/>
      <c r="BR168" s="1558"/>
      <c r="BS168" s="606"/>
      <c r="BT168" s="606"/>
      <c r="BU168" s="606"/>
    </row>
    <row r="169" spans="1:73" ht="159.75" customHeight="1" thickBot="1">
      <c r="A169" s="637"/>
      <c r="B169" s="1388"/>
      <c r="C169" s="1389"/>
      <c r="D169" s="1389"/>
      <c r="E169" s="1389"/>
      <c r="F169" s="1389"/>
      <c r="G169" s="1389"/>
      <c r="H169" s="1389"/>
      <c r="I169" s="1397"/>
      <c r="J169" s="1397"/>
      <c r="K169" s="1397"/>
      <c r="L169" s="1397"/>
      <c r="M169" s="1397"/>
      <c r="N169" s="1397"/>
      <c r="O169" s="1397"/>
      <c r="P169" s="1397"/>
      <c r="Q169" s="1397"/>
      <c r="R169" s="1397"/>
      <c r="S169" s="1397"/>
      <c r="T169" s="1397"/>
      <c r="U169" s="1425"/>
      <c r="V169" s="1329" t="s">
        <v>389</v>
      </c>
      <c r="W169" s="1330"/>
      <c r="X169" s="1330"/>
      <c r="Y169" s="1330"/>
      <c r="Z169" s="1330"/>
      <c r="AA169" s="1330"/>
      <c r="AB169" s="1330"/>
      <c r="AC169" s="1330"/>
      <c r="AD169" s="1330"/>
      <c r="AE169" s="1397">
        <v>8</v>
      </c>
      <c r="AF169" s="1397"/>
      <c r="AG169" s="1397"/>
      <c r="AH169" s="1397"/>
      <c r="AI169" s="1397">
        <v>2</v>
      </c>
      <c r="AJ169" s="1397"/>
      <c r="AK169" s="1397"/>
      <c r="AL169" s="1397"/>
      <c r="AM169" s="1397">
        <v>3</v>
      </c>
      <c r="AN169" s="1397"/>
      <c r="AO169" s="1397"/>
      <c r="AP169" s="1425"/>
      <c r="AQ169" s="1564"/>
      <c r="AR169" s="1397"/>
      <c r="AS169" s="1397"/>
      <c r="AT169" s="1397"/>
      <c r="AU169" s="1397"/>
      <c r="AV169" s="1397"/>
      <c r="AW169" s="1397"/>
      <c r="AX169" s="1397"/>
      <c r="AY169" s="1397"/>
      <c r="AZ169" s="1397"/>
      <c r="BA169" s="1397"/>
      <c r="BB169" s="1425"/>
      <c r="BC169" s="1559"/>
      <c r="BD169" s="1560"/>
      <c r="BE169" s="1560"/>
      <c r="BF169" s="1560"/>
      <c r="BG169" s="1560"/>
      <c r="BH169" s="1560"/>
      <c r="BI169" s="1560"/>
      <c r="BJ169" s="1560"/>
      <c r="BK169" s="1560"/>
      <c r="BL169" s="1560"/>
      <c r="BM169" s="1560"/>
      <c r="BN169" s="1560"/>
      <c r="BO169" s="1560"/>
      <c r="BP169" s="1560"/>
      <c r="BQ169" s="1560"/>
      <c r="BR169" s="1561"/>
      <c r="BS169" s="606"/>
      <c r="BT169" s="606"/>
      <c r="BU169" s="606"/>
    </row>
    <row r="170" spans="2:73" ht="99.75" customHeight="1">
      <c r="B170" s="607"/>
      <c r="C170" s="607"/>
      <c r="D170" s="607"/>
      <c r="E170" s="607"/>
      <c r="F170" s="607"/>
      <c r="G170" s="607"/>
      <c r="H170" s="607"/>
      <c r="I170" s="608"/>
      <c r="J170" s="608"/>
      <c r="K170" s="608"/>
      <c r="L170" s="608"/>
      <c r="M170" s="608"/>
      <c r="N170" s="608"/>
      <c r="O170" s="608"/>
      <c r="P170" s="608"/>
      <c r="Q170" s="608"/>
      <c r="R170" s="609"/>
      <c r="S170" s="609"/>
      <c r="T170" s="609"/>
      <c r="U170" s="609"/>
      <c r="V170" s="609"/>
      <c r="W170" s="609"/>
      <c r="X170" s="608"/>
      <c r="Y170" s="608"/>
      <c r="Z170" s="608"/>
      <c r="AA170" s="608"/>
      <c r="AB170" s="608"/>
      <c r="AC170" s="608"/>
      <c r="AD170" s="608"/>
      <c r="AE170" s="608"/>
      <c r="AF170" s="608"/>
      <c r="AG170" s="608"/>
      <c r="AH170" s="608"/>
      <c r="AI170" s="608"/>
      <c r="AJ170" s="608"/>
      <c r="AK170" s="608"/>
      <c r="AL170" s="608"/>
      <c r="AM170" s="608"/>
      <c r="AN170" s="608"/>
      <c r="AO170" s="608"/>
      <c r="AP170" s="608"/>
      <c r="AQ170" s="608"/>
      <c r="AR170" s="608"/>
      <c r="AS170" s="608"/>
      <c r="AT170" s="608"/>
      <c r="AU170" s="608"/>
      <c r="AV170" s="608"/>
      <c r="AW170" s="608"/>
      <c r="AX170" s="608"/>
      <c r="AY170" s="608"/>
      <c r="AZ170" s="608"/>
      <c r="BA170" s="610"/>
      <c r="BB170" s="610"/>
      <c r="BC170" s="610"/>
      <c r="BD170" s="610"/>
      <c r="BE170" s="610"/>
      <c r="BF170" s="610"/>
      <c r="BG170" s="610"/>
      <c r="BH170" s="610"/>
      <c r="BI170" s="610"/>
      <c r="BJ170" s="610"/>
      <c r="BK170" s="610"/>
      <c r="BL170" s="610"/>
      <c r="BM170" s="610"/>
      <c r="BN170" s="610"/>
      <c r="BO170" s="610"/>
      <c r="BP170" s="610"/>
      <c r="BQ170" s="610"/>
      <c r="BR170" s="610"/>
      <c r="BS170" s="619"/>
      <c r="BT170" s="619"/>
      <c r="BU170" s="619"/>
    </row>
    <row r="171" spans="1:73" ht="76.5">
      <c r="A171" s="634"/>
      <c r="B171" s="651"/>
      <c r="C171" s="651"/>
      <c r="D171" s="651"/>
      <c r="E171" s="651"/>
      <c r="F171" s="651"/>
      <c r="G171" s="651"/>
      <c r="H171" s="651"/>
      <c r="I171" s="651"/>
      <c r="J171" s="651"/>
      <c r="K171" s="651"/>
      <c r="L171" s="651"/>
      <c r="M171" s="651"/>
      <c r="N171" s="651"/>
      <c r="O171" s="651"/>
      <c r="P171" s="651"/>
      <c r="Q171" s="651"/>
      <c r="R171" s="651"/>
      <c r="S171" s="651"/>
      <c r="T171" s="651"/>
      <c r="U171" s="651"/>
      <c r="V171" s="651"/>
      <c r="W171" s="651"/>
      <c r="X171" s="651"/>
      <c r="Y171" s="651"/>
      <c r="Z171" s="651"/>
      <c r="AA171" s="651"/>
      <c r="AB171" s="651"/>
      <c r="AC171" s="651"/>
      <c r="AD171" s="651"/>
      <c r="AE171" s="651"/>
      <c r="AF171" s="651"/>
      <c r="AG171" s="651"/>
      <c r="AH171" s="651"/>
      <c r="AI171" s="651"/>
      <c r="AJ171" s="651"/>
      <c r="AK171" s="651"/>
      <c r="AL171" s="651"/>
      <c r="AM171" s="651"/>
      <c r="AN171" s="651"/>
      <c r="AO171" s="651"/>
      <c r="AP171" s="651"/>
      <c r="AQ171" s="651"/>
      <c r="AR171" s="651"/>
      <c r="AS171" s="651"/>
      <c r="AT171" s="651"/>
      <c r="AU171" s="651"/>
      <c r="AV171" s="651"/>
      <c r="AW171" s="651"/>
      <c r="AX171" s="651"/>
      <c r="AY171" s="651"/>
      <c r="AZ171" s="651"/>
      <c r="BA171" s="651"/>
      <c r="BB171" s="651"/>
      <c r="BC171" s="651"/>
      <c r="BD171" s="651"/>
      <c r="BE171" s="651"/>
      <c r="BF171" s="651"/>
      <c r="BG171" s="651"/>
      <c r="BH171" s="651"/>
      <c r="BI171" s="651"/>
      <c r="BJ171" s="651"/>
      <c r="BK171" s="651"/>
      <c r="BL171" s="651"/>
      <c r="BM171" s="651"/>
      <c r="BN171" s="651"/>
      <c r="BO171" s="651"/>
      <c r="BP171" s="651"/>
      <c r="BQ171" s="651"/>
      <c r="BR171" s="651"/>
      <c r="BS171" s="755"/>
      <c r="BT171" s="755"/>
      <c r="BU171" s="755"/>
    </row>
    <row r="172" spans="1:73" ht="103.5">
      <c r="A172" s="634"/>
      <c r="B172" s="756"/>
      <c r="C172" s="756"/>
      <c r="D172" s="756"/>
      <c r="E172" s="756"/>
      <c r="F172" s="756"/>
      <c r="G172" s="756"/>
      <c r="H172" s="756"/>
      <c r="I172" s="756"/>
      <c r="J172" s="756"/>
      <c r="K172" s="756"/>
      <c r="L172" s="756"/>
      <c r="M172" s="756"/>
      <c r="N172" s="756"/>
      <c r="O172" s="756"/>
      <c r="P172" s="756"/>
      <c r="Q172" s="756"/>
      <c r="R172" s="756"/>
      <c r="S172" s="756"/>
      <c r="T172" s="756"/>
      <c r="U172" s="756"/>
      <c r="V172" s="756"/>
      <c r="W172" s="756"/>
      <c r="X172" s="756"/>
      <c r="Y172" s="756"/>
      <c r="Z172" s="756"/>
      <c r="AA172" s="757"/>
      <c r="AB172" s="636" t="s">
        <v>121</v>
      </c>
      <c r="AC172" s="757"/>
      <c r="AD172" s="757"/>
      <c r="AE172" s="757"/>
      <c r="AF172" s="757"/>
      <c r="AG172" s="757"/>
      <c r="AH172" s="757"/>
      <c r="AI172" s="757"/>
      <c r="AJ172" s="757"/>
      <c r="AK172" s="757"/>
      <c r="AL172" s="757"/>
      <c r="AM172" s="757"/>
      <c r="AN172" s="757"/>
      <c r="AO172" s="757"/>
      <c r="AP172" s="757"/>
      <c r="AQ172" s="756"/>
      <c r="AR172" s="756"/>
      <c r="AS172" s="756"/>
      <c r="AT172" s="756"/>
      <c r="AU172" s="756"/>
      <c r="AV172" s="756"/>
      <c r="AW172" s="756"/>
      <c r="AX172" s="756"/>
      <c r="AY172" s="756"/>
      <c r="AZ172" s="756"/>
      <c r="BA172" s="756"/>
      <c r="BB172" s="756"/>
      <c r="BC172" s="756"/>
      <c r="BD172" s="756"/>
      <c r="BE172" s="756"/>
      <c r="BF172" s="756"/>
      <c r="BG172" s="756"/>
      <c r="BH172" s="756"/>
      <c r="BI172" s="756"/>
      <c r="BJ172" s="756"/>
      <c r="BK172" s="756"/>
      <c r="BL172" s="756"/>
      <c r="BM172" s="756"/>
      <c r="BN172" s="756"/>
      <c r="BO172" s="756"/>
      <c r="BP172" s="756"/>
      <c r="BQ172" s="756"/>
      <c r="BR172" s="758"/>
      <c r="BS172" s="755"/>
      <c r="BT172" s="755"/>
      <c r="BU172" s="755"/>
    </row>
    <row r="173" spans="1:73" ht="104.25" thickBot="1">
      <c r="A173" s="634"/>
      <c r="B173" s="634"/>
      <c r="C173" s="634"/>
      <c r="D173" s="634"/>
      <c r="E173" s="634"/>
      <c r="F173" s="634"/>
      <c r="G173" s="634"/>
      <c r="H173" s="634"/>
      <c r="I173" s="634"/>
      <c r="J173" s="634"/>
      <c r="K173" s="634"/>
      <c r="L173" s="634"/>
      <c r="M173" s="634"/>
      <c r="N173" s="634"/>
      <c r="O173" s="634"/>
      <c r="P173" s="634"/>
      <c r="Q173" s="634"/>
      <c r="R173" s="634"/>
      <c r="S173" s="635"/>
      <c r="T173" s="635"/>
      <c r="U173" s="634"/>
      <c r="V173" s="759"/>
      <c r="W173" s="759"/>
      <c r="X173" s="634"/>
      <c r="Y173" s="634"/>
      <c r="Z173" s="634"/>
      <c r="AA173" s="637"/>
      <c r="AB173" s="637"/>
      <c r="AC173" s="637"/>
      <c r="AD173" s="637"/>
      <c r="AE173" s="637"/>
      <c r="AF173" s="637"/>
      <c r="AG173" s="637"/>
      <c r="AH173" s="637"/>
      <c r="AI173" s="637"/>
      <c r="AJ173" s="637"/>
      <c r="AK173" s="637"/>
      <c r="AL173" s="637"/>
      <c r="AM173" s="637"/>
      <c r="AN173" s="637"/>
      <c r="AO173" s="637"/>
      <c r="AP173" s="637"/>
      <c r="AQ173" s="634"/>
      <c r="AR173" s="634"/>
      <c r="AS173" s="634"/>
      <c r="AT173" s="634"/>
      <c r="AU173" s="634"/>
      <c r="AV173" s="634"/>
      <c r="AW173" s="634"/>
      <c r="AX173" s="634"/>
      <c r="AY173" s="634"/>
      <c r="AZ173" s="634"/>
      <c r="BA173" s="634"/>
      <c r="BB173" s="634"/>
      <c r="BC173" s="634"/>
      <c r="BD173" s="634"/>
      <c r="BE173" s="634"/>
      <c r="BF173" s="634"/>
      <c r="BG173" s="634"/>
      <c r="BH173" s="634"/>
      <c r="BI173" s="634"/>
      <c r="BJ173" s="634"/>
      <c r="BK173" s="634"/>
      <c r="BL173" s="634"/>
      <c r="BM173" s="634"/>
      <c r="BN173" s="634"/>
      <c r="BO173" s="634"/>
      <c r="BP173" s="634"/>
      <c r="BQ173" s="634"/>
      <c r="BR173" s="651"/>
      <c r="BS173" s="755"/>
      <c r="BT173" s="755"/>
      <c r="BU173" s="755"/>
    </row>
    <row r="174" spans="1:73" ht="409.5" customHeight="1" thickBot="1">
      <c r="A174" s="634"/>
      <c r="B174" s="1214" t="s">
        <v>110</v>
      </c>
      <c r="C174" s="1215"/>
      <c r="D174" s="1215"/>
      <c r="E174" s="1215"/>
      <c r="F174" s="1381" t="s">
        <v>112</v>
      </c>
      <c r="G174" s="1382"/>
      <c r="H174" s="1382"/>
      <c r="I174" s="1382"/>
      <c r="J174" s="1382"/>
      <c r="K174" s="1382"/>
      <c r="L174" s="1382"/>
      <c r="M174" s="1382"/>
      <c r="N174" s="1382"/>
      <c r="O174" s="1382"/>
      <c r="P174" s="1382"/>
      <c r="Q174" s="1382"/>
      <c r="R174" s="1382"/>
      <c r="S174" s="1382"/>
      <c r="T174" s="1382"/>
      <c r="U174" s="1382"/>
      <c r="V174" s="1382"/>
      <c r="W174" s="1382"/>
      <c r="X174" s="1382"/>
      <c r="Y174" s="1382"/>
      <c r="Z174" s="1382"/>
      <c r="AA174" s="1382"/>
      <c r="AB174" s="1382"/>
      <c r="AC174" s="1382"/>
      <c r="AD174" s="1382"/>
      <c r="AE174" s="1382"/>
      <c r="AF174" s="1382"/>
      <c r="AG174" s="1382"/>
      <c r="AH174" s="1382"/>
      <c r="AI174" s="1382"/>
      <c r="AJ174" s="1382"/>
      <c r="AK174" s="1382"/>
      <c r="AL174" s="1382"/>
      <c r="AM174" s="1382"/>
      <c r="AN174" s="1382"/>
      <c r="AO174" s="1382"/>
      <c r="AP174" s="1382"/>
      <c r="AQ174" s="1382"/>
      <c r="AR174" s="1382"/>
      <c r="AS174" s="1382"/>
      <c r="AT174" s="1382"/>
      <c r="AU174" s="1382"/>
      <c r="AV174" s="1382"/>
      <c r="AW174" s="1382"/>
      <c r="AX174" s="1382"/>
      <c r="AY174" s="1382"/>
      <c r="AZ174" s="1382"/>
      <c r="BA174" s="1382"/>
      <c r="BB174" s="1382"/>
      <c r="BC174" s="1382"/>
      <c r="BD174" s="1382"/>
      <c r="BE174" s="1382"/>
      <c r="BF174" s="1382"/>
      <c r="BG174" s="1382"/>
      <c r="BH174" s="1382"/>
      <c r="BI174" s="1382"/>
      <c r="BJ174" s="1382"/>
      <c r="BK174" s="1382"/>
      <c r="BL174" s="1382"/>
      <c r="BM174" s="1382"/>
      <c r="BN174" s="1383"/>
      <c r="BO174" s="1579" t="s">
        <v>600</v>
      </c>
      <c r="BP174" s="1579"/>
      <c r="BQ174" s="1579"/>
      <c r="BR174" s="1580"/>
      <c r="BS174" s="760"/>
      <c r="BT174" s="760"/>
      <c r="BU174" s="760"/>
    </row>
    <row r="175" spans="1:73" ht="249.75" customHeight="1">
      <c r="A175" s="634"/>
      <c r="B175" s="1164" t="s">
        <v>122</v>
      </c>
      <c r="C175" s="1165"/>
      <c r="D175" s="1165"/>
      <c r="E175" s="1165"/>
      <c r="F175" s="1573" t="s">
        <v>620</v>
      </c>
      <c r="G175" s="1574"/>
      <c r="H175" s="1574"/>
      <c r="I175" s="1574"/>
      <c r="J175" s="1574"/>
      <c r="K175" s="1574"/>
      <c r="L175" s="1574"/>
      <c r="M175" s="1574"/>
      <c r="N175" s="1574"/>
      <c r="O175" s="1574"/>
      <c r="P175" s="1574"/>
      <c r="Q175" s="1574"/>
      <c r="R175" s="1574"/>
      <c r="S175" s="1574"/>
      <c r="T175" s="1574"/>
      <c r="U175" s="1574"/>
      <c r="V175" s="1574"/>
      <c r="W175" s="1574"/>
      <c r="X175" s="1574"/>
      <c r="Y175" s="1574"/>
      <c r="Z175" s="1574"/>
      <c r="AA175" s="1574"/>
      <c r="AB175" s="1574"/>
      <c r="AC175" s="1574"/>
      <c r="AD175" s="1574"/>
      <c r="AE175" s="1574"/>
      <c r="AF175" s="1574"/>
      <c r="AG175" s="1574"/>
      <c r="AH175" s="1574"/>
      <c r="AI175" s="1574"/>
      <c r="AJ175" s="1574"/>
      <c r="AK175" s="1574"/>
      <c r="AL175" s="1574"/>
      <c r="AM175" s="1574"/>
      <c r="AN175" s="1574"/>
      <c r="AO175" s="1574"/>
      <c r="AP175" s="1574"/>
      <c r="AQ175" s="1574"/>
      <c r="AR175" s="1574"/>
      <c r="AS175" s="1574"/>
      <c r="AT175" s="1574"/>
      <c r="AU175" s="1574"/>
      <c r="AV175" s="1574"/>
      <c r="AW175" s="1574"/>
      <c r="AX175" s="1574"/>
      <c r="AY175" s="1574"/>
      <c r="AZ175" s="1574"/>
      <c r="BA175" s="1574"/>
      <c r="BB175" s="1574"/>
      <c r="BC175" s="1574"/>
      <c r="BD175" s="1574"/>
      <c r="BE175" s="1574"/>
      <c r="BF175" s="1574"/>
      <c r="BG175" s="1574"/>
      <c r="BH175" s="1574"/>
      <c r="BI175" s="1574"/>
      <c r="BJ175" s="1574"/>
      <c r="BK175" s="1574"/>
      <c r="BL175" s="1574"/>
      <c r="BM175" s="1574"/>
      <c r="BN175" s="1575"/>
      <c r="BO175" s="1169" t="s">
        <v>218</v>
      </c>
      <c r="BP175" s="1169"/>
      <c r="BQ175" s="1169"/>
      <c r="BR175" s="1170"/>
      <c r="BS175" s="761"/>
      <c r="BT175" s="761"/>
      <c r="BU175" s="761"/>
    </row>
    <row r="176" spans="1:73" ht="249.75" customHeight="1">
      <c r="A176" s="634"/>
      <c r="B176" s="1164" t="s">
        <v>123</v>
      </c>
      <c r="C176" s="1165"/>
      <c r="D176" s="1165"/>
      <c r="E176" s="1165"/>
      <c r="F176" s="1166" t="s">
        <v>635</v>
      </c>
      <c r="G176" s="1167"/>
      <c r="H176" s="1167"/>
      <c r="I176" s="1167"/>
      <c r="J176" s="1167"/>
      <c r="K176" s="1167"/>
      <c r="L176" s="1167"/>
      <c r="M176" s="1167"/>
      <c r="N176" s="1167"/>
      <c r="O176" s="1167"/>
      <c r="P176" s="1167"/>
      <c r="Q176" s="1167"/>
      <c r="R176" s="1167"/>
      <c r="S176" s="1167"/>
      <c r="T176" s="1167"/>
      <c r="U176" s="1167"/>
      <c r="V176" s="1167"/>
      <c r="W176" s="1167"/>
      <c r="X176" s="1167"/>
      <c r="Y176" s="1167"/>
      <c r="Z176" s="1167"/>
      <c r="AA176" s="1167"/>
      <c r="AB176" s="1167"/>
      <c r="AC176" s="1167"/>
      <c r="AD176" s="1167"/>
      <c r="AE176" s="1167"/>
      <c r="AF176" s="1167"/>
      <c r="AG176" s="1167"/>
      <c r="AH176" s="1167"/>
      <c r="AI176" s="1167"/>
      <c r="AJ176" s="1167"/>
      <c r="AK176" s="1167"/>
      <c r="AL176" s="1167"/>
      <c r="AM176" s="1167"/>
      <c r="AN176" s="1167"/>
      <c r="AO176" s="1167"/>
      <c r="AP176" s="1167"/>
      <c r="AQ176" s="1167"/>
      <c r="AR176" s="1167"/>
      <c r="AS176" s="1167"/>
      <c r="AT176" s="1167"/>
      <c r="AU176" s="1167"/>
      <c r="AV176" s="1167"/>
      <c r="AW176" s="1167"/>
      <c r="AX176" s="1167"/>
      <c r="AY176" s="1167"/>
      <c r="AZ176" s="1167"/>
      <c r="BA176" s="1167"/>
      <c r="BB176" s="1167"/>
      <c r="BC176" s="1167"/>
      <c r="BD176" s="1167"/>
      <c r="BE176" s="1167"/>
      <c r="BF176" s="1167"/>
      <c r="BG176" s="1167"/>
      <c r="BH176" s="1167"/>
      <c r="BI176" s="1167"/>
      <c r="BJ176" s="1167"/>
      <c r="BK176" s="1167"/>
      <c r="BL176" s="1167"/>
      <c r="BM176" s="1167"/>
      <c r="BN176" s="1168"/>
      <c r="BO176" s="1169" t="s">
        <v>624</v>
      </c>
      <c r="BP176" s="1169"/>
      <c r="BQ176" s="1169"/>
      <c r="BR176" s="1170"/>
      <c r="BS176" s="761"/>
      <c r="BT176" s="761"/>
      <c r="BU176" s="761"/>
    </row>
    <row r="177" spans="1:73" ht="249.75" customHeight="1">
      <c r="A177" s="634"/>
      <c r="B177" s="1570" t="s">
        <v>158</v>
      </c>
      <c r="C177" s="1571"/>
      <c r="D177" s="1571"/>
      <c r="E177" s="1572"/>
      <c r="F177" s="1166" t="s">
        <v>621</v>
      </c>
      <c r="G177" s="1167"/>
      <c r="H177" s="1167"/>
      <c r="I177" s="1167"/>
      <c r="J177" s="1167"/>
      <c r="K177" s="1167"/>
      <c r="L177" s="1167"/>
      <c r="M177" s="1167"/>
      <c r="N177" s="1167"/>
      <c r="O177" s="1167"/>
      <c r="P177" s="1167"/>
      <c r="Q177" s="1167"/>
      <c r="R177" s="1167"/>
      <c r="S177" s="1167"/>
      <c r="T177" s="1167"/>
      <c r="U177" s="1167"/>
      <c r="V177" s="1167"/>
      <c r="W177" s="1167"/>
      <c r="X177" s="1167"/>
      <c r="Y177" s="1167"/>
      <c r="Z177" s="1167"/>
      <c r="AA177" s="1167"/>
      <c r="AB177" s="1167"/>
      <c r="AC177" s="1167"/>
      <c r="AD177" s="1167"/>
      <c r="AE177" s="1167"/>
      <c r="AF177" s="1167"/>
      <c r="AG177" s="1167"/>
      <c r="AH177" s="1167"/>
      <c r="AI177" s="1167"/>
      <c r="AJ177" s="1167"/>
      <c r="AK177" s="1167"/>
      <c r="AL177" s="1167"/>
      <c r="AM177" s="1167"/>
      <c r="AN177" s="1167"/>
      <c r="AO177" s="1167"/>
      <c r="AP177" s="1167"/>
      <c r="AQ177" s="1167"/>
      <c r="AR177" s="1167"/>
      <c r="AS177" s="1167"/>
      <c r="AT177" s="1167"/>
      <c r="AU177" s="1167"/>
      <c r="AV177" s="1167"/>
      <c r="AW177" s="1167"/>
      <c r="AX177" s="1167"/>
      <c r="AY177" s="1167"/>
      <c r="AZ177" s="1167"/>
      <c r="BA177" s="1167"/>
      <c r="BB177" s="1167"/>
      <c r="BC177" s="1167"/>
      <c r="BD177" s="1167"/>
      <c r="BE177" s="1167"/>
      <c r="BF177" s="1167"/>
      <c r="BG177" s="1167"/>
      <c r="BH177" s="1167"/>
      <c r="BI177" s="1167"/>
      <c r="BJ177" s="1167"/>
      <c r="BK177" s="1167"/>
      <c r="BL177" s="1167"/>
      <c r="BM177" s="1167"/>
      <c r="BN177" s="1168"/>
      <c r="BO177" s="1169" t="s">
        <v>221</v>
      </c>
      <c r="BP177" s="1169"/>
      <c r="BQ177" s="1169"/>
      <c r="BR177" s="1170"/>
      <c r="BS177" s="761"/>
      <c r="BT177" s="761"/>
      <c r="BU177" s="761"/>
    </row>
    <row r="178" spans="1:73" ht="249.75" customHeight="1">
      <c r="A178" s="634"/>
      <c r="B178" s="1570" t="s">
        <v>159</v>
      </c>
      <c r="C178" s="1571"/>
      <c r="D178" s="1571"/>
      <c r="E178" s="1572"/>
      <c r="F178" s="1166" t="s">
        <v>622</v>
      </c>
      <c r="G178" s="1167"/>
      <c r="H178" s="1167"/>
      <c r="I178" s="1167"/>
      <c r="J178" s="1167"/>
      <c r="K178" s="1167"/>
      <c r="L178" s="1167"/>
      <c r="M178" s="1167"/>
      <c r="N178" s="1167"/>
      <c r="O178" s="1167"/>
      <c r="P178" s="1167"/>
      <c r="Q178" s="1167"/>
      <c r="R178" s="1167"/>
      <c r="S178" s="1167"/>
      <c r="T178" s="1167"/>
      <c r="U178" s="1167"/>
      <c r="V178" s="1167"/>
      <c r="W178" s="1167"/>
      <c r="X178" s="1167"/>
      <c r="Y178" s="1167"/>
      <c r="Z178" s="1167"/>
      <c r="AA178" s="1167"/>
      <c r="AB178" s="1167"/>
      <c r="AC178" s="1167"/>
      <c r="AD178" s="1167"/>
      <c r="AE178" s="1167"/>
      <c r="AF178" s="1167"/>
      <c r="AG178" s="1167"/>
      <c r="AH178" s="1167"/>
      <c r="AI178" s="1167"/>
      <c r="AJ178" s="1167"/>
      <c r="AK178" s="1167"/>
      <c r="AL178" s="1167"/>
      <c r="AM178" s="1167"/>
      <c r="AN178" s="1167"/>
      <c r="AO178" s="1167"/>
      <c r="AP178" s="1167"/>
      <c r="AQ178" s="1167"/>
      <c r="AR178" s="1167"/>
      <c r="AS178" s="1167"/>
      <c r="AT178" s="1167"/>
      <c r="AU178" s="1167"/>
      <c r="AV178" s="1167"/>
      <c r="AW178" s="1167"/>
      <c r="AX178" s="1167"/>
      <c r="AY178" s="1167"/>
      <c r="AZ178" s="1167"/>
      <c r="BA178" s="1167"/>
      <c r="BB178" s="1167"/>
      <c r="BC178" s="1167"/>
      <c r="BD178" s="1167"/>
      <c r="BE178" s="1167"/>
      <c r="BF178" s="1167"/>
      <c r="BG178" s="1167"/>
      <c r="BH178" s="1167"/>
      <c r="BI178" s="1167"/>
      <c r="BJ178" s="1167"/>
      <c r="BK178" s="1167"/>
      <c r="BL178" s="1167"/>
      <c r="BM178" s="1167"/>
      <c r="BN178" s="1168"/>
      <c r="BO178" s="1169" t="s">
        <v>222</v>
      </c>
      <c r="BP178" s="1169"/>
      <c r="BQ178" s="1169"/>
      <c r="BR178" s="1170"/>
      <c r="BS178" s="760"/>
      <c r="BT178" s="760"/>
      <c r="BU178" s="760"/>
    </row>
    <row r="179" spans="1:73" ht="249.75" customHeight="1">
      <c r="A179" s="634"/>
      <c r="B179" s="1164" t="s">
        <v>160</v>
      </c>
      <c r="C179" s="1165"/>
      <c r="D179" s="1165"/>
      <c r="E179" s="1165"/>
      <c r="F179" s="1166" t="s">
        <v>578</v>
      </c>
      <c r="G179" s="1167"/>
      <c r="H179" s="1167"/>
      <c r="I179" s="1167"/>
      <c r="J179" s="1167"/>
      <c r="K179" s="1167"/>
      <c r="L179" s="1167"/>
      <c r="M179" s="1167"/>
      <c r="N179" s="1167"/>
      <c r="O179" s="1167"/>
      <c r="P179" s="1167"/>
      <c r="Q179" s="1167"/>
      <c r="R179" s="1167"/>
      <c r="S179" s="1167"/>
      <c r="T179" s="1167"/>
      <c r="U179" s="1167"/>
      <c r="V179" s="1167"/>
      <c r="W179" s="1167"/>
      <c r="X179" s="1167"/>
      <c r="Y179" s="1167"/>
      <c r="Z179" s="1167"/>
      <c r="AA179" s="1167"/>
      <c r="AB179" s="1167"/>
      <c r="AC179" s="1167"/>
      <c r="AD179" s="1167"/>
      <c r="AE179" s="1167"/>
      <c r="AF179" s="1167"/>
      <c r="AG179" s="1167"/>
      <c r="AH179" s="1167"/>
      <c r="AI179" s="1167"/>
      <c r="AJ179" s="1167"/>
      <c r="AK179" s="1167"/>
      <c r="AL179" s="1167"/>
      <c r="AM179" s="1167"/>
      <c r="AN179" s="1167"/>
      <c r="AO179" s="1167"/>
      <c r="AP179" s="1167"/>
      <c r="AQ179" s="1167"/>
      <c r="AR179" s="1167"/>
      <c r="AS179" s="1167"/>
      <c r="AT179" s="1167"/>
      <c r="AU179" s="1167"/>
      <c r="AV179" s="1167"/>
      <c r="AW179" s="1167"/>
      <c r="AX179" s="1167"/>
      <c r="AY179" s="1167"/>
      <c r="AZ179" s="1167"/>
      <c r="BA179" s="1167"/>
      <c r="BB179" s="1167"/>
      <c r="BC179" s="1167"/>
      <c r="BD179" s="1167"/>
      <c r="BE179" s="1167"/>
      <c r="BF179" s="1167"/>
      <c r="BG179" s="1167"/>
      <c r="BH179" s="1167"/>
      <c r="BI179" s="1167"/>
      <c r="BJ179" s="1167"/>
      <c r="BK179" s="1167"/>
      <c r="BL179" s="1167"/>
      <c r="BM179" s="1167"/>
      <c r="BN179" s="1168"/>
      <c r="BO179" s="1169" t="s">
        <v>579</v>
      </c>
      <c r="BP179" s="1169"/>
      <c r="BQ179" s="1169"/>
      <c r="BR179" s="1170"/>
      <c r="BS179" s="760"/>
      <c r="BT179" s="760"/>
      <c r="BU179" s="760"/>
    </row>
    <row r="180" spans="1:73" ht="120" customHeight="1">
      <c r="A180" s="634"/>
      <c r="B180" s="1164" t="s">
        <v>157</v>
      </c>
      <c r="C180" s="1165"/>
      <c r="D180" s="1165"/>
      <c r="E180" s="1165"/>
      <c r="F180" s="1166" t="s">
        <v>577</v>
      </c>
      <c r="G180" s="1167"/>
      <c r="H180" s="1167"/>
      <c r="I180" s="1167"/>
      <c r="J180" s="1167"/>
      <c r="K180" s="1167"/>
      <c r="L180" s="1167"/>
      <c r="M180" s="1167"/>
      <c r="N180" s="1167"/>
      <c r="O180" s="1167"/>
      <c r="P180" s="1167"/>
      <c r="Q180" s="1167"/>
      <c r="R180" s="1167"/>
      <c r="S180" s="1167"/>
      <c r="T180" s="1167"/>
      <c r="U180" s="1167"/>
      <c r="V180" s="1167"/>
      <c r="W180" s="1167"/>
      <c r="X180" s="1167"/>
      <c r="Y180" s="1167"/>
      <c r="Z180" s="1167"/>
      <c r="AA180" s="1167"/>
      <c r="AB180" s="1167"/>
      <c r="AC180" s="1167"/>
      <c r="AD180" s="1167"/>
      <c r="AE180" s="1167"/>
      <c r="AF180" s="1167"/>
      <c r="AG180" s="1167"/>
      <c r="AH180" s="1167"/>
      <c r="AI180" s="1167"/>
      <c r="AJ180" s="1167"/>
      <c r="AK180" s="1167"/>
      <c r="AL180" s="1167"/>
      <c r="AM180" s="1167"/>
      <c r="AN180" s="1167"/>
      <c r="AO180" s="1167"/>
      <c r="AP180" s="1167"/>
      <c r="AQ180" s="1167"/>
      <c r="AR180" s="1167"/>
      <c r="AS180" s="1167"/>
      <c r="AT180" s="1167"/>
      <c r="AU180" s="1167"/>
      <c r="AV180" s="1167"/>
      <c r="AW180" s="1167"/>
      <c r="AX180" s="1167"/>
      <c r="AY180" s="1167"/>
      <c r="AZ180" s="1167"/>
      <c r="BA180" s="1167"/>
      <c r="BB180" s="1167"/>
      <c r="BC180" s="1167"/>
      <c r="BD180" s="1167"/>
      <c r="BE180" s="1167"/>
      <c r="BF180" s="1167"/>
      <c r="BG180" s="1167"/>
      <c r="BH180" s="1167"/>
      <c r="BI180" s="1167"/>
      <c r="BJ180" s="1167"/>
      <c r="BK180" s="1167"/>
      <c r="BL180" s="1167"/>
      <c r="BM180" s="1167"/>
      <c r="BN180" s="1168"/>
      <c r="BO180" s="1169" t="s">
        <v>66</v>
      </c>
      <c r="BP180" s="1169"/>
      <c r="BQ180" s="1169"/>
      <c r="BR180" s="1170"/>
      <c r="BS180" s="760"/>
      <c r="BT180" s="760"/>
      <c r="BU180" s="760"/>
    </row>
    <row r="181" spans="1:73" ht="249.75" customHeight="1">
      <c r="A181" s="634"/>
      <c r="B181" s="1164" t="s">
        <v>161</v>
      </c>
      <c r="C181" s="1165"/>
      <c r="D181" s="1165"/>
      <c r="E181" s="1179"/>
      <c r="F181" s="1166" t="s">
        <v>639</v>
      </c>
      <c r="G181" s="1167"/>
      <c r="H181" s="1167"/>
      <c r="I181" s="1167"/>
      <c r="J181" s="1167"/>
      <c r="K181" s="1167"/>
      <c r="L181" s="1167"/>
      <c r="M181" s="1167"/>
      <c r="N181" s="1167"/>
      <c r="O181" s="1167"/>
      <c r="P181" s="1167"/>
      <c r="Q181" s="1167"/>
      <c r="R181" s="1167"/>
      <c r="S181" s="1167"/>
      <c r="T181" s="1167"/>
      <c r="U181" s="1167"/>
      <c r="V181" s="1167"/>
      <c r="W181" s="1167"/>
      <c r="X181" s="1167"/>
      <c r="Y181" s="1167"/>
      <c r="Z181" s="1167"/>
      <c r="AA181" s="1167"/>
      <c r="AB181" s="1167"/>
      <c r="AC181" s="1167"/>
      <c r="AD181" s="1167"/>
      <c r="AE181" s="1167"/>
      <c r="AF181" s="1167"/>
      <c r="AG181" s="1167"/>
      <c r="AH181" s="1167"/>
      <c r="AI181" s="1167"/>
      <c r="AJ181" s="1167"/>
      <c r="AK181" s="1167"/>
      <c r="AL181" s="1167"/>
      <c r="AM181" s="1167"/>
      <c r="AN181" s="1167"/>
      <c r="AO181" s="1167"/>
      <c r="AP181" s="1167"/>
      <c r="AQ181" s="1167"/>
      <c r="AR181" s="1167"/>
      <c r="AS181" s="1167"/>
      <c r="AT181" s="1167"/>
      <c r="AU181" s="1167"/>
      <c r="AV181" s="1167"/>
      <c r="AW181" s="1167"/>
      <c r="AX181" s="1167"/>
      <c r="AY181" s="1167"/>
      <c r="AZ181" s="1167"/>
      <c r="BA181" s="1167"/>
      <c r="BB181" s="1167"/>
      <c r="BC181" s="1167"/>
      <c r="BD181" s="1167"/>
      <c r="BE181" s="1167"/>
      <c r="BF181" s="1167"/>
      <c r="BG181" s="1167"/>
      <c r="BH181" s="1167"/>
      <c r="BI181" s="1167"/>
      <c r="BJ181" s="1167"/>
      <c r="BK181" s="1167"/>
      <c r="BL181" s="1167"/>
      <c r="BM181" s="1167"/>
      <c r="BN181" s="1168"/>
      <c r="BO181" s="1178" t="s">
        <v>228</v>
      </c>
      <c r="BP181" s="1169"/>
      <c r="BQ181" s="1169"/>
      <c r="BR181" s="1170"/>
      <c r="BS181" s="760"/>
      <c r="BT181" s="760"/>
      <c r="BU181" s="760"/>
    </row>
    <row r="182" spans="1:73" ht="120" customHeight="1">
      <c r="A182" s="634"/>
      <c r="B182" s="1164" t="s">
        <v>632</v>
      </c>
      <c r="C182" s="1165"/>
      <c r="D182" s="1165"/>
      <c r="E182" s="1179"/>
      <c r="F182" s="1166" t="s">
        <v>633</v>
      </c>
      <c r="G182" s="1167"/>
      <c r="H182" s="1167"/>
      <c r="I182" s="1167"/>
      <c r="J182" s="1167"/>
      <c r="K182" s="1167"/>
      <c r="L182" s="1167"/>
      <c r="M182" s="1167"/>
      <c r="N182" s="1167"/>
      <c r="O182" s="1167"/>
      <c r="P182" s="1167"/>
      <c r="Q182" s="1167"/>
      <c r="R182" s="1167"/>
      <c r="S182" s="1167"/>
      <c r="T182" s="1167"/>
      <c r="U182" s="1167"/>
      <c r="V182" s="1167"/>
      <c r="W182" s="1167"/>
      <c r="X182" s="1167"/>
      <c r="Y182" s="1167"/>
      <c r="Z182" s="1167"/>
      <c r="AA182" s="1167"/>
      <c r="AB182" s="1167"/>
      <c r="AC182" s="1167"/>
      <c r="AD182" s="1167"/>
      <c r="AE182" s="1167"/>
      <c r="AF182" s="1167"/>
      <c r="AG182" s="1167"/>
      <c r="AH182" s="1167"/>
      <c r="AI182" s="1167"/>
      <c r="AJ182" s="1167"/>
      <c r="AK182" s="1167"/>
      <c r="AL182" s="1167"/>
      <c r="AM182" s="1167"/>
      <c r="AN182" s="1167"/>
      <c r="AO182" s="1167"/>
      <c r="AP182" s="1167"/>
      <c r="AQ182" s="1167"/>
      <c r="AR182" s="1167"/>
      <c r="AS182" s="1167"/>
      <c r="AT182" s="1167"/>
      <c r="AU182" s="1167"/>
      <c r="AV182" s="1167"/>
      <c r="AW182" s="1167"/>
      <c r="AX182" s="1167"/>
      <c r="AY182" s="1167"/>
      <c r="AZ182" s="1167"/>
      <c r="BA182" s="1167"/>
      <c r="BB182" s="1167"/>
      <c r="BC182" s="1167"/>
      <c r="BD182" s="1167"/>
      <c r="BE182" s="1167"/>
      <c r="BF182" s="1167"/>
      <c r="BG182" s="1167"/>
      <c r="BH182" s="1167"/>
      <c r="BI182" s="1167"/>
      <c r="BJ182" s="1167"/>
      <c r="BK182" s="1167"/>
      <c r="BL182" s="1167"/>
      <c r="BM182" s="1167"/>
      <c r="BN182" s="1168"/>
      <c r="BO182" s="1178" t="s">
        <v>228</v>
      </c>
      <c r="BP182" s="1169"/>
      <c r="BQ182" s="1169"/>
      <c r="BR182" s="1170"/>
      <c r="BS182" s="760"/>
      <c r="BT182" s="760"/>
      <c r="BU182" s="760"/>
    </row>
    <row r="183" spans="1:73" ht="99.75" customHeight="1">
      <c r="A183" s="634"/>
      <c r="B183" s="1164" t="s">
        <v>634</v>
      </c>
      <c r="C183" s="1165"/>
      <c r="D183" s="1165"/>
      <c r="E183" s="1165"/>
      <c r="F183" s="1166" t="s">
        <v>623</v>
      </c>
      <c r="G183" s="1167"/>
      <c r="H183" s="1167"/>
      <c r="I183" s="1167"/>
      <c r="J183" s="1167"/>
      <c r="K183" s="1167"/>
      <c r="L183" s="1167"/>
      <c r="M183" s="1167"/>
      <c r="N183" s="1167"/>
      <c r="O183" s="1167"/>
      <c r="P183" s="1167"/>
      <c r="Q183" s="1167"/>
      <c r="R183" s="1167"/>
      <c r="S183" s="1167"/>
      <c r="T183" s="1167"/>
      <c r="U183" s="1167"/>
      <c r="V183" s="1167"/>
      <c r="W183" s="1167"/>
      <c r="X183" s="1167"/>
      <c r="Y183" s="1167"/>
      <c r="Z183" s="1167"/>
      <c r="AA183" s="1167"/>
      <c r="AB183" s="1167"/>
      <c r="AC183" s="1167"/>
      <c r="AD183" s="1167"/>
      <c r="AE183" s="1167"/>
      <c r="AF183" s="1167"/>
      <c r="AG183" s="1167"/>
      <c r="AH183" s="1167"/>
      <c r="AI183" s="1167"/>
      <c r="AJ183" s="1167"/>
      <c r="AK183" s="1167"/>
      <c r="AL183" s="1167"/>
      <c r="AM183" s="1167"/>
      <c r="AN183" s="1167"/>
      <c r="AO183" s="1167"/>
      <c r="AP183" s="1167"/>
      <c r="AQ183" s="1167"/>
      <c r="AR183" s="1167"/>
      <c r="AS183" s="1167"/>
      <c r="AT183" s="1167"/>
      <c r="AU183" s="1167"/>
      <c r="AV183" s="1167"/>
      <c r="AW183" s="1167"/>
      <c r="AX183" s="1167"/>
      <c r="AY183" s="1167"/>
      <c r="AZ183" s="1167"/>
      <c r="BA183" s="1167"/>
      <c r="BB183" s="1167"/>
      <c r="BC183" s="1167"/>
      <c r="BD183" s="1167"/>
      <c r="BE183" s="1167"/>
      <c r="BF183" s="1167"/>
      <c r="BG183" s="1167"/>
      <c r="BH183" s="1167"/>
      <c r="BI183" s="1167"/>
      <c r="BJ183" s="1167"/>
      <c r="BK183" s="1167"/>
      <c r="BL183" s="1167"/>
      <c r="BM183" s="1167"/>
      <c r="BN183" s="1168"/>
      <c r="BO183" s="1169" t="s">
        <v>492</v>
      </c>
      <c r="BP183" s="1169"/>
      <c r="BQ183" s="1169"/>
      <c r="BR183" s="1170"/>
      <c r="BS183" s="760"/>
      <c r="BT183" s="760"/>
      <c r="BU183" s="760"/>
    </row>
    <row r="184" spans="1:73" ht="120" customHeight="1">
      <c r="A184" s="634"/>
      <c r="B184" s="1164" t="s">
        <v>124</v>
      </c>
      <c r="C184" s="1165"/>
      <c r="D184" s="1165"/>
      <c r="E184" s="1165"/>
      <c r="F184" s="1166" t="s">
        <v>530</v>
      </c>
      <c r="G184" s="1167"/>
      <c r="H184" s="1167"/>
      <c r="I184" s="1167"/>
      <c r="J184" s="1167"/>
      <c r="K184" s="1167"/>
      <c r="L184" s="1167"/>
      <c r="M184" s="1167"/>
      <c r="N184" s="1167"/>
      <c r="O184" s="1167"/>
      <c r="P184" s="1167"/>
      <c r="Q184" s="1167"/>
      <c r="R184" s="1167"/>
      <c r="S184" s="1167"/>
      <c r="T184" s="1167"/>
      <c r="U184" s="1167"/>
      <c r="V184" s="1167"/>
      <c r="W184" s="1167"/>
      <c r="X184" s="1167"/>
      <c r="Y184" s="1167"/>
      <c r="Z184" s="1167"/>
      <c r="AA184" s="1167"/>
      <c r="AB184" s="1167"/>
      <c r="AC184" s="1167"/>
      <c r="AD184" s="1167"/>
      <c r="AE184" s="1167"/>
      <c r="AF184" s="1167"/>
      <c r="AG184" s="1167"/>
      <c r="AH184" s="1167"/>
      <c r="AI184" s="1167"/>
      <c r="AJ184" s="1167"/>
      <c r="AK184" s="1167"/>
      <c r="AL184" s="1167"/>
      <c r="AM184" s="1167"/>
      <c r="AN184" s="1167"/>
      <c r="AO184" s="1167"/>
      <c r="AP184" s="1167"/>
      <c r="AQ184" s="1167"/>
      <c r="AR184" s="1167"/>
      <c r="AS184" s="1167"/>
      <c r="AT184" s="1167"/>
      <c r="AU184" s="1167"/>
      <c r="AV184" s="1167"/>
      <c r="AW184" s="1167"/>
      <c r="AX184" s="1167"/>
      <c r="AY184" s="1167"/>
      <c r="AZ184" s="1167"/>
      <c r="BA184" s="1167"/>
      <c r="BB184" s="1167"/>
      <c r="BC184" s="1167"/>
      <c r="BD184" s="1167"/>
      <c r="BE184" s="1167"/>
      <c r="BF184" s="1167"/>
      <c r="BG184" s="1167"/>
      <c r="BH184" s="1167"/>
      <c r="BI184" s="1167"/>
      <c r="BJ184" s="1167"/>
      <c r="BK184" s="1167"/>
      <c r="BL184" s="1167"/>
      <c r="BM184" s="1167"/>
      <c r="BN184" s="1168"/>
      <c r="BO184" s="1169" t="s">
        <v>219</v>
      </c>
      <c r="BP184" s="1169"/>
      <c r="BQ184" s="1169"/>
      <c r="BR184" s="1170"/>
      <c r="BS184" s="762"/>
      <c r="BT184" s="762"/>
      <c r="BU184" s="762"/>
    </row>
    <row r="185" spans="1:73" ht="120" customHeight="1">
      <c r="A185" s="634"/>
      <c r="B185" s="1164" t="s">
        <v>125</v>
      </c>
      <c r="C185" s="1165"/>
      <c r="D185" s="1165"/>
      <c r="E185" s="1165"/>
      <c r="F185" s="1166" t="s">
        <v>514</v>
      </c>
      <c r="G185" s="1167"/>
      <c r="H185" s="1167"/>
      <c r="I185" s="1167"/>
      <c r="J185" s="1167"/>
      <c r="K185" s="1167"/>
      <c r="L185" s="1167"/>
      <c r="M185" s="1167"/>
      <c r="N185" s="1167"/>
      <c r="O185" s="1167"/>
      <c r="P185" s="1167"/>
      <c r="Q185" s="1167"/>
      <c r="R185" s="1167"/>
      <c r="S185" s="1167"/>
      <c r="T185" s="1167"/>
      <c r="U185" s="1167"/>
      <c r="V185" s="1167"/>
      <c r="W185" s="1167"/>
      <c r="X185" s="1167"/>
      <c r="Y185" s="1167"/>
      <c r="Z185" s="1167"/>
      <c r="AA185" s="1167"/>
      <c r="AB185" s="1167"/>
      <c r="AC185" s="1167"/>
      <c r="AD185" s="1167"/>
      <c r="AE185" s="1167"/>
      <c r="AF185" s="1167"/>
      <c r="AG185" s="1167"/>
      <c r="AH185" s="1167"/>
      <c r="AI185" s="1167"/>
      <c r="AJ185" s="1167"/>
      <c r="AK185" s="1167"/>
      <c r="AL185" s="1167"/>
      <c r="AM185" s="1167"/>
      <c r="AN185" s="1167"/>
      <c r="AO185" s="1167"/>
      <c r="AP185" s="1167"/>
      <c r="AQ185" s="1167"/>
      <c r="AR185" s="1167"/>
      <c r="AS185" s="1167"/>
      <c r="AT185" s="1167"/>
      <c r="AU185" s="1167"/>
      <c r="AV185" s="1167"/>
      <c r="AW185" s="1167"/>
      <c r="AX185" s="1167"/>
      <c r="AY185" s="1167"/>
      <c r="AZ185" s="1167"/>
      <c r="BA185" s="1167"/>
      <c r="BB185" s="1167"/>
      <c r="BC185" s="1167"/>
      <c r="BD185" s="1167"/>
      <c r="BE185" s="1167"/>
      <c r="BF185" s="1167"/>
      <c r="BG185" s="1167"/>
      <c r="BH185" s="1167"/>
      <c r="BI185" s="1167"/>
      <c r="BJ185" s="1167"/>
      <c r="BK185" s="1167"/>
      <c r="BL185" s="1167"/>
      <c r="BM185" s="1167"/>
      <c r="BN185" s="1168"/>
      <c r="BO185" s="1169" t="s">
        <v>266</v>
      </c>
      <c r="BP185" s="1169"/>
      <c r="BQ185" s="1169"/>
      <c r="BR185" s="1170"/>
      <c r="BS185" s="762"/>
      <c r="BT185" s="762"/>
      <c r="BU185" s="762"/>
    </row>
    <row r="186" spans="1:73" ht="120" customHeight="1">
      <c r="A186" s="634"/>
      <c r="B186" s="1164" t="s">
        <v>166</v>
      </c>
      <c r="C186" s="1165"/>
      <c r="D186" s="1165"/>
      <c r="E186" s="1165"/>
      <c r="F186" s="1166" t="s">
        <v>529</v>
      </c>
      <c r="G186" s="1167"/>
      <c r="H186" s="1167"/>
      <c r="I186" s="1167"/>
      <c r="J186" s="1167"/>
      <c r="K186" s="1167"/>
      <c r="L186" s="1167"/>
      <c r="M186" s="1167"/>
      <c r="N186" s="1167"/>
      <c r="O186" s="1167"/>
      <c r="P186" s="1167"/>
      <c r="Q186" s="1167"/>
      <c r="R186" s="1167"/>
      <c r="S186" s="1167"/>
      <c r="T186" s="1167"/>
      <c r="U186" s="1167"/>
      <c r="V186" s="1167"/>
      <c r="W186" s="1167"/>
      <c r="X186" s="1167"/>
      <c r="Y186" s="1167"/>
      <c r="Z186" s="1167"/>
      <c r="AA186" s="1167"/>
      <c r="AB186" s="1167"/>
      <c r="AC186" s="1167"/>
      <c r="AD186" s="1167"/>
      <c r="AE186" s="1167"/>
      <c r="AF186" s="1167"/>
      <c r="AG186" s="1167"/>
      <c r="AH186" s="1167"/>
      <c r="AI186" s="1167"/>
      <c r="AJ186" s="1167"/>
      <c r="AK186" s="1167"/>
      <c r="AL186" s="1167"/>
      <c r="AM186" s="1167"/>
      <c r="AN186" s="1167"/>
      <c r="AO186" s="1167"/>
      <c r="AP186" s="1167"/>
      <c r="AQ186" s="1167"/>
      <c r="AR186" s="1167"/>
      <c r="AS186" s="1167"/>
      <c r="AT186" s="1167"/>
      <c r="AU186" s="1167"/>
      <c r="AV186" s="1167"/>
      <c r="AW186" s="1167"/>
      <c r="AX186" s="1167"/>
      <c r="AY186" s="1167"/>
      <c r="AZ186" s="1167"/>
      <c r="BA186" s="1167"/>
      <c r="BB186" s="1167"/>
      <c r="BC186" s="1167"/>
      <c r="BD186" s="1167"/>
      <c r="BE186" s="1167"/>
      <c r="BF186" s="1167"/>
      <c r="BG186" s="1167"/>
      <c r="BH186" s="1167"/>
      <c r="BI186" s="1167"/>
      <c r="BJ186" s="1167"/>
      <c r="BK186" s="1167"/>
      <c r="BL186" s="1167"/>
      <c r="BM186" s="1167"/>
      <c r="BN186" s="1168"/>
      <c r="BO186" s="1169" t="s">
        <v>267</v>
      </c>
      <c r="BP186" s="1169"/>
      <c r="BQ186" s="1169"/>
      <c r="BR186" s="1170"/>
      <c r="BS186" s="762"/>
      <c r="BT186" s="762"/>
      <c r="BU186" s="762"/>
    </row>
    <row r="187" spans="1:73" ht="84.75" customHeight="1">
      <c r="A187" s="634"/>
      <c r="B187" s="1257" t="s">
        <v>583</v>
      </c>
      <c r="C187" s="1257"/>
      <c r="D187" s="1257"/>
      <c r="E187" s="1257"/>
      <c r="F187" s="1257"/>
      <c r="G187" s="1257"/>
      <c r="H187" s="1257"/>
      <c r="I187" s="1257"/>
      <c r="J187" s="1257"/>
      <c r="K187" s="1257"/>
      <c r="L187" s="1257"/>
      <c r="M187" s="1257"/>
      <c r="N187" s="1257"/>
      <c r="O187" s="1257"/>
      <c r="P187" s="1257"/>
      <c r="Q187" s="1257"/>
      <c r="R187" s="1257"/>
      <c r="S187" s="1257"/>
      <c r="T187" s="1257"/>
      <c r="U187" s="1257"/>
      <c r="V187" s="1257"/>
      <c r="W187" s="1257"/>
      <c r="X187" s="1257"/>
      <c r="Y187" s="1257"/>
      <c r="Z187" s="1257"/>
      <c r="AA187" s="1257"/>
      <c r="AB187" s="1257"/>
      <c r="AC187" s="1257"/>
      <c r="AD187" s="1257"/>
      <c r="AE187" s="1257"/>
      <c r="AF187" s="1257"/>
      <c r="AG187" s="1257"/>
      <c r="AH187" s="1257"/>
      <c r="AI187" s="1257"/>
      <c r="AJ187" s="1257"/>
      <c r="AK187" s="611"/>
      <c r="AL187" s="1655" t="s">
        <v>581</v>
      </c>
      <c r="AM187" s="1655"/>
      <c r="AN187" s="1655"/>
      <c r="AO187" s="1655"/>
      <c r="AP187" s="1655"/>
      <c r="AQ187" s="1655"/>
      <c r="AR187" s="1655"/>
      <c r="AS187" s="1655"/>
      <c r="AT187" s="1655"/>
      <c r="AU187" s="1655"/>
      <c r="AV187" s="1655"/>
      <c r="AW187" s="1655"/>
      <c r="AX187" s="1655"/>
      <c r="AY187" s="1655"/>
      <c r="AZ187" s="1655"/>
      <c r="BA187" s="1655"/>
      <c r="BB187" s="1655"/>
      <c r="BC187" s="1655"/>
      <c r="BD187" s="1655"/>
      <c r="BE187" s="1655"/>
      <c r="BF187" s="1655"/>
      <c r="BG187" s="1655"/>
      <c r="BH187" s="1655"/>
      <c r="BI187" s="1655"/>
      <c r="BJ187" s="1655"/>
      <c r="BK187" s="1655"/>
      <c r="BL187" s="1655"/>
      <c r="BM187" s="1655"/>
      <c r="BN187" s="1655"/>
      <c r="BO187" s="1655"/>
      <c r="BP187" s="1655"/>
      <c r="BQ187" s="1655"/>
      <c r="BR187" s="1655"/>
      <c r="BS187" s="763"/>
      <c r="BT187" s="619"/>
      <c r="BU187" s="619"/>
    </row>
    <row r="188" spans="1:73" ht="120" customHeight="1">
      <c r="A188" s="634"/>
      <c r="B188" s="1258"/>
      <c r="C188" s="1258"/>
      <c r="D188" s="1258"/>
      <c r="E188" s="1258"/>
      <c r="F188" s="1258"/>
      <c r="G188" s="1258"/>
      <c r="H188" s="1258"/>
      <c r="I188" s="1258"/>
      <c r="J188" s="1258"/>
      <c r="K188" s="1258"/>
      <c r="L188" s="1258"/>
      <c r="M188" s="1258"/>
      <c r="N188" s="1258"/>
      <c r="O188" s="1258"/>
      <c r="P188" s="1258"/>
      <c r="Q188" s="1258"/>
      <c r="R188" s="1258"/>
      <c r="S188" s="1258"/>
      <c r="T188" s="1258"/>
      <c r="U188" s="1258"/>
      <c r="V188" s="1258"/>
      <c r="W188" s="1258"/>
      <c r="X188" s="1258"/>
      <c r="Y188" s="1258"/>
      <c r="Z188" s="1258"/>
      <c r="AA188" s="1258"/>
      <c r="AB188" s="1258"/>
      <c r="AC188" s="1258"/>
      <c r="AD188" s="1258"/>
      <c r="AE188" s="1258"/>
      <c r="AF188" s="1258"/>
      <c r="AG188" s="1258"/>
      <c r="AH188" s="1258"/>
      <c r="AI188" s="1258"/>
      <c r="AJ188" s="1258"/>
      <c r="AK188" s="611"/>
      <c r="AL188" s="1362"/>
      <c r="AM188" s="1362"/>
      <c r="AN188" s="1362"/>
      <c r="AO188" s="1362"/>
      <c r="AP188" s="1362"/>
      <c r="AQ188" s="1362"/>
      <c r="AR188" s="1362"/>
      <c r="AS188" s="1362"/>
      <c r="AT188" s="1362"/>
      <c r="AU188" s="1362"/>
      <c r="AV188" s="1362"/>
      <c r="AW188" s="1362"/>
      <c r="AX188" s="1362"/>
      <c r="AY188" s="1362"/>
      <c r="AZ188" s="1362"/>
      <c r="BA188" s="1362"/>
      <c r="BB188" s="1362"/>
      <c r="BC188" s="1362"/>
      <c r="BD188" s="1362"/>
      <c r="BE188" s="1362"/>
      <c r="BF188" s="1362"/>
      <c r="BG188" s="1362"/>
      <c r="BH188" s="1362"/>
      <c r="BI188" s="1362"/>
      <c r="BJ188" s="1362"/>
      <c r="BK188" s="1362"/>
      <c r="BL188" s="1362"/>
      <c r="BM188" s="1362"/>
      <c r="BN188" s="1362"/>
      <c r="BO188" s="1362"/>
      <c r="BP188" s="1362"/>
      <c r="BQ188" s="1362"/>
      <c r="BR188" s="1362"/>
      <c r="BS188" s="763"/>
      <c r="BT188" s="619"/>
      <c r="BU188" s="619"/>
    </row>
    <row r="189" spans="1:73" ht="120" customHeight="1">
      <c r="A189" s="634"/>
      <c r="B189" s="1258"/>
      <c r="C189" s="1258"/>
      <c r="D189" s="1258"/>
      <c r="E189" s="1258"/>
      <c r="F189" s="1258"/>
      <c r="G189" s="1258"/>
      <c r="H189" s="1258"/>
      <c r="I189" s="1258"/>
      <c r="J189" s="1258"/>
      <c r="K189" s="1258"/>
      <c r="L189" s="1258"/>
      <c r="M189" s="1258"/>
      <c r="N189" s="1258"/>
      <c r="O189" s="1258"/>
      <c r="P189" s="1258"/>
      <c r="Q189" s="1258"/>
      <c r="R189" s="1258"/>
      <c r="S189" s="1258"/>
      <c r="T189" s="1258"/>
      <c r="U189" s="1258"/>
      <c r="V189" s="1258"/>
      <c r="W189" s="1258"/>
      <c r="X189" s="1258"/>
      <c r="Y189" s="1258"/>
      <c r="Z189" s="1258"/>
      <c r="AA189" s="1258"/>
      <c r="AB189" s="1258"/>
      <c r="AC189" s="1258"/>
      <c r="AD189" s="1258"/>
      <c r="AE189" s="1258"/>
      <c r="AF189" s="1258"/>
      <c r="AG189" s="1258"/>
      <c r="AH189" s="1258"/>
      <c r="AI189" s="1258"/>
      <c r="AJ189" s="1258"/>
      <c r="AK189" s="611"/>
      <c r="AL189" s="1362"/>
      <c r="AM189" s="1362"/>
      <c r="AN189" s="1362"/>
      <c r="AO189" s="1362"/>
      <c r="AP189" s="1362"/>
      <c r="AQ189" s="1362"/>
      <c r="AR189" s="1362"/>
      <c r="AS189" s="1362"/>
      <c r="AT189" s="1362"/>
      <c r="AU189" s="1362"/>
      <c r="AV189" s="1362"/>
      <c r="AW189" s="1362"/>
      <c r="AX189" s="1362"/>
      <c r="AY189" s="1362"/>
      <c r="AZ189" s="1362"/>
      <c r="BA189" s="1362"/>
      <c r="BB189" s="1362"/>
      <c r="BC189" s="1362"/>
      <c r="BD189" s="1362"/>
      <c r="BE189" s="1362"/>
      <c r="BF189" s="1362"/>
      <c r="BG189" s="1362"/>
      <c r="BH189" s="1362"/>
      <c r="BI189" s="1362"/>
      <c r="BJ189" s="1362"/>
      <c r="BK189" s="1362"/>
      <c r="BL189" s="1362"/>
      <c r="BM189" s="1362"/>
      <c r="BN189" s="1362"/>
      <c r="BO189" s="1362"/>
      <c r="BP189" s="1362"/>
      <c r="BQ189" s="1362"/>
      <c r="BR189" s="1362"/>
      <c r="BS189" s="763"/>
      <c r="BT189" s="619"/>
      <c r="BU189" s="619"/>
    </row>
    <row r="190" spans="1:73" ht="120" customHeight="1">
      <c r="A190" s="634"/>
      <c r="B190" s="1258"/>
      <c r="C190" s="1258"/>
      <c r="D190" s="1258"/>
      <c r="E190" s="1258"/>
      <c r="F190" s="1258"/>
      <c r="G190" s="1258"/>
      <c r="H190" s="1258"/>
      <c r="I190" s="1258"/>
      <c r="J190" s="1258"/>
      <c r="K190" s="1258"/>
      <c r="L190" s="1258"/>
      <c r="M190" s="1258"/>
      <c r="N190" s="1258"/>
      <c r="O190" s="1258"/>
      <c r="P190" s="1258"/>
      <c r="Q190" s="1258"/>
      <c r="R190" s="1258"/>
      <c r="S190" s="1258"/>
      <c r="T190" s="1258"/>
      <c r="U190" s="1258"/>
      <c r="V190" s="1258"/>
      <c r="W190" s="1258"/>
      <c r="X190" s="1258"/>
      <c r="Y190" s="1258"/>
      <c r="Z190" s="1258"/>
      <c r="AA190" s="1258"/>
      <c r="AB190" s="1258"/>
      <c r="AC190" s="1258"/>
      <c r="AD190" s="1258"/>
      <c r="AE190" s="1258"/>
      <c r="AF190" s="1258"/>
      <c r="AG190" s="1258"/>
      <c r="AH190" s="1258"/>
      <c r="AI190" s="1258"/>
      <c r="AJ190" s="1258"/>
      <c r="AK190" s="611"/>
      <c r="AL190" s="1362"/>
      <c r="AM190" s="1362"/>
      <c r="AN190" s="1362"/>
      <c r="AO190" s="1362"/>
      <c r="AP190" s="1362"/>
      <c r="AQ190" s="1362"/>
      <c r="AR190" s="1362"/>
      <c r="AS190" s="1362"/>
      <c r="AT190" s="1362"/>
      <c r="AU190" s="1362"/>
      <c r="AV190" s="1362"/>
      <c r="AW190" s="1362"/>
      <c r="AX190" s="1362"/>
      <c r="AY190" s="1362"/>
      <c r="AZ190" s="1362"/>
      <c r="BA190" s="1362"/>
      <c r="BB190" s="1362"/>
      <c r="BC190" s="1362"/>
      <c r="BD190" s="1362"/>
      <c r="BE190" s="1362"/>
      <c r="BF190" s="1362"/>
      <c r="BG190" s="1362"/>
      <c r="BH190" s="1362"/>
      <c r="BI190" s="1362"/>
      <c r="BJ190" s="1362"/>
      <c r="BK190" s="1362"/>
      <c r="BL190" s="1362"/>
      <c r="BM190" s="1362"/>
      <c r="BN190" s="1362"/>
      <c r="BO190" s="1362"/>
      <c r="BP190" s="1362"/>
      <c r="BQ190" s="1362"/>
      <c r="BR190" s="1362"/>
      <c r="BS190" s="763"/>
      <c r="BT190" s="619"/>
      <c r="BU190" s="619"/>
    </row>
    <row r="191" spans="1:73" ht="120" customHeight="1">
      <c r="A191" s="634"/>
      <c r="B191" s="1258"/>
      <c r="C191" s="1258"/>
      <c r="D191" s="1258"/>
      <c r="E191" s="1258"/>
      <c r="F191" s="1258"/>
      <c r="G191" s="1258"/>
      <c r="H191" s="1258"/>
      <c r="I191" s="1258"/>
      <c r="J191" s="1258"/>
      <c r="K191" s="1258"/>
      <c r="L191" s="1258"/>
      <c r="M191" s="1258"/>
      <c r="N191" s="1258"/>
      <c r="O191" s="1258"/>
      <c r="P191" s="1258"/>
      <c r="Q191" s="1258"/>
      <c r="R191" s="1258"/>
      <c r="S191" s="1258"/>
      <c r="T191" s="1258"/>
      <c r="U191" s="1258"/>
      <c r="V191" s="1258"/>
      <c r="W191" s="1258"/>
      <c r="X191" s="1258"/>
      <c r="Y191" s="1258"/>
      <c r="Z191" s="1258"/>
      <c r="AA191" s="1258"/>
      <c r="AB191" s="1258"/>
      <c r="AC191" s="1258"/>
      <c r="AD191" s="1258"/>
      <c r="AE191" s="1258"/>
      <c r="AF191" s="1258"/>
      <c r="AG191" s="1258"/>
      <c r="AH191" s="1258"/>
      <c r="AI191" s="1258"/>
      <c r="AJ191" s="1258"/>
      <c r="AK191" s="611"/>
      <c r="AL191" s="1362"/>
      <c r="AM191" s="1362"/>
      <c r="AN191" s="1362"/>
      <c r="AO191" s="1362"/>
      <c r="AP191" s="1362"/>
      <c r="AQ191" s="1362"/>
      <c r="AR191" s="1362"/>
      <c r="AS191" s="1362"/>
      <c r="AT191" s="1362"/>
      <c r="AU191" s="1362"/>
      <c r="AV191" s="1362"/>
      <c r="AW191" s="1362"/>
      <c r="AX191" s="1362"/>
      <c r="AY191" s="1362"/>
      <c r="AZ191" s="1362"/>
      <c r="BA191" s="1362"/>
      <c r="BB191" s="1362"/>
      <c r="BC191" s="1362"/>
      <c r="BD191" s="1362"/>
      <c r="BE191" s="1362"/>
      <c r="BF191" s="1362"/>
      <c r="BG191" s="1362"/>
      <c r="BH191" s="1362"/>
      <c r="BI191" s="1362"/>
      <c r="BJ191" s="1362"/>
      <c r="BK191" s="1362"/>
      <c r="BL191" s="1362"/>
      <c r="BM191" s="1362"/>
      <c r="BN191" s="1362"/>
      <c r="BO191" s="1362"/>
      <c r="BP191" s="1362"/>
      <c r="BQ191" s="1362"/>
      <c r="BR191" s="1362"/>
      <c r="BS191" s="763"/>
      <c r="BT191" s="619"/>
      <c r="BU191" s="619"/>
    </row>
    <row r="192" spans="1:73" ht="265.5" customHeight="1">
      <c r="A192" s="634"/>
      <c r="B192" s="1258"/>
      <c r="C192" s="1258"/>
      <c r="D192" s="1258"/>
      <c r="E192" s="1258"/>
      <c r="F192" s="1258"/>
      <c r="G192" s="1258"/>
      <c r="H192" s="1258"/>
      <c r="I192" s="1258"/>
      <c r="J192" s="1258"/>
      <c r="K192" s="1258"/>
      <c r="L192" s="1258"/>
      <c r="M192" s="1258"/>
      <c r="N192" s="1258"/>
      <c r="O192" s="1258"/>
      <c r="P192" s="1258"/>
      <c r="Q192" s="1258"/>
      <c r="R192" s="1258"/>
      <c r="S192" s="1258"/>
      <c r="T192" s="1258"/>
      <c r="U192" s="1258"/>
      <c r="V192" s="1258"/>
      <c r="W192" s="1258"/>
      <c r="X192" s="1258"/>
      <c r="Y192" s="1258"/>
      <c r="Z192" s="1258"/>
      <c r="AA192" s="1258"/>
      <c r="AB192" s="1258"/>
      <c r="AC192" s="1258"/>
      <c r="AD192" s="1258"/>
      <c r="AE192" s="1258"/>
      <c r="AF192" s="1258"/>
      <c r="AG192" s="1258"/>
      <c r="AH192" s="1258"/>
      <c r="AI192" s="1258"/>
      <c r="AJ192" s="1258"/>
      <c r="AK192" s="611"/>
      <c r="AL192" s="1362"/>
      <c r="AM192" s="1362"/>
      <c r="AN192" s="1362"/>
      <c r="AO192" s="1362"/>
      <c r="AP192" s="1362"/>
      <c r="AQ192" s="1362"/>
      <c r="AR192" s="1362"/>
      <c r="AS192" s="1362"/>
      <c r="AT192" s="1362"/>
      <c r="AU192" s="1362"/>
      <c r="AV192" s="1362"/>
      <c r="AW192" s="1362"/>
      <c r="AX192" s="1362"/>
      <c r="AY192" s="1362"/>
      <c r="AZ192" s="1362"/>
      <c r="BA192" s="1362"/>
      <c r="BB192" s="1362"/>
      <c r="BC192" s="1362"/>
      <c r="BD192" s="1362"/>
      <c r="BE192" s="1362"/>
      <c r="BF192" s="1362"/>
      <c r="BG192" s="1362"/>
      <c r="BH192" s="1362"/>
      <c r="BI192" s="1362"/>
      <c r="BJ192" s="1362"/>
      <c r="BK192" s="1362"/>
      <c r="BL192" s="1362"/>
      <c r="BM192" s="1362"/>
      <c r="BN192" s="1362"/>
      <c r="BO192" s="1362"/>
      <c r="BP192" s="1362"/>
      <c r="BQ192" s="1362"/>
      <c r="BR192" s="1362"/>
      <c r="BS192" s="763"/>
      <c r="BT192" s="619"/>
      <c r="BU192" s="619"/>
    </row>
    <row r="193" spans="1:73" ht="199.5" customHeight="1" thickBot="1">
      <c r="A193" s="634"/>
      <c r="B193" s="1363" t="s">
        <v>649</v>
      </c>
      <c r="C193" s="1363"/>
      <c r="D193" s="1363"/>
      <c r="E193" s="1363"/>
      <c r="F193" s="1363"/>
      <c r="G193" s="1363"/>
      <c r="H193" s="1363"/>
      <c r="I193" s="1363"/>
      <c r="J193" s="1363"/>
      <c r="K193" s="1363"/>
      <c r="L193" s="1363"/>
      <c r="M193" s="1363"/>
      <c r="N193" s="1363"/>
      <c r="O193" s="1363"/>
      <c r="P193" s="1363"/>
      <c r="Q193" s="1363"/>
      <c r="R193" s="1363"/>
      <c r="S193" s="1363"/>
      <c r="T193" s="1363"/>
      <c r="U193" s="1363"/>
      <c r="V193" s="1363"/>
      <c r="W193" s="1363"/>
      <c r="X193" s="1363"/>
      <c r="Y193" s="1363"/>
      <c r="Z193" s="1363"/>
      <c r="AA193" s="1363"/>
      <c r="AB193" s="1363"/>
      <c r="AC193" s="1363"/>
      <c r="AD193" s="1363"/>
      <c r="AE193" s="1363"/>
      <c r="AF193" s="1363"/>
      <c r="AG193" s="1363"/>
      <c r="AH193" s="1363"/>
      <c r="AI193" s="1363"/>
      <c r="AJ193" s="1363"/>
      <c r="AK193" s="1363"/>
      <c r="AL193" s="1363"/>
      <c r="AM193" s="1363"/>
      <c r="AN193" s="1363"/>
      <c r="AO193" s="1363"/>
      <c r="AP193" s="1363"/>
      <c r="AQ193" s="1363"/>
      <c r="AR193" s="1363"/>
      <c r="AS193" s="1363"/>
      <c r="AT193" s="1363"/>
      <c r="AU193" s="1363"/>
      <c r="AV193" s="1363"/>
      <c r="AW193" s="1363"/>
      <c r="AX193" s="1363"/>
      <c r="AY193" s="1363"/>
      <c r="AZ193" s="1363"/>
      <c r="BA193" s="1363"/>
      <c r="BB193" s="1363"/>
      <c r="BC193" s="1363"/>
      <c r="BD193" s="1363"/>
      <c r="BE193" s="1363"/>
      <c r="BF193" s="1363"/>
      <c r="BG193" s="1363"/>
      <c r="BH193" s="1363"/>
      <c r="BI193" s="1363"/>
      <c r="BJ193" s="1363"/>
      <c r="BK193" s="1363"/>
      <c r="BL193" s="1363"/>
      <c r="BM193" s="1363"/>
      <c r="BN193" s="1363"/>
      <c r="BO193" s="1363"/>
      <c r="BP193" s="1363"/>
      <c r="BQ193" s="1363"/>
      <c r="BR193" s="1363"/>
      <c r="BS193" s="763"/>
      <c r="BT193" s="619"/>
      <c r="BU193" s="619"/>
    </row>
    <row r="194" spans="1:73" ht="408.75" customHeight="1">
      <c r="A194" s="634"/>
      <c r="B194" s="1562" t="s">
        <v>110</v>
      </c>
      <c r="C194" s="1336"/>
      <c r="D194" s="1336"/>
      <c r="E194" s="1336"/>
      <c r="F194" s="1250" t="s">
        <v>112</v>
      </c>
      <c r="G194" s="1251"/>
      <c r="H194" s="1251"/>
      <c r="I194" s="1251"/>
      <c r="J194" s="1251"/>
      <c r="K194" s="1251"/>
      <c r="L194" s="1251"/>
      <c r="M194" s="1251"/>
      <c r="N194" s="1251"/>
      <c r="O194" s="1251"/>
      <c r="P194" s="1251"/>
      <c r="Q194" s="1251"/>
      <c r="R194" s="1251"/>
      <c r="S194" s="1251"/>
      <c r="T194" s="1251"/>
      <c r="U194" s="1251"/>
      <c r="V194" s="1251"/>
      <c r="W194" s="1251"/>
      <c r="X194" s="1251"/>
      <c r="Y194" s="1251"/>
      <c r="Z194" s="1251"/>
      <c r="AA194" s="1251"/>
      <c r="AB194" s="1251"/>
      <c r="AC194" s="1251"/>
      <c r="AD194" s="1251"/>
      <c r="AE194" s="1251"/>
      <c r="AF194" s="1251"/>
      <c r="AG194" s="1251"/>
      <c r="AH194" s="1251"/>
      <c r="AI194" s="1251"/>
      <c r="AJ194" s="1251"/>
      <c r="AK194" s="1251"/>
      <c r="AL194" s="1251"/>
      <c r="AM194" s="1251"/>
      <c r="AN194" s="1251"/>
      <c r="AO194" s="1251"/>
      <c r="AP194" s="1251"/>
      <c r="AQ194" s="1251"/>
      <c r="AR194" s="1251"/>
      <c r="AS194" s="1251"/>
      <c r="AT194" s="1251"/>
      <c r="AU194" s="1251"/>
      <c r="AV194" s="1251"/>
      <c r="AW194" s="1251"/>
      <c r="AX194" s="1251"/>
      <c r="AY194" s="1251"/>
      <c r="AZ194" s="1251"/>
      <c r="BA194" s="1251"/>
      <c r="BB194" s="1251"/>
      <c r="BC194" s="1251"/>
      <c r="BD194" s="1251"/>
      <c r="BE194" s="1251"/>
      <c r="BF194" s="1251"/>
      <c r="BG194" s="1251"/>
      <c r="BH194" s="1251"/>
      <c r="BI194" s="1251"/>
      <c r="BJ194" s="1251"/>
      <c r="BK194" s="1251"/>
      <c r="BL194" s="1251"/>
      <c r="BM194" s="1251"/>
      <c r="BN194" s="1252"/>
      <c r="BO194" s="1583" t="s">
        <v>565</v>
      </c>
      <c r="BP194" s="1583"/>
      <c r="BQ194" s="1583"/>
      <c r="BR194" s="1584"/>
      <c r="BS194" s="763"/>
      <c r="BT194" s="619"/>
      <c r="BU194" s="619"/>
    </row>
    <row r="195" spans="1:73" ht="249.75" customHeight="1">
      <c r="A195" s="634"/>
      <c r="B195" s="1164" t="s">
        <v>162</v>
      </c>
      <c r="C195" s="1165"/>
      <c r="D195" s="1165"/>
      <c r="E195" s="1165"/>
      <c r="F195" s="1166" t="s">
        <v>586</v>
      </c>
      <c r="G195" s="1167"/>
      <c r="H195" s="1167"/>
      <c r="I195" s="1167"/>
      <c r="J195" s="1167"/>
      <c r="K195" s="1167"/>
      <c r="L195" s="1167"/>
      <c r="M195" s="1167"/>
      <c r="N195" s="1167"/>
      <c r="O195" s="1167"/>
      <c r="P195" s="1167"/>
      <c r="Q195" s="1167"/>
      <c r="R195" s="1167"/>
      <c r="S195" s="1167"/>
      <c r="T195" s="1167"/>
      <c r="U195" s="1167"/>
      <c r="V195" s="1167"/>
      <c r="W195" s="1167"/>
      <c r="X195" s="1167"/>
      <c r="Y195" s="1167"/>
      <c r="Z195" s="1167"/>
      <c r="AA195" s="1167"/>
      <c r="AB195" s="1167"/>
      <c r="AC195" s="1167"/>
      <c r="AD195" s="1167"/>
      <c r="AE195" s="1167"/>
      <c r="AF195" s="1167"/>
      <c r="AG195" s="1167"/>
      <c r="AH195" s="1167"/>
      <c r="AI195" s="1167"/>
      <c r="AJ195" s="1167"/>
      <c r="AK195" s="1167"/>
      <c r="AL195" s="1167"/>
      <c r="AM195" s="1167"/>
      <c r="AN195" s="1167"/>
      <c r="AO195" s="1167"/>
      <c r="AP195" s="1167"/>
      <c r="AQ195" s="1167"/>
      <c r="AR195" s="1167"/>
      <c r="AS195" s="1167"/>
      <c r="AT195" s="1167"/>
      <c r="AU195" s="1167"/>
      <c r="AV195" s="1167"/>
      <c r="AW195" s="1167"/>
      <c r="AX195" s="1167"/>
      <c r="AY195" s="1167"/>
      <c r="AZ195" s="1167"/>
      <c r="BA195" s="1167"/>
      <c r="BB195" s="1167"/>
      <c r="BC195" s="1167"/>
      <c r="BD195" s="1167"/>
      <c r="BE195" s="1167"/>
      <c r="BF195" s="1167"/>
      <c r="BG195" s="1167"/>
      <c r="BH195" s="1167"/>
      <c r="BI195" s="1167"/>
      <c r="BJ195" s="1167"/>
      <c r="BK195" s="1167"/>
      <c r="BL195" s="1167"/>
      <c r="BM195" s="1167"/>
      <c r="BN195" s="1168"/>
      <c r="BO195" s="1169" t="s">
        <v>573</v>
      </c>
      <c r="BP195" s="1169"/>
      <c r="BQ195" s="1169"/>
      <c r="BR195" s="1170"/>
      <c r="BS195" s="763"/>
      <c r="BT195" s="619"/>
      <c r="BU195" s="619"/>
    </row>
    <row r="196" spans="1:73" ht="249.75" customHeight="1">
      <c r="A196" s="634"/>
      <c r="B196" s="1164" t="s">
        <v>163</v>
      </c>
      <c r="C196" s="1165"/>
      <c r="D196" s="1165"/>
      <c r="E196" s="1165"/>
      <c r="F196" s="1166" t="s">
        <v>532</v>
      </c>
      <c r="G196" s="1167"/>
      <c r="H196" s="1167"/>
      <c r="I196" s="1167"/>
      <c r="J196" s="1167"/>
      <c r="K196" s="1167"/>
      <c r="L196" s="1167"/>
      <c r="M196" s="1167"/>
      <c r="N196" s="1167"/>
      <c r="O196" s="1167"/>
      <c r="P196" s="1167"/>
      <c r="Q196" s="1167"/>
      <c r="R196" s="1167"/>
      <c r="S196" s="1167"/>
      <c r="T196" s="1167"/>
      <c r="U196" s="1167"/>
      <c r="V196" s="1167"/>
      <c r="W196" s="1167"/>
      <c r="X196" s="1167"/>
      <c r="Y196" s="1167"/>
      <c r="Z196" s="1167"/>
      <c r="AA196" s="1167"/>
      <c r="AB196" s="1167"/>
      <c r="AC196" s="1167"/>
      <c r="AD196" s="1167"/>
      <c r="AE196" s="1167"/>
      <c r="AF196" s="1167"/>
      <c r="AG196" s="1167"/>
      <c r="AH196" s="1167"/>
      <c r="AI196" s="1167"/>
      <c r="AJ196" s="1167"/>
      <c r="AK196" s="1167"/>
      <c r="AL196" s="1167"/>
      <c r="AM196" s="1167"/>
      <c r="AN196" s="1167"/>
      <c r="AO196" s="1167"/>
      <c r="AP196" s="1167"/>
      <c r="AQ196" s="1167"/>
      <c r="AR196" s="1167"/>
      <c r="AS196" s="1167"/>
      <c r="AT196" s="1167"/>
      <c r="AU196" s="1167"/>
      <c r="AV196" s="1167"/>
      <c r="AW196" s="1167"/>
      <c r="AX196" s="1167"/>
      <c r="AY196" s="1167"/>
      <c r="AZ196" s="1167"/>
      <c r="BA196" s="1167"/>
      <c r="BB196" s="1167"/>
      <c r="BC196" s="1167"/>
      <c r="BD196" s="1167"/>
      <c r="BE196" s="1167"/>
      <c r="BF196" s="1167"/>
      <c r="BG196" s="1167"/>
      <c r="BH196" s="1167"/>
      <c r="BI196" s="1167"/>
      <c r="BJ196" s="1167"/>
      <c r="BK196" s="1167"/>
      <c r="BL196" s="1167"/>
      <c r="BM196" s="1167"/>
      <c r="BN196" s="764"/>
      <c r="BO196" s="1169" t="s">
        <v>574</v>
      </c>
      <c r="BP196" s="1169"/>
      <c r="BQ196" s="1169"/>
      <c r="BR196" s="1170"/>
      <c r="BS196" s="763"/>
      <c r="BT196" s="619"/>
      <c r="BU196" s="619"/>
    </row>
    <row r="197" spans="1:73" ht="249.75" customHeight="1">
      <c r="A197" s="634"/>
      <c r="B197" s="1164" t="s">
        <v>164</v>
      </c>
      <c r="C197" s="1165"/>
      <c r="D197" s="1165"/>
      <c r="E197" s="1165"/>
      <c r="F197" s="612" t="s">
        <v>506</v>
      </c>
      <c r="G197" s="613"/>
      <c r="H197" s="613"/>
      <c r="I197" s="613"/>
      <c r="J197" s="613"/>
      <c r="K197" s="613"/>
      <c r="L197" s="613"/>
      <c r="M197" s="613"/>
      <c r="N197" s="613"/>
      <c r="O197" s="613"/>
      <c r="P197" s="613"/>
      <c r="Q197" s="613"/>
      <c r="R197" s="613"/>
      <c r="S197" s="613"/>
      <c r="T197" s="613"/>
      <c r="U197" s="613"/>
      <c r="V197" s="613"/>
      <c r="W197" s="613"/>
      <c r="X197" s="613"/>
      <c r="Y197" s="613"/>
      <c r="Z197" s="613"/>
      <c r="AA197" s="613"/>
      <c r="AB197" s="613"/>
      <c r="AC197" s="613"/>
      <c r="AD197" s="613"/>
      <c r="AE197" s="613"/>
      <c r="AF197" s="613"/>
      <c r="AG197" s="613"/>
      <c r="AH197" s="613"/>
      <c r="AI197" s="613"/>
      <c r="AJ197" s="613"/>
      <c r="AK197" s="613"/>
      <c r="AL197" s="613"/>
      <c r="AM197" s="613"/>
      <c r="AN197" s="613"/>
      <c r="AO197" s="613"/>
      <c r="AP197" s="613"/>
      <c r="AQ197" s="613"/>
      <c r="AR197" s="613"/>
      <c r="AS197" s="613"/>
      <c r="AT197" s="613"/>
      <c r="AU197" s="613"/>
      <c r="AV197" s="613"/>
      <c r="AW197" s="613"/>
      <c r="AX197" s="613"/>
      <c r="AY197" s="613"/>
      <c r="AZ197" s="613"/>
      <c r="BA197" s="613"/>
      <c r="BB197" s="613"/>
      <c r="BC197" s="613"/>
      <c r="BD197" s="613"/>
      <c r="BE197" s="613"/>
      <c r="BF197" s="613"/>
      <c r="BG197" s="765"/>
      <c r="BH197" s="765"/>
      <c r="BI197" s="765"/>
      <c r="BJ197" s="765"/>
      <c r="BK197" s="765"/>
      <c r="BL197" s="765"/>
      <c r="BM197" s="765"/>
      <c r="BN197" s="766"/>
      <c r="BO197" s="1178" t="s">
        <v>580</v>
      </c>
      <c r="BP197" s="1169"/>
      <c r="BQ197" s="1169"/>
      <c r="BR197" s="1170"/>
      <c r="BS197" s="763"/>
      <c r="BT197" s="619"/>
      <c r="BU197" s="619"/>
    </row>
    <row r="198" spans="1:73" ht="120" customHeight="1">
      <c r="A198" s="634"/>
      <c r="B198" s="1164" t="s">
        <v>165</v>
      </c>
      <c r="C198" s="1165"/>
      <c r="D198" s="1165"/>
      <c r="E198" s="1179"/>
      <c r="F198" s="1166" t="s">
        <v>513</v>
      </c>
      <c r="G198" s="1167"/>
      <c r="H198" s="1167"/>
      <c r="I198" s="1167"/>
      <c r="J198" s="1167"/>
      <c r="K198" s="1167"/>
      <c r="L198" s="1167"/>
      <c r="M198" s="1167"/>
      <c r="N198" s="1167"/>
      <c r="O198" s="1167"/>
      <c r="P198" s="1167"/>
      <c r="Q198" s="1167"/>
      <c r="R198" s="1167"/>
      <c r="S198" s="1167"/>
      <c r="T198" s="1167"/>
      <c r="U198" s="1167"/>
      <c r="V198" s="1167"/>
      <c r="W198" s="1167"/>
      <c r="X198" s="1167"/>
      <c r="Y198" s="1167"/>
      <c r="Z198" s="1167"/>
      <c r="AA198" s="1167"/>
      <c r="AB198" s="1167"/>
      <c r="AC198" s="1167"/>
      <c r="AD198" s="1167"/>
      <c r="AE198" s="1167"/>
      <c r="AF198" s="1167"/>
      <c r="AG198" s="1167"/>
      <c r="AH198" s="1167"/>
      <c r="AI198" s="1167"/>
      <c r="AJ198" s="1167"/>
      <c r="AK198" s="1167"/>
      <c r="AL198" s="1167"/>
      <c r="AM198" s="1167"/>
      <c r="AN198" s="1167"/>
      <c r="AO198" s="1167"/>
      <c r="AP198" s="1167"/>
      <c r="AQ198" s="1167"/>
      <c r="AR198" s="1167"/>
      <c r="AS198" s="1167"/>
      <c r="AT198" s="1167"/>
      <c r="AU198" s="1167"/>
      <c r="AV198" s="1167"/>
      <c r="AW198" s="1167"/>
      <c r="AX198" s="1167"/>
      <c r="AY198" s="1167"/>
      <c r="AZ198" s="1167"/>
      <c r="BA198" s="1167"/>
      <c r="BB198" s="1167"/>
      <c r="BC198" s="1167"/>
      <c r="BD198" s="1167"/>
      <c r="BE198" s="1167"/>
      <c r="BF198" s="1167"/>
      <c r="BG198" s="1167"/>
      <c r="BH198" s="1167"/>
      <c r="BI198" s="1167"/>
      <c r="BJ198" s="1167"/>
      <c r="BK198" s="1167"/>
      <c r="BL198" s="1167"/>
      <c r="BM198" s="1167"/>
      <c r="BN198" s="1168"/>
      <c r="BO198" s="1178" t="s">
        <v>312</v>
      </c>
      <c r="BP198" s="1169"/>
      <c r="BQ198" s="1169"/>
      <c r="BR198" s="1170"/>
      <c r="BS198" s="763"/>
      <c r="BT198" s="619"/>
      <c r="BU198" s="619"/>
    </row>
    <row r="199" spans="1:73" ht="120" customHeight="1">
      <c r="A199" s="634"/>
      <c r="B199" s="1164" t="s">
        <v>507</v>
      </c>
      <c r="C199" s="1165"/>
      <c r="D199" s="1165"/>
      <c r="E199" s="1165"/>
      <c r="F199" s="1166" t="s">
        <v>504</v>
      </c>
      <c r="G199" s="1167"/>
      <c r="H199" s="1167"/>
      <c r="I199" s="1167"/>
      <c r="J199" s="1167"/>
      <c r="K199" s="1167"/>
      <c r="L199" s="1167"/>
      <c r="M199" s="1167"/>
      <c r="N199" s="1167"/>
      <c r="O199" s="1167"/>
      <c r="P199" s="1167"/>
      <c r="Q199" s="1167"/>
      <c r="R199" s="1167"/>
      <c r="S199" s="1167"/>
      <c r="T199" s="1167"/>
      <c r="U199" s="1167"/>
      <c r="V199" s="1167"/>
      <c r="W199" s="1167"/>
      <c r="X199" s="1167"/>
      <c r="Y199" s="1167"/>
      <c r="Z199" s="1167"/>
      <c r="AA199" s="1167"/>
      <c r="AB199" s="1167"/>
      <c r="AC199" s="1167"/>
      <c r="AD199" s="1167"/>
      <c r="AE199" s="1167"/>
      <c r="AF199" s="1167"/>
      <c r="AG199" s="1167"/>
      <c r="AH199" s="1167"/>
      <c r="AI199" s="1167"/>
      <c r="AJ199" s="1167"/>
      <c r="AK199" s="1167"/>
      <c r="AL199" s="1167"/>
      <c r="AM199" s="1167"/>
      <c r="AN199" s="1167"/>
      <c r="AO199" s="1167"/>
      <c r="AP199" s="1167"/>
      <c r="AQ199" s="1167"/>
      <c r="AR199" s="1167"/>
      <c r="AS199" s="1167"/>
      <c r="AT199" s="1167"/>
      <c r="AU199" s="1167"/>
      <c r="AV199" s="1167"/>
      <c r="AW199" s="1167"/>
      <c r="AX199" s="1167"/>
      <c r="AY199" s="1167"/>
      <c r="AZ199" s="1167"/>
      <c r="BA199" s="1167"/>
      <c r="BB199" s="1167"/>
      <c r="BC199" s="1167"/>
      <c r="BD199" s="1167"/>
      <c r="BE199" s="1167"/>
      <c r="BF199" s="1167"/>
      <c r="BG199" s="1167"/>
      <c r="BH199" s="1167"/>
      <c r="BI199" s="1167"/>
      <c r="BJ199" s="1167"/>
      <c r="BK199" s="1167"/>
      <c r="BL199" s="1167"/>
      <c r="BM199" s="1167"/>
      <c r="BN199" s="1168"/>
      <c r="BO199" s="1169" t="s">
        <v>575</v>
      </c>
      <c r="BP199" s="1169"/>
      <c r="BQ199" s="1169"/>
      <c r="BR199" s="1170"/>
      <c r="BS199" s="763"/>
      <c r="BT199" s="619"/>
      <c r="BU199" s="619"/>
    </row>
    <row r="200" spans="1:73" ht="120" customHeight="1">
      <c r="A200" s="634"/>
      <c r="B200" s="1164" t="s">
        <v>515</v>
      </c>
      <c r="C200" s="1165"/>
      <c r="D200" s="1165"/>
      <c r="E200" s="1165"/>
      <c r="F200" s="1166" t="s">
        <v>534</v>
      </c>
      <c r="G200" s="1167"/>
      <c r="H200" s="1167"/>
      <c r="I200" s="1167"/>
      <c r="J200" s="1167"/>
      <c r="K200" s="1167"/>
      <c r="L200" s="1167"/>
      <c r="M200" s="1167"/>
      <c r="N200" s="1167"/>
      <c r="O200" s="1167"/>
      <c r="P200" s="1167"/>
      <c r="Q200" s="1167"/>
      <c r="R200" s="1167"/>
      <c r="S200" s="1167"/>
      <c r="T200" s="1167"/>
      <c r="U200" s="1167"/>
      <c r="V200" s="1167"/>
      <c r="W200" s="1167"/>
      <c r="X200" s="1167"/>
      <c r="Y200" s="1167"/>
      <c r="Z200" s="1167"/>
      <c r="AA200" s="1167"/>
      <c r="AB200" s="1167"/>
      <c r="AC200" s="1167"/>
      <c r="AD200" s="1167"/>
      <c r="AE200" s="1167"/>
      <c r="AF200" s="1167"/>
      <c r="AG200" s="1167"/>
      <c r="AH200" s="1167"/>
      <c r="AI200" s="1167"/>
      <c r="AJ200" s="1167"/>
      <c r="AK200" s="1167"/>
      <c r="AL200" s="1167"/>
      <c r="AM200" s="1167"/>
      <c r="AN200" s="1167"/>
      <c r="AO200" s="1167"/>
      <c r="AP200" s="1167"/>
      <c r="AQ200" s="1167"/>
      <c r="AR200" s="1167"/>
      <c r="AS200" s="1167"/>
      <c r="AT200" s="1167"/>
      <c r="AU200" s="1167"/>
      <c r="AV200" s="1167"/>
      <c r="AW200" s="1167"/>
      <c r="AX200" s="1167"/>
      <c r="AY200" s="1167"/>
      <c r="AZ200" s="1167"/>
      <c r="BA200" s="1167"/>
      <c r="BB200" s="1167"/>
      <c r="BC200" s="1167"/>
      <c r="BD200" s="1167"/>
      <c r="BE200" s="1167"/>
      <c r="BF200" s="1167"/>
      <c r="BG200" s="1167"/>
      <c r="BH200" s="1167"/>
      <c r="BI200" s="1167"/>
      <c r="BJ200" s="1167"/>
      <c r="BK200" s="1167"/>
      <c r="BL200" s="1167"/>
      <c r="BM200" s="1167"/>
      <c r="BN200" s="1168"/>
      <c r="BO200" s="1169" t="s">
        <v>359</v>
      </c>
      <c r="BP200" s="1169"/>
      <c r="BQ200" s="1169"/>
      <c r="BR200" s="1170"/>
      <c r="BS200" s="763"/>
      <c r="BT200" s="619"/>
      <c r="BU200" s="619"/>
    </row>
    <row r="201" spans="1:73" ht="120" customHeight="1">
      <c r="A201" s="634"/>
      <c r="B201" s="1164" t="s">
        <v>516</v>
      </c>
      <c r="C201" s="1165"/>
      <c r="D201" s="1165"/>
      <c r="E201" s="1165"/>
      <c r="F201" s="1166" t="s">
        <v>533</v>
      </c>
      <c r="G201" s="1167"/>
      <c r="H201" s="1167"/>
      <c r="I201" s="1167"/>
      <c r="J201" s="1167"/>
      <c r="K201" s="1167"/>
      <c r="L201" s="1167"/>
      <c r="M201" s="1167"/>
      <c r="N201" s="1167"/>
      <c r="O201" s="1167"/>
      <c r="P201" s="1167"/>
      <c r="Q201" s="1167"/>
      <c r="R201" s="1167"/>
      <c r="S201" s="1167"/>
      <c r="T201" s="1167"/>
      <c r="U201" s="1167"/>
      <c r="V201" s="1167"/>
      <c r="W201" s="1167"/>
      <c r="X201" s="1167"/>
      <c r="Y201" s="1167"/>
      <c r="Z201" s="1167"/>
      <c r="AA201" s="1167"/>
      <c r="AB201" s="1167"/>
      <c r="AC201" s="1167"/>
      <c r="AD201" s="1167"/>
      <c r="AE201" s="1167"/>
      <c r="AF201" s="1167"/>
      <c r="AG201" s="1167"/>
      <c r="AH201" s="1167"/>
      <c r="AI201" s="1167"/>
      <c r="AJ201" s="1167"/>
      <c r="AK201" s="1167"/>
      <c r="AL201" s="1167"/>
      <c r="AM201" s="1167"/>
      <c r="AN201" s="1167"/>
      <c r="AO201" s="1167"/>
      <c r="AP201" s="1167"/>
      <c r="AQ201" s="1167"/>
      <c r="AR201" s="1167"/>
      <c r="AS201" s="1167"/>
      <c r="AT201" s="1167"/>
      <c r="AU201" s="1167"/>
      <c r="AV201" s="1167"/>
      <c r="AW201" s="1167"/>
      <c r="AX201" s="1167"/>
      <c r="AY201" s="1167"/>
      <c r="AZ201" s="1167"/>
      <c r="BA201" s="1167"/>
      <c r="BB201" s="1167"/>
      <c r="BC201" s="1167"/>
      <c r="BD201" s="1167"/>
      <c r="BE201" s="1167"/>
      <c r="BF201" s="1167"/>
      <c r="BG201" s="1167"/>
      <c r="BH201" s="1167"/>
      <c r="BI201" s="1167"/>
      <c r="BJ201" s="1167"/>
      <c r="BK201" s="1167"/>
      <c r="BL201" s="1167"/>
      <c r="BM201" s="1167"/>
      <c r="BN201" s="1168"/>
      <c r="BO201" s="1169" t="s">
        <v>360</v>
      </c>
      <c r="BP201" s="1169"/>
      <c r="BQ201" s="1169"/>
      <c r="BR201" s="1170"/>
      <c r="BS201" s="763"/>
      <c r="BT201" s="619"/>
      <c r="BU201" s="619"/>
    </row>
    <row r="202" spans="1:73" ht="120" customHeight="1">
      <c r="A202" s="634"/>
      <c r="B202" s="1164" t="s">
        <v>189</v>
      </c>
      <c r="C202" s="1165"/>
      <c r="D202" s="1165"/>
      <c r="E202" s="1165"/>
      <c r="F202" s="1166" t="s">
        <v>536</v>
      </c>
      <c r="G202" s="1167"/>
      <c r="H202" s="1167"/>
      <c r="I202" s="1167"/>
      <c r="J202" s="1167"/>
      <c r="K202" s="1167"/>
      <c r="L202" s="1167"/>
      <c r="M202" s="1167"/>
      <c r="N202" s="1167"/>
      <c r="O202" s="1167"/>
      <c r="P202" s="1167"/>
      <c r="Q202" s="1167"/>
      <c r="R202" s="1167"/>
      <c r="S202" s="1167"/>
      <c r="T202" s="1167"/>
      <c r="U202" s="1167"/>
      <c r="V202" s="1167"/>
      <c r="W202" s="1167"/>
      <c r="X202" s="1167"/>
      <c r="Y202" s="1167"/>
      <c r="Z202" s="1167"/>
      <c r="AA202" s="1167"/>
      <c r="AB202" s="1167"/>
      <c r="AC202" s="1167"/>
      <c r="AD202" s="1167"/>
      <c r="AE202" s="1167"/>
      <c r="AF202" s="1167"/>
      <c r="AG202" s="1167"/>
      <c r="AH202" s="1167"/>
      <c r="AI202" s="1167"/>
      <c r="AJ202" s="1167"/>
      <c r="AK202" s="1167"/>
      <c r="AL202" s="1167"/>
      <c r="AM202" s="1167"/>
      <c r="AN202" s="1167"/>
      <c r="AO202" s="1167"/>
      <c r="AP202" s="1167"/>
      <c r="AQ202" s="1167"/>
      <c r="AR202" s="1167"/>
      <c r="AS202" s="1167"/>
      <c r="AT202" s="1167"/>
      <c r="AU202" s="1167"/>
      <c r="AV202" s="1167"/>
      <c r="AW202" s="1167"/>
      <c r="AX202" s="1167"/>
      <c r="AY202" s="1167"/>
      <c r="AZ202" s="1167"/>
      <c r="BA202" s="1167"/>
      <c r="BB202" s="1167"/>
      <c r="BC202" s="1167"/>
      <c r="BD202" s="1167"/>
      <c r="BE202" s="1167"/>
      <c r="BF202" s="1167"/>
      <c r="BG202" s="1167"/>
      <c r="BH202" s="1167"/>
      <c r="BI202" s="1167"/>
      <c r="BJ202" s="1167"/>
      <c r="BK202" s="1167"/>
      <c r="BL202" s="1167"/>
      <c r="BM202" s="1167"/>
      <c r="BN202" s="1168"/>
      <c r="BO202" s="1169" t="s">
        <v>576</v>
      </c>
      <c r="BP202" s="1169"/>
      <c r="BQ202" s="1169"/>
      <c r="BR202" s="1170"/>
      <c r="BS202" s="763"/>
      <c r="BT202" s="619"/>
      <c r="BU202" s="619"/>
    </row>
    <row r="203" spans="1:73" ht="120" customHeight="1">
      <c r="A203" s="634"/>
      <c r="B203" s="1392" t="s">
        <v>518</v>
      </c>
      <c r="C203" s="1393"/>
      <c r="D203" s="1393"/>
      <c r="E203" s="1394"/>
      <c r="F203" s="1166" t="s">
        <v>537</v>
      </c>
      <c r="G203" s="1167"/>
      <c r="H203" s="1167"/>
      <c r="I203" s="1167"/>
      <c r="J203" s="1167"/>
      <c r="K203" s="1167"/>
      <c r="L203" s="1167"/>
      <c r="M203" s="1167"/>
      <c r="N203" s="1167"/>
      <c r="O203" s="1167"/>
      <c r="P203" s="1167"/>
      <c r="Q203" s="1167"/>
      <c r="R203" s="1167"/>
      <c r="S203" s="1167"/>
      <c r="T203" s="1167"/>
      <c r="U203" s="1167"/>
      <c r="V203" s="1167"/>
      <c r="W203" s="1167"/>
      <c r="X203" s="1167"/>
      <c r="Y203" s="1167"/>
      <c r="Z203" s="1167"/>
      <c r="AA203" s="1167"/>
      <c r="AB203" s="1167"/>
      <c r="AC203" s="1167"/>
      <c r="AD203" s="1167"/>
      <c r="AE203" s="1167"/>
      <c r="AF203" s="1167"/>
      <c r="AG203" s="1167"/>
      <c r="AH203" s="1167"/>
      <c r="AI203" s="1167"/>
      <c r="AJ203" s="1167"/>
      <c r="AK203" s="1167"/>
      <c r="AL203" s="1167"/>
      <c r="AM203" s="1167"/>
      <c r="AN203" s="1167"/>
      <c r="AO203" s="1167"/>
      <c r="AP203" s="1167"/>
      <c r="AQ203" s="1167"/>
      <c r="AR203" s="1167"/>
      <c r="AS203" s="1167"/>
      <c r="AT203" s="1167"/>
      <c r="AU203" s="1167"/>
      <c r="AV203" s="1167"/>
      <c r="AW203" s="1167"/>
      <c r="AX203" s="1167"/>
      <c r="AY203" s="1167"/>
      <c r="AZ203" s="1167"/>
      <c r="BA203" s="1167"/>
      <c r="BB203" s="1167"/>
      <c r="BC203" s="1167"/>
      <c r="BD203" s="1167"/>
      <c r="BE203" s="1167"/>
      <c r="BF203" s="1167"/>
      <c r="BG203" s="1167"/>
      <c r="BH203" s="1167"/>
      <c r="BI203" s="1167"/>
      <c r="BJ203" s="1167"/>
      <c r="BK203" s="1167"/>
      <c r="BL203" s="1167"/>
      <c r="BM203" s="1167"/>
      <c r="BN203" s="1168"/>
      <c r="BO203" s="1169" t="s">
        <v>231</v>
      </c>
      <c r="BP203" s="1169"/>
      <c r="BQ203" s="1169"/>
      <c r="BR203" s="1170"/>
      <c r="BS203" s="763"/>
      <c r="BT203" s="619"/>
      <c r="BU203" s="619"/>
    </row>
    <row r="204" spans="1:73" ht="120" customHeight="1">
      <c r="A204" s="634"/>
      <c r="B204" s="1392" t="s">
        <v>519</v>
      </c>
      <c r="C204" s="1393"/>
      <c r="D204" s="1393"/>
      <c r="E204" s="1394"/>
      <c r="F204" s="1166" t="s">
        <v>556</v>
      </c>
      <c r="G204" s="1167"/>
      <c r="H204" s="1167"/>
      <c r="I204" s="1167"/>
      <c r="J204" s="1167"/>
      <c r="K204" s="1167"/>
      <c r="L204" s="1167"/>
      <c r="M204" s="1167"/>
      <c r="N204" s="1167"/>
      <c r="O204" s="1167"/>
      <c r="P204" s="1167"/>
      <c r="Q204" s="1167"/>
      <c r="R204" s="1167"/>
      <c r="S204" s="1167"/>
      <c r="T204" s="1167"/>
      <c r="U204" s="1167"/>
      <c r="V204" s="1167"/>
      <c r="W204" s="1167"/>
      <c r="X204" s="1167"/>
      <c r="Y204" s="1167"/>
      <c r="Z204" s="1167"/>
      <c r="AA204" s="1167"/>
      <c r="AB204" s="1167"/>
      <c r="AC204" s="1167"/>
      <c r="AD204" s="1167"/>
      <c r="AE204" s="1167"/>
      <c r="AF204" s="1167"/>
      <c r="AG204" s="1167"/>
      <c r="AH204" s="1167"/>
      <c r="AI204" s="1167"/>
      <c r="AJ204" s="1167"/>
      <c r="AK204" s="1167"/>
      <c r="AL204" s="1167"/>
      <c r="AM204" s="1167"/>
      <c r="AN204" s="1167"/>
      <c r="AO204" s="1167"/>
      <c r="AP204" s="1167"/>
      <c r="AQ204" s="1167"/>
      <c r="AR204" s="1167"/>
      <c r="AS204" s="1167"/>
      <c r="AT204" s="1167"/>
      <c r="AU204" s="1167"/>
      <c r="AV204" s="1167"/>
      <c r="AW204" s="1167"/>
      <c r="AX204" s="1167"/>
      <c r="AY204" s="1167"/>
      <c r="AZ204" s="1167"/>
      <c r="BA204" s="1167"/>
      <c r="BB204" s="1167"/>
      <c r="BC204" s="1167"/>
      <c r="BD204" s="1167"/>
      <c r="BE204" s="1167"/>
      <c r="BF204" s="1167"/>
      <c r="BG204" s="1167"/>
      <c r="BH204" s="1167"/>
      <c r="BI204" s="1167"/>
      <c r="BJ204" s="1167"/>
      <c r="BK204" s="1167"/>
      <c r="BL204" s="1167"/>
      <c r="BM204" s="1167"/>
      <c r="BN204" s="1168"/>
      <c r="BO204" s="1169" t="s">
        <v>542</v>
      </c>
      <c r="BP204" s="1169"/>
      <c r="BQ204" s="1169"/>
      <c r="BR204" s="1170"/>
      <c r="BS204" s="619"/>
      <c r="BT204" s="619"/>
      <c r="BU204" s="619"/>
    </row>
    <row r="205" spans="1:73" ht="120" customHeight="1">
      <c r="A205" s="634"/>
      <c r="B205" s="1392" t="s">
        <v>520</v>
      </c>
      <c r="C205" s="1393"/>
      <c r="D205" s="1393"/>
      <c r="E205" s="1394"/>
      <c r="F205" s="1166" t="s">
        <v>538</v>
      </c>
      <c r="G205" s="1167"/>
      <c r="H205" s="1167"/>
      <c r="I205" s="1167"/>
      <c r="J205" s="1167"/>
      <c r="K205" s="1167"/>
      <c r="L205" s="1167"/>
      <c r="M205" s="1167"/>
      <c r="N205" s="1167"/>
      <c r="O205" s="1167"/>
      <c r="P205" s="1167"/>
      <c r="Q205" s="1167"/>
      <c r="R205" s="1167"/>
      <c r="S205" s="1167"/>
      <c r="T205" s="1167"/>
      <c r="U205" s="1167"/>
      <c r="V205" s="1167"/>
      <c r="W205" s="1167"/>
      <c r="X205" s="1167"/>
      <c r="Y205" s="1167"/>
      <c r="Z205" s="1167"/>
      <c r="AA205" s="1167"/>
      <c r="AB205" s="1167"/>
      <c r="AC205" s="1167"/>
      <c r="AD205" s="1167"/>
      <c r="AE205" s="1167"/>
      <c r="AF205" s="1167"/>
      <c r="AG205" s="1167"/>
      <c r="AH205" s="1167"/>
      <c r="AI205" s="1167"/>
      <c r="AJ205" s="1167"/>
      <c r="AK205" s="1167"/>
      <c r="AL205" s="1167"/>
      <c r="AM205" s="1167"/>
      <c r="AN205" s="1167"/>
      <c r="AO205" s="1167"/>
      <c r="AP205" s="1167"/>
      <c r="AQ205" s="1167"/>
      <c r="AR205" s="1167"/>
      <c r="AS205" s="1167"/>
      <c r="AT205" s="1167"/>
      <c r="AU205" s="1167"/>
      <c r="AV205" s="1167"/>
      <c r="AW205" s="1167"/>
      <c r="AX205" s="1167"/>
      <c r="AY205" s="1167"/>
      <c r="AZ205" s="1167"/>
      <c r="BA205" s="1167"/>
      <c r="BB205" s="1167"/>
      <c r="BC205" s="1167"/>
      <c r="BD205" s="1167"/>
      <c r="BE205" s="1167"/>
      <c r="BF205" s="1167"/>
      <c r="BG205" s="1167"/>
      <c r="BH205" s="1167"/>
      <c r="BI205" s="1167"/>
      <c r="BJ205" s="1167"/>
      <c r="BK205" s="1167"/>
      <c r="BL205" s="1167"/>
      <c r="BM205" s="1167"/>
      <c r="BN205" s="1168"/>
      <c r="BO205" s="1169" t="s">
        <v>572</v>
      </c>
      <c r="BP205" s="1169"/>
      <c r="BQ205" s="1169"/>
      <c r="BR205" s="1170"/>
      <c r="BS205" s="619"/>
      <c r="BT205" s="619"/>
      <c r="BU205" s="619"/>
    </row>
    <row r="206" spans="1:73" ht="249.75" customHeight="1">
      <c r="A206" s="634"/>
      <c r="B206" s="1392" t="s">
        <v>548</v>
      </c>
      <c r="C206" s="1393"/>
      <c r="D206" s="1393"/>
      <c r="E206" s="1394"/>
      <c r="F206" s="1166" t="s">
        <v>539</v>
      </c>
      <c r="G206" s="1167"/>
      <c r="H206" s="1167"/>
      <c r="I206" s="1167"/>
      <c r="J206" s="1167"/>
      <c r="K206" s="1167"/>
      <c r="L206" s="1167"/>
      <c r="M206" s="1167"/>
      <c r="N206" s="1167"/>
      <c r="O206" s="1167"/>
      <c r="P206" s="1167"/>
      <c r="Q206" s="1167"/>
      <c r="R206" s="1167"/>
      <c r="S206" s="1167"/>
      <c r="T206" s="1167"/>
      <c r="U206" s="1167"/>
      <c r="V206" s="1167"/>
      <c r="W206" s="1167"/>
      <c r="X206" s="1167"/>
      <c r="Y206" s="1167"/>
      <c r="Z206" s="1167"/>
      <c r="AA206" s="1167"/>
      <c r="AB206" s="1167"/>
      <c r="AC206" s="1167"/>
      <c r="AD206" s="1167"/>
      <c r="AE206" s="1167"/>
      <c r="AF206" s="1167"/>
      <c r="AG206" s="1167"/>
      <c r="AH206" s="1167"/>
      <c r="AI206" s="1167"/>
      <c r="AJ206" s="1167"/>
      <c r="AK206" s="1167"/>
      <c r="AL206" s="1167"/>
      <c r="AM206" s="1167"/>
      <c r="AN206" s="1167"/>
      <c r="AO206" s="1167"/>
      <c r="AP206" s="1167"/>
      <c r="AQ206" s="1167"/>
      <c r="AR206" s="1167"/>
      <c r="AS206" s="1167"/>
      <c r="AT206" s="1167"/>
      <c r="AU206" s="1167"/>
      <c r="AV206" s="1167"/>
      <c r="AW206" s="1167"/>
      <c r="AX206" s="1167"/>
      <c r="AY206" s="1167"/>
      <c r="AZ206" s="1167"/>
      <c r="BA206" s="1167"/>
      <c r="BB206" s="1167"/>
      <c r="BC206" s="1167"/>
      <c r="BD206" s="1167"/>
      <c r="BE206" s="1167"/>
      <c r="BF206" s="1167"/>
      <c r="BG206" s="1167"/>
      <c r="BH206" s="1167"/>
      <c r="BI206" s="1167"/>
      <c r="BJ206" s="1167"/>
      <c r="BK206" s="1167"/>
      <c r="BL206" s="1167"/>
      <c r="BM206" s="1167"/>
      <c r="BN206" s="1168"/>
      <c r="BO206" s="1585" t="s">
        <v>378</v>
      </c>
      <c r="BP206" s="1586"/>
      <c r="BQ206" s="1586"/>
      <c r="BR206" s="1587"/>
      <c r="BS206" s="619"/>
      <c r="BT206" s="619"/>
      <c r="BU206" s="619"/>
    </row>
    <row r="207" spans="1:73" ht="120" customHeight="1">
      <c r="A207" s="634"/>
      <c r="B207" s="1164" t="s">
        <v>190</v>
      </c>
      <c r="C207" s="1165"/>
      <c r="D207" s="1165"/>
      <c r="E207" s="1165"/>
      <c r="F207" s="1166" t="s">
        <v>505</v>
      </c>
      <c r="G207" s="1167"/>
      <c r="H207" s="1167"/>
      <c r="I207" s="1167"/>
      <c r="J207" s="1167"/>
      <c r="K207" s="1167"/>
      <c r="L207" s="1167"/>
      <c r="M207" s="1167"/>
      <c r="N207" s="1167"/>
      <c r="O207" s="1167"/>
      <c r="P207" s="1167"/>
      <c r="Q207" s="1167"/>
      <c r="R207" s="1167"/>
      <c r="S207" s="1167"/>
      <c r="T207" s="1167"/>
      <c r="U207" s="1167"/>
      <c r="V207" s="1167"/>
      <c r="W207" s="1167"/>
      <c r="X207" s="1167"/>
      <c r="Y207" s="1167"/>
      <c r="Z207" s="1167"/>
      <c r="AA207" s="1167"/>
      <c r="AB207" s="1167"/>
      <c r="AC207" s="1167"/>
      <c r="AD207" s="1167"/>
      <c r="AE207" s="1167"/>
      <c r="AF207" s="1167"/>
      <c r="AG207" s="1167"/>
      <c r="AH207" s="1167"/>
      <c r="AI207" s="1167"/>
      <c r="AJ207" s="1167"/>
      <c r="AK207" s="1167"/>
      <c r="AL207" s="1167"/>
      <c r="AM207" s="1167"/>
      <c r="AN207" s="1167"/>
      <c r="AO207" s="1167"/>
      <c r="AP207" s="1167"/>
      <c r="AQ207" s="1167"/>
      <c r="AR207" s="1167"/>
      <c r="AS207" s="1167"/>
      <c r="AT207" s="1167"/>
      <c r="AU207" s="1167"/>
      <c r="AV207" s="1167"/>
      <c r="AW207" s="1167"/>
      <c r="AX207" s="1167"/>
      <c r="AY207" s="1167"/>
      <c r="AZ207" s="1167"/>
      <c r="BA207" s="1167"/>
      <c r="BB207" s="1167"/>
      <c r="BC207" s="1167"/>
      <c r="BD207" s="1167"/>
      <c r="BE207" s="1167"/>
      <c r="BF207" s="1167"/>
      <c r="BG207" s="1167"/>
      <c r="BH207" s="1167"/>
      <c r="BI207" s="1167"/>
      <c r="BJ207" s="1167"/>
      <c r="BK207" s="1167"/>
      <c r="BL207" s="1167"/>
      <c r="BM207" s="1167"/>
      <c r="BN207" s="766"/>
      <c r="BO207" s="1169" t="s">
        <v>377</v>
      </c>
      <c r="BP207" s="1169"/>
      <c r="BQ207" s="1169"/>
      <c r="BR207" s="1170"/>
      <c r="BS207" s="619"/>
      <c r="BT207" s="619"/>
      <c r="BU207" s="619"/>
    </row>
    <row r="208" spans="1:73" ht="249.75" customHeight="1">
      <c r="A208" s="634"/>
      <c r="B208" s="1392" t="s">
        <v>549</v>
      </c>
      <c r="C208" s="1393"/>
      <c r="D208" s="1393"/>
      <c r="E208" s="1394"/>
      <c r="F208" s="1166" t="s">
        <v>543</v>
      </c>
      <c r="G208" s="1167"/>
      <c r="H208" s="1167"/>
      <c r="I208" s="1167"/>
      <c r="J208" s="1167"/>
      <c r="K208" s="1167"/>
      <c r="L208" s="1167"/>
      <c r="M208" s="1167"/>
      <c r="N208" s="1167"/>
      <c r="O208" s="1167"/>
      <c r="P208" s="1167"/>
      <c r="Q208" s="1167"/>
      <c r="R208" s="1167"/>
      <c r="S208" s="1167"/>
      <c r="T208" s="1167"/>
      <c r="U208" s="1167"/>
      <c r="V208" s="1167"/>
      <c r="W208" s="1167"/>
      <c r="X208" s="1167"/>
      <c r="Y208" s="1167"/>
      <c r="Z208" s="1167"/>
      <c r="AA208" s="1167"/>
      <c r="AB208" s="1167"/>
      <c r="AC208" s="1167"/>
      <c r="AD208" s="1167"/>
      <c r="AE208" s="1167"/>
      <c r="AF208" s="1167"/>
      <c r="AG208" s="1167"/>
      <c r="AH208" s="1167"/>
      <c r="AI208" s="1167"/>
      <c r="AJ208" s="1167"/>
      <c r="AK208" s="1167"/>
      <c r="AL208" s="1167"/>
      <c r="AM208" s="1167"/>
      <c r="AN208" s="1167"/>
      <c r="AO208" s="1167"/>
      <c r="AP208" s="1167"/>
      <c r="AQ208" s="1167"/>
      <c r="AR208" s="1167"/>
      <c r="AS208" s="1167"/>
      <c r="AT208" s="1167"/>
      <c r="AU208" s="1167"/>
      <c r="AV208" s="1167"/>
      <c r="AW208" s="1167"/>
      <c r="AX208" s="1167"/>
      <c r="AY208" s="1167"/>
      <c r="AZ208" s="1167"/>
      <c r="BA208" s="1167"/>
      <c r="BB208" s="1167"/>
      <c r="BC208" s="1167"/>
      <c r="BD208" s="1167"/>
      <c r="BE208" s="1167"/>
      <c r="BF208" s="1167"/>
      <c r="BG208" s="1167"/>
      <c r="BH208" s="1167"/>
      <c r="BI208" s="1167"/>
      <c r="BJ208" s="1167"/>
      <c r="BK208" s="1167"/>
      <c r="BL208" s="1167"/>
      <c r="BM208" s="1167"/>
      <c r="BN208" s="1168"/>
      <c r="BO208" s="1169" t="s">
        <v>364</v>
      </c>
      <c r="BP208" s="1169"/>
      <c r="BQ208" s="1169"/>
      <c r="BR208" s="1170"/>
      <c r="BS208" s="619"/>
      <c r="BT208" s="619"/>
      <c r="BU208" s="619"/>
    </row>
    <row r="209" spans="1:73" ht="249.75" customHeight="1">
      <c r="A209" s="634"/>
      <c r="B209" s="1392" t="s">
        <v>550</v>
      </c>
      <c r="C209" s="1393"/>
      <c r="D209" s="1393"/>
      <c r="E209" s="1394"/>
      <c r="F209" s="1166" t="s">
        <v>531</v>
      </c>
      <c r="G209" s="1167"/>
      <c r="H209" s="1167"/>
      <c r="I209" s="1167"/>
      <c r="J209" s="1167"/>
      <c r="K209" s="1167"/>
      <c r="L209" s="1167"/>
      <c r="M209" s="1167"/>
      <c r="N209" s="1167"/>
      <c r="O209" s="1167"/>
      <c r="P209" s="1167"/>
      <c r="Q209" s="1167"/>
      <c r="R209" s="1167"/>
      <c r="S209" s="1167"/>
      <c r="T209" s="1167"/>
      <c r="U209" s="1167"/>
      <c r="V209" s="1167"/>
      <c r="W209" s="1167"/>
      <c r="X209" s="1167"/>
      <c r="Y209" s="1167"/>
      <c r="Z209" s="1167"/>
      <c r="AA209" s="1167"/>
      <c r="AB209" s="1167"/>
      <c r="AC209" s="1167"/>
      <c r="AD209" s="1167"/>
      <c r="AE209" s="1167"/>
      <c r="AF209" s="1167"/>
      <c r="AG209" s="1167"/>
      <c r="AH209" s="1167"/>
      <c r="AI209" s="1167"/>
      <c r="AJ209" s="1167"/>
      <c r="AK209" s="1167"/>
      <c r="AL209" s="1167"/>
      <c r="AM209" s="1167"/>
      <c r="AN209" s="1167"/>
      <c r="AO209" s="1167"/>
      <c r="AP209" s="1167"/>
      <c r="AQ209" s="1167"/>
      <c r="AR209" s="1167"/>
      <c r="AS209" s="1167"/>
      <c r="AT209" s="1167"/>
      <c r="AU209" s="1167"/>
      <c r="AV209" s="1167"/>
      <c r="AW209" s="1167"/>
      <c r="AX209" s="1167"/>
      <c r="AY209" s="1167"/>
      <c r="AZ209" s="1167"/>
      <c r="BA209" s="1167"/>
      <c r="BB209" s="1167"/>
      <c r="BC209" s="1167"/>
      <c r="BD209" s="1167"/>
      <c r="BE209" s="1167"/>
      <c r="BF209" s="1167"/>
      <c r="BG209" s="1167"/>
      <c r="BH209" s="1167"/>
      <c r="BI209" s="1167"/>
      <c r="BJ209" s="1167"/>
      <c r="BK209" s="1167"/>
      <c r="BL209" s="1167"/>
      <c r="BM209" s="1167"/>
      <c r="BN209" s="1168"/>
      <c r="BO209" s="1169" t="s">
        <v>363</v>
      </c>
      <c r="BP209" s="1169"/>
      <c r="BQ209" s="1169"/>
      <c r="BR209" s="1170"/>
      <c r="BS209" s="619"/>
      <c r="BT209" s="619"/>
      <c r="BU209" s="619"/>
    </row>
    <row r="210" spans="1:73" ht="249.75" customHeight="1">
      <c r="A210" s="634"/>
      <c r="B210" s="1392" t="s">
        <v>551</v>
      </c>
      <c r="C210" s="1393"/>
      <c r="D210" s="1393"/>
      <c r="E210" s="1394"/>
      <c r="F210" s="1166" t="s">
        <v>584</v>
      </c>
      <c r="G210" s="1167"/>
      <c r="H210" s="1167"/>
      <c r="I210" s="1167"/>
      <c r="J210" s="1167"/>
      <c r="K210" s="1167"/>
      <c r="L210" s="1167"/>
      <c r="M210" s="1167"/>
      <c r="N210" s="1167"/>
      <c r="O210" s="1167"/>
      <c r="P210" s="1167"/>
      <c r="Q210" s="1167"/>
      <c r="R210" s="1167"/>
      <c r="S210" s="1167"/>
      <c r="T210" s="1167"/>
      <c r="U210" s="1167"/>
      <c r="V210" s="1167"/>
      <c r="W210" s="1167"/>
      <c r="X210" s="1167"/>
      <c r="Y210" s="1167"/>
      <c r="Z210" s="1167"/>
      <c r="AA210" s="1167"/>
      <c r="AB210" s="1167"/>
      <c r="AC210" s="1167"/>
      <c r="AD210" s="1167"/>
      <c r="AE210" s="1167"/>
      <c r="AF210" s="1167"/>
      <c r="AG210" s="1167"/>
      <c r="AH210" s="1167"/>
      <c r="AI210" s="1167"/>
      <c r="AJ210" s="1167"/>
      <c r="AK210" s="1167"/>
      <c r="AL210" s="1167"/>
      <c r="AM210" s="1167"/>
      <c r="AN210" s="1167"/>
      <c r="AO210" s="1167"/>
      <c r="AP210" s="1167"/>
      <c r="AQ210" s="1167"/>
      <c r="AR210" s="1167"/>
      <c r="AS210" s="1167"/>
      <c r="AT210" s="1167"/>
      <c r="AU210" s="1167"/>
      <c r="AV210" s="1167"/>
      <c r="AW210" s="1167"/>
      <c r="AX210" s="1167"/>
      <c r="AY210" s="1167"/>
      <c r="AZ210" s="1167"/>
      <c r="BA210" s="1167"/>
      <c r="BB210" s="1167"/>
      <c r="BC210" s="1167"/>
      <c r="BD210" s="1167"/>
      <c r="BE210" s="1167"/>
      <c r="BF210" s="1167"/>
      <c r="BG210" s="1167"/>
      <c r="BH210" s="1167"/>
      <c r="BI210" s="1167"/>
      <c r="BJ210" s="1167"/>
      <c r="BK210" s="1167"/>
      <c r="BL210" s="1167"/>
      <c r="BM210" s="1167"/>
      <c r="BN210" s="1168"/>
      <c r="BO210" s="1169" t="s">
        <v>599</v>
      </c>
      <c r="BP210" s="1169"/>
      <c r="BQ210" s="1169"/>
      <c r="BR210" s="1170"/>
      <c r="BS210" s="619"/>
      <c r="BT210" s="619"/>
      <c r="BU210" s="619"/>
    </row>
    <row r="211" spans="1:73" ht="120" customHeight="1">
      <c r="A211" s="634"/>
      <c r="B211" s="1392" t="s">
        <v>552</v>
      </c>
      <c r="C211" s="1393"/>
      <c r="D211" s="1393"/>
      <c r="E211" s="1394"/>
      <c r="F211" s="1166" t="s">
        <v>541</v>
      </c>
      <c r="G211" s="1167"/>
      <c r="H211" s="1167"/>
      <c r="I211" s="1167"/>
      <c r="J211" s="1167"/>
      <c r="K211" s="1167"/>
      <c r="L211" s="1167"/>
      <c r="M211" s="1167"/>
      <c r="N211" s="1167"/>
      <c r="O211" s="1167"/>
      <c r="P211" s="1167"/>
      <c r="Q211" s="1167"/>
      <c r="R211" s="1167"/>
      <c r="S211" s="1167"/>
      <c r="T211" s="1167"/>
      <c r="U211" s="1167"/>
      <c r="V211" s="1167"/>
      <c r="W211" s="1167"/>
      <c r="X211" s="1167"/>
      <c r="Y211" s="1167"/>
      <c r="Z211" s="1167"/>
      <c r="AA211" s="1167"/>
      <c r="AB211" s="1167"/>
      <c r="AC211" s="1167"/>
      <c r="AD211" s="1167"/>
      <c r="AE211" s="1167"/>
      <c r="AF211" s="1167"/>
      <c r="AG211" s="1167"/>
      <c r="AH211" s="1167"/>
      <c r="AI211" s="1167"/>
      <c r="AJ211" s="1167"/>
      <c r="AK211" s="1167"/>
      <c r="AL211" s="1167"/>
      <c r="AM211" s="1167"/>
      <c r="AN211" s="1167"/>
      <c r="AO211" s="1167"/>
      <c r="AP211" s="1167"/>
      <c r="AQ211" s="1167"/>
      <c r="AR211" s="1167"/>
      <c r="AS211" s="1167"/>
      <c r="AT211" s="1167"/>
      <c r="AU211" s="1167"/>
      <c r="AV211" s="1167"/>
      <c r="AW211" s="1167"/>
      <c r="AX211" s="1167"/>
      <c r="AY211" s="1167"/>
      <c r="AZ211" s="1167"/>
      <c r="BA211" s="1167"/>
      <c r="BB211" s="1167"/>
      <c r="BC211" s="1167"/>
      <c r="BD211" s="1167"/>
      <c r="BE211" s="1167"/>
      <c r="BF211" s="1167"/>
      <c r="BG211" s="1167"/>
      <c r="BH211" s="1167"/>
      <c r="BI211" s="1167"/>
      <c r="BJ211" s="1167"/>
      <c r="BK211" s="1167"/>
      <c r="BL211" s="1167"/>
      <c r="BM211" s="1167"/>
      <c r="BN211" s="1168"/>
      <c r="BO211" s="1169" t="s">
        <v>376</v>
      </c>
      <c r="BP211" s="1169"/>
      <c r="BQ211" s="1169"/>
      <c r="BR211" s="1170"/>
      <c r="BS211" s="619"/>
      <c r="BT211" s="619"/>
      <c r="BU211" s="619"/>
    </row>
    <row r="212" spans="1:73" ht="120" customHeight="1">
      <c r="A212" s="634"/>
      <c r="B212" s="1392" t="s">
        <v>553</v>
      </c>
      <c r="C212" s="1393"/>
      <c r="D212" s="1393"/>
      <c r="E212" s="1394"/>
      <c r="F212" s="612" t="s">
        <v>509</v>
      </c>
      <c r="G212" s="613"/>
      <c r="H212" s="613"/>
      <c r="I212" s="613"/>
      <c r="J212" s="613"/>
      <c r="K212" s="613"/>
      <c r="L212" s="613"/>
      <c r="M212" s="613"/>
      <c r="N212" s="613"/>
      <c r="O212" s="613"/>
      <c r="P212" s="613"/>
      <c r="Q212" s="613"/>
      <c r="R212" s="613"/>
      <c r="S212" s="613"/>
      <c r="T212" s="613"/>
      <c r="U212" s="613"/>
      <c r="V212" s="613"/>
      <c r="W212" s="613"/>
      <c r="X212" s="613"/>
      <c r="Y212" s="613"/>
      <c r="Z212" s="613"/>
      <c r="AA212" s="613"/>
      <c r="AB212" s="613"/>
      <c r="AC212" s="613"/>
      <c r="AD212" s="613"/>
      <c r="AE212" s="613"/>
      <c r="AF212" s="613"/>
      <c r="AG212" s="613"/>
      <c r="AH212" s="613"/>
      <c r="AI212" s="613"/>
      <c r="AJ212" s="613"/>
      <c r="AK212" s="613"/>
      <c r="AL212" s="613"/>
      <c r="AM212" s="613"/>
      <c r="AN212" s="613"/>
      <c r="AO212" s="613"/>
      <c r="AP212" s="613"/>
      <c r="AQ212" s="613"/>
      <c r="AR212" s="613"/>
      <c r="AS212" s="613"/>
      <c r="AT212" s="613"/>
      <c r="AU212" s="613"/>
      <c r="AV212" s="613"/>
      <c r="AW212" s="613"/>
      <c r="AX212" s="613"/>
      <c r="AY212" s="613"/>
      <c r="AZ212" s="613"/>
      <c r="BA212" s="613"/>
      <c r="BB212" s="613"/>
      <c r="BC212" s="613"/>
      <c r="BD212" s="613"/>
      <c r="BE212" s="613"/>
      <c r="BF212" s="613"/>
      <c r="BG212" s="765"/>
      <c r="BH212" s="765"/>
      <c r="BI212" s="765"/>
      <c r="BJ212" s="765"/>
      <c r="BK212" s="765"/>
      <c r="BL212" s="765"/>
      <c r="BM212" s="765"/>
      <c r="BN212" s="766"/>
      <c r="BO212" s="1169" t="s">
        <v>593</v>
      </c>
      <c r="BP212" s="1169"/>
      <c r="BQ212" s="1169"/>
      <c r="BR212" s="1170"/>
      <c r="BS212" s="619"/>
      <c r="BT212" s="619"/>
      <c r="BU212" s="619"/>
    </row>
    <row r="213" spans="1:73" ht="120" customHeight="1">
      <c r="A213" s="634"/>
      <c r="B213" s="1392" t="s">
        <v>554</v>
      </c>
      <c r="C213" s="1393"/>
      <c r="D213" s="1393"/>
      <c r="E213" s="1394"/>
      <c r="F213" s="1166" t="s">
        <v>585</v>
      </c>
      <c r="G213" s="1167"/>
      <c r="H213" s="1167"/>
      <c r="I213" s="1167"/>
      <c r="J213" s="1167"/>
      <c r="K213" s="1167"/>
      <c r="L213" s="1167"/>
      <c r="M213" s="1167"/>
      <c r="N213" s="1167"/>
      <c r="O213" s="1167"/>
      <c r="P213" s="1167"/>
      <c r="Q213" s="1167"/>
      <c r="R213" s="1167"/>
      <c r="S213" s="1167"/>
      <c r="T213" s="1167"/>
      <c r="U213" s="1167"/>
      <c r="V213" s="1167"/>
      <c r="W213" s="1167"/>
      <c r="X213" s="1167"/>
      <c r="Y213" s="1167"/>
      <c r="Z213" s="1167"/>
      <c r="AA213" s="1167"/>
      <c r="AB213" s="1167"/>
      <c r="AC213" s="1167"/>
      <c r="AD213" s="1167"/>
      <c r="AE213" s="1167"/>
      <c r="AF213" s="1167"/>
      <c r="AG213" s="1167"/>
      <c r="AH213" s="1167"/>
      <c r="AI213" s="1167"/>
      <c r="AJ213" s="1167"/>
      <c r="AK213" s="1167"/>
      <c r="AL213" s="1167"/>
      <c r="AM213" s="1167"/>
      <c r="AN213" s="1167"/>
      <c r="AO213" s="1167"/>
      <c r="AP213" s="1167"/>
      <c r="AQ213" s="1167"/>
      <c r="AR213" s="1167"/>
      <c r="AS213" s="1167"/>
      <c r="AT213" s="1167"/>
      <c r="AU213" s="1167"/>
      <c r="AV213" s="1167"/>
      <c r="AW213" s="1167"/>
      <c r="AX213" s="1167"/>
      <c r="AY213" s="1167"/>
      <c r="AZ213" s="1167"/>
      <c r="BA213" s="1167"/>
      <c r="BB213" s="1167"/>
      <c r="BC213" s="1167"/>
      <c r="BD213" s="1167"/>
      <c r="BE213" s="1167"/>
      <c r="BF213" s="1167"/>
      <c r="BG213" s="1167"/>
      <c r="BH213" s="1167"/>
      <c r="BI213" s="1167"/>
      <c r="BJ213" s="1167"/>
      <c r="BK213" s="1167"/>
      <c r="BL213" s="1167"/>
      <c r="BM213" s="1167"/>
      <c r="BN213" s="1168"/>
      <c r="BO213" s="1169" t="s">
        <v>594</v>
      </c>
      <c r="BP213" s="1169"/>
      <c r="BQ213" s="1169"/>
      <c r="BR213" s="1170"/>
      <c r="BS213" s="619"/>
      <c r="BT213" s="619"/>
      <c r="BU213" s="619"/>
    </row>
    <row r="214" spans="1:73" ht="120" customHeight="1">
      <c r="A214" s="634"/>
      <c r="B214" s="1392" t="s">
        <v>555</v>
      </c>
      <c r="C214" s="1393"/>
      <c r="D214" s="1393"/>
      <c r="E214" s="1394"/>
      <c r="F214" s="1166" t="s">
        <v>540</v>
      </c>
      <c r="G214" s="1167"/>
      <c r="H214" s="1167"/>
      <c r="I214" s="1167"/>
      <c r="J214" s="1167"/>
      <c r="K214" s="1167"/>
      <c r="L214" s="1167"/>
      <c r="M214" s="1167"/>
      <c r="N214" s="1167"/>
      <c r="O214" s="1167"/>
      <c r="P214" s="1167"/>
      <c r="Q214" s="1167"/>
      <c r="R214" s="1167"/>
      <c r="S214" s="1167"/>
      <c r="T214" s="1167"/>
      <c r="U214" s="1167"/>
      <c r="V214" s="1167"/>
      <c r="W214" s="1167"/>
      <c r="X214" s="1167"/>
      <c r="Y214" s="1167"/>
      <c r="Z214" s="1167"/>
      <c r="AA214" s="1167"/>
      <c r="AB214" s="1167"/>
      <c r="AC214" s="1167"/>
      <c r="AD214" s="1167"/>
      <c r="AE214" s="1167"/>
      <c r="AF214" s="1167"/>
      <c r="AG214" s="1167"/>
      <c r="AH214" s="1167"/>
      <c r="AI214" s="1167"/>
      <c r="AJ214" s="1167"/>
      <c r="AK214" s="1167"/>
      <c r="AL214" s="1167"/>
      <c r="AM214" s="1167"/>
      <c r="AN214" s="1167"/>
      <c r="AO214" s="1167"/>
      <c r="AP214" s="1167"/>
      <c r="AQ214" s="1167"/>
      <c r="AR214" s="1167"/>
      <c r="AS214" s="1167"/>
      <c r="AT214" s="1167"/>
      <c r="AU214" s="1167"/>
      <c r="AV214" s="1167"/>
      <c r="AW214" s="1167"/>
      <c r="AX214" s="1167"/>
      <c r="AY214" s="1167"/>
      <c r="AZ214" s="1167"/>
      <c r="BA214" s="1167"/>
      <c r="BB214" s="1167"/>
      <c r="BC214" s="1167"/>
      <c r="BD214" s="1167"/>
      <c r="BE214" s="1167"/>
      <c r="BF214" s="1167"/>
      <c r="BG214" s="1167"/>
      <c r="BH214" s="1167"/>
      <c r="BI214" s="1167"/>
      <c r="BJ214" s="1167"/>
      <c r="BK214" s="1167"/>
      <c r="BL214" s="1167"/>
      <c r="BM214" s="1167"/>
      <c r="BN214" s="1168"/>
      <c r="BO214" s="1169" t="s">
        <v>595</v>
      </c>
      <c r="BP214" s="1169"/>
      <c r="BQ214" s="1169"/>
      <c r="BR214" s="1170"/>
      <c r="BS214" s="619"/>
      <c r="BT214" s="619"/>
      <c r="BU214" s="619"/>
    </row>
    <row r="215" spans="1:70" s="768" customFormat="1" ht="120" customHeight="1" thickBot="1">
      <c r="A215" s="767"/>
      <c r="B215" s="1564" t="s">
        <v>598</v>
      </c>
      <c r="C215" s="1397"/>
      <c r="D215" s="1397"/>
      <c r="E215" s="1605"/>
      <c r="F215" s="1180" t="s">
        <v>510</v>
      </c>
      <c r="G215" s="1181"/>
      <c r="H215" s="1181"/>
      <c r="I215" s="1181"/>
      <c r="J215" s="1181"/>
      <c r="K215" s="1181"/>
      <c r="L215" s="1181"/>
      <c r="M215" s="1181"/>
      <c r="N215" s="1181"/>
      <c r="O215" s="1181"/>
      <c r="P215" s="1181"/>
      <c r="Q215" s="1181"/>
      <c r="R215" s="1181"/>
      <c r="S215" s="1181"/>
      <c r="T215" s="1181"/>
      <c r="U215" s="1181"/>
      <c r="V215" s="1181"/>
      <c r="W215" s="1181"/>
      <c r="X215" s="1181"/>
      <c r="Y215" s="1181"/>
      <c r="Z215" s="1181"/>
      <c r="AA215" s="1181"/>
      <c r="AB215" s="1181"/>
      <c r="AC215" s="1181"/>
      <c r="AD215" s="1181"/>
      <c r="AE215" s="1181"/>
      <c r="AF215" s="1181"/>
      <c r="AG215" s="1181"/>
      <c r="AH215" s="1181"/>
      <c r="AI215" s="1181"/>
      <c r="AJ215" s="1181"/>
      <c r="AK215" s="1181"/>
      <c r="AL215" s="1181"/>
      <c r="AM215" s="1181"/>
      <c r="AN215" s="1181"/>
      <c r="AO215" s="1181"/>
      <c r="AP215" s="1181"/>
      <c r="AQ215" s="1181"/>
      <c r="AR215" s="1181"/>
      <c r="AS215" s="1181"/>
      <c r="AT215" s="1181"/>
      <c r="AU215" s="1181"/>
      <c r="AV215" s="1181"/>
      <c r="AW215" s="1181"/>
      <c r="AX215" s="1181"/>
      <c r="AY215" s="1181"/>
      <c r="AZ215" s="1181"/>
      <c r="BA215" s="1181"/>
      <c r="BB215" s="1181"/>
      <c r="BC215" s="1181"/>
      <c r="BD215" s="1181"/>
      <c r="BE215" s="1181"/>
      <c r="BF215" s="1181"/>
      <c r="BG215" s="1181"/>
      <c r="BH215" s="1181"/>
      <c r="BI215" s="1181"/>
      <c r="BJ215" s="1181"/>
      <c r="BK215" s="1181"/>
      <c r="BL215" s="1181"/>
      <c r="BM215" s="1181"/>
      <c r="BN215" s="1606"/>
      <c r="BO215" s="1591" t="s">
        <v>596</v>
      </c>
      <c r="BP215" s="1591"/>
      <c r="BQ215" s="1591"/>
      <c r="BR215" s="1592"/>
    </row>
    <row r="216" spans="1:73" ht="90" customHeight="1">
      <c r="A216" s="634"/>
      <c r="B216" s="611"/>
      <c r="C216" s="611"/>
      <c r="D216" s="611"/>
      <c r="E216" s="611"/>
      <c r="F216" s="614"/>
      <c r="G216" s="614"/>
      <c r="H216" s="614"/>
      <c r="I216" s="614"/>
      <c r="J216" s="614"/>
      <c r="K216" s="614"/>
      <c r="L216" s="614"/>
      <c r="M216" s="614"/>
      <c r="N216" s="614"/>
      <c r="O216" s="614"/>
      <c r="P216" s="614"/>
      <c r="Q216" s="614"/>
      <c r="R216" s="614"/>
      <c r="S216" s="614"/>
      <c r="T216" s="614"/>
      <c r="U216" s="614"/>
      <c r="V216" s="614"/>
      <c r="W216" s="614"/>
      <c r="X216" s="614"/>
      <c r="Y216" s="614"/>
      <c r="Z216" s="614"/>
      <c r="AA216" s="614"/>
      <c r="AB216" s="614"/>
      <c r="AC216" s="614"/>
      <c r="AD216" s="614"/>
      <c r="AE216" s="614"/>
      <c r="AF216" s="614"/>
      <c r="AG216" s="614"/>
      <c r="AH216" s="614"/>
      <c r="AI216" s="614"/>
      <c r="AJ216" s="614"/>
      <c r="AK216" s="614"/>
      <c r="AL216" s="614"/>
      <c r="AM216" s="614"/>
      <c r="AN216" s="614"/>
      <c r="AO216" s="614"/>
      <c r="AP216" s="614"/>
      <c r="AQ216" s="614"/>
      <c r="AR216" s="614"/>
      <c r="AS216" s="614"/>
      <c r="AT216" s="614"/>
      <c r="AU216" s="614"/>
      <c r="AV216" s="614"/>
      <c r="AW216" s="614"/>
      <c r="AX216" s="614"/>
      <c r="AY216" s="614"/>
      <c r="AZ216" s="614"/>
      <c r="BA216" s="614"/>
      <c r="BB216" s="614"/>
      <c r="BC216" s="614"/>
      <c r="BD216" s="614"/>
      <c r="BE216" s="614"/>
      <c r="BF216" s="614"/>
      <c r="BG216" s="614"/>
      <c r="BH216" s="614"/>
      <c r="BI216" s="614"/>
      <c r="BJ216" s="614"/>
      <c r="BK216" s="614"/>
      <c r="BL216" s="614"/>
      <c r="BM216" s="614"/>
      <c r="BN216" s="614"/>
      <c r="BO216" s="769"/>
      <c r="BP216" s="769"/>
      <c r="BQ216" s="769"/>
      <c r="BR216" s="769"/>
      <c r="BS216" s="619"/>
      <c r="BT216" s="619"/>
      <c r="BU216" s="619"/>
    </row>
    <row r="217" spans="1:73" ht="125.25" customHeight="1">
      <c r="A217" s="634"/>
      <c r="B217" s="1598" t="s">
        <v>589</v>
      </c>
      <c r="C217" s="1598"/>
      <c r="D217" s="1598"/>
      <c r="E217" s="1598"/>
      <c r="F217" s="1598"/>
      <c r="G217" s="1598"/>
      <c r="H217" s="1598"/>
      <c r="I217" s="1598"/>
      <c r="J217" s="1598"/>
      <c r="K217" s="1598"/>
      <c r="L217" s="1598"/>
      <c r="M217" s="1598"/>
      <c r="N217" s="1598"/>
      <c r="O217" s="1598"/>
      <c r="P217" s="1598"/>
      <c r="Q217" s="1598"/>
      <c r="R217" s="1598"/>
      <c r="S217" s="1598"/>
      <c r="T217" s="1598"/>
      <c r="U217" s="1598"/>
      <c r="V217" s="1598"/>
      <c r="W217" s="1598"/>
      <c r="X217" s="1598"/>
      <c r="Y217" s="1598"/>
      <c r="Z217" s="1598"/>
      <c r="AA217" s="1598"/>
      <c r="AB217" s="1598"/>
      <c r="AC217" s="1598"/>
      <c r="AD217" s="1598"/>
      <c r="AE217" s="1598"/>
      <c r="AF217" s="1598"/>
      <c r="AG217" s="1598"/>
      <c r="AH217" s="1598"/>
      <c r="AI217" s="1598"/>
      <c r="AJ217" s="1598"/>
      <c r="AK217" s="1598"/>
      <c r="AL217" s="1598"/>
      <c r="AM217" s="1598"/>
      <c r="AN217" s="1598"/>
      <c r="AO217" s="1598"/>
      <c r="AP217" s="1598"/>
      <c r="AQ217" s="1598"/>
      <c r="AR217" s="1598"/>
      <c r="AS217" s="1598"/>
      <c r="AT217" s="1598"/>
      <c r="AU217" s="1598"/>
      <c r="AV217" s="1598"/>
      <c r="AW217" s="1598"/>
      <c r="AX217" s="1598"/>
      <c r="AY217" s="1598"/>
      <c r="AZ217" s="1598"/>
      <c r="BA217" s="1598"/>
      <c r="BB217" s="1598"/>
      <c r="BC217" s="1598"/>
      <c r="BD217" s="1598"/>
      <c r="BE217" s="1598"/>
      <c r="BF217" s="1598"/>
      <c r="BG217" s="1598"/>
      <c r="BH217" s="1598"/>
      <c r="BI217" s="1598"/>
      <c r="BJ217" s="1598"/>
      <c r="BK217" s="1598"/>
      <c r="BL217" s="1598"/>
      <c r="BM217" s="1598"/>
      <c r="BN217" s="1598"/>
      <c r="BO217" s="1598"/>
      <c r="BP217" s="1598"/>
      <c r="BQ217" s="1598"/>
      <c r="BR217" s="1598"/>
      <c r="BS217" s="619"/>
      <c r="BT217" s="619"/>
      <c r="BU217" s="619"/>
    </row>
    <row r="218" spans="1:73" ht="90" customHeight="1">
      <c r="A218" s="634"/>
      <c r="B218" s="615" t="s">
        <v>604</v>
      </c>
      <c r="C218" s="615"/>
      <c r="D218" s="615"/>
      <c r="E218" s="615"/>
      <c r="F218" s="615"/>
      <c r="G218" s="615"/>
      <c r="H218" s="615"/>
      <c r="I218" s="615"/>
      <c r="J218" s="615"/>
      <c r="K218" s="615"/>
      <c r="L218" s="615"/>
      <c r="M218" s="615"/>
      <c r="N218" s="615"/>
      <c r="O218" s="615"/>
      <c r="P218" s="615"/>
      <c r="Q218" s="615"/>
      <c r="R218" s="615"/>
      <c r="S218" s="615"/>
      <c r="T218" s="615"/>
      <c r="U218" s="615"/>
      <c r="V218" s="615"/>
      <c r="W218" s="615"/>
      <c r="X218" s="615"/>
      <c r="Y218" s="615"/>
      <c r="Z218" s="615"/>
      <c r="AA218" s="615"/>
      <c r="AB218" s="615"/>
      <c r="AC218" s="615"/>
      <c r="AD218" s="615"/>
      <c r="AE218" s="615"/>
      <c r="AF218" s="615"/>
      <c r="AG218" s="615"/>
      <c r="AH218" s="615"/>
      <c r="AI218" s="615"/>
      <c r="AJ218" s="615"/>
      <c r="AK218" s="615"/>
      <c r="AL218" s="615"/>
      <c r="AM218" s="615"/>
      <c r="AN218" s="615"/>
      <c r="AO218" s="615"/>
      <c r="AP218" s="615"/>
      <c r="AQ218" s="615"/>
      <c r="AR218" s="615"/>
      <c r="AS218" s="615"/>
      <c r="AT218" s="615"/>
      <c r="AU218" s="615"/>
      <c r="AV218" s="615"/>
      <c r="AW218" s="615"/>
      <c r="AX218" s="615"/>
      <c r="AY218" s="615"/>
      <c r="AZ218" s="615"/>
      <c r="BA218" s="615"/>
      <c r="BB218" s="615"/>
      <c r="BC218" s="615"/>
      <c r="BD218" s="615"/>
      <c r="BE218" s="615"/>
      <c r="BF218" s="615"/>
      <c r="BG218" s="615"/>
      <c r="BH218" s="615"/>
      <c r="BI218" s="615"/>
      <c r="BJ218" s="615"/>
      <c r="BK218" s="615"/>
      <c r="BL218" s="615"/>
      <c r="BM218" s="615"/>
      <c r="BN218" s="615"/>
      <c r="BO218" s="615"/>
      <c r="BP218" s="615"/>
      <c r="BQ218" s="615"/>
      <c r="BR218" s="615"/>
      <c r="BS218" s="619"/>
      <c r="BT218" s="619"/>
      <c r="BU218" s="619"/>
    </row>
    <row r="219" spans="1:73" ht="354.75" customHeight="1">
      <c r="A219" s="770"/>
      <c r="B219" s="1598" t="s">
        <v>605</v>
      </c>
      <c r="C219" s="1598"/>
      <c r="D219" s="1598"/>
      <c r="E219" s="1598"/>
      <c r="F219" s="1598"/>
      <c r="G219" s="1598"/>
      <c r="H219" s="1598"/>
      <c r="I219" s="1598"/>
      <c r="J219" s="1598"/>
      <c r="K219" s="1598"/>
      <c r="L219" s="1598"/>
      <c r="M219" s="1598"/>
      <c r="N219" s="1598"/>
      <c r="O219" s="1598"/>
      <c r="P219" s="1598"/>
      <c r="Q219" s="1598"/>
      <c r="R219" s="1598"/>
      <c r="S219" s="1598"/>
      <c r="T219" s="1598"/>
      <c r="U219" s="1598"/>
      <c r="V219" s="1598"/>
      <c r="W219" s="1598"/>
      <c r="X219" s="1598"/>
      <c r="Y219" s="1598"/>
      <c r="Z219" s="1598"/>
      <c r="AA219" s="1598"/>
      <c r="AB219" s="1598"/>
      <c r="AC219" s="1598"/>
      <c r="AD219" s="1598"/>
      <c r="AE219" s="1598"/>
      <c r="AF219" s="1598"/>
      <c r="AG219" s="1598"/>
      <c r="AH219" s="1598"/>
      <c r="AI219" s="1598"/>
      <c r="AJ219" s="1598"/>
      <c r="AK219" s="1598"/>
      <c r="AL219" s="1598"/>
      <c r="AM219" s="1598"/>
      <c r="AN219" s="1598"/>
      <c r="AO219" s="1598"/>
      <c r="AP219" s="1598"/>
      <c r="AQ219" s="1598"/>
      <c r="AR219" s="1598"/>
      <c r="AS219" s="1598"/>
      <c r="AT219" s="1598"/>
      <c r="AU219" s="1598"/>
      <c r="AV219" s="1598"/>
      <c r="AW219" s="1598"/>
      <c r="AX219" s="1598"/>
      <c r="AY219" s="1598"/>
      <c r="AZ219" s="1598"/>
      <c r="BA219" s="1598"/>
      <c r="BB219" s="1598"/>
      <c r="BC219" s="1598"/>
      <c r="BD219" s="1598"/>
      <c r="BE219" s="1598"/>
      <c r="BF219" s="1598"/>
      <c r="BG219" s="1598"/>
      <c r="BH219" s="1598"/>
      <c r="BI219" s="1598"/>
      <c r="BJ219" s="1598"/>
      <c r="BK219" s="1598"/>
      <c r="BL219" s="1598"/>
      <c r="BM219" s="1598"/>
      <c r="BN219" s="1598"/>
      <c r="BO219" s="1598"/>
      <c r="BP219" s="1598"/>
      <c r="BQ219" s="1598"/>
      <c r="BR219" s="1598"/>
      <c r="BS219" s="619"/>
      <c r="BT219" s="619"/>
      <c r="BU219" s="619"/>
    </row>
    <row r="220" spans="1:73" ht="103.5">
      <c r="A220" s="634"/>
      <c r="B220" s="771"/>
      <c r="C220" s="771"/>
      <c r="D220" s="771"/>
      <c r="E220" s="771"/>
      <c r="F220" s="615"/>
      <c r="G220" s="615"/>
      <c r="H220" s="615"/>
      <c r="I220" s="615"/>
      <c r="J220" s="615"/>
      <c r="K220" s="615"/>
      <c r="L220" s="615"/>
      <c r="M220" s="615"/>
      <c r="N220" s="615"/>
      <c r="O220" s="615"/>
      <c r="P220" s="615"/>
      <c r="Q220" s="615"/>
      <c r="R220" s="615"/>
      <c r="S220" s="615"/>
      <c r="T220" s="615"/>
      <c r="U220" s="615"/>
      <c r="V220" s="615"/>
      <c r="W220" s="615"/>
      <c r="X220" s="615"/>
      <c r="Y220" s="615"/>
      <c r="Z220" s="615"/>
      <c r="AA220" s="615"/>
      <c r="AB220" s="615"/>
      <c r="AC220" s="615"/>
      <c r="AD220" s="615"/>
      <c r="AE220" s="615"/>
      <c r="AF220" s="615"/>
      <c r="AG220" s="615"/>
      <c r="AH220" s="615"/>
      <c r="AI220" s="615"/>
      <c r="AJ220" s="615"/>
      <c r="AK220" s="615"/>
      <c r="AL220" s="615"/>
      <c r="AM220" s="615"/>
      <c r="AN220" s="615"/>
      <c r="AO220" s="615"/>
      <c r="AP220" s="615"/>
      <c r="AQ220" s="615"/>
      <c r="AR220" s="615"/>
      <c r="AS220" s="615"/>
      <c r="AT220" s="615"/>
      <c r="AU220" s="615"/>
      <c r="AV220" s="615"/>
      <c r="AW220" s="615"/>
      <c r="AX220" s="615"/>
      <c r="AY220" s="615"/>
      <c r="AZ220" s="615"/>
      <c r="BA220" s="615"/>
      <c r="BB220" s="615"/>
      <c r="BC220" s="615"/>
      <c r="BD220" s="615"/>
      <c r="BE220" s="615"/>
      <c r="BF220" s="615"/>
      <c r="BG220" s="615"/>
      <c r="BH220" s="615"/>
      <c r="BI220" s="615"/>
      <c r="BJ220" s="615"/>
      <c r="BK220" s="615"/>
      <c r="BL220" s="615"/>
      <c r="BM220" s="615"/>
      <c r="BN220" s="615"/>
      <c r="BO220" s="615"/>
      <c r="BP220" s="615"/>
      <c r="BQ220" s="615"/>
      <c r="BR220" s="772"/>
      <c r="BS220" s="619"/>
      <c r="BT220" s="619"/>
      <c r="BU220" s="619"/>
    </row>
    <row r="221" spans="1:73" ht="103.5">
      <c r="A221" s="634"/>
      <c r="B221" s="771"/>
      <c r="C221" s="771"/>
      <c r="D221" s="771"/>
      <c r="E221" s="771"/>
      <c r="F221" s="615"/>
      <c r="G221" s="615"/>
      <c r="H221" s="615"/>
      <c r="I221" s="615"/>
      <c r="J221" s="615"/>
      <c r="K221" s="615"/>
      <c r="L221" s="615"/>
      <c r="M221" s="615"/>
      <c r="N221" s="615"/>
      <c r="O221" s="615"/>
      <c r="P221" s="615"/>
      <c r="Q221" s="615"/>
      <c r="R221" s="615"/>
      <c r="S221" s="615"/>
      <c r="T221" s="615"/>
      <c r="U221" s="615"/>
      <c r="V221" s="615"/>
      <c r="W221" s="615"/>
      <c r="X221" s="615"/>
      <c r="Y221" s="615"/>
      <c r="Z221" s="615"/>
      <c r="AA221" s="615"/>
      <c r="AB221" s="615"/>
      <c r="AC221" s="615"/>
      <c r="AD221" s="615"/>
      <c r="AE221" s="615"/>
      <c r="AF221" s="615"/>
      <c r="AG221" s="615"/>
      <c r="AH221" s="615"/>
      <c r="AI221" s="615"/>
      <c r="AJ221" s="615"/>
      <c r="AK221" s="615"/>
      <c r="AL221" s="615"/>
      <c r="AM221" s="615"/>
      <c r="AN221" s="615"/>
      <c r="AO221" s="615"/>
      <c r="AP221" s="615"/>
      <c r="AQ221" s="615"/>
      <c r="AR221" s="615"/>
      <c r="AS221" s="615"/>
      <c r="AT221" s="615"/>
      <c r="AU221" s="615"/>
      <c r="AV221" s="615"/>
      <c r="AW221" s="615"/>
      <c r="AX221" s="615"/>
      <c r="AY221" s="615"/>
      <c r="AZ221" s="615"/>
      <c r="BA221" s="615"/>
      <c r="BB221" s="615"/>
      <c r="BC221" s="615"/>
      <c r="BD221" s="615"/>
      <c r="BE221" s="615"/>
      <c r="BF221" s="615"/>
      <c r="BG221" s="615"/>
      <c r="BH221" s="615"/>
      <c r="BI221" s="615"/>
      <c r="BJ221" s="615"/>
      <c r="BK221" s="615"/>
      <c r="BL221" s="615"/>
      <c r="BM221" s="615"/>
      <c r="BN221" s="615"/>
      <c r="BO221" s="615"/>
      <c r="BP221" s="615"/>
      <c r="BQ221" s="615"/>
      <c r="BR221" s="772"/>
      <c r="BS221" s="619"/>
      <c r="BT221" s="619"/>
      <c r="BU221" s="619"/>
    </row>
    <row r="222" spans="1:73" ht="409.5" customHeight="1">
      <c r="A222" s="1398" t="s">
        <v>645</v>
      </c>
      <c r="B222" s="1398"/>
      <c r="C222" s="1398"/>
      <c r="D222" s="1398"/>
      <c r="E222" s="1398"/>
      <c r="F222" s="1398"/>
      <c r="G222" s="1398"/>
      <c r="H222" s="1398"/>
      <c r="I222" s="1398"/>
      <c r="J222" s="1398"/>
      <c r="K222" s="1398"/>
      <c r="L222" s="1398"/>
      <c r="M222" s="1398"/>
      <c r="N222" s="1398"/>
      <c r="O222" s="1398"/>
      <c r="P222" s="1398"/>
      <c r="Q222" s="1398"/>
      <c r="R222" s="1398"/>
      <c r="S222" s="1398"/>
      <c r="T222" s="1398"/>
      <c r="U222" s="1398"/>
      <c r="V222" s="1398"/>
      <c r="W222" s="1398"/>
      <c r="X222" s="1398"/>
      <c r="Y222" s="1398"/>
      <c r="Z222" s="1398"/>
      <c r="AA222" s="1398"/>
      <c r="AB222" s="1398"/>
      <c r="AC222" s="1398"/>
      <c r="AD222" s="1398"/>
      <c r="AE222" s="1398"/>
      <c r="AF222" s="1398"/>
      <c r="AG222" s="1398"/>
      <c r="AH222" s="1398"/>
      <c r="AI222" s="1398"/>
      <c r="AJ222" s="1398"/>
      <c r="AK222" s="1398"/>
      <c r="AL222" s="1398" t="s">
        <v>646</v>
      </c>
      <c r="AM222" s="1398"/>
      <c r="AN222" s="1398"/>
      <c r="AO222" s="1398"/>
      <c r="AP222" s="1398"/>
      <c r="AQ222" s="1398"/>
      <c r="AR222" s="1398"/>
      <c r="AS222" s="1398"/>
      <c r="AT222" s="1398"/>
      <c r="AU222" s="1398"/>
      <c r="AV222" s="1398"/>
      <c r="AW222" s="1398"/>
      <c r="AX222" s="1398"/>
      <c r="AY222" s="1398"/>
      <c r="AZ222" s="1398"/>
      <c r="BA222" s="1398"/>
      <c r="BB222" s="1398"/>
      <c r="BC222" s="1398"/>
      <c r="BD222" s="1398"/>
      <c r="BE222" s="1398"/>
      <c r="BF222" s="1398"/>
      <c r="BG222" s="1398"/>
      <c r="BH222" s="1398"/>
      <c r="BI222" s="1398"/>
      <c r="BJ222" s="1398"/>
      <c r="BK222" s="1398"/>
      <c r="BL222" s="1398"/>
      <c r="BM222" s="1398"/>
      <c r="BN222" s="1398"/>
      <c r="BO222" s="1398"/>
      <c r="BP222" s="1398"/>
      <c r="BQ222" s="1398"/>
      <c r="BR222" s="773"/>
      <c r="BS222" s="619"/>
      <c r="BT222" s="619"/>
      <c r="BU222" s="619"/>
    </row>
    <row r="223" spans="1:73" ht="90" customHeight="1">
      <c r="A223" s="1398"/>
      <c r="B223" s="1398"/>
      <c r="C223" s="1398"/>
      <c r="D223" s="1398"/>
      <c r="E223" s="1398"/>
      <c r="F223" s="1398"/>
      <c r="G223" s="1398"/>
      <c r="H223" s="1398"/>
      <c r="I223" s="1398"/>
      <c r="J223" s="1398"/>
      <c r="K223" s="1398"/>
      <c r="L223" s="1398"/>
      <c r="M223" s="1398"/>
      <c r="N223" s="1398"/>
      <c r="O223" s="1398"/>
      <c r="P223" s="1398"/>
      <c r="Q223" s="1398"/>
      <c r="R223" s="1398"/>
      <c r="S223" s="1398"/>
      <c r="T223" s="1398"/>
      <c r="U223" s="1398"/>
      <c r="V223" s="1398"/>
      <c r="W223" s="1398"/>
      <c r="X223" s="1398"/>
      <c r="Y223" s="1398"/>
      <c r="Z223" s="1398"/>
      <c r="AA223" s="1398"/>
      <c r="AB223" s="1398"/>
      <c r="AC223" s="1398"/>
      <c r="AD223" s="1398"/>
      <c r="AE223" s="1398"/>
      <c r="AF223" s="1398"/>
      <c r="AG223" s="1398"/>
      <c r="AH223" s="1398"/>
      <c r="AI223" s="1398"/>
      <c r="AJ223" s="1398"/>
      <c r="AK223" s="1398"/>
      <c r="AL223" s="1398"/>
      <c r="AM223" s="1398"/>
      <c r="AN223" s="1398"/>
      <c r="AO223" s="1398"/>
      <c r="AP223" s="1398"/>
      <c r="AQ223" s="1398"/>
      <c r="AR223" s="1398"/>
      <c r="AS223" s="1398"/>
      <c r="AT223" s="1398"/>
      <c r="AU223" s="1398"/>
      <c r="AV223" s="1398"/>
      <c r="AW223" s="1398"/>
      <c r="AX223" s="1398"/>
      <c r="AY223" s="1398"/>
      <c r="AZ223" s="1398"/>
      <c r="BA223" s="1398"/>
      <c r="BB223" s="1398"/>
      <c r="BC223" s="1398"/>
      <c r="BD223" s="1398"/>
      <c r="BE223" s="1398"/>
      <c r="BF223" s="1398"/>
      <c r="BG223" s="1398"/>
      <c r="BH223" s="1398"/>
      <c r="BI223" s="1398"/>
      <c r="BJ223" s="1398"/>
      <c r="BK223" s="1398"/>
      <c r="BL223" s="1398"/>
      <c r="BM223" s="1398"/>
      <c r="BN223" s="1398"/>
      <c r="BO223" s="1398"/>
      <c r="BP223" s="1398"/>
      <c r="BQ223" s="1398"/>
      <c r="BR223" s="774"/>
      <c r="BS223" s="619"/>
      <c r="BT223" s="619"/>
      <c r="BU223" s="619"/>
    </row>
    <row r="224" spans="1:73" ht="90" customHeight="1">
      <c r="A224" s="1398"/>
      <c r="B224" s="1398"/>
      <c r="C224" s="1398"/>
      <c r="D224" s="1398"/>
      <c r="E224" s="1398"/>
      <c r="F224" s="1398"/>
      <c r="G224" s="1398"/>
      <c r="H224" s="1398"/>
      <c r="I224" s="1398"/>
      <c r="J224" s="1398"/>
      <c r="K224" s="1398"/>
      <c r="L224" s="1398"/>
      <c r="M224" s="1398"/>
      <c r="N224" s="1398"/>
      <c r="O224" s="1398"/>
      <c r="P224" s="1398"/>
      <c r="Q224" s="1398"/>
      <c r="R224" s="1398"/>
      <c r="S224" s="1398"/>
      <c r="T224" s="1398"/>
      <c r="U224" s="1398"/>
      <c r="V224" s="1398"/>
      <c r="W224" s="1398"/>
      <c r="X224" s="1398"/>
      <c r="Y224" s="1398"/>
      <c r="Z224" s="1398"/>
      <c r="AA224" s="1398"/>
      <c r="AB224" s="1398"/>
      <c r="AC224" s="1398"/>
      <c r="AD224" s="1398"/>
      <c r="AE224" s="1398"/>
      <c r="AF224" s="1398"/>
      <c r="AG224" s="1398"/>
      <c r="AH224" s="1398"/>
      <c r="AI224" s="1398"/>
      <c r="AJ224" s="1398"/>
      <c r="AK224" s="1398"/>
      <c r="AL224" s="1398"/>
      <c r="AM224" s="1398"/>
      <c r="AN224" s="1398"/>
      <c r="AO224" s="1398"/>
      <c r="AP224" s="1398"/>
      <c r="AQ224" s="1398"/>
      <c r="AR224" s="1398"/>
      <c r="AS224" s="1398"/>
      <c r="AT224" s="1398"/>
      <c r="AU224" s="1398"/>
      <c r="AV224" s="1398"/>
      <c r="AW224" s="1398"/>
      <c r="AX224" s="1398"/>
      <c r="AY224" s="1398"/>
      <c r="AZ224" s="1398"/>
      <c r="BA224" s="1398"/>
      <c r="BB224" s="1398"/>
      <c r="BC224" s="1398"/>
      <c r="BD224" s="1398"/>
      <c r="BE224" s="1398"/>
      <c r="BF224" s="1398"/>
      <c r="BG224" s="1398"/>
      <c r="BH224" s="1398"/>
      <c r="BI224" s="1398"/>
      <c r="BJ224" s="1398"/>
      <c r="BK224" s="1398"/>
      <c r="BL224" s="1398"/>
      <c r="BM224" s="1398"/>
      <c r="BN224" s="1398"/>
      <c r="BO224" s="1398"/>
      <c r="BP224" s="1398"/>
      <c r="BQ224" s="1398"/>
      <c r="BR224" s="774"/>
      <c r="BS224" s="619"/>
      <c r="BT224" s="619"/>
      <c r="BU224" s="619"/>
    </row>
    <row r="225" spans="1:73" ht="90" customHeight="1">
      <c r="A225" s="1398"/>
      <c r="B225" s="1398"/>
      <c r="C225" s="1398"/>
      <c r="D225" s="1398"/>
      <c r="E225" s="1398"/>
      <c r="F225" s="1398"/>
      <c r="G225" s="1398"/>
      <c r="H225" s="1398"/>
      <c r="I225" s="1398"/>
      <c r="J225" s="1398"/>
      <c r="K225" s="1398"/>
      <c r="L225" s="1398"/>
      <c r="M225" s="1398"/>
      <c r="N225" s="1398"/>
      <c r="O225" s="1398"/>
      <c r="P225" s="1398"/>
      <c r="Q225" s="1398"/>
      <c r="R225" s="1398"/>
      <c r="S225" s="1398"/>
      <c r="T225" s="1398"/>
      <c r="U225" s="1398"/>
      <c r="V225" s="1398"/>
      <c r="W225" s="1398"/>
      <c r="X225" s="1398"/>
      <c r="Y225" s="1398"/>
      <c r="Z225" s="1398"/>
      <c r="AA225" s="1398"/>
      <c r="AB225" s="1398"/>
      <c r="AC225" s="1398"/>
      <c r="AD225" s="1398"/>
      <c r="AE225" s="1398"/>
      <c r="AF225" s="1398"/>
      <c r="AG225" s="1398"/>
      <c r="AH225" s="1398"/>
      <c r="AI225" s="1398"/>
      <c r="AJ225" s="1398"/>
      <c r="AK225" s="1398"/>
      <c r="AL225" s="1398"/>
      <c r="AM225" s="1398"/>
      <c r="AN225" s="1398"/>
      <c r="AO225" s="1398"/>
      <c r="AP225" s="1398"/>
      <c r="AQ225" s="1398"/>
      <c r="AR225" s="1398"/>
      <c r="AS225" s="1398"/>
      <c r="AT225" s="1398"/>
      <c r="AU225" s="1398"/>
      <c r="AV225" s="1398"/>
      <c r="AW225" s="1398"/>
      <c r="AX225" s="1398"/>
      <c r="AY225" s="1398"/>
      <c r="AZ225" s="1398"/>
      <c r="BA225" s="1398"/>
      <c r="BB225" s="1398"/>
      <c r="BC225" s="1398"/>
      <c r="BD225" s="1398"/>
      <c r="BE225" s="1398"/>
      <c r="BF225" s="1398"/>
      <c r="BG225" s="1398"/>
      <c r="BH225" s="1398"/>
      <c r="BI225" s="1398"/>
      <c r="BJ225" s="1398"/>
      <c r="BK225" s="1398"/>
      <c r="BL225" s="1398"/>
      <c r="BM225" s="1398"/>
      <c r="BN225" s="1398"/>
      <c r="BO225" s="1398"/>
      <c r="BP225" s="1398"/>
      <c r="BQ225" s="1398"/>
      <c r="BR225" s="774"/>
      <c r="BS225" s="619"/>
      <c r="BT225" s="619"/>
      <c r="BU225" s="619"/>
    </row>
    <row r="226" spans="1:73" ht="90" customHeight="1">
      <c r="A226" s="1398"/>
      <c r="B226" s="1398"/>
      <c r="C226" s="1398"/>
      <c r="D226" s="1398"/>
      <c r="E226" s="1398"/>
      <c r="F226" s="1398"/>
      <c r="G226" s="1398"/>
      <c r="H226" s="1398"/>
      <c r="I226" s="1398"/>
      <c r="J226" s="1398"/>
      <c r="K226" s="1398"/>
      <c r="L226" s="1398"/>
      <c r="M226" s="1398"/>
      <c r="N226" s="1398"/>
      <c r="O226" s="1398"/>
      <c r="P226" s="1398"/>
      <c r="Q226" s="1398"/>
      <c r="R226" s="1398"/>
      <c r="S226" s="1398"/>
      <c r="T226" s="1398"/>
      <c r="U226" s="1398"/>
      <c r="V226" s="1398"/>
      <c r="W226" s="1398"/>
      <c r="X226" s="1398"/>
      <c r="Y226" s="1398"/>
      <c r="Z226" s="1398"/>
      <c r="AA226" s="1398"/>
      <c r="AB226" s="1398"/>
      <c r="AC226" s="1398"/>
      <c r="AD226" s="1398"/>
      <c r="AE226" s="1398"/>
      <c r="AF226" s="1398"/>
      <c r="AG226" s="1398"/>
      <c r="AH226" s="1398"/>
      <c r="AI226" s="1398"/>
      <c r="AJ226" s="1398"/>
      <c r="AK226" s="1398"/>
      <c r="AL226" s="1398"/>
      <c r="AM226" s="1398"/>
      <c r="AN226" s="1398"/>
      <c r="AO226" s="1398"/>
      <c r="AP226" s="1398"/>
      <c r="AQ226" s="1398"/>
      <c r="AR226" s="1398"/>
      <c r="AS226" s="1398"/>
      <c r="AT226" s="1398"/>
      <c r="AU226" s="1398"/>
      <c r="AV226" s="1398"/>
      <c r="AW226" s="1398"/>
      <c r="AX226" s="1398"/>
      <c r="AY226" s="1398"/>
      <c r="AZ226" s="1398"/>
      <c r="BA226" s="1398"/>
      <c r="BB226" s="1398"/>
      <c r="BC226" s="1398"/>
      <c r="BD226" s="1398"/>
      <c r="BE226" s="1398"/>
      <c r="BF226" s="1398"/>
      <c r="BG226" s="1398"/>
      <c r="BH226" s="1398"/>
      <c r="BI226" s="1398"/>
      <c r="BJ226" s="1398"/>
      <c r="BK226" s="1398"/>
      <c r="BL226" s="1398"/>
      <c r="BM226" s="1398"/>
      <c r="BN226" s="1398"/>
      <c r="BO226" s="1398"/>
      <c r="BP226" s="1398"/>
      <c r="BQ226" s="1398"/>
      <c r="BR226" s="774"/>
      <c r="BS226" s="619"/>
      <c r="BT226" s="619"/>
      <c r="BU226" s="619"/>
    </row>
    <row r="227" spans="1:70" ht="90" customHeight="1">
      <c r="A227" s="1398"/>
      <c r="B227" s="1398"/>
      <c r="C227" s="1398"/>
      <c r="D227" s="1398"/>
      <c r="E227" s="1398"/>
      <c r="F227" s="1398"/>
      <c r="G227" s="1398"/>
      <c r="H227" s="1398"/>
      <c r="I227" s="1398"/>
      <c r="J227" s="1398"/>
      <c r="K227" s="1398"/>
      <c r="L227" s="1398"/>
      <c r="M227" s="1398"/>
      <c r="N227" s="1398"/>
      <c r="O227" s="1398"/>
      <c r="P227" s="1398"/>
      <c r="Q227" s="1398"/>
      <c r="R227" s="1398"/>
      <c r="S227" s="1398"/>
      <c r="T227" s="1398"/>
      <c r="U227" s="1398"/>
      <c r="V227" s="1398"/>
      <c r="W227" s="1398"/>
      <c r="X227" s="1398"/>
      <c r="Y227" s="1398"/>
      <c r="Z227" s="1398"/>
      <c r="AA227" s="1398"/>
      <c r="AB227" s="1398"/>
      <c r="AC227" s="1398"/>
      <c r="AD227" s="1398"/>
      <c r="AE227" s="1398"/>
      <c r="AF227" s="1398"/>
      <c r="AG227" s="1398"/>
      <c r="AH227" s="1398"/>
      <c r="AI227" s="1398"/>
      <c r="AJ227" s="1398"/>
      <c r="AK227" s="1398"/>
      <c r="AL227" s="1398"/>
      <c r="AM227" s="1398"/>
      <c r="AN227" s="1398"/>
      <c r="AO227" s="1398"/>
      <c r="AP227" s="1398"/>
      <c r="AQ227" s="1398"/>
      <c r="AR227" s="1398"/>
      <c r="AS227" s="1398"/>
      <c r="AT227" s="1398"/>
      <c r="AU227" s="1398"/>
      <c r="AV227" s="1398"/>
      <c r="AW227" s="1398"/>
      <c r="AX227" s="1398"/>
      <c r="AY227" s="1398"/>
      <c r="AZ227" s="1398"/>
      <c r="BA227" s="1398"/>
      <c r="BB227" s="1398"/>
      <c r="BC227" s="1398"/>
      <c r="BD227" s="1398"/>
      <c r="BE227" s="1398"/>
      <c r="BF227" s="1398"/>
      <c r="BG227" s="1398"/>
      <c r="BH227" s="1398"/>
      <c r="BI227" s="1398"/>
      <c r="BJ227" s="1398"/>
      <c r="BK227" s="1398"/>
      <c r="BL227" s="1398"/>
      <c r="BM227" s="1398"/>
      <c r="BN227" s="1398"/>
      <c r="BO227" s="1398"/>
      <c r="BP227" s="1398"/>
      <c r="BQ227" s="1398"/>
      <c r="BR227" s="774"/>
    </row>
    <row r="228" spans="1:70" ht="109.5" customHeight="1">
      <c r="A228" s="1398"/>
      <c r="B228" s="1398"/>
      <c r="C228" s="1398"/>
      <c r="D228" s="1398"/>
      <c r="E228" s="1398"/>
      <c r="F228" s="1398"/>
      <c r="G228" s="1398"/>
      <c r="H228" s="1398"/>
      <c r="I228" s="1398"/>
      <c r="J228" s="1398"/>
      <c r="K228" s="1398"/>
      <c r="L228" s="1398"/>
      <c r="M228" s="1398"/>
      <c r="N228" s="1398"/>
      <c r="O228" s="1398"/>
      <c r="P228" s="1398"/>
      <c r="Q228" s="1398"/>
      <c r="R228" s="1398"/>
      <c r="S228" s="1398"/>
      <c r="T228" s="1398"/>
      <c r="U228" s="1398"/>
      <c r="V228" s="1398"/>
      <c r="W228" s="1398"/>
      <c r="X228" s="1398"/>
      <c r="Y228" s="1398"/>
      <c r="Z228" s="1398"/>
      <c r="AA228" s="1398"/>
      <c r="AB228" s="1398"/>
      <c r="AC228" s="1398"/>
      <c r="AD228" s="1398"/>
      <c r="AE228" s="1398"/>
      <c r="AF228" s="1398"/>
      <c r="AG228" s="1398"/>
      <c r="AH228" s="1398"/>
      <c r="AI228" s="1398"/>
      <c r="AJ228" s="1398"/>
      <c r="AK228" s="1398"/>
      <c r="AL228" s="1398"/>
      <c r="AM228" s="1398"/>
      <c r="AN228" s="1398"/>
      <c r="AO228" s="1398"/>
      <c r="AP228" s="1398"/>
      <c r="AQ228" s="1398"/>
      <c r="AR228" s="1398"/>
      <c r="AS228" s="1398"/>
      <c r="AT228" s="1398"/>
      <c r="AU228" s="1398"/>
      <c r="AV228" s="1398"/>
      <c r="AW228" s="1398"/>
      <c r="AX228" s="1398"/>
      <c r="AY228" s="1398"/>
      <c r="AZ228" s="1398"/>
      <c r="BA228" s="1398"/>
      <c r="BB228" s="1398"/>
      <c r="BC228" s="1398"/>
      <c r="BD228" s="1398"/>
      <c r="BE228" s="1398"/>
      <c r="BF228" s="1398"/>
      <c r="BG228" s="1398"/>
      <c r="BH228" s="1398"/>
      <c r="BI228" s="1398"/>
      <c r="BJ228" s="1398"/>
      <c r="BK228" s="1398"/>
      <c r="BL228" s="1398"/>
      <c r="BM228" s="1398"/>
      <c r="BN228" s="1398"/>
      <c r="BO228" s="1398"/>
      <c r="BP228" s="1398"/>
      <c r="BQ228" s="1398"/>
      <c r="BR228" s="774"/>
    </row>
    <row r="229" spans="1:70" ht="90" customHeight="1">
      <c r="A229" s="1398"/>
      <c r="B229" s="1398"/>
      <c r="C229" s="1398"/>
      <c r="D229" s="1398"/>
      <c r="E229" s="1398"/>
      <c r="F229" s="1398"/>
      <c r="G229" s="1398"/>
      <c r="H229" s="1398"/>
      <c r="I229" s="1398"/>
      <c r="J229" s="1398"/>
      <c r="K229" s="1398"/>
      <c r="L229" s="1398"/>
      <c r="M229" s="1398"/>
      <c r="N229" s="1398"/>
      <c r="O229" s="1398"/>
      <c r="P229" s="1398"/>
      <c r="Q229" s="1398"/>
      <c r="R229" s="1398"/>
      <c r="S229" s="1398"/>
      <c r="T229" s="1398"/>
      <c r="U229" s="1398"/>
      <c r="V229" s="1398"/>
      <c r="W229" s="1398"/>
      <c r="X229" s="1398"/>
      <c r="Y229" s="1398"/>
      <c r="Z229" s="1398"/>
      <c r="AA229" s="1398"/>
      <c r="AB229" s="1398"/>
      <c r="AC229" s="1398"/>
      <c r="AD229" s="1398"/>
      <c r="AE229" s="1398"/>
      <c r="AF229" s="1398"/>
      <c r="AG229" s="1398"/>
      <c r="AH229" s="1398"/>
      <c r="AI229" s="1398"/>
      <c r="AJ229" s="1398"/>
      <c r="AK229" s="1398"/>
      <c r="AL229" s="1398"/>
      <c r="AM229" s="1398"/>
      <c r="AN229" s="1398"/>
      <c r="AO229" s="1398"/>
      <c r="AP229" s="1398"/>
      <c r="AQ229" s="1398"/>
      <c r="AR229" s="1398"/>
      <c r="AS229" s="1398"/>
      <c r="AT229" s="1398"/>
      <c r="AU229" s="1398"/>
      <c r="AV229" s="1398"/>
      <c r="AW229" s="1398"/>
      <c r="AX229" s="1398"/>
      <c r="AY229" s="1398"/>
      <c r="AZ229" s="1398"/>
      <c r="BA229" s="1398"/>
      <c r="BB229" s="1398"/>
      <c r="BC229" s="1398"/>
      <c r="BD229" s="1398"/>
      <c r="BE229" s="1398"/>
      <c r="BF229" s="1398"/>
      <c r="BG229" s="1398"/>
      <c r="BH229" s="1398"/>
      <c r="BI229" s="1398"/>
      <c r="BJ229" s="1398"/>
      <c r="BK229" s="1398"/>
      <c r="BL229" s="1398"/>
      <c r="BM229" s="1398"/>
      <c r="BN229" s="1398"/>
      <c r="BO229" s="1398"/>
      <c r="BP229" s="1398"/>
      <c r="BQ229" s="1398"/>
      <c r="BR229" s="774"/>
    </row>
    <row r="230" spans="1:70" ht="90" customHeight="1">
      <c r="A230" s="1398"/>
      <c r="B230" s="1398"/>
      <c r="C230" s="1398"/>
      <c r="D230" s="1398"/>
      <c r="E230" s="1398"/>
      <c r="F230" s="1398"/>
      <c r="G230" s="1398"/>
      <c r="H230" s="1398"/>
      <c r="I230" s="1398"/>
      <c r="J230" s="1398"/>
      <c r="K230" s="1398"/>
      <c r="L230" s="1398"/>
      <c r="M230" s="1398"/>
      <c r="N230" s="1398"/>
      <c r="O230" s="1398"/>
      <c r="P230" s="1398"/>
      <c r="Q230" s="1398"/>
      <c r="R230" s="1398"/>
      <c r="S230" s="1398"/>
      <c r="T230" s="1398"/>
      <c r="U230" s="1398"/>
      <c r="V230" s="1398"/>
      <c r="W230" s="1398"/>
      <c r="X230" s="1398"/>
      <c r="Y230" s="1398"/>
      <c r="Z230" s="1398"/>
      <c r="AA230" s="1398"/>
      <c r="AB230" s="1398"/>
      <c r="AC230" s="1398"/>
      <c r="AD230" s="1398"/>
      <c r="AE230" s="1398"/>
      <c r="AF230" s="1398"/>
      <c r="AG230" s="1398"/>
      <c r="AH230" s="1398"/>
      <c r="AI230" s="1398"/>
      <c r="AJ230" s="1398"/>
      <c r="AK230" s="1398"/>
      <c r="AL230" s="1398"/>
      <c r="AM230" s="1398"/>
      <c r="AN230" s="1398"/>
      <c r="AO230" s="1398"/>
      <c r="AP230" s="1398"/>
      <c r="AQ230" s="1398"/>
      <c r="AR230" s="1398"/>
      <c r="AS230" s="1398"/>
      <c r="AT230" s="1398"/>
      <c r="AU230" s="1398"/>
      <c r="AV230" s="1398"/>
      <c r="AW230" s="1398"/>
      <c r="AX230" s="1398"/>
      <c r="AY230" s="1398"/>
      <c r="AZ230" s="1398"/>
      <c r="BA230" s="1398"/>
      <c r="BB230" s="1398"/>
      <c r="BC230" s="1398"/>
      <c r="BD230" s="1398"/>
      <c r="BE230" s="1398"/>
      <c r="BF230" s="1398"/>
      <c r="BG230" s="1398"/>
      <c r="BH230" s="1398"/>
      <c r="BI230" s="1398"/>
      <c r="BJ230" s="1398"/>
      <c r="BK230" s="1398"/>
      <c r="BL230" s="1398"/>
      <c r="BM230" s="1398"/>
      <c r="BN230" s="1398"/>
      <c r="BO230" s="1398"/>
      <c r="BP230" s="1398"/>
      <c r="BQ230" s="1398"/>
      <c r="BR230" s="774"/>
    </row>
    <row r="231" spans="1:70" ht="90" customHeight="1">
      <c r="A231" s="1398"/>
      <c r="B231" s="1398"/>
      <c r="C231" s="1398"/>
      <c r="D231" s="1398"/>
      <c r="E231" s="1398"/>
      <c r="F231" s="1398"/>
      <c r="G231" s="1398"/>
      <c r="H231" s="1398"/>
      <c r="I231" s="1398"/>
      <c r="J231" s="1398"/>
      <c r="K231" s="1398"/>
      <c r="L231" s="1398"/>
      <c r="M231" s="1398"/>
      <c r="N231" s="1398"/>
      <c r="O231" s="1398"/>
      <c r="P231" s="1398"/>
      <c r="Q231" s="1398"/>
      <c r="R231" s="1398"/>
      <c r="S231" s="1398"/>
      <c r="T231" s="1398"/>
      <c r="U231" s="1398"/>
      <c r="V231" s="1398"/>
      <c r="W231" s="1398"/>
      <c r="X231" s="1398"/>
      <c r="Y231" s="1398"/>
      <c r="Z231" s="1398"/>
      <c r="AA231" s="1398"/>
      <c r="AB231" s="1398"/>
      <c r="AC231" s="1398"/>
      <c r="AD231" s="1398"/>
      <c r="AE231" s="1398"/>
      <c r="AF231" s="1398"/>
      <c r="AG231" s="1398"/>
      <c r="AH231" s="1398"/>
      <c r="AI231" s="1398"/>
      <c r="AJ231" s="1398"/>
      <c r="AK231" s="1398"/>
      <c r="AL231" s="1398"/>
      <c r="AM231" s="1398"/>
      <c r="AN231" s="1398"/>
      <c r="AO231" s="1398"/>
      <c r="AP231" s="1398"/>
      <c r="AQ231" s="1398"/>
      <c r="AR231" s="1398"/>
      <c r="AS231" s="1398"/>
      <c r="AT231" s="1398"/>
      <c r="AU231" s="1398"/>
      <c r="AV231" s="1398"/>
      <c r="AW231" s="1398"/>
      <c r="AX231" s="1398"/>
      <c r="AY231" s="1398"/>
      <c r="AZ231" s="1398"/>
      <c r="BA231" s="1398"/>
      <c r="BB231" s="1398"/>
      <c r="BC231" s="1398"/>
      <c r="BD231" s="1398"/>
      <c r="BE231" s="1398"/>
      <c r="BF231" s="1398"/>
      <c r="BG231" s="1398"/>
      <c r="BH231" s="1398"/>
      <c r="BI231" s="1398"/>
      <c r="BJ231" s="1398"/>
      <c r="BK231" s="1398"/>
      <c r="BL231" s="1398"/>
      <c r="BM231" s="1398"/>
      <c r="BN231" s="1398"/>
      <c r="BO231" s="1398"/>
      <c r="BP231" s="1398"/>
      <c r="BQ231" s="1398"/>
      <c r="BR231" s="774"/>
    </row>
    <row r="232" spans="1:70" ht="90" customHeight="1">
      <c r="A232" s="1398"/>
      <c r="B232" s="1398"/>
      <c r="C232" s="1398"/>
      <c r="D232" s="1398"/>
      <c r="E232" s="1398"/>
      <c r="F232" s="1398"/>
      <c r="G232" s="1398"/>
      <c r="H232" s="1398"/>
      <c r="I232" s="1398"/>
      <c r="J232" s="1398"/>
      <c r="K232" s="1398"/>
      <c r="L232" s="1398"/>
      <c r="M232" s="1398"/>
      <c r="N232" s="1398"/>
      <c r="O232" s="1398"/>
      <c r="P232" s="1398"/>
      <c r="Q232" s="1398"/>
      <c r="R232" s="1398"/>
      <c r="S232" s="1398"/>
      <c r="T232" s="1398"/>
      <c r="U232" s="1398"/>
      <c r="V232" s="1398"/>
      <c r="W232" s="1398"/>
      <c r="X232" s="1398"/>
      <c r="Y232" s="1398"/>
      <c r="Z232" s="1398"/>
      <c r="AA232" s="1398"/>
      <c r="AB232" s="1398"/>
      <c r="AC232" s="1398"/>
      <c r="AD232" s="1398"/>
      <c r="AE232" s="1398"/>
      <c r="AF232" s="1398"/>
      <c r="AG232" s="1398"/>
      <c r="AH232" s="1398"/>
      <c r="AI232" s="1398"/>
      <c r="AJ232" s="1398"/>
      <c r="AK232" s="1398"/>
      <c r="AL232" s="1398"/>
      <c r="AM232" s="1398"/>
      <c r="AN232" s="1398"/>
      <c r="AO232" s="1398"/>
      <c r="AP232" s="1398"/>
      <c r="AQ232" s="1398"/>
      <c r="AR232" s="1398"/>
      <c r="AS232" s="1398"/>
      <c r="AT232" s="1398"/>
      <c r="AU232" s="1398"/>
      <c r="AV232" s="1398"/>
      <c r="AW232" s="1398"/>
      <c r="AX232" s="1398"/>
      <c r="AY232" s="1398"/>
      <c r="AZ232" s="1398"/>
      <c r="BA232" s="1398"/>
      <c r="BB232" s="1398"/>
      <c r="BC232" s="1398"/>
      <c r="BD232" s="1398"/>
      <c r="BE232" s="1398"/>
      <c r="BF232" s="1398"/>
      <c r="BG232" s="1398"/>
      <c r="BH232" s="1398"/>
      <c r="BI232" s="1398"/>
      <c r="BJ232" s="1398"/>
      <c r="BK232" s="1398"/>
      <c r="BL232" s="1398"/>
      <c r="BM232" s="1398"/>
      <c r="BN232" s="1398"/>
      <c r="BO232" s="1398"/>
      <c r="BP232" s="1398"/>
      <c r="BQ232" s="1398"/>
      <c r="BR232" s="774"/>
    </row>
    <row r="233" spans="1:70" ht="90" customHeight="1">
      <c r="A233" s="1398"/>
      <c r="B233" s="1398"/>
      <c r="C233" s="1398"/>
      <c r="D233" s="1398"/>
      <c r="E233" s="1398"/>
      <c r="F233" s="1398"/>
      <c r="G233" s="1398"/>
      <c r="H233" s="1398"/>
      <c r="I233" s="1398"/>
      <c r="J233" s="1398"/>
      <c r="K233" s="1398"/>
      <c r="L233" s="1398"/>
      <c r="M233" s="1398"/>
      <c r="N233" s="1398"/>
      <c r="O233" s="1398"/>
      <c r="P233" s="1398"/>
      <c r="Q233" s="1398"/>
      <c r="R233" s="1398"/>
      <c r="S233" s="1398"/>
      <c r="T233" s="1398"/>
      <c r="U233" s="1398"/>
      <c r="V233" s="1398"/>
      <c r="W233" s="1398"/>
      <c r="X233" s="1398"/>
      <c r="Y233" s="1398"/>
      <c r="Z233" s="1398"/>
      <c r="AA233" s="1398"/>
      <c r="AB233" s="1398"/>
      <c r="AC233" s="1398"/>
      <c r="AD233" s="1398"/>
      <c r="AE233" s="1398"/>
      <c r="AF233" s="1398"/>
      <c r="AG233" s="1398"/>
      <c r="AH233" s="1398"/>
      <c r="AI233" s="1398"/>
      <c r="AJ233" s="1398"/>
      <c r="AK233" s="1398"/>
      <c r="AL233" s="1398"/>
      <c r="AM233" s="1398"/>
      <c r="AN233" s="1398"/>
      <c r="AO233" s="1398"/>
      <c r="AP233" s="1398"/>
      <c r="AQ233" s="1398"/>
      <c r="AR233" s="1398"/>
      <c r="AS233" s="1398"/>
      <c r="AT233" s="1398"/>
      <c r="AU233" s="1398"/>
      <c r="AV233" s="1398"/>
      <c r="AW233" s="1398"/>
      <c r="AX233" s="1398"/>
      <c r="AY233" s="1398"/>
      <c r="AZ233" s="1398"/>
      <c r="BA233" s="1398"/>
      <c r="BB233" s="1398"/>
      <c r="BC233" s="1398"/>
      <c r="BD233" s="1398"/>
      <c r="BE233" s="1398"/>
      <c r="BF233" s="1398"/>
      <c r="BG233" s="1398"/>
      <c r="BH233" s="1398"/>
      <c r="BI233" s="1398"/>
      <c r="BJ233" s="1398"/>
      <c r="BK233" s="1398"/>
      <c r="BL233" s="1398"/>
      <c r="BM233" s="1398"/>
      <c r="BN233" s="1398"/>
      <c r="BO233" s="1398"/>
      <c r="BP233" s="1398"/>
      <c r="BQ233" s="1398"/>
      <c r="BR233" s="774"/>
    </row>
    <row r="234" spans="1:70" ht="90" customHeight="1">
      <c r="A234" s="1398"/>
      <c r="B234" s="1398"/>
      <c r="C234" s="1398"/>
      <c r="D234" s="1398"/>
      <c r="E234" s="1398"/>
      <c r="F234" s="1398"/>
      <c r="G234" s="1398"/>
      <c r="H234" s="1398"/>
      <c r="I234" s="1398"/>
      <c r="J234" s="1398"/>
      <c r="K234" s="1398"/>
      <c r="L234" s="1398"/>
      <c r="M234" s="1398"/>
      <c r="N234" s="1398"/>
      <c r="O234" s="1398"/>
      <c r="P234" s="1398"/>
      <c r="Q234" s="1398"/>
      <c r="R234" s="1398"/>
      <c r="S234" s="1398"/>
      <c r="T234" s="1398"/>
      <c r="U234" s="1398"/>
      <c r="V234" s="1398"/>
      <c r="W234" s="1398"/>
      <c r="X234" s="1398"/>
      <c r="Y234" s="1398"/>
      <c r="Z234" s="1398"/>
      <c r="AA234" s="1398"/>
      <c r="AB234" s="1398"/>
      <c r="AC234" s="1398"/>
      <c r="AD234" s="1398"/>
      <c r="AE234" s="1398"/>
      <c r="AF234" s="1398"/>
      <c r="AG234" s="1398"/>
      <c r="AH234" s="1398"/>
      <c r="AI234" s="1398"/>
      <c r="AJ234" s="1398"/>
      <c r="AK234" s="1398"/>
      <c r="AL234" s="1398"/>
      <c r="AM234" s="1398"/>
      <c r="AN234" s="1398"/>
      <c r="AO234" s="1398"/>
      <c r="AP234" s="1398"/>
      <c r="AQ234" s="1398"/>
      <c r="AR234" s="1398"/>
      <c r="AS234" s="1398"/>
      <c r="AT234" s="1398"/>
      <c r="AU234" s="1398"/>
      <c r="AV234" s="1398"/>
      <c r="AW234" s="1398"/>
      <c r="AX234" s="1398"/>
      <c r="AY234" s="1398"/>
      <c r="AZ234" s="1398"/>
      <c r="BA234" s="1398"/>
      <c r="BB234" s="1398"/>
      <c r="BC234" s="1398"/>
      <c r="BD234" s="1398"/>
      <c r="BE234" s="1398"/>
      <c r="BF234" s="1398"/>
      <c r="BG234" s="1398"/>
      <c r="BH234" s="1398"/>
      <c r="BI234" s="1398"/>
      <c r="BJ234" s="1398"/>
      <c r="BK234" s="1398"/>
      <c r="BL234" s="1398"/>
      <c r="BM234" s="1398"/>
      <c r="BN234" s="1398"/>
      <c r="BO234" s="1398"/>
      <c r="BP234" s="1398"/>
      <c r="BQ234" s="1398"/>
      <c r="BR234" s="774"/>
    </row>
    <row r="235" spans="1:70" ht="90" customHeight="1">
      <c r="A235" s="1398"/>
      <c r="B235" s="1398"/>
      <c r="C235" s="1398"/>
      <c r="D235" s="1398"/>
      <c r="E235" s="1398"/>
      <c r="F235" s="1398"/>
      <c r="G235" s="1398"/>
      <c r="H235" s="1398"/>
      <c r="I235" s="1398"/>
      <c r="J235" s="1398"/>
      <c r="K235" s="1398"/>
      <c r="L235" s="1398"/>
      <c r="M235" s="1398"/>
      <c r="N235" s="1398"/>
      <c r="O235" s="1398"/>
      <c r="P235" s="1398"/>
      <c r="Q235" s="1398"/>
      <c r="R235" s="1398"/>
      <c r="S235" s="1398"/>
      <c r="T235" s="1398"/>
      <c r="U235" s="1398"/>
      <c r="V235" s="1398"/>
      <c r="W235" s="1398"/>
      <c r="X235" s="1398"/>
      <c r="Y235" s="1398"/>
      <c r="Z235" s="1398"/>
      <c r="AA235" s="1398"/>
      <c r="AB235" s="1398"/>
      <c r="AC235" s="1398"/>
      <c r="AD235" s="1398"/>
      <c r="AE235" s="1398"/>
      <c r="AF235" s="1398"/>
      <c r="AG235" s="1398"/>
      <c r="AH235" s="1398"/>
      <c r="AI235" s="1398"/>
      <c r="AJ235" s="1398"/>
      <c r="AK235" s="1398"/>
      <c r="AL235" s="1398"/>
      <c r="AM235" s="1398"/>
      <c r="AN235" s="1398"/>
      <c r="AO235" s="1398"/>
      <c r="AP235" s="1398"/>
      <c r="AQ235" s="1398"/>
      <c r="AR235" s="1398"/>
      <c r="AS235" s="1398"/>
      <c r="AT235" s="1398"/>
      <c r="AU235" s="1398"/>
      <c r="AV235" s="1398"/>
      <c r="AW235" s="1398"/>
      <c r="AX235" s="1398"/>
      <c r="AY235" s="1398"/>
      <c r="AZ235" s="1398"/>
      <c r="BA235" s="1398"/>
      <c r="BB235" s="1398"/>
      <c r="BC235" s="1398"/>
      <c r="BD235" s="1398"/>
      <c r="BE235" s="1398"/>
      <c r="BF235" s="1398"/>
      <c r="BG235" s="1398"/>
      <c r="BH235" s="1398"/>
      <c r="BI235" s="1398"/>
      <c r="BJ235" s="1398"/>
      <c r="BK235" s="1398"/>
      <c r="BL235" s="1398"/>
      <c r="BM235" s="1398"/>
      <c r="BN235" s="1398"/>
      <c r="BO235" s="1398"/>
      <c r="BP235" s="1398"/>
      <c r="BQ235" s="1398"/>
      <c r="BR235" s="774"/>
    </row>
    <row r="236" spans="1:70" ht="76.5" customHeight="1">
      <c r="A236" s="1398"/>
      <c r="B236" s="1398"/>
      <c r="C236" s="1398"/>
      <c r="D236" s="1398"/>
      <c r="E236" s="1398"/>
      <c r="F236" s="1398"/>
      <c r="G236" s="1398"/>
      <c r="H236" s="1398"/>
      <c r="I236" s="1398"/>
      <c r="J236" s="1398"/>
      <c r="K236" s="1398"/>
      <c r="L236" s="1398"/>
      <c r="M236" s="1398"/>
      <c r="N236" s="1398"/>
      <c r="O236" s="1398"/>
      <c r="P236" s="1398"/>
      <c r="Q236" s="1398"/>
      <c r="R236" s="1398"/>
      <c r="S236" s="1398"/>
      <c r="T236" s="1398"/>
      <c r="U236" s="1398"/>
      <c r="V236" s="1398"/>
      <c r="W236" s="1398"/>
      <c r="X236" s="1398"/>
      <c r="Y236" s="1398"/>
      <c r="Z236" s="1398"/>
      <c r="AA236" s="1398"/>
      <c r="AB236" s="1398"/>
      <c r="AC236" s="1398"/>
      <c r="AD236" s="1398"/>
      <c r="AE236" s="1398"/>
      <c r="AF236" s="1398"/>
      <c r="AG236" s="1398"/>
      <c r="AH236" s="1398"/>
      <c r="AI236" s="1398"/>
      <c r="AJ236" s="1398"/>
      <c r="AK236" s="1398"/>
      <c r="AL236" s="1398"/>
      <c r="AM236" s="1398"/>
      <c r="AN236" s="1398"/>
      <c r="AO236" s="1398"/>
      <c r="AP236" s="1398"/>
      <c r="AQ236" s="1398"/>
      <c r="AR236" s="1398"/>
      <c r="AS236" s="1398"/>
      <c r="AT236" s="1398"/>
      <c r="AU236" s="1398"/>
      <c r="AV236" s="1398"/>
      <c r="AW236" s="1398"/>
      <c r="AX236" s="1398"/>
      <c r="AY236" s="1398"/>
      <c r="AZ236" s="1398"/>
      <c r="BA236" s="1398"/>
      <c r="BB236" s="1398"/>
      <c r="BC236" s="1398"/>
      <c r="BD236" s="1398"/>
      <c r="BE236" s="1398"/>
      <c r="BF236" s="1398"/>
      <c r="BG236" s="1398"/>
      <c r="BH236" s="1398"/>
      <c r="BI236" s="1398"/>
      <c r="BJ236" s="1398"/>
      <c r="BK236" s="1398"/>
      <c r="BL236" s="1398"/>
      <c r="BM236" s="1398"/>
      <c r="BN236" s="1398"/>
      <c r="BO236" s="1398"/>
      <c r="BP236" s="1398"/>
      <c r="BQ236" s="1398"/>
      <c r="BR236" s="774"/>
    </row>
    <row r="237" spans="1:70" ht="76.5" customHeight="1">
      <c r="A237" s="1398"/>
      <c r="B237" s="1398"/>
      <c r="C237" s="1398"/>
      <c r="D237" s="1398"/>
      <c r="E237" s="1398"/>
      <c r="F237" s="1398"/>
      <c r="G237" s="1398"/>
      <c r="H237" s="1398"/>
      <c r="I237" s="1398"/>
      <c r="J237" s="1398"/>
      <c r="K237" s="1398"/>
      <c r="L237" s="1398"/>
      <c r="M237" s="1398"/>
      <c r="N237" s="1398"/>
      <c r="O237" s="1398"/>
      <c r="P237" s="1398"/>
      <c r="Q237" s="1398"/>
      <c r="R237" s="1398"/>
      <c r="S237" s="1398"/>
      <c r="T237" s="1398"/>
      <c r="U237" s="1398"/>
      <c r="V237" s="1398"/>
      <c r="W237" s="1398"/>
      <c r="X237" s="1398"/>
      <c r="Y237" s="1398"/>
      <c r="Z237" s="1398"/>
      <c r="AA237" s="1398"/>
      <c r="AB237" s="1398"/>
      <c r="AC237" s="1398"/>
      <c r="AD237" s="1398"/>
      <c r="AE237" s="1398"/>
      <c r="AF237" s="1398"/>
      <c r="AG237" s="1398"/>
      <c r="AH237" s="1398"/>
      <c r="AI237" s="1398"/>
      <c r="AJ237" s="1398"/>
      <c r="AK237" s="1398"/>
      <c r="AL237" s="1398"/>
      <c r="AM237" s="1398"/>
      <c r="AN237" s="1398"/>
      <c r="AO237" s="1398"/>
      <c r="AP237" s="1398"/>
      <c r="AQ237" s="1398"/>
      <c r="AR237" s="1398"/>
      <c r="AS237" s="1398"/>
      <c r="AT237" s="1398"/>
      <c r="AU237" s="1398"/>
      <c r="AV237" s="1398"/>
      <c r="AW237" s="1398"/>
      <c r="AX237" s="1398"/>
      <c r="AY237" s="1398"/>
      <c r="AZ237" s="1398"/>
      <c r="BA237" s="1398"/>
      <c r="BB237" s="1398"/>
      <c r="BC237" s="1398"/>
      <c r="BD237" s="1398"/>
      <c r="BE237" s="1398"/>
      <c r="BF237" s="1398"/>
      <c r="BG237" s="1398"/>
      <c r="BH237" s="1398"/>
      <c r="BI237" s="1398"/>
      <c r="BJ237" s="1398"/>
      <c r="BK237" s="1398"/>
      <c r="BL237" s="1398"/>
      <c r="BM237" s="1398"/>
      <c r="BN237" s="1398"/>
      <c r="BO237" s="1398"/>
      <c r="BP237" s="1398"/>
      <c r="BQ237" s="1398"/>
      <c r="BR237" s="774"/>
    </row>
    <row r="238" spans="1:70" ht="76.5" customHeight="1">
      <c r="A238" s="1398"/>
      <c r="B238" s="1398"/>
      <c r="C238" s="1398"/>
      <c r="D238" s="1398"/>
      <c r="E238" s="1398"/>
      <c r="F238" s="1398"/>
      <c r="G238" s="1398"/>
      <c r="H238" s="1398"/>
      <c r="I238" s="1398"/>
      <c r="J238" s="1398"/>
      <c r="K238" s="1398"/>
      <c r="L238" s="1398"/>
      <c r="M238" s="1398"/>
      <c r="N238" s="1398"/>
      <c r="O238" s="1398"/>
      <c r="P238" s="1398"/>
      <c r="Q238" s="1398"/>
      <c r="R238" s="1398"/>
      <c r="S238" s="1398"/>
      <c r="T238" s="1398"/>
      <c r="U238" s="1398"/>
      <c r="V238" s="1398"/>
      <c r="W238" s="1398"/>
      <c r="X238" s="1398"/>
      <c r="Y238" s="1398"/>
      <c r="Z238" s="1398"/>
      <c r="AA238" s="1398"/>
      <c r="AB238" s="1398"/>
      <c r="AC238" s="1398"/>
      <c r="AD238" s="1398"/>
      <c r="AE238" s="1398"/>
      <c r="AF238" s="1398"/>
      <c r="AG238" s="1398"/>
      <c r="AH238" s="1398"/>
      <c r="AI238" s="1398"/>
      <c r="AJ238" s="1398"/>
      <c r="AK238" s="1398"/>
      <c r="AL238" s="1398"/>
      <c r="AM238" s="1398"/>
      <c r="AN238" s="1398"/>
      <c r="AO238" s="1398"/>
      <c r="AP238" s="1398"/>
      <c r="AQ238" s="1398"/>
      <c r="AR238" s="1398"/>
      <c r="AS238" s="1398"/>
      <c r="AT238" s="1398"/>
      <c r="AU238" s="1398"/>
      <c r="AV238" s="1398"/>
      <c r="AW238" s="1398"/>
      <c r="AX238" s="1398"/>
      <c r="AY238" s="1398"/>
      <c r="AZ238" s="1398"/>
      <c r="BA238" s="1398"/>
      <c r="BB238" s="1398"/>
      <c r="BC238" s="1398"/>
      <c r="BD238" s="1398"/>
      <c r="BE238" s="1398"/>
      <c r="BF238" s="1398"/>
      <c r="BG238" s="1398"/>
      <c r="BH238" s="1398"/>
      <c r="BI238" s="1398"/>
      <c r="BJ238" s="1398"/>
      <c r="BK238" s="1398"/>
      <c r="BL238" s="1398"/>
      <c r="BM238" s="1398"/>
      <c r="BN238" s="1398"/>
      <c r="BO238" s="1398"/>
      <c r="BP238" s="1398"/>
      <c r="BQ238" s="1398"/>
      <c r="BR238" s="774"/>
    </row>
    <row r="239" spans="1:70" ht="61.5" customHeight="1">
      <c r="A239" s="1398"/>
      <c r="B239" s="1398"/>
      <c r="C239" s="1398"/>
      <c r="D239" s="1398"/>
      <c r="E239" s="1398"/>
      <c r="F239" s="1398"/>
      <c r="G239" s="1398"/>
      <c r="H239" s="1398"/>
      <c r="I239" s="1398"/>
      <c r="J239" s="1398"/>
      <c r="K239" s="1398"/>
      <c r="L239" s="1398"/>
      <c r="M239" s="1398"/>
      <c r="N239" s="1398"/>
      <c r="O239" s="1398"/>
      <c r="P239" s="1398"/>
      <c r="Q239" s="1398"/>
      <c r="R239" s="1398"/>
      <c r="S239" s="1398"/>
      <c r="T239" s="1398"/>
      <c r="U239" s="1398"/>
      <c r="V239" s="1398"/>
      <c r="W239" s="1398"/>
      <c r="X239" s="1398"/>
      <c r="Y239" s="1398"/>
      <c r="Z239" s="1398"/>
      <c r="AA239" s="1398"/>
      <c r="AB239" s="1398"/>
      <c r="AC239" s="1398"/>
      <c r="AD239" s="1398"/>
      <c r="AE239" s="1398"/>
      <c r="AF239" s="1398"/>
      <c r="AG239" s="1398"/>
      <c r="AH239" s="1398"/>
      <c r="AI239" s="1398"/>
      <c r="AJ239" s="1398"/>
      <c r="AK239" s="1398"/>
      <c r="AL239" s="1398"/>
      <c r="AM239" s="1398"/>
      <c r="AN239" s="1398"/>
      <c r="AO239" s="1398"/>
      <c r="AP239" s="1398"/>
      <c r="AQ239" s="1398"/>
      <c r="AR239" s="1398"/>
      <c r="AS239" s="1398"/>
      <c r="AT239" s="1398"/>
      <c r="AU239" s="1398"/>
      <c r="AV239" s="1398"/>
      <c r="AW239" s="1398"/>
      <c r="AX239" s="1398"/>
      <c r="AY239" s="1398"/>
      <c r="AZ239" s="1398"/>
      <c r="BA239" s="1398"/>
      <c r="BB239" s="1398"/>
      <c r="BC239" s="1398"/>
      <c r="BD239" s="1398"/>
      <c r="BE239" s="1398"/>
      <c r="BF239" s="1398"/>
      <c r="BG239" s="1398"/>
      <c r="BH239" s="1398"/>
      <c r="BI239" s="1398"/>
      <c r="BJ239" s="1398"/>
      <c r="BK239" s="1398"/>
      <c r="BL239" s="1398"/>
      <c r="BM239" s="1398"/>
      <c r="BN239" s="1398"/>
      <c r="BO239" s="1398"/>
      <c r="BP239" s="1398"/>
      <c r="BQ239" s="1398"/>
      <c r="BR239" s="774"/>
    </row>
    <row r="240" spans="1:70" ht="61.5" customHeight="1">
      <c r="A240" s="1398"/>
      <c r="B240" s="1398"/>
      <c r="C240" s="1398"/>
      <c r="D240" s="1398"/>
      <c r="E240" s="1398"/>
      <c r="F240" s="1398"/>
      <c r="G240" s="1398"/>
      <c r="H240" s="1398"/>
      <c r="I240" s="1398"/>
      <c r="J240" s="1398"/>
      <c r="K240" s="1398"/>
      <c r="L240" s="1398"/>
      <c r="M240" s="1398"/>
      <c r="N240" s="1398"/>
      <c r="O240" s="1398"/>
      <c r="P240" s="1398"/>
      <c r="Q240" s="1398"/>
      <c r="R240" s="1398"/>
      <c r="S240" s="1398"/>
      <c r="T240" s="1398"/>
      <c r="U240" s="1398"/>
      <c r="V240" s="1398"/>
      <c r="W240" s="1398"/>
      <c r="X240" s="1398"/>
      <c r="Y240" s="1398"/>
      <c r="Z240" s="1398"/>
      <c r="AA240" s="1398"/>
      <c r="AB240" s="1398"/>
      <c r="AC240" s="1398"/>
      <c r="AD240" s="1398"/>
      <c r="AE240" s="1398"/>
      <c r="AF240" s="1398"/>
      <c r="AG240" s="1398"/>
      <c r="AH240" s="1398"/>
      <c r="AI240" s="1398"/>
      <c r="AJ240" s="1398"/>
      <c r="AK240" s="1398"/>
      <c r="AL240" s="1398"/>
      <c r="AM240" s="1398"/>
      <c r="AN240" s="1398"/>
      <c r="AO240" s="1398"/>
      <c r="AP240" s="1398"/>
      <c r="AQ240" s="1398"/>
      <c r="AR240" s="1398"/>
      <c r="AS240" s="1398"/>
      <c r="AT240" s="1398"/>
      <c r="AU240" s="1398"/>
      <c r="AV240" s="1398"/>
      <c r="AW240" s="1398"/>
      <c r="AX240" s="1398"/>
      <c r="AY240" s="1398"/>
      <c r="AZ240" s="1398"/>
      <c r="BA240" s="1398"/>
      <c r="BB240" s="1398"/>
      <c r="BC240" s="1398"/>
      <c r="BD240" s="1398"/>
      <c r="BE240" s="1398"/>
      <c r="BF240" s="1398"/>
      <c r="BG240" s="1398"/>
      <c r="BH240" s="1398"/>
      <c r="BI240" s="1398"/>
      <c r="BJ240" s="1398"/>
      <c r="BK240" s="1398"/>
      <c r="BL240" s="1398"/>
      <c r="BM240" s="1398"/>
      <c r="BN240" s="1398"/>
      <c r="BO240" s="1398"/>
      <c r="BP240" s="1398"/>
      <c r="BQ240" s="1398"/>
      <c r="BR240" s="774"/>
    </row>
    <row r="241" spans="1:70" ht="76.5" customHeight="1">
      <c r="A241" s="1398"/>
      <c r="B241" s="1398"/>
      <c r="C241" s="1398"/>
      <c r="D241" s="1398"/>
      <c r="E241" s="1398"/>
      <c r="F241" s="1398"/>
      <c r="G241" s="1398"/>
      <c r="H241" s="1398"/>
      <c r="I241" s="1398"/>
      <c r="J241" s="1398"/>
      <c r="K241" s="1398"/>
      <c r="L241" s="1398"/>
      <c r="M241" s="1398"/>
      <c r="N241" s="1398"/>
      <c r="O241" s="1398"/>
      <c r="P241" s="1398"/>
      <c r="Q241" s="1398"/>
      <c r="R241" s="1398"/>
      <c r="S241" s="1398"/>
      <c r="T241" s="1398"/>
      <c r="U241" s="1398"/>
      <c r="V241" s="1398"/>
      <c r="W241" s="1398"/>
      <c r="X241" s="1398"/>
      <c r="Y241" s="1398"/>
      <c r="Z241" s="1398"/>
      <c r="AA241" s="1398"/>
      <c r="AB241" s="1398"/>
      <c r="AC241" s="1398"/>
      <c r="AD241" s="1398"/>
      <c r="AE241" s="1398"/>
      <c r="AF241" s="1398"/>
      <c r="AG241" s="1398"/>
      <c r="AH241" s="1398"/>
      <c r="AI241" s="1398"/>
      <c r="AJ241" s="1398"/>
      <c r="AK241" s="1398"/>
      <c r="AL241" s="1398"/>
      <c r="AM241" s="1398"/>
      <c r="AN241" s="1398"/>
      <c r="AO241" s="1398"/>
      <c r="AP241" s="1398"/>
      <c r="AQ241" s="1398"/>
      <c r="AR241" s="1398"/>
      <c r="AS241" s="1398"/>
      <c r="AT241" s="1398"/>
      <c r="AU241" s="1398"/>
      <c r="AV241" s="1398"/>
      <c r="AW241" s="1398"/>
      <c r="AX241" s="1398"/>
      <c r="AY241" s="1398"/>
      <c r="AZ241" s="1398"/>
      <c r="BA241" s="1398"/>
      <c r="BB241" s="1398"/>
      <c r="BC241" s="1398"/>
      <c r="BD241" s="1398"/>
      <c r="BE241" s="1398"/>
      <c r="BF241" s="1398"/>
      <c r="BG241" s="1398"/>
      <c r="BH241" s="1398"/>
      <c r="BI241" s="1398"/>
      <c r="BJ241" s="1398"/>
      <c r="BK241" s="1398"/>
      <c r="BL241" s="1398"/>
      <c r="BM241" s="1398"/>
      <c r="BN241" s="1398"/>
      <c r="BO241" s="1398"/>
      <c r="BP241" s="1398"/>
      <c r="BQ241" s="1398"/>
      <c r="BR241" s="774"/>
    </row>
    <row r="242" spans="1:70" ht="76.5" customHeight="1">
      <c r="A242" s="1398"/>
      <c r="B242" s="1398"/>
      <c r="C242" s="1398"/>
      <c r="D242" s="1398"/>
      <c r="E242" s="1398"/>
      <c r="F242" s="1398"/>
      <c r="G242" s="1398"/>
      <c r="H242" s="1398"/>
      <c r="I242" s="1398"/>
      <c r="J242" s="1398"/>
      <c r="K242" s="1398"/>
      <c r="L242" s="1398"/>
      <c r="M242" s="1398"/>
      <c r="N242" s="1398"/>
      <c r="O242" s="1398"/>
      <c r="P242" s="1398"/>
      <c r="Q242" s="1398"/>
      <c r="R242" s="1398"/>
      <c r="S242" s="1398"/>
      <c r="T242" s="1398"/>
      <c r="U242" s="1398"/>
      <c r="V242" s="1398"/>
      <c r="W242" s="1398"/>
      <c r="X242" s="1398"/>
      <c r="Y242" s="1398"/>
      <c r="Z242" s="1398"/>
      <c r="AA242" s="1398"/>
      <c r="AB242" s="1398"/>
      <c r="AC242" s="1398"/>
      <c r="AD242" s="1398"/>
      <c r="AE242" s="1398"/>
      <c r="AF242" s="1398"/>
      <c r="AG242" s="1398"/>
      <c r="AH242" s="1398"/>
      <c r="AI242" s="1398"/>
      <c r="AJ242" s="1398"/>
      <c r="AK242" s="1398"/>
      <c r="AL242" s="1398"/>
      <c r="AM242" s="1398"/>
      <c r="AN242" s="1398"/>
      <c r="AO242" s="1398"/>
      <c r="AP242" s="1398"/>
      <c r="AQ242" s="1398"/>
      <c r="AR242" s="1398"/>
      <c r="AS242" s="1398"/>
      <c r="AT242" s="1398"/>
      <c r="AU242" s="1398"/>
      <c r="AV242" s="1398"/>
      <c r="AW242" s="1398"/>
      <c r="AX242" s="1398"/>
      <c r="AY242" s="1398"/>
      <c r="AZ242" s="1398"/>
      <c r="BA242" s="1398"/>
      <c r="BB242" s="1398"/>
      <c r="BC242" s="1398"/>
      <c r="BD242" s="1398"/>
      <c r="BE242" s="1398"/>
      <c r="BF242" s="1398"/>
      <c r="BG242" s="1398"/>
      <c r="BH242" s="1398"/>
      <c r="BI242" s="1398"/>
      <c r="BJ242" s="1398"/>
      <c r="BK242" s="1398"/>
      <c r="BL242" s="1398"/>
      <c r="BM242" s="1398"/>
      <c r="BN242" s="1398"/>
      <c r="BO242" s="1398"/>
      <c r="BP242" s="1398"/>
      <c r="BQ242" s="1398"/>
      <c r="BR242" s="651"/>
    </row>
    <row r="243" spans="1:70" ht="76.5" customHeight="1">
      <c r="A243" s="1398"/>
      <c r="B243" s="1398"/>
      <c r="C243" s="1398"/>
      <c r="D243" s="1398"/>
      <c r="E243" s="1398"/>
      <c r="F243" s="1398"/>
      <c r="G243" s="1398"/>
      <c r="H243" s="1398"/>
      <c r="I243" s="1398"/>
      <c r="J243" s="1398"/>
      <c r="K243" s="1398"/>
      <c r="L243" s="1398"/>
      <c r="M243" s="1398"/>
      <c r="N243" s="1398"/>
      <c r="O243" s="1398"/>
      <c r="P243" s="1398"/>
      <c r="Q243" s="1398"/>
      <c r="R243" s="1398"/>
      <c r="S243" s="1398"/>
      <c r="T243" s="1398"/>
      <c r="U243" s="1398"/>
      <c r="V243" s="1398"/>
      <c r="W243" s="1398"/>
      <c r="X243" s="1398"/>
      <c r="Y243" s="1398"/>
      <c r="Z243" s="1398"/>
      <c r="AA243" s="1398"/>
      <c r="AB243" s="1398"/>
      <c r="AC243" s="1398"/>
      <c r="AD243" s="1398"/>
      <c r="AE243" s="1398"/>
      <c r="AF243" s="1398"/>
      <c r="AG243" s="1398"/>
      <c r="AH243" s="1398"/>
      <c r="AI243" s="1398"/>
      <c r="AJ243" s="1398"/>
      <c r="AK243" s="1398"/>
      <c r="AL243" s="1398"/>
      <c r="AM243" s="1398"/>
      <c r="AN243" s="1398"/>
      <c r="AO243" s="1398"/>
      <c r="AP243" s="1398"/>
      <c r="AQ243" s="1398"/>
      <c r="AR243" s="1398"/>
      <c r="AS243" s="1398"/>
      <c r="AT243" s="1398"/>
      <c r="AU243" s="1398"/>
      <c r="AV243" s="1398"/>
      <c r="AW243" s="1398"/>
      <c r="AX243" s="1398"/>
      <c r="AY243" s="1398"/>
      <c r="AZ243" s="1398"/>
      <c r="BA243" s="1398"/>
      <c r="BB243" s="1398"/>
      <c r="BC243" s="1398"/>
      <c r="BD243" s="1398"/>
      <c r="BE243" s="1398"/>
      <c r="BF243" s="1398"/>
      <c r="BG243" s="1398"/>
      <c r="BH243" s="1398"/>
      <c r="BI243" s="1398"/>
      <c r="BJ243" s="1398"/>
      <c r="BK243" s="1398"/>
      <c r="BL243" s="1398"/>
      <c r="BM243" s="1398"/>
      <c r="BN243" s="1398"/>
      <c r="BO243" s="1398"/>
      <c r="BP243" s="1398"/>
      <c r="BQ243" s="1398"/>
      <c r="BR243" s="651"/>
    </row>
    <row r="244" spans="1:70" ht="76.5" customHeight="1">
      <c r="A244" s="1398"/>
      <c r="B244" s="1398"/>
      <c r="C244" s="1398"/>
      <c r="D244" s="1398"/>
      <c r="E244" s="1398"/>
      <c r="F244" s="1398"/>
      <c r="G244" s="1398"/>
      <c r="H244" s="1398"/>
      <c r="I244" s="1398"/>
      <c r="J244" s="1398"/>
      <c r="K244" s="1398"/>
      <c r="L244" s="1398"/>
      <c r="M244" s="1398"/>
      <c r="N244" s="1398"/>
      <c r="O244" s="1398"/>
      <c r="P244" s="1398"/>
      <c r="Q244" s="1398"/>
      <c r="R244" s="1398"/>
      <c r="S244" s="1398"/>
      <c r="T244" s="1398"/>
      <c r="U244" s="1398"/>
      <c r="V244" s="1398"/>
      <c r="W244" s="1398"/>
      <c r="X244" s="1398"/>
      <c r="Y244" s="1398"/>
      <c r="Z244" s="1398"/>
      <c r="AA244" s="1398"/>
      <c r="AB244" s="1398"/>
      <c r="AC244" s="1398"/>
      <c r="AD244" s="1398"/>
      <c r="AE244" s="1398"/>
      <c r="AF244" s="1398"/>
      <c r="AG244" s="1398"/>
      <c r="AH244" s="1398"/>
      <c r="AI244" s="1398"/>
      <c r="AJ244" s="1398"/>
      <c r="AK244" s="1398"/>
      <c r="BR244" s="651"/>
    </row>
    <row r="245" spans="1:70" ht="76.5">
      <c r="A245" s="634"/>
      <c r="B245" s="1588"/>
      <c r="C245" s="1588"/>
      <c r="D245" s="1588"/>
      <c r="E245" s="1588"/>
      <c r="F245" s="1588"/>
      <c r="G245" s="1588"/>
      <c r="H245" s="1588"/>
      <c r="I245" s="1588"/>
      <c r="J245" s="1588"/>
      <c r="K245" s="1588"/>
      <c r="L245" s="1588"/>
      <c r="M245" s="1588"/>
      <c r="N245" s="1588"/>
      <c r="O245" s="1588"/>
      <c r="P245" s="1588"/>
      <c r="Q245" s="1588"/>
      <c r="R245" s="1588"/>
      <c r="S245" s="1588"/>
      <c r="T245" s="1588"/>
      <c r="U245" s="1588"/>
      <c r="V245" s="1588"/>
      <c r="W245" s="1588"/>
      <c r="X245" s="1588"/>
      <c r="Y245" s="775"/>
      <c r="Z245" s="775"/>
      <c r="AA245" s="775"/>
      <c r="AB245" s="775"/>
      <c r="AC245" s="775"/>
      <c r="AD245" s="775"/>
      <c r="AE245" s="776"/>
      <c r="AF245" s="776"/>
      <c r="AG245" s="776"/>
      <c r="AH245" s="776"/>
      <c r="AI245" s="776"/>
      <c r="AJ245" s="776"/>
      <c r="AK245" s="634"/>
      <c r="AL245" s="634"/>
      <c r="AM245" s="634"/>
      <c r="AN245" s="634"/>
      <c r="AO245" s="634"/>
      <c r="AP245" s="634"/>
      <c r="AQ245" s="634"/>
      <c r="AR245" s="634"/>
      <c r="AS245" s="634"/>
      <c r="AT245" s="634"/>
      <c r="AU245" s="634"/>
      <c r="AV245" s="634"/>
      <c r="AW245" s="634"/>
      <c r="AX245" s="634"/>
      <c r="AY245" s="634"/>
      <c r="AZ245" s="634"/>
      <c r="BA245" s="634"/>
      <c r="BB245" s="634"/>
      <c r="BC245" s="634"/>
      <c r="BD245" s="634"/>
      <c r="BE245" s="634"/>
      <c r="BF245" s="634"/>
      <c r="BG245" s="634"/>
      <c r="BH245" s="634"/>
      <c r="BI245" s="634"/>
      <c r="BJ245" s="634"/>
      <c r="BK245" s="634"/>
      <c r="BL245" s="634"/>
      <c r="BM245" s="634"/>
      <c r="BN245" s="634"/>
      <c r="BO245" s="651"/>
      <c r="BP245" s="651"/>
      <c r="BQ245" s="651"/>
      <c r="BR245" s="651"/>
    </row>
    <row r="246" spans="1:70" ht="76.5">
      <c r="A246" s="634"/>
      <c r="B246" s="1589"/>
      <c r="C246" s="1589"/>
      <c r="D246" s="1589"/>
      <c r="E246" s="1589"/>
      <c r="F246" s="1589"/>
      <c r="G246" s="1589"/>
      <c r="H246" s="1589"/>
      <c r="I246" s="1589"/>
      <c r="J246" s="1589"/>
      <c r="K246" s="1589"/>
      <c r="L246" s="1589"/>
      <c r="M246" s="1589"/>
      <c r="N246" s="1589"/>
      <c r="O246" s="1589"/>
      <c r="P246" s="1589"/>
      <c r="Q246" s="1589"/>
      <c r="R246" s="1589"/>
      <c r="S246" s="1589"/>
      <c r="T246" s="1589"/>
      <c r="U246" s="1589"/>
      <c r="V246" s="1589"/>
      <c r="W246" s="1589"/>
      <c r="X246" s="777"/>
      <c r="Y246" s="777"/>
      <c r="Z246" s="777"/>
      <c r="AA246" s="777"/>
      <c r="AB246" s="777"/>
      <c r="AC246" s="777"/>
      <c r="AD246" s="777"/>
      <c r="AE246" s="776"/>
      <c r="AF246" s="778"/>
      <c r="AG246" s="778"/>
      <c r="AH246" s="778"/>
      <c r="AI246" s="778"/>
      <c r="AJ246" s="778"/>
      <c r="AK246" s="634"/>
      <c r="AL246" s="634"/>
      <c r="AM246" s="634"/>
      <c r="AN246" s="634"/>
      <c r="AO246" s="634"/>
      <c r="AP246" s="634"/>
      <c r="AQ246" s="634"/>
      <c r="AR246" s="634"/>
      <c r="AS246" s="634"/>
      <c r="AT246" s="634"/>
      <c r="AU246" s="634"/>
      <c r="AV246" s="634"/>
      <c r="AW246" s="634"/>
      <c r="AX246" s="634"/>
      <c r="AY246" s="634"/>
      <c r="AZ246" s="634"/>
      <c r="BA246" s="634"/>
      <c r="BB246" s="634"/>
      <c r="BC246" s="634"/>
      <c r="BD246" s="634"/>
      <c r="BE246" s="634"/>
      <c r="BF246" s="634"/>
      <c r="BG246" s="634"/>
      <c r="BH246" s="634"/>
      <c r="BI246" s="634"/>
      <c r="BJ246" s="634"/>
      <c r="BK246" s="634"/>
      <c r="BL246" s="634"/>
      <c r="BM246" s="634"/>
      <c r="BN246" s="634"/>
      <c r="BO246" s="651"/>
      <c r="BP246" s="651"/>
      <c r="BQ246" s="651"/>
      <c r="BR246" s="651"/>
    </row>
    <row r="247" spans="1:70" ht="76.5">
      <c r="A247" s="634"/>
      <c r="B247" s="1590"/>
      <c r="C247" s="1590"/>
      <c r="D247" s="1590"/>
      <c r="E247" s="1590"/>
      <c r="F247" s="1590"/>
      <c r="G247" s="1590"/>
      <c r="H247" s="1590"/>
      <c r="I247" s="1590"/>
      <c r="J247" s="1590"/>
      <c r="K247" s="1590"/>
      <c r="L247" s="1590"/>
      <c r="M247" s="1590"/>
      <c r="N247" s="1590"/>
      <c r="O247" s="1590"/>
      <c r="P247" s="1590"/>
      <c r="Q247" s="1590"/>
      <c r="R247" s="1590"/>
      <c r="S247" s="1590"/>
      <c r="T247" s="1590"/>
      <c r="U247" s="1590"/>
      <c r="V247" s="1590"/>
      <c r="W247" s="1590"/>
      <c r="X247" s="1590"/>
      <c r="Y247" s="1590"/>
      <c r="Z247" s="1590"/>
      <c r="AA247" s="1590"/>
      <c r="AB247" s="1590"/>
      <c r="AC247" s="1590"/>
      <c r="AD247" s="1590"/>
      <c r="AE247" s="778"/>
      <c r="AF247" s="778"/>
      <c r="AG247" s="778"/>
      <c r="AH247" s="778"/>
      <c r="AI247" s="778"/>
      <c r="AJ247" s="778"/>
      <c r="AK247" s="634"/>
      <c r="AL247" s="634"/>
      <c r="AM247" s="634"/>
      <c r="AN247" s="634"/>
      <c r="AO247" s="634"/>
      <c r="AP247" s="634"/>
      <c r="AQ247" s="634"/>
      <c r="AR247" s="634"/>
      <c r="AS247" s="634"/>
      <c r="AT247" s="634"/>
      <c r="AU247" s="634"/>
      <c r="AV247" s="634"/>
      <c r="AW247" s="634"/>
      <c r="AX247" s="634"/>
      <c r="AY247" s="634"/>
      <c r="AZ247" s="634"/>
      <c r="BA247" s="634"/>
      <c r="BB247" s="634"/>
      <c r="BC247" s="634"/>
      <c r="BD247" s="634"/>
      <c r="BE247" s="634"/>
      <c r="BF247" s="634"/>
      <c r="BG247" s="634"/>
      <c r="BH247" s="634"/>
      <c r="BI247" s="634"/>
      <c r="BJ247" s="634"/>
      <c r="BK247" s="634"/>
      <c r="BL247" s="634"/>
      <c r="BM247" s="634"/>
      <c r="BN247" s="634"/>
      <c r="BO247" s="651"/>
      <c r="BP247" s="651"/>
      <c r="BQ247" s="651"/>
      <c r="BR247" s="651"/>
    </row>
    <row r="248" spans="1:70" ht="76.5">
      <c r="A248" s="634"/>
      <c r="B248" s="779"/>
      <c r="C248" s="779"/>
      <c r="D248" s="779"/>
      <c r="E248" s="779"/>
      <c r="F248" s="779"/>
      <c r="G248" s="779"/>
      <c r="H248" s="779"/>
      <c r="I248" s="779"/>
      <c r="J248" s="779"/>
      <c r="K248" s="779"/>
      <c r="L248" s="779"/>
      <c r="M248" s="779"/>
      <c r="N248" s="779"/>
      <c r="O248" s="779"/>
      <c r="P248" s="779"/>
      <c r="Q248" s="779"/>
      <c r="R248" s="779"/>
      <c r="S248" s="779"/>
      <c r="T248" s="779"/>
      <c r="U248" s="779"/>
      <c r="V248" s="779"/>
      <c r="W248" s="779"/>
      <c r="X248" s="779"/>
      <c r="Y248" s="779"/>
      <c r="Z248" s="779"/>
      <c r="AA248" s="779"/>
      <c r="AB248" s="779"/>
      <c r="AC248" s="779"/>
      <c r="AD248" s="779"/>
      <c r="AE248" s="778"/>
      <c r="AF248" s="778"/>
      <c r="AG248" s="778"/>
      <c r="AH248" s="778"/>
      <c r="AI248" s="778"/>
      <c r="AJ248" s="778"/>
      <c r="AK248" s="634"/>
      <c r="AL248" s="634"/>
      <c r="AM248" s="634"/>
      <c r="AN248" s="634"/>
      <c r="AO248" s="634"/>
      <c r="AP248" s="634"/>
      <c r="AQ248" s="634"/>
      <c r="AR248" s="634"/>
      <c r="AS248" s="634"/>
      <c r="AT248" s="634"/>
      <c r="AU248" s="634"/>
      <c r="AV248" s="634"/>
      <c r="AW248" s="634"/>
      <c r="AX248" s="634"/>
      <c r="AY248" s="634"/>
      <c r="AZ248" s="634"/>
      <c r="BA248" s="634"/>
      <c r="BB248" s="634"/>
      <c r="BC248" s="634"/>
      <c r="BD248" s="634"/>
      <c r="BE248" s="634"/>
      <c r="BF248" s="634"/>
      <c r="BG248" s="634"/>
      <c r="BH248" s="634"/>
      <c r="BI248" s="634"/>
      <c r="BJ248" s="634"/>
      <c r="BK248" s="634"/>
      <c r="BL248" s="634"/>
      <c r="BM248" s="634"/>
      <c r="BN248" s="634"/>
      <c r="BO248" s="651"/>
      <c r="BP248" s="651"/>
      <c r="BQ248" s="651"/>
      <c r="BR248" s="651"/>
    </row>
    <row r="249" spans="1:70" ht="76.5">
      <c r="A249" s="634"/>
      <c r="B249" s="1604"/>
      <c r="C249" s="1604"/>
      <c r="D249" s="1604"/>
      <c r="E249" s="1604"/>
      <c r="F249" s="1604"/>
      <c r="G249" s="1604"/>
      <c r="H249" s="1604"/>
      <c r="I249" s="1604"/>
      <c r="J249" s="1604"/>
      <c r="K249" s="1604"/>
      <c r="L249" s="1604"/>
      <c r="M249" s="1604"/>
      <c r="N249" s="1604"/>
      <c r="O249" s="1604"/>
      <c r="P249" s="1604"/>
      <c r="Q249" s="1604"/>
      <c r="R249" s="1604"/>
      <c r="S249" s="1604"/>
      <c r="T249" s="1604"/>
      <c r="U249" s="1604"/>
      <c r="V249" s="1604"/>
      <c r="W249" s="1604"/>
      <c r="X249" s="1604"/>
      <c r="Y249" s="1604"/>
      <c r="Z249" s="1604"/>
      <c r="AA249" s="1604"/>
      <c r="AB249" s="1604"/>
      <c r="AC249" s="1604"/>
      <c r="AD249" s="778"/>
      <c r="AE249" s="778"/>
      <c r="AF249" s="778"/>
      <c r="AG249" s="778"/>
      <c r="AH249" s="778"/>
      <c r="AI249" s="778"/>
      <c r="AJ249" s="778"/>
      <c r="AK249" s="634"/>
      <c r="AL249" s="634"/>
      <c r="AM249" s="634"/>
      <c r="AN249" s="634"/>
      <c r="AO249" s="634"/>
      <c r="AP249" s="634"/>
      <c r="AQ249" s="634"/>
      <c r="AR249" s="634"/>
      <c r="AS249" s="634"/>
      <c r="AT249" s="634"/>
      <c r="AU249" s="634"/>
      <c r="AV249" s="634"/>
      <c r="AW249" s="634"/>
      <c r="AX249" s="634"/>
      <c r="AY249" s="634"/>
      <c r="AZ249" s="634"/>
      <c r="BA249" s="634"/>
      <c r="BB249" s="634"/>
      <c r="BC249" s="634"/>
      <c r="BD249" s="634"/>
      <c r="BE249" s="634"/>
      <c r="BF249" s="634"/>
      <c r="BG249" s="634"/>
      <c r="BH249" s="634"/>
      <c r="BI249" s="634"/>
      <c r="BJ249" s="634"/>
      <c r="BK249" s="634"/>
      <c r="BL249" s="634"/>
      <c r="BM249" s="634"/>
      <c r="BN249" s="634"/>
      <c r="BO249" s="651"/>
      <c r="BP249" s="651"/>
      <c r="BQ249" s="651"/>
      <c r="BR249" s="651"/>
    </row>
    <row r="250" spans="1:70" ht="76.5">
      <c r="A250" s="634"/>
      <c r="B250" s="778"/>
      <c r="C250" s="778"/>
      <c r="D250" s="778"/>
      <c r="E250" s="778"/>
      <c r="F250" s="778"/>
      <c r="G250" s="778"/>
      <c r="H250" s="778"/>
      <c r="I250" s="778"/>
      <c r="J250" s="778"/>
      <c r="K250" s="778"/>
      <c r="L250" s="778"/>
      <c r="M250" s="778"/>
      <c r="N250" s="778"/>
      <c r="O250" s="778"/>
      <c r="P250" s="778"/>
      <c r="Q250" s="778"/>
      <c r="R250" s="778"/>
      <c r="S250" s="780"/>
      <c r="T250" s="780"/>
      <c r="U250" s="778"/>
      <c r="V250" s="778"/>
      <c r="W250" s="778"/>
      <c r="X250" s="778"/>
      <c r="Y250" s="778"/>
      <c r="Z250" s="778"/>
      <c r="AA250" s="778"/>
      <c r="AB250" s="778"/>
      <c r="AC250" s="778"/>
      <c r="AD250" s="778"/>
      <c r="AE250" s="778"/>
      <c r="AF250" s="778"/>
      <c r="AG250" s="778"/>
      <c r="AH250" s="778"/>
      <c r="AI250" s="778"/>
      <c r="AJ250" s="778"/>
      <c r="AK250" s="778"/>
      <c r="AL250" s="778"/>
      <c r="AM250" s="778"/>
      <c r="AN250" s="778"/>
      <c r="AO250" s="778"/>
      <c r="AP250" s="778"/>
      <c r="AQ250" s="778"/>
      <c r="AR250" s="778"/>
      <c r="AS250" s="778"/>
      <c r="AT250" s="778"/>
      <c r="AU250" s="778"/>
      <c r="AV250" s="778"/>
      <c r="AW250" s="778"/>
      <c r="AX250" s="778"/>
      <c r="AY250" s="778"/>
      <c r="AZ250" s="778"/>
      <c r="BA250" s="778"/>
      <c r="BB250" s="778"/>
      <c r="BC250" s="778"/>
      <c r="BD250" s="778"/>
      <c r="BE250" s="778"/>
      <c r="BF250" s="778"/>
      <c r="BG250" s="778"/>
      <c r="BH250" s="778"/>
      <c r="BI250" s="778"/>
      <c r="BJ250" s="778"/>
      <c r="BK250" s="778"/>
      <c r="BL250" s="778"/>
      <c r="BM250" s="778"/>
      <c r="BN250" s="778"/>
      <c r="BO250" s="781"/>
      <c r="BP250" s="781"/>
      <c r="BQ250" s="781"/>
      <c r="BR250" s="781"/>
    </row>
    <row r="251" spans="2:69" ht="61.5">
      <c r="B251" s="782"/>
      <c r="BO251" s="620"/>
      <c r="BP251" s="620"/>
      <c r="BQ251" s="620"/>
    </row>
    <row r="252" spans="67:69" ht="61.5">
      <c r="BO252" s="620"/>
      <c r="BP252" s="620"/>
      <c r="BQ252" s="620"/>
    </row>
  </sheetData>
  <sheetProtection/>
  <mergeCells count="2292">
    <mergeCell ref="B195:E195"/>
    <mergeCell ref="F195:BN195"/>
    <mergeCell ref="BO195:BR195"/>
    <mergeCell ref="B181:E181"/>
    <mergeCell ref="B182:E182"/>
    <mergeCell ref="F181:BN181"/>
    <mergeCell ref="F182:BN182"/>
    <mergeCell ref="BO181:BR181"/>
    <mergeCell ref="BO182:BR182"/>
    <mergeCell ref="AL187:BR192"/>
    <mergeCell ref="Q44:R44"/>
    <mergeCell ref="S44:T44"/>
    <mergeCell ref="U44:V44"/>
    <mergeCell ref="W44:X44"/>
    <mergeCell ref="Y44:Z44"/>
    <mergeCell ref="AA44:AB44"/>
    <mergeCell ref="AE137:AF137"/>
    <mergeCell ref="BA133:BB133"/>
    <mergeCell ref="BA134:BB134"/>
    <mergeCell ref="AE44:AF44"/>
    <mergeCell ref="AG44:AH44"/>
    <mergeCell ref="AK44:AL44"/>
    <mergeCell ref="AO44:AP44"/>
    <mergeCell ref="AS44:AT44"/>
    <mergeCell ref="BO151:BR151"/>
    <mergeCell ref="BO152:BR152"/>
    <mergeCell ref="AG151:AH151"/>
    <mergeCell ref="AG152:AH152"/>
    <mergeCell ref="BE152:BF152"/>
    <mergeCell ref="BA44:BB44"/>
    <mergeCell ref="BE44:BF44"/>
    <mergeCell ref="BI44:BJ44"/>
    <mergeCell ref="BM44:BN44"/>
    <mergeCell ref="AW44:AX44"/>
    <mergeCell ref="W152:X152"/>
    <mergeCell ref="BM137:BN137"/>
    <mergeCell ref="BI152:BJ152"/>
    <mergeCell ref="F209:BN209"/>
    <mergeCell ref="Y152:Z152"/>
    <mergeCell ref="AA151:AB151"/>
    <mergeCell ref="AC151:AD151"/>
    <mergeCell ref="AE151:AF151"/>
    <mergeCell ref="BM152:BN152"/>
    <mergeCell ref="Y151:Z151"/>
    <mergeCell ref="BA151:BB151"/>
    <mergeCell ref="BA152:BB152"/>
    <mergeCell ref="BA153:BB153"/>
    <mergeCell ref="F205:BN205"/>
    <mergeCell ref="F204:BN204"/>
    <mergeCell ref="Q129:R129"/>
    <mergeCell ref="AC129:AD129"/>
    <mergeCell ref="Y129:Z129"/>
    <mergeCell ref="W129:X129"/>
    <mergeCell ref="U152:V152"/>
    <mergeCell ref="AK155:AL155"/>
    <mergeCell ref="AG153:AH153"/>
    <mergeCell ref="BI155:BJ155"/>
    <mergeCell ref="BE154:BF154"/>
    <mergeCell ref="BE155:BF155"/>
    <mergeCell ref="BE156:BF156"/>
    <mergeCell ref="BI156:BJ156"/>
    <mergeCell ref="BA156:BB156"/>
    <mergeCell ref="S117:T117"/>
    <mergeCell ref="S120:T120"/>
    <mergeCell ref="F176:BN176"/>
    <mergeCell ref="BI153:BJ153"/>
    <mergeCell ref="BI154:BJ154"/>
    <mergeCell ref="AW153:AX153"/>
    <mergeCell ref="AW154:AX154"/>
    <mergeCell ref="AW156:AX156"/>
    <mergeCell ref="BA154:BB154"/>
    <mergeCell ref="AK154:AL154"/>
    <mergeCell ref="C138:P138"/>
    <mergeCell ref="Q138:R138"/>
    <mergeCell ref="U138:V138"/>
    <mergeCell ref="W138:X138"/>
    <mergeCell ref="S137:T137"/>
    <mergeCell ref="W120:X120"/>
    <mergeCell ref="BC8:BK8"/>
    <mergeCell ref="BM151:BN151"/>
    <mergeCell ref="AE80:AF80"/>
    <mergeCell ref="AE81:AF81"/>
    <mergeCell ref="AE82:AF82"/>
    <mergeCell ref="BI75:BJ75"/>
    <mergeCell ref="BI76:BJ76"/>
    <mergeCell ref="BI77:BJ77"/>
    <mergeCell ref="BI78:BJ78"/>
    <mergeCell ref="BA137:BB137"/>
    <mergeCell ref="U120:V120"/>
    <mergeCell ref="W84:X84"/>
    <mergeCell ref="Y84:Z84"/>
    <mergeCell ref="AE111:AF111"/>
    <mergeCell ref="B96:AK103"/>
    <mergeCell ref="AE107:AF108"/>
    <mergeCell ref="AA119:AB119"/>
    <mergeCell ref="AC119:AD119"/>
    <mergeCell ref="C117:P117"/>
    <mergeCell ref="Q117:R117"/>
    <mergeCell ref="AW123:AX123"/>
    <mergeCell ref="C44:P44"/>
    <mergeCell ref="BM41:BN41"/>
    <mergeCell ref="C41:P41"/>
    <mergeCell ref="Q41:R41"/>
    <mergeCell ref="S41:T41"/>
    <mergeCell ref="U41:V41"/>
    <mergeCell ref="AS41:AT41"/>
    <mergeCell ref="AW41:AX41"/>
    <mergeCell ref="BA41:BB41"/>
    <mergeCell ref="AK78:AL78"/>
    <mergeCell ref="BE80:BF80"/>
    <mergeCell ref="BE89:BF89"/>
    <mergeCell ref="BO120:BR120"/>
    <mergeCell ref="W125:X125"/>
    <mergeCell ref="Y125:Z125"/>
    <mergeCell ref="AA125:AB125"/>
    <mergeCell ref="AC125:AD125"/>
    <mergeCell ref="AE125:AF125"/>
    <mergeCell ref="AW120:AX120"/>
    <mergeCell ref="U73:V73"/>
    <mergeCell ref="BA78:BB78"/>
    <mergeCell ref="BA79:BB79"/>
    <mergeCell ref="AE76:AF76"/>
    <mergeCell ref="AE77:AF77"/>
    <mergeCell ref="AE78:AF78"/>
    <mergeCell ref="AE79:AF79"/>
    <mergeCell ref="AS77:AT77"/>
    <mergeCell ref="AO76:AP76"/>
    <mergeCell ref="AK77:AL77"/>
    <mergeCell ref="W76:X76"/>
    <mergeCell ref="Y76:Z76"/>
    <mergeCell ref="AA76:AB76"/>
    <mergeCell ref="AC76:AD76"/>
    <mergeCell ref="S75:T75"/>
    <mergeCell ref="S76:T76"/>
    <mergeCell ref="Q62:R62"/>
    <mergeCell ref="Q73:R73"/>
    <mergeCell ref="Q60:R60"/>
    <mergeCell ref="Q61:R61"/>
    <mergeCell ref="Q70:R70"/>
    <mergeCell ref="S70:T70"/>
    <mergeCell ref="Q72:R72"/>
    <mergeCell ref="S72:T72"/>
    <mergeCell ref="S73:T73"/>
    <mergeCell ref="S113:T113"/>
    <mergeCell ref="U113:V113"/>
    <mergeCell ref="W113:X113"/>
    <mergeCell ref="Q111:R111"/>
    <mergeCell ref="S93:T93"/>
    <mergeCell ref="U93:V93"/>
    <mergeCell ref="Q105:R108"/>
    <mergeCell ref="U112:V112"/>
    <mergeCell ref="W112:X112"/>
    <mergeCell ref="AE72:AF72"/>
    <mergeCell ref="AE73:AF73"/>
    <mergeCell ref="AE75:AF75"/>
    <mergeCell ref="U89:V89"/>
    <mergeCell ref="Q88:R88"/>
    <mergeCell ref="S88:T88"/>
    <mergeCell ref="S77:T77"/>
    <mergeCell ref="S78:T78"/>
    <mergeCell ref="S79:T79"/>
    <mergeCell ref="Q76:R76"/>
    <mergeCell ref="AE59:AF59"/>
    <mergeCell ref="AE60:AF60"/>
    <mergeCell ref="AE63:AF63"/>
    <mergeCell ref="AE69:AF69"/>
    <mergeCell ref="AE70:AF70"/>
    <mergeCell ref="AE71:AF71"/>
    <mergeCell ref="AC59:AD59"/>
    <mergeCell ref="AA75:AB75"/>
    <mergeCell ref="AC75:AD75"/>
    <mergeCell ref="W73:X73"/>
    <mergeCell ref="AC69:AD69"/>
    <mergeCell ref="AC73:AD73"/>
    <mergeCell ref="AC74:AD74"/>
    <mergeCell ref="AC72:AD72"/>
    <mergeCell ref="AA63:AB63"/>
    <mergeCell ref="AC63:AD63"/>
    <mergeCell ref="BP22:BQ22"/>
    <mergeCell ref="BP23:BQ23"/>
    <mergeCell ref="BP24:BQ24"/>
    <mergeCell ref="BP25:BQ25"/>
    <mergeCell ref="BP26:BQ26"/>
    <mergeCell ref="AA55:AB55"/>
    <mergeCell ref="AA70:AB70"/>
    <mergeCell ref="BO58:BR58"/>
    <mergeCell ref="S46:T46"/>
    <mergeCell ref="S47:T47"/>
    <mergeCell ref="AC70:AD70"/>
    <mergeCell ref="W52:X52"/>
    <mergeCell ref="BA47:BB47"/>
    <mergeCell ref="AS50:AT50"/>
    <mergeCell ref="AS49:AT49"/>
    <mergeCell ref="W70:X70"/>
    <mergeCell ref="Y70:Z70"/>
    <mergeCell ref="Y72:Z72"/>
    <mergeCell ref="W55:X55"/>
    <mergeCell ref="Y55:Z55"/>
    <mergeCell ref="AA62:AB62"/>
    <mergeCell ref="AA69:AB69"/>
    <mergeCell ref="AA58:AB58"/>
    <mergeCell ref="AA72:AB72"/>
    <mergeCell ref="AA59:AB59"/>
    <mergeCell ref="AA82:AB82"/>
    <mergeCell ref="AC82:AD82"/>
    <mergeCell ref="AE112:AF112"/>
    <mergeCell ref="BO44:BR44"/>
    <mergeCell ref="BD22:BE22"/>
    <mergeCell ref="BD23:BE23"/>
    <mergeCell ref="BD24:BE24"/>
    <mergeCell ref="BD25:BE25"/>
    <mergeCell ref="BD26:BE26"/>
    <mergeCell ref="BA40:BB40"/>
    <mergeCell ref="AA4:AZ4"/>
    <mergeCell ref="W7:BB7"/>
    <mergeCell ref="W9:BB9"/>
    <mergeCell ref="AZ18:AZ19"/>
    <mergeCell ref="BB18:BB19"/>
    <mergeCell ref="BB20:BB21"/>
    <mergeCell ref="AG20:AG21"/>
    <mergeCell ref="AJ20:AJ21"/>
    <mergeCell ref="Z20:Z21"/>
    <mergeCell ref="AA20:AA21"/>
    <mergeCell ref="AD16:AH16"/>
    <mergeCell ref="AG39:AH39"/>
    <mergeCell ref="AG40:AH40"/>
    <mergeCell ref="W20:W21"/>
    <mergeCell ref="X20:X21"/>
    <mergeCell ref="AW36:BD36"/>
    <mergeCell ref="AD20:AD21"/>
    <mergeCell ref="AE20:AE21"/>
    <mergeCell ref="AF20:AF21"/>
    <mergeCell ref="AB20:AB21"/>
    <mergeCell ref="AG35:BL35"/>
    <mergeCell ref="BF16:BG21"/>
    <mergeCell ref="BF22:BG22"/>
    <mergeCell ref="BF23:BG23"/>
    <mergeCell ref="BF24:BG24"/>
    <mergeCell ref="BF25:BG25"/>
    <mergeCell ref="BF26:BG26"/>
    <mergeCell ref="BH23:BI23"/>
    <mergeCell ref="BH24:BI24"/>
    <mergeCell ref="AS48:AT48"/>
    <mergeCell ref="AS47:AT47"/>
    <mergeCell ref="AS46:AT46"/>
    <mergeCell ref="AS45:AT45"/>
    <mergeCell ref="BA39:BB39"/>
    <mergeCell ref="BA46:BB46"/>
    <mergeCell ref="BD16:BE21"/>
    <mergeCell ref="BH16:BI21"/>
    <mergeCell ref="BH22:BI22"/>
    <mergeCell ref="AT18:AT19"/>
    <mergeCell ref="AQ16:AU16"/>
    <mergeCell ref="AV20:AV21"/>
    <mergeCell ref="AV16:AY16"/>
    <mergeCell ref="AV18:AV19"/>
    <mergeCell ref="AX18:AX19"/>
    <mergeCell ref="BC18:BC19"/>
    <mergeCell ref="BH25:BI25"/>
    <mergeCell ref="BH26:BI26"/>
    <mergeCell ref="BJ16:BK21"/>
    <mergeCell ref="BJ24:BK24"/>
    <mergeCell ref="BJ25:BK25"/>
    <mergeCell ref="BJ26:BK26"/>
    <mergeCell ref="BI41:BJ41"/>
    <mergeCell ref="BL16:BM21"/>
    <mergeCell ref="BN16:BO21"/>
    <mergeCell ref="BA73:BB73"/>
    <mergeCell ref="BA72:BB72"/>
    <mergeCell ref="BA71:BB71"/>
    <mergeCell ref="BA70:BB70"/>
    <mergeCell ref="BA69:BB69"/>
    <mergeCell ref="BA63:BB63"/>
    <mergeCell ref="AZ16:BC16"/>
    <mergeCell ref="BL22:BM22"/>
    <mergeCell ref="BL23:BM23"/>
    <mergeCell ref="BL24:BM24"/>
    <mergeCell ref="BL25:BM25"/>
    <mergeCell ref="BL26:BM26"/>
    <mergeCell ref="BN22:BO22"/>
    <mergeCell ref="BN23:BO23"/>
    <mergeCell ref="BN24:BO24"/>
    <mergeCell ref="BN25:BO25"/>
    <mergeCell ref="BN26:BO26"/>
    <mergeCell ref="BE74:BF74"/>
    <mergeCell ref="BI133:BJ133"/>
    <mergeCell ref="BI129:BJ129"/>
    <mergeCell ref="BE133:BF133"/>
    <mergeCell ref="BE78:BF78"/>
    <mergeCell ref="BE79:BF79"/>
    <mergeCell ref="BI111:BJ111"/>
    <mergeCell ref="BI112:BJ112"/>
    <mergeCell ref="BI79:BJ79"/>
    <mergeCell ref="BA54:BB54"/>
    <mergeCell ref="BA53:BB53"/>
    <mergeCell ref="BA52:BB52"/>
    <mergeCell ref="BI126:BJ126"/>
    <mergeCell ref="BI127:BJ127"/>
    <mergeCell ref="BI128:BJ128"/>
    <mergeCell ref="BI80:BJ80"/>
    <mergeCell ref="BE126:BF126"/>
    <mergeCell ref="BE127:BF127"/>
    <mergeCell ref="BE128:BF128"/>
    <mergeCell ref="BI46:BJ46"/>
    <mergeCell ref="BE134:BF134"/>
    <mergeCell ref="BI118:BJ118"/>
    <mergeCell ref="BI60:BJ60"/>
    <mergeCell ref="BI61:BJ61"/>
    <mergeCell ref="BI62:BJ62"/>
    <mergeCell ref="BE123:BF123"/>
    <mergeCell ref="BE124:BF124"/>
    <mergeCell ref="BE75:BF75"/>
    <mergeCell ref="BE76:BF76"/>
    <mergeCell ref="BI48:BJ48"/>
    <mergeCell ref="BI49:BJ49"/>
    <mergeCell ref="BI50:BJ50"/>
    <mergeCell ref="BI51:BJ51"/>
    <mergeCell ref="BI52:BJ52"/>
    <mergeCell ref="BE92:BF92"/>
    <mergeCell ref="BE77:BF77"/>
    <mergeCell ref="BE70:BF70"/>
    <mergeCell ref="BE71:BF71"/>
    <mergeCell ref="BE72:BF72"/>
    <mergeCell ref="BI53:BJ53"/>
    <mergeCell ref="BI54:BJ54"/>
    <mergeCell ref="BI55:BJ55"/>
    <mergeCell ref="BI56:BJ56"/>
    <mergeCell ref="BI58:BJ58"/>
    <mergeCell ref="BI81:BJ81"/>
    <mergeCell ref="BI63:BJ63"/>
    <mergeCell ref="BI69:BJ69"/>
    <mergeCell ref="BI70:BJ70"/>
    <mergeCell ref="BI71:BJ71"/>
    <mergeCell ref="BI82:BJ82"/>
    <mergeCell ref="BI83:BJ83"/>
    <mergeCell ref="BI84:BJ84"/>
    <mergeCell ref="BI85:BJ85"/>
    <mergeCell ref="BI86:BJ86"/>
    <mergeCell ref="BI151:BJ151"/>
    <mergeCell ref="BI120:BJ120"/>
    <mergeCell ref="BI93:BJ93"/>
    <mergeCell ref="BI94:BJ94"/>
    <mergeCell ref="BI90:BJ91"/>
    <mergeCell ref="BG90:BG91"/>
    <mergeCell ref="BH90:BH91"/>
    <mergeCell ref="BI59:BJ59"/>
    <mergeCell ref="BI113:BJ113"/>
    <mergeCell ref="BI114:BJ114"/>
    <mergeCell ref="BI119:BJ119"/>
    <mergeCell ref="BI87:BJ87"/>
    <mergeCell ref="BI88:BJ88"/>
    <mergeCell ref="BI89:BJ89"/>
    <mergeCell ref="BI92:BJ92"/>
    <mergeCell ref="BI72:BJ72"/>
    <mergeCell ref="BI107:BL107"/>
    <mergeCell ref="BI144:BJ144"/>
    <mergeCell ref="BI123:BJ123"/>
    <mergeCell ref="BI124:BJ124"/>
    <mergeCell ref="BI125:BJ125"/>
    <mergeCell ref="BI73:BJ73"/>
    <mergeCell ref="BI74:BJ74"/>
    <mergeCell ref="BE106:BL106"/>
    <mergeCell ref="BK90:BK91"/>
    <mergeCell ref="BE69:BF69"/>
    <mergeCell ref="BE81:BF81"/>
    <mergeCell ref="BE82:BF82"/>
    <mergeCell ref="BE46:BF46"/>
    <mergeCell ref="BE47:BF47"/>
    <mergeCell ref="BE48:BF48"/>
    <mergeCell ref="BE49:BF49"/>
    <mergeCell ref="BE50:BF50"/>
    <mergeCell ref="BE51:BF51"/>
    <mergeCell ref="BE73:BF73"/>
    <mergeCell ref="BE62:BF62"/>
    <mergeCell ref="BE93:BF93"/>
    <mergeCell ref="BE111:BF111"/>
    <mergeCell ref="BE52:BF52"/>
    <mergeCell ref="BE53:BF53"/>
    <mergeCell ref="BE54:BF54"/>
    <mergeCell ref="BE55:BF55"/>
    <mergeCell ref="BE83:BF83"/>
    <mergeCell ref="BE84:BF84"/>
    <mergeCell ref="BE63:BF63"/>
    <mergeCell ref="BE56:BF56"/>
    <mergeCell ref="BE57:BF57"/>
    <mergeCell ref="BE58:BF58"/>
    <mergeCell ref="BE59:BF59"/>
    <mergeCell ref="BE60:BF60"/>
    <mergeCell ref="BE61:BF61"/>
    <mergeCell ref="BA126:BB126"/>
    <mergeCell ref="BA127:BB127"/>
    <mergeCell ref="BA128:BB128"/>
    <mergeCell ref="BA129:BB129"/>
    <mergeCell ref="BE121:BF122"/>
    <mergeCell ref="BC131:BC132"/>
    <mergeCell ref="BD131:BD132"/>
    <mergeCell ref="BE131:BF132"/>
    <mergeCell ref="BD121:BD122"/>
    <mergeCell ref="BE129:BF130"/>
    <mergeCell ref="BE87:BF87"/>
    <mergeCell ref="BE88:BF88"/>
    <mergeCell ref="BA107:BD107"/>
    <mergeCell ref="BE125:BF125"/>
    <mergeCell ref="BA111:BB111"/>
    <mergeCell ref="BA112:BB112"/>
    <mergeCell ref="BA113:BB113"/>
    <mergeCell ref="BA114:BB114"/>
    <mergeCell ref="BE112:BF112"/>
    <mergeCell ref="BE113:BF113"/>
    <mergeCell ref="BA119:BB119"/>
    <mergeCell ref="BA120:BB120"/>
    <mergeCell ref="BA123:BB123"/>
    <mergeCell ref="BA124:BB124"/>
    <mergeCell ref="BA125:BB125"/>
    <mergeCell ref="AW111:AX111"/>
    <mergeCell ref="AW112:AX112"/>
    <mergeCell ref="AW113:AX113"/>
    <mergeCell ref="AW114:AX114"/>
    <mergeCell ref="AW119:AX119"/>
    <mergeCell ref="AW133:AX133"/>
    <mergeCell ref="AW134:AX134"/>
    <mergeCell ref="AW137:AX137"/>
    <mergeCell ref="AW138:AX138"/>
    <mergeCell ref="AW151:AX151"/>
    <mergeCell ref="AW152:AX152"/>
    <mergeCell ref="AW150:AX150"/>
    <mergeCell ref="AW149:AX149"/>
    <mergeCell ref="AW148:AX148"/>
    <mergeCell ref="AW147:AX147"/>
    <mergeCell ref="BA87:BB87"/>
    <mergeCell ref="BA88:BB88"/>
    <mergeCell ref="BA131:BB132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8:AX58"/>
    <mergeCell ref="AW59:AX59"/>
    <mergeCell ref="AW87:AX87"/>
    <mergeCell ref="AW77:AX77"/>
    <mergeCell ref="AS90:AT91"/>
    <mergeCell ref="AU90:AU91"/>
    <mergeCell ref="AV90:AV91"/>
    <mergeCell ref="AW90:AX91"/>
    <mergeCell ref="AW81:AX81"/>
    <mergeCell ref="AW82:AX82"/>
    <mergeCell ref="AW80:AX80"/>
    <mergeCell ref="AS70:AT70"/>
    <mergeCell ref="AW83:AX83"/>
    <mergeCell ref="AW84:AX84"/>
    <mergeCell ref="AW85:AX85"/>
    <mergeCell ref="AW60:AX60"/>
    <mergeCell ref="AW61:AX61"/>
    <mergeCell ref="AW62:AX62"/>
    <mergeCell ref="AW63:AX63"/>
    <mergeCell ref="AW69:AX69"/>
    <mergeCell ref="AS58:AT58"/>
    <mergeCell ref="AS59:AT59"/>
    <mergeCell ref="AS60:AT60"/>
    <mergeCell ref="AS61:AT61"/>
    <mergeCell ref="AS62:AT62"/>
    <mergeCell ref="AS63:AT63"/>
    <mergeCell ref="AS71:AT71"/>
    <mergeCell ref="AS72:AT72"/>
    <mergeCell ref="AS73:AT73"/>
    <mergeCell ref="AS74:AT74"/>
    <mergeCell ref="AS75:AT75"/>
    <mergeCell ref="AS76:AT76"/>
    <mergeCell ref="AO90:AP91"/>
    <mergeCell ref="AY90:AY91"/>
    <mergeCell ref="AZ90:AZ91"/>
    <mergeCell ref="BA90:BB91"/>
    <mergeCell ref="AO111:AP111"/>
    <mergeCell ref="AO112:AP112"/>
    <mergeCell ref="BC90:BC91"/>
    <mergeCell ref="BD90:BD91"/>
    <mergeCell ref="BE90:BF91"/>
    <mergeCell ref="AS80:AT80"/>
    <mergeCell ref="AS81:AT81"/>
    <mergeCell ref="AS82:AT82"/>
    <mergeCell ref="AS83:AT83"/>
    <mergeCell ref="AS84:AT84"/>
    <mergeCell ref="AS85:AT85"/>
    <mergeCell ref="AW88:AX88"/>
    <mergeCell ref="AK58:AL58"/>
    <mergeCell ref="AK112:AL112"/>
    <mergeCell ref="AK59:AL59"/>
    <mergeCell ref="AK60:AL60"/>
    <mergeCell ref="AK61:AL61"/>
    <mergeCell ref="AO62:AP62"/>
    <mergeCell ref="AO63:AP63"/>
    <mergeCell ref="AO69:AP69"/>
    <mergeCell ref="AO83:AP83"/>
    <mergeCell ref="AO70:AP70"/>
    <mergeCell ref="AO78:AP78"/>
    <mergeCell ref="AO79:AP79"/>
    <mergeCell ref="AO71:AP71"/>
    <mergeCell ref="AO72:AP72"/>
    <mergeCell ref="AO73:AP73"/>
    <mergeCell ref="AO74:AP74"/>
    <mergeCell ref="AO75:AP75"/>
    <mergeCell ref="AO77:AP77"/>
    <mergeCell ref="AK81:AL81"/>
    <mergeCell ref="AK93:AL93"/>
    <mergeCell ref="AK92:AL92"/>
    <mergeCell ref="AO52:AP52"/>
    <mergeCell ref="AO53:AP53"/>
    <mergeCell ref="AO54:AP54"/>
    <mergeCell ref="AO86:AP86"/>
    <mergeCell ref="AO93:AP93"/>
    <mergeCell ref="AO84:AP84"/>
    <mergeCell ref="AO85:AP85"/>
    <mergeCell ref="AO81:AP81"/>
    <mergeCell ref="AO82:AP82"/>
    <mergeCell ref="AO46:AP46"/>
    <mergeCell ref="AO47:AP47"/>
    <mergeCell ref="AO48:AP48"/>
    <mergeCell ref="AO49:AP49"/>
    <mergeCell ref="AO50:AP50"/>
    <mergeCell ref="AO51:AP51"/>
    <mergeCell ref="AO56:AP56"/>
    <mergeCell ref="AO57:AP57"/>
    <mergeCell ref="AO58:AP58"/>
    <mergeCell ref="AO59:AP59"/>
    <mergeCell ref="AO60:AP60"/>
    <mergeCell ref="AK63:AL63"/>
    <mergeCell ref="AK46:AL46"/>
    <mergeCell ref="AK47:AL47"/>
    <mergeCell ref="AK48:AL48"/>
    <mergeCell ref="AK53:AL53"/>
    <mergeCell ref="AK62:AL62"/>
    <mergeCell ref="AO61:AP61"/>
    <mergeCell ref="AI16:AL16"/>
    <mergeCell ref="AI18:AI19"/>
    <mergeCell ref="AI20:AI21"/>
    <mergeCell ref="AK38:AL38"/>
    <mergeCell ref="AK39:AL39"/>
    <mergeCell ref="AK40:AL40"/>
    <mergeCell ref="AG120:AH120"/>
    <mergeCell ref="AM16:AP16"/>
    <mergeCell ref="AK153:AL153"/>
    <mergeCell ref="AK107:AN107"/>
    <mergeCell ref="AK109:AL109"/>
    <mergeCell ref="AO128:AP128"/>
    <mergeCell ref="AO129:AP129"/>
    <mergeCell ref="AK42:AL42"/>
    <mergeCell ref="AK43:AL43"/>
    <mergeCell ref="AK45:AL45"/>
    <mergeCell ref="Y120:Z120"/>
    <mergeCell ref="AA120:AB120"/>
    <mergeCell ref="AC120:AD120"/>
    <mergeCell ref="AC152:AD152"/>
    <mergeCell ref="AE152:AF152"/>
    <mergeCell ref="AA107:AB108"/>
    <mergeCell ref="AC107:AD108"/>
    <mergeCell ref="AE129:AF129"/>
    <mergeCell ref="AC126:AD126"/>
    <mergeCell ref="AE133:AF133"/>
    <mergeCell ref="Y126:Z126"/>
    <mergeCell ref="AA126:AB126"/>
    <mergeCell ref="Y138:Z138"/>
    <mergeCell ref="AA138:AB138"/>
    <mergeCell ref="AE114:AF114"/>
    <mergeCell ref="AC128:AD128"/>
    <mergeCell ref="AE126:AF126"/>
    <mergeCell ref="AE128:AF128"/>
    <mergeCell ref="AC123:AD123"/>
    <mergeCell ref="Y115:Z115"/>
    <mergeCell ref="AG58:AH58"/>
    <mergeCell ref="AG59:AH59"/>
    <mergeCell ref="AG61:AH61"/>
    <mergeCell ref="AG62:AH62"/>
    <mergeCell ref="AG63:AH63"/>
    <mergeCell ref="AG69:AH69"/>
    <mergeCell ref="AG65:BL65"/>
    <mergeCell ref="AG67:AJ67"/>
    <mergeCell ref="AK67:AN67"/>
    <mergeCell ref="AO67:AR67"/>
    <mergeCell ref="AG77:AH77"/>
    <mergeCell ref="AG81:AH81"/>
    <mergeCell ref="AG82:AH82"/>
    <mergeCell ref="AG83:AH83"/>
    <mergeCell ref="AG79:AH79"/>
    <mergeCell ref="AG70:AH70"/>
    <mergeCell ref="AG71:AH71"/>
    <mergeCell ref="AG72:AH72"/>
    <mergeCell ref="AG73:AH73"/>
    <mergeCell ref="AG74:AH74"/>
    <mergeCell ref="AG128:AH128"/>
    <mergeCell ref="AG111:AH111"/>
    <mergeCell ref="AG124:AH124"/>
    <mergeCell ref="AG107:AJ107"/>
    <mergeCell ref="AK82:AL82"/>
    <mergeCell ref="AK83:AL83"/>
    <mergeCell ref="AK84:AL84"/>
    <mergeCell ref="AG119:AH119"/>
    <mergeCell ref="AK115:AL115"/>
    <mergeCell ref="AG112:AH112"/>
    <mergeCell ref="AG126:AH126"/>
    <mergeCell ref="AG127:AH127"/>
    <mergeCell ref="AE88:AF88"/>
    <mergeCell ref="AK111:AL111"/>
    <mergeCell ref="AG46:AH46"/>
    <mergeCell ref="AG47:AH47"/>
    <mergeCell ref="AG48:AH48"/>
    <mergeCell ref="AG49:AH49"/>
    <mergeCell ref="AG50:AH50"/>
    <mergeCell ref="AG51:AH51"/>
    <mergeCell ref="AG88:AH88"/>
    <mergeCell ref="AG89:AH89"/>
    <mergeCell ref="AG92:AH92"/>
    <mergeCell ref="AG93:AH93"/>
    <mergeCell ref="AG106:AN106"/>
    <mergeCell ref="AK108:AL108"/>
    <mergeCell ref="AK94:AL94"/>
    <mergeCell ref="AK90:AL91"/>
    <mergeCell ref="AG105:BL105"/>
    <mergeCell ref="AN90:AN91"/>
    <mergeCell ref="AG87:AH87"/>
    <mergeCell ref="AG129:AH129"/>
    <mergeCell ref="AG133:AH133"/>
    <mergeCell ref="AG56:AH56"/>
    <mergeCell ref="AG57:AH57"/>
    <mergeCell ref="BM113:BN113"/>
    <mergeCell ref="AJ90:AJ91"/>
    <mergeCell ref="AK114:AL114"/>
    <mergeCell ref="AG113:AH113"/>
    <mergeCell ref="AG114:AH114"/>
    <mergeCell ref="U137:V137"/>
    <mergeCell ref="AK71:AL71"/>
    <mergeCell ref="AK72:AL72"/>
    <mergeCell ref="AK73:AL73"/>
    <mergeCell ref="AK74:AL74"/>
    <mergeCell ref="Y114:Z114"/>
    <mergeCell ref="AA114:AB114"/>
    <mergeCell ref="Y71:Z71"/>
    <mergeCell ref="AA71:AB71"/>
    <mergeCell ref="AG84:AH84"/>
    <mergeCell ref="AG134:AH134"/>
    <mergeCell ref="AC78:AD78"/>
    <mergeCell ref="AO114:AP114"/>
    <mergeCell ref="AO119:AP119"/>
    <mergeCell ref="AO120:AP120"/>
    <mergeCell ref="AO123:AP123"/>
    <mergeCell ref="AO124:AP124"/>
    <mergeCell ref="AO125:AP125"/>
    <mergeCell ref="AO126:AP126"/>
    <mergeCell ref="AO127:AP127"/>
    <mergeCell ref="AO133:AP133"/>
    <mergeCell ref="AG123:AH123"/>
    <mergeCell ref="BO137:BR137"/>
    <mergeCell ref="W137:X137"/>
    <mergeCell ref="Y137:Z137"/>
    <mergeCell ref="AC137:AD137"/>
    <mergeCell ref="AK126:AL126"/>
    <mergeCell ref="AK127:AL127"/>
    <mergeCell ref="AK128:AL128"/>
    <mergeCell ref="AK129:AL129"/>
    <mergeCell ref="AK133:AL133"/>
    <mergeCell ref="AK134:AL134"/>
    <mergeCell ref="AO137:AP137"/>
    <mergeCell ref="AO138:AP138"/>
    <mergeCell ref="AO113:AP113"/>
    <mergeCell ref="AO134:AP134"/>
    <mergeCell ref="AK119:AL119"/>
    <mergeCell ref="AK120:AL120"/>
    <mergeCell ref="AK123:AL123"/>
    <mergeCell ref="AK121:AL122"/>
    <mergeCell ref="AS128:AT128"/>
    <mergeCell ref="AS129:AT129"/>
    <mergeCell ref="AS133:AT133"/>
    <mergeCell ref="AS134:AT134"/>
    <mergeCell ref="AS125:AT125"/>
    <mergeCell ref="AS111:AT111"/>
    <mergeCell ref="AS126:AT126"/>
    <mergeCell ref="AS127:AT127"/>
    <mergeCell ref="BM155:BN155"/>
    <mergeCell ref="BO155:BR155"/>
    <mergeCell ref="AW126:AX126"/>
    <mergeCell ref="AW107:AZ107"/>
    <mergeCell ref="AS107:AV107"/>
    <mergeCell ref="AW127:AX127"/>
    <mergeCell ref="AW128:AX128"/>
    <mergeCell ref="AW129:AX129"/>
    <mergeCell ref="AS119:AT119"/>
    <mergeCell ref="AS120:AT120"/>
    <mergeCell ref="B249:AC249"/>
    <mergeCell ref="B215:E215"/>
    <mergeCell ref="B213:E213"/>
    <mergeCell ref="B210:E210"/>
    <mergeCell ref="B211:E211"/>
    <mergeCell ref="B219:BR219"/>
    <mergeCell ref="F215:BN215"/>
    <mergeCell ref="F214:BN214"/>
    <mergeCell ref="F213:BN213"/>
    <mergeCell ref="F211:BN211"/>
    <mergeCell ref="BO153:BR153"/>
    <mergeCell ref="BO78:BR78"/>
    <mergeCell ref="BO53:BR53"/>
    <mergeCell ref="BA161:BD161"/>
    <mergeCell ref="BE161:BH161"/>
    <mergeCell ref="BI161:BL161"/>
    <mergeCell ref="BM161:BN161"/>
    <mergeCell ref="BO161:BR161"/>
    <mergeCell ref="BO133:BR133"/>
    <mergeCell ref="BO111:BR111"/>
    <mergeCell ref="AG161:AJ161"/>
    <mergeCell ref="BO59:BR59"/>
    <mergeCell ref="BO63:BR63"/>
    <mergeCell ref="BO74:BR74"/>
    <mergeCell ref="AE160:AF160"/>
    <mergeCell ref="BO87:BR87"/>
    <mergeCell ref="BO158:BR158"/>
    <mergeCell ref="BO125:BR125"/>
    <mergeCell ref="BO112:BR112"/>
    <mergeCell ref="BO156:BR156"/>
    <mergeCell ref="BO83:BR83"/>
    <mergeCell ref="AE113:AF113"/>
    <mergeCell ref="Q112:R112"/>
    <mergeCell ref="Q113:R113"/>
    <mergeCell ref="B212:E212"/>
    <mergeCell ref="B217:BR217"/>
    <mergeCell ref="B214:E214"/>
    <mergeCell ref="BO209:BR209"/>
    <mergeCell ref="BO210:BR210"/>
    <mergeCell ref="BO211:BR211"/>
    <mergeCell ref="B245:X245"/>
    <mergeCell ref="B246:W246"/>
    <mergeCell ref="B247:AD247"/>
    <mergeCell ref="BO184:BR184"/>
    <mergeCell ref="BO214:BR214"/>
    <mergeCell ref="BO215:BR215"/>
    <mergeCell ref="BO204:BR204"/>
    <mergeCell ref="BO205:BR205"/>
    <mergeCell ref="BO208:BR208"/>
    <mergeCell ref="BO212:BR212"/>
    <mergeCell ref="BO213:BR213"/>
    <mergeCell ref="B208:E208"/>
    <mergeCell ref="B204:E204"/>
    <mergeCell ref="B206:E206"/>
    <mergeCell ref="F206:BN206"/>
    <mergeCell ref="B207:E207"/>
    <mergeCell ref="F207:BM207"/>
    <mergeCell ref="BO207:BR207"/>
    <mergeCell ref="F210:BN210"/>
    <mergeCell ref="F208:BN208"/>
    <mergeCell ref="AQ165:BB165"/>
    <mergeCell ref="B193:BR193"/>
    <mergeCell ref="B194:E194"/>
    <mergeCell ref="F194:BN194"/>
    <mergeCell ref="BO194:BR194"/>
    <mergeCell ref="BO206:BR206"/>
    <mergeCell ref="B203:E203"/>
    <mergeCell ref="F203:BN203"/>
    <mergeCell ref="BO203:BR203"/>
    <mergeCell ref="B196:E196"/>
    <mergeCell ref="AY166:BB166"/>
    <mergeCell ref="BO175:BR175"/>
    <mergeCell ref="BO178:BR178"/>
    <mergeCell ref="AK161:AN161"/>
    <mergeCell ref="AO161:AR161"/>
    <mergeCell ref="AS161:AV161"/>
    <mergeCell ref="AW161:AZ161"/>
    <mergeCell ref="BO177:BR177"/>
    <mergeCell ref="BO176:BR176"/>
    <mergeCell ref="BO174:BR174"/>
    <mergeCell ref="B176:E176"/>
    <mergeCell ref="B178:E178"/>
    <mergeCell ref="B174:E174"/>
    <mergeCell ref="B175:E175"/>
    <mergeCell ref="F175:BN175"/>
    <mergeCell ref="AE166:AH166"/>
    <mergeCell ref="AI166:AL166"/>
    <mergeCell ref="AM166:AP166"/>
    <mergeCell ref="F174:BN174"/>
    <mergeCell ref="B177:E177"/>
    <mergeCell ref="Y161:Z161"/>
    <mergeCell ref="AA161:AB161"/>
    <mergeCell ref="AC161:AD161"/>
    <mergeCell ref="B161:T161"/>
    <mergeCell ref="W161:X161"/>
    <mergeCell ref="AE161:AF161"/>
    <mergeCell ref="AM168:AP168"/>
    <mergeCell ref="AM169:AP169"/>
    <mergeCell ref="AI169:AL169"/>
    <mergeCell ref="AE167:AH167"/>
    <mergeCell ref="AE168:AH168"/>
    <mergeCell ref="F178:BN178"/>
    <mergeCell ref="F177:BN177"/>
    <mergeCell ref="BO159:BR159"/>
    <mergeCell ref="AC159:AD159"/>
    <mergeCell ref="AE159:AF159"/>
    <mergeCell ref="AG159:AJ159"/>
    <mergeCell ref="AK159:AN159"/>
    <mergeCell ref="AO159:AR159"/>
    <mergeCell ref="AS159:AV159"/>
    <mergeCell ref="BA159:BD159"/>
    <mergeCell ref="BE159:BH159"/>
    <mergeCell ref="BI159:BL159"/>
    <mergeCell ref="BI160:BL160"/>
    <mergeCell ref="BM160:BN160"/>
    <mergeCell ref="BO160:BR160"/>
    <mergeCell ref="AG160:AJ160"/>
    <mergeCell ref="AK160:AN160"/>
    <mergeCell ref="AO160:AR160"/>
    <mergeCell ref="AS160:AV160"/>
    <mergeCell ref="AW160:AZ160"/>
    <mergeCell ref="BA160:BD160"/>
    <mergeCell ref="BE160:BH160"/>
    <mergeCell ref="AW159:AZ159"/>
    <mergeCell ref="BC166:BR169"/>
    <mergeCell ref="V165:AP165"/>
    <mergeCell ref="AQ167:AT169"/>
    <mergeCell ref="AU167:AX169"/>
    <mergeCell ref="AY167:BB169"/>
    <mergeCell ref="V168:AD168"/>
    <mergeCell ref="BC165:BR165"/>
    <mergeCell ref="AQ166:AT166"/>
    <mergeCell ref="AU166:AX166"/>
    <mergeCell ref="AC158:AD158"/>
    <mergeCell ref="B159:T159"/>
    <mergeCell ref="U159:V159"/>
    <mergeCell ref="W159:X159"/>
    <mergeCell ref="Y159:Z159"/>
    <mergeCell ref="AA159:AB159"/>
    <mergeCell ref="B160:T160"/>
    <mergeCell ref="U160:V160"/>
    <mergeCell ref="W160:X160"/>
    <mergeCell ref="Y160:Z160"/>
    <mergeCell ref="AA160:AB160"/>
    <mergeCell ref="B158:T158"/>
    <mergeCell ref="U158:V158"/>
    <mergeCell ref="W158:X158"/>
    <mergeCell ref="Y158:Z158"/>
    <mergeCell ref="AA158:AB158"/>
    <mergeCell ref="AC160:AD160"/>
    <mergeCell ref="C154:P154"/>
    <mergeCell ref="Q154:R154"/>
    <mergeCell ref="AO156:AP156"/>
    <mergeCell ref="AS154:AT154"/>
    <mergeCell ref="AS155:AT155"/>
    <mergeCell ref="AS156:AT156"/>
    <mergeCell ref="AK156:AL156"/>
    <mergeCell ref="AC156:AD156"/>
    <mergeCell ref="AE156:AF156"/>
    <mergeCell ref="BM159:BN159"/>
    <mergeCell ref="BA158:BD158"/>
    <mergeCell ref="BE158:BH158"/>
    <mergeCell ref="BI158:BL158"/>
    <mergeCell ref="BM158:BN158"/>
    <mergeCell ref="BM156:BN156"/>
    <mergeCell ref="BE157:BH157"/>
    <mergeCell ref="BI157:BL157"/>
    <mergeCell ref="BM157:BN157"/>
    <mergeCell ref="AG158:AJ158"/>
    <mergeCell ref="AK158:AN158"/>
    <mergeCell ref="AO158:AR158"/>
    <mergeCell ref="AS158:AV158"/>
    <mergeCell ref="AW158:AZ158"/>
    <mergeCell ref="AE155:AF155"/>
    <mergeCell ref="AE158:AF158"/>
    <mergeCell ref="AG157:AJ157"/>
    <mergeCell ref="AK157:AN157"/>
    <mergeCell ref="AO157:AR157"/>
    <mergeCell ref="B156:T156"/>
    <mergeCell ref="U156:V156"/>
    <mergeCell ref="W156:X156"/>
    <mergeCell ref="Y156:Z156"/>
    <mergeCell ref="AA156:AB156"/>
    <mergeCell ref="W153:X153"/>
    <mergeCell ref="Y153:Z153"/>
    <mergeCell ref="AA153:AB153"/>
    <mergeCell ref="U153:V153"/>
    <mergeCell ref="W154:X154"/>
    <mergeCell ref="C152:P152"/>
    <mergeCell ref="S152:T152"/>
    <mergeCell ref="BM153:BN153"/>
    <mergeCell ref="C151:P151"/>
    <mergeCell ref="S151:T151"/>
    <mergeCell ref="C153:P153"/>
    <mergeCell ref="Q153:R153"/>
    <mergeCell ref="S153:T153"/>
    <mergeCell ref="AK151:AL151"/>
    <mergeCell ref="AK152:AL152"/>
    <mergeCell ref="AS153:AT153"/>
    <mergeCell ref="BE151:BF151"/>
    <mergeCell ref="AE154:AF154"/>
    <mergeCell ref="AW157:AZ157"/>
    <mergeCell ref="B157:T157"/>
    <mergeCell ref="U157:V157"/>
    <mergeCell ref="W157:X157"/>
    <mergeCell ref="Y157:Z157"/>
    <mergeCell ref="AA157:AB157"/>
    <mergeCell ref="AC153:AD153"/>
    <mergeCell ref="AC157:AD157"/>
    <mergeCell ref="AE157:AF157"/>
    <mergeCell ref="AO154:AP154"/>
    <mergeCell ref="AO155:AP155"/>
    <mergeCell ref="AG154:AH154"/>
    <mergeCell ref="BA155:BB155"/>
    <mergeCell ref="AG156:AH156"/>
    <mergeCell ref="AW155:AX155"/>
    <mergeCell ref="BA157:BD157"/>
    <mergeCell ref="AS157:AV157"/>
    <mergeCell ref="BM134:BN134"/>
    <mergeCell ref="BC135:BC136"/>
    <mergeCell ref="BD135:BD136"/>
    <mergeCell ref="BE135:BF136"/>
    <mergeCell ref="AS151:AT151"/>
    <mergeCell ref="AE138:AF138"/>
    <mergeCell ref="AK137:AL137"/>
    <mergeCell ref="AK138:AL138"/>
    <mergeCell ref="AS137:AT137"/>
    <mergeCell ref="AS138:AT138"/>
    <mergeCell ref="AY135:AY136"/>
    <mergeCell ref="AZ135:AZ136"/>
    <mergeCell ref="BA138:BB138"/>
    <mergeCell ref="AA137:AB137"/>
    <mergeCell ref="AQ135:AQ136"/>
    <mergeCell ref="AR135:AR136"/>
    <mergeCell ref="AS135:AT136"/>
    <mergeCell ref="AU135:AU136"/>
    <mergeCell ref="AG137:AH137"/>
    <mergeCell ref="AG138:AH138"/>
    <mergeCell ref="AV135:AV136"/>
    <mergeCell ref="AM135:AM136"/>
    <mergeCell ref="AN135:AN136"/>
    <mergeCell ref="AO135:AP136"/>
    <mergeCell ref="AC138:AD138"/>
    <mergeCell ref="BI134:BJ134"/>
    <mergeCell ref="BI137:BJ137"/>
    <mergeCell ref="BI138:BJ138"/>
    <mergeCell ref="BE137:BF137"/>
    <mergeCell ref="BE138:BF138"/>
    <mergeCell ref="AG135:AH136"/>
    <mergeCell ref="AI135:AI136"/>
    <mergeCell ref="AJ135:AJ136"/>
    <mergeCell ref="AK135:AL136"/>
    <mergeCell ref="BM125:BN125"/>
    <mergeCell ref="Y124:Z124"/>
    <mergeCell ref="AA124:AB124"/>
    <mergeCell ref="AC124:AD124"/>
    <mergeCell ref="AG125:AH125"/>
    <mergeCell ref="AK124:AL124"/>
    <mergeCell ref="AK125:AL125"/>
    <mergeCell ref="AW124:AX124"/>
    <mergeCell ref="AW125:AX125"/>
    <mergeCell ref="AE124:AF124"/>
    <mergeCell ref="AR121:AR122"/>
    <mergeCell ref="AS121:AT122"/>
    <mergeCell ref="AU121:AU122"/>
    <mergeCell ref="AV121:AV122"/>
    <mergeCell ref="AW121:AX122"/>
    <mergeCell ref="AE123:AF123"/>
    <mergeCell ref="AE119:AF119"/>
    <mergeCell ref="BO124:BR124"/>
    <mergeCell ref="BO114:BR114"/>
    <mergeCell ref="BM123:BN123"/>
    <mergeCell ref="BO123:BR123"/>
    <mergeCell ref="BG121:BG122"/>
    <mergeCell ref="BH121:BH122"/>
    <mergeCell ref="AS123:AT123"/>
    <mergeCell ref="AS124:AT124"/>
    <mergeCell ref="BM114:BN114"/>
    <mergeCell ref="S123:T123"/>
    <mergeCell ref="U123:V123"/>
    <mergeCell ref="W123:X123"/>
    <mergeCell ref="Y123:Z123"/>
    <mergeCell ref="AA123:AB123"/>
    <mergeCell ref="AG121:AH122"/>
    <mergeCell ref="C114:P114"/>
    <mergeCell ref="Q114:R114"/>
    <mergeCell ref="S114:T114"/>
    <mergeCell ref="U114:V114"/>
    <mergeCell ref="W114:X114"/>
    <mergeCell ref="C120:P120"/>
    <mergeCell ref="Q120:R120"/>
    <mergeCell ref="Q118:R118"/>
    <mergeCell ref="S118:T118"/>
    <mergeCell ref="S119:T119"/>
    <mergeCell ref="AE117:AF117"/>
    <mergeCell ref="BI121:BJ122"/>
    <mergeCell ref="BK121:BK122"/>
    <mergeCell ref="BL121:BL122"/>
    <mergeCell ref="BM121:BN122"/>
    <mergeCell ref="BO121:BR122"/>
    <mergeCell ref="AE120:AF120"/>
    <mergeCell ref="AQ121:AQ122"/>
    <mergeCell ref="AI121:AI122"/>
    <mergeCell ref="AJ121:AJ122"/>
    <mergeCell ref="BM73:BN73"/>
    <mergeCell ref="B92:B93"/>
    <mergeCell ref="C92:P92"/>
    <mergeCell ref="Q92:R92"/>
    <mergeCell ref="S92:T92"/>
    <mergeCell ref="U92:V92"/>
    <mergeCell ref="W93:X93"/>
    <mergeCell ref="Y93:Z93"/>
    <mergeCell ref="AO89:AP89"/>
    <mergeCell ref="AS92:AT92"/>
    <mergeCell ref="C86:P86"/>
    <mergeCell ref="BO116:BR116"/>
    <mergeCell ref="AK113:AL113"/>
    <mergeCell ref="AS93:AT93"/>
    <mergeCell ref="AS113:AT113"/>
    <mergeCell ref="AS114:AT114"/>
    <mergeCell ref="AA115:AB115"/>
    <mergeCell ref="AC115:AD115"/>
    <mergeCell ref="AE115:AF115"/>
    <mergeCell ref="AG115:AH115"/>
    <mergeCell ref="BA77:BB77"/>
    <mergeCell ref="BA92:BB92"/>
    <mergeCell ref="BA93:BB93"/>
    <mergeCell ref="Q82:R82"/>
    <mergeCell ref="Q84:R84"/>
    <mergeCell ref="S84:T84"/>
    <mergeCell ref="AO92:AP92"/>
    <mergeCell ref="AC89:AD89"/>
    <mergeCell ref="AE89:AF89"/>
    <mergeCell ref="S86:T86"/>
    <mergeCell ref="BM83:BN83"/>
    <mergeCell ref="AK75:AL75"/>
    <mergeCell ref="AK76:AL76"/>
    <mergeCell ref="BM69:BN69"/>
    <mergeCell ref="AC71:AD71"/>
    <mergeCell ref="BM71:BN71"/>
    <mergeCell ref="BA80:BB80"/>
    <mergeCell ref="BA81:BB81"/>
    <mergeCell ref="BA82:BB82"/>
    <mergeCell ref="AW73:AX73"/>
    <mergeCell ref="BM63:BN63"/>
    <mergeCell ref="C63:P63"/>
    <mergeCell ref="Q63:R63"/>
    <mergeCell ref="S63:T63"/>
    <mergeCell ref="U63:V63"/>
    <mergeCell ref="W63:X63"/>
    <mergeCell ref="Y63:Z63"/>
    <mergeCell ref="BO86:BR86"/>
    <mergeCell ref="AA85:AB85"/>
    <mergeCell ref="AC85:AD85"/>
    <mergeCell ref="AE85:AF85"/>
    <mergeCell ref="BM85:BN85"/>
    <mergeCell ref="BO85:BR85"/>
    <mergeCell ref="AW86:AX86"/>
    <mergeCell ref="BE85:BF85"/>
    <mergeCell ref="BE86:BF86"/>
    <mergeCell ref="AC86:AD86"/>
    <mergeCell ref="U86:V86"/>
    <mergeCell ref="W86:X86"/>
    <mergeCell ref="Y86:Z86"/>
    <mergeCell ref="AE84:AF84"/>
    <mergeCell ref="BM84:BN84"/>
    <mergeCell ref="BM86:BN86"/>
    <mergeCell ref="AA86:AB86"/>
    <mergeCell ref="U84:V84"/>
    <mergeCell ref="AE86:AF86"/>
    <mergeCell ref="AG85:AH85"/>
    <mergeCell ref="BO84:BR84"/>
    <mergeCell ref="C85:P85"/>
    <mergeCell ref="S85:T85"/>
    <mergeCell ref="U85:V85"/>
    <mergeCell ref="W85:X85"/>
    <mergeCell ref="Y85:Z85"/>
    <mergeCell ref="C84:P84"/>
    <mergeCell ref="AA84:AB84"/>
    <mergeCell ref="AC84:AD84"/>
    <mergeCell ref="Y83:Z83"/>
    <mergeCell ref="C80:P80"/>
    <mergeCell ref="Q80:R80"/>
    <mergeCell ref="S80:T80"/>
    <mergeCell ref="U80:V80"/>
    <mergeCell ref="W80:X80"/>
    <mergeCell ref="Y80:Z80"/>
    <mergeCell ref="Y82:Z82"/>
    <mergeCell ref="AE83:AF83"/>
    <mergeCell ref="S82:T82"/>
    <mergeCell ref="AG86:AH86"/>
    <mergeCell ref="Q85:R85"/>
    <mergeCell ref="Q86:R86"/>
    <mergeCell ref="C83:P83"/>
    <mergeCell ref="Q83:R83"/>
    <mergeCell ref="S83:T83"/>
    <mergeCell ref="U83:V83"/>
    <mergeCell ref="W83:X83"/>
    <mergeCell ref="BA83:BB83"/>
    <mergeCell ref="BA84:BB84"/>
    <mergeCell ref="BA85:BB85"/>
    <mergeCell ref="BA86:BB86"/>
    <mergeCell ref="W82:X82"/>
    <mergeCell ref="AS86:AT86"/>
    <mergeCell ref="AK85:AL85"/>
    <mergeCell ref="AK86:AL86"/>
    <mergeCell ref="AA83:AB83"/>
    <mergeCell ref="AC83:AD83"/>
    <mergeCell ref="AS78:AT78"/>
    <mergeCell ref="AS79:AT79"/>
    <mergeCell ref="AW78:AX78"/>
    <mergeCell ref="AW79:AX79"/>
    <mergeCell ref="AA80:AB80"/>
    <mergeCell ref="AC80:AD80"/>
    <mergeCell ref="AA79:AB79"/>
    <mergeCell ref="AC79:AD79"/>
    <mergeCell ref="AA78:AB78"/>
    <mergeCell ref="AK79:AL79"/>
    <mergeCell ref="BM80:BN80"/>
    <mergeCell ref="BO79:BR79"/>
    <mergeCell ref="AA77:AB77"/>
    <mergeCell ref="AC77:AD77"/>
    <mergeCell ref="BM77:BN77"/>
    <mergeCell ref="BO77:BR77"/>
    <mergeCell ref="BO80:BR80"/>
    <mergeCell ref="AG80:AH80"/>
    <mergeCell ref="AK80:AL80"/>
    <mergeCell ref="AO80:AP80"/>
    <mergeCell ref="B78:B79"/>
    <mergeCell ref="C78:P78"/>
    <mergeCell ref="Q78:R78"/>
    <mergeCell ref="U78:V78"/>
    <mergeCell ref="W78:X78"/>
    <mergeCell ref="Y78:Z78"/>
    <mergeCell ref="W79:X79"/>
    <mergeCell ref="Y79:Z79"/>
    <mergeCell ref="Q79:R79"/>
    <mergeCell ref="BO75:BR75"/>
    <mergeCell ref="C76:P76"/>
    <mergeCell ref="U76:V76"/>
    <mergeCell ref="BM76:BN76"/>
    <mergeCell ref="BO76:BR76"/>
    <mergeCell ref="C77:P77"/>
    <mergeCell ref="Q77:R77"/>
    <mergeCell ref="U77:V77"/>
    <mergeCell ref="W77:X77"/>
    <mergeCell ref="Y77:Z77"/>
    <mergeCell ref="BM78:BN78"/>
    <mergeCell ref="C79:P79"/>
    <mergeCell ref="U79:V79"/>
    <mergeCell ref="BM79:BN79"/>
    <mergeCell ref="AG78:AH78"/>
    <mergeCell ref="B75:B76"/>
    <mergeCell ref="C75:P75"/>
    <mergeCell ref="Q75:R75"/>
    <mergeCell ref="U75:V75"/>
    <mergeCell ref="W75:X75"/>
    <mergeCell ref="BM75:BN75"/>
    <mergeCell ref="BA75:BB75"/>
    <mergeCell ref="BA76:BB76"/>
    <mergeCell ref="Y75:Z75"/>
    <mergeCell ref="AW74:AX74"/>
    <mergeCell ref="AW75:AX75"/>
    <mergeCell ref="AW76:AX76"/>
    <mergeCell ref="BM74:BN74"/>
    <mergeCell ref="AG76:AH76"/>
    <mergeCell ref="AG75:AH75"/>
    <mergeCell ref="C74:P74"/>
    <mergeCell ref="Q74:R74"/>
    <mergeCell ref="U74:V74"/>
    <mergeCell ref="W74:X74"/>
    <mergeCell ref="Y74:Z74"/>
    <mergeCell ref="AA74:AB74"/>
    <mergeCell ref="S74:T74"/>
    <mergeCell ref="B71:B72"/>
    <mergeCell ref="C71:P71"/>
    <mergeCell ref="Q71:R71"/>
    <mergeCell ref="S71:T71"/>
    <mergeCell ref="U71:V71"/>
    <mergeCell ref="W71:X71"/>
    <mergeCell ref="W72:X72"/>
    <mergeCell ref="BM72:BN72"/>
    <mergeCell ref="BO72:BR72"/>
    <mergeCell ref="BA74:BB74"/>
    <mergeCell ref="AE74:AF74"/>
    <mergeCell ref="C73:P73"/>
    <mergeCell ref="AW71:AX71"/>
    <mergeCell ref="AW72:AX72"/>
    <mergeCell ref="Y73:Z73"/>
    <mergeCell ref="AA73:AB73"/>
    <mergeCell ref="BO73:BR73"/>
    <mergeCell ref="BO69:BR69"/>
    <mergeCell ref="C70:P70"/>
    <mergeCell ref="U70:V70"/>
    <mergeCell ref="BM70:BN70"/>
    <mergeCell ref="BO70:BR70"/>
    <mergeCell ref="Y69:Z69"/>
    <mergeCell ref="AK69:AL69"/>
    <mergeCell ref="AK70:AL70"/>
    <mergeCell ref="AS69:AT69"/>
    <mergeCell ref="AW70:AX70"/>
    <mergeCell ref="BA61:BB61"/>
    <mergeCell ref="BO71:BR71"/>
    <mergeCell ref="C72:P72"/>
    <mergeCell ref="U72:V72"/>
    <mergeCell ref="B69:B70"/>
    <mergeCell ref="C69:P69"/>
    <mergeCell ref="Q69:R69"/>
    <mergeCell ref="S69:T69"/>
    <mergeCell ref="U69:V69"/>
    <mergeCell ref="W69:X69"/>
    <mergeCell ref="BO61:BR61"/>
    <mergeCell ref="BO62:BR62"/>
    <mergeCell ref="AE61:AF61"/>
    <mergeCell ref="BA62:BB62"/>
    <mergeCell ref="BO60:BR60"/>
    <mergeCell ref="C61:P61"/>
    <mergeCell ref="U61:V61"/>
    <mergeCell ref="W61:X61"/>
    <mergeCell ref="Y61:Z61"/>
    <mergeCell ref="AA61:AB61"/>
    <mergeCell ref="BM59:BN59"/>
    <mergeCell ref="C60:P60"/>
    <mergeCell ref="S60:T60"/>
    <mergeCell ref="U60:V60"/>
    <mergeCell ref="W60:X60"/>
    <mergeCell ref="AC62:AD62"/>
    <mergeCell ref="AE62:AF62"/>
    <mergeCell ref="BM62:BN62"/>
    <mergeCell ref="AC61:AD61"/>
    <mergeCell ref="BM61:BN61"/>
    <mergeCell ref="BA58:BB58"/>
    <mergeCell ref="C58:P58"/>
    <mergeCell ref="C62:P62"/>
    <mergeCell ref="S62:T62"/>
    <mergeCell ref="U62:V62"/>
    <mergeCell ref="W62:X62"/>
    <mergeCell ref="Y62:Z62"/>
    <mergeCell ref="S61:T61"/>
    <mergeCell ref="Y60:Z60"/>
    <mergeCell ref="AA60:AB60"/>
    <mergeCell ref="C59:P59"/>
    <mergeCell ref="Q59:R59"/>
    <mergeCell ref="S59:T59"/>
    <mergeCell ref="U59:V59"/>
    <mergeCell ref="W59:X59"/>
    <mergeCell ref="Y59:Z59"/>
    <mergeCell ref="BM57:BN57"/>
    <mergeCell ref="AC60:AD60"/>
    <mergeCell ref="BM60:BN60"/>
    <mergeCell ref="AE58:AF58"/>
    <mergeCell ref="BA60:BB60"/>
    <mergeCell ref="BA57:BB57"/>
    <mergeCell ref="AG60:AH60"/>
    <mergeCell ref="AW57:AX57"/>
    <mergeCell ref="BM58:BN58"/>
    <mergeCell ref="BA59:BB59"/>
    <mergeCell ref="Q58:R58"/>
    <mergeCell ref="S58:T58"/>
    <mergeCell ref="U58:V58"/>
    <mergeCell ref="W58:X58"/>
    <mergeCell ref="Y58:Z58"/>
    <mergeCell ref="AC58:AD58"/>
    <mergeCell ref="BO57:BR57"/>
    <mergeCell ref="AA56:AB56"/>
    <mergeCell ref="AC56:AD56"/>
    <mergeCell ref="AE56:AF56"/>
    <mergeCell ref="BM56:BN56"/>
    <mergeCell ref="BO56:BR56"/>
    <mergeCell ref="AK57:AL57"/>
    <mergeCell ref="AS56:AT56"/>
    <mergeCell ref="AS57:AT57"/>
    <mergeCell ref="AC57:AD57"/>
    <mergeCell ref="C57:P57"/>
    <mergeCell ref="Q57:R57"/>
    <mergeCell ref="S57:T57"/>
    <mergeCell ref="W57:X57"/>
    <mergeCell ref="AE55:AF55"/>
    <mergeCell ref="BM55:BN55"/>
    <mergeCell ref="C56:P56"/>
    <mergeCell ref="Q56:R56"/>
    <mergeCell ref="S56:T56"/>
    <mergeCell ref="W56:X56"/>
    <mergeCell ref="C55:P55"/>
    <mergeCell ref="Q55:R55"/>
    <mergeCell ref="S55:T55"/>
    <mergeCell ref="U55:V55"/>
    <mergeCell ref="BO55:BR55"/>
    <mergeCell ref="AK55:AL55"/>
    <mergeCell ref="AG55:AH55"/>
    <mergeCell ref="AO55:AP55"/>
    <mergeCell ref="AC55:AD55"/>
    <mergeCell ref="U56:V56"/>
    <mergeCell ref="AS55:AT55"/>
    <mergeCell ref="BA55:BB55"/>
    <mergeCell ref="Y56:Z56"/>
    <mergeCell ref="AK56:AL56"/>
    <mergeCell ref="Y57:Z57"/>
    <mergeCell ref="AA57:AB57"/>
    <mergeCell ref="U57:V57"/>
    <mergeCell ref="AE57:AF57"/>
    <mergeCell ref="BA56:BB56"/>
    <mergeCell ref="BI57:BJ57"/>
    <mergeCell ref="BO51:BR51"/>
    <mergeCell ref="C52:P52"/>
    <mergeCell ref="S52:T52"/>
    <mergeCell ref="U52:V52"/>
    <mergeCell ref="BM52:BN52"/>
    <mergeCell ref="BO54:BR54"/>
    <mergeCell ref="AK54:AL54"/>
    <mergeCell ref="AC54:AD54"/>
    <mergeCell ref="AE54:AF54"/>
    <mergeCell ref="AC53:AD53"/>
    <mergeCell ref="AS54:AT54"/>
    <mergeCell ref="AS53:AT53"/>
    <mergeCell ref="AS52:AT52"/>
    <mergeCell ref="AE51:AF51"/>
    <mergeCell ref="AE52:AF52"/>
    <mergeCell ref="AE53:AF53"/>
    <mergeCell ref="AG52:AH52"/>
    <mergeCell ref="AG53:AH53"/>
    <mergeCell ref="AG54:AH54"/>
    <mergeCell ref="Y54:Z54"/>
    <mergeCell ref="AS51:AT51"/>
    <mergeCell ref="Y52:Z52"/>
    <mergeCell ref="AA54:AB54"/>
    <mergeCell ref="B51:B52"/>
    <mergeCell ref="C51:P51"/>
    <mergeCell ref="Q51:R51"/>
    <mergeCell ref="S51:T51"/>
    <mergeCell ref="U51:V51"/>
    <mergeCell ref="W51:X51"/>
    <mergeCell ref="Y50:Z50"/>
    <mergeCell ref="AA50:AB50"/>
    <mergeCell ref="AC50:AD50"/>
    <mergeCell ref="AE50:AF50"/>
    <mergeCell ref="BM50:BN50"/>
    <mergeCell ref="BO50:BR50"/>
    <mergeCell ref="AK50:AL50"/>
    <mergeCell ref="BO52:BR52"/>
    <mergeCell ref="BA50:BB50"/>
    <mergeCell ref="BO48:BR48"/>
    <mergeCell ref="AA48:AB48"/>
    <mergeCell ref="AC48:AD48"/>
    <mergeCell ref="AE48:AF48"/>
    <mergeCell ref="AC51:AD51"/>
    <mergeCell ref="BM51:BN51"/>
    <mergeCell ref="AK51:AL51"/>
    <mergeCell ref="AK52:AL52"/>
    <mergeCell ref="C50:P50"/>
    <mergeCell ref="Q50:R50"/>
    <mergeCell ref="S50:T50"/>
    <mergeCell ref="U50:V50"/>
    <mergeCell ref="W50:X50"/>
    <mergeCell ref="C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C39:P39"/>
    <mergeCell ref="C45:P45"/>
    <mergeCell ref="Q45:R45"/>
    <mergeCell ref="S45:T45"/>
    <mergeCell ref="U45:V45"/>
    <mergeCell ref="W45:X45"/>
    <mergeCell ref="BM45:BN45"/>
    <mergeCell ref="S42:T42"/>
    <mergeCell ref="U42:V42"/>
    <mergeCell ref="W42:X42"/>
    <mergeCell ref="AS43:AT43"/>
    <mergeCell ref="AS42:AT42"/>
    <mergeCell ref="BA43:BB43"/>
    <mergeCell ref="BI42:BJ42"/>
    <mergeCell ref="BI43:BJ43"/>
    <mergeCell ref="BI45:BJ45"/>
    <mergeCell ref="W41:X41"/>
    <mergeCell ref="Y41:Z41"/>
    <mergeCell ref="Y42:Z42"/>
    <mergeCell ref="Y45:Z45"/>
    <mergeCell ref="AA45:AB45"/>
    <mergeCell ref="AC45:AD45"/>
    <mergeCell ref="AA42:AB42"/>
    <mergeCell ref="AC42:AD42"/>
    <mergeCell ref="AC44:AD44"/>
    <mergeCell ref="BE43:BF43"/>
    <mergeCell ref="BE45:BF45"/>
    <mergeCell ref="AO41:AP41"/>
    <mergeCell ref="BA42:BB42"/>
    <mergeCell ref="AG42:AH42"/>
    <mergeCell ref="AG43:AH43"/>
    <mergeCell ref="AO43:AP43"/>
    <mergeCell ref="AW43:AX43"/>
    <mergeCell ref="BA45:BB45"/>
    <mergeCell ref="BE41:BF41"/>
    <mergeCell ref="BO45:BR45"/>
    <mergeCell ref="AE45:AF45"/>
    <mergeCell ref="AG45:AH45"/>
    <mergeCell ref="AA43:AB43"/>
    <mergeCell ref="AC43:AD43"/>
    <mergeCell ref="AE43:AF43"/>
    <mergeCell ref="BM43:BN43"/>
    <mergeCell ref="BO43:BR43"/>
    <mergeCell ref="AO45:AP45"/>
    <mergeCell ref="AW45:AX45"/>
    <mergeCell ref="C40:P40"/>
    <mergeCell ref="BP16:BQ21"/>
    <mergeCell ref="BR16:BR21"/>
    <mergeCell ref="BJ22:BK22"/>
    <mergeCell ref="BJ23:BK23"/>
    <mergeCell ref="BA18:BA19"/>
    <mergeCell ref="AZ20:AZ21"/>
    <mergeCell ref="BA20:BA21"/>
    <mergeCell ref="AE37:AF38"/>
    <mergeCell ref="AO36:AV36"/>
    <mergeCell ref="C43:P43"/>
    <mergeCell ref="Q43:R43"/>
    <mergeCell ref="S43:T43"/>
    <mergeCell ref="U43:V43"/>
    <mergeCell ref="W43:X43"/>
    <mergeCell ref="Y43:Z43"/>
    <mergeCell ref="AE42:AF42"/>
    <mergeCell ref="BM42:BN42"/>
    <mergeCell ref="BO42:BR42"/>
    <mergeCell ref="C42:P42"/>
    <mergeCell ref="Q42:R42"/>
    <mergeCell ref="AO42:AP42"/>
    <mergeCell ref="AW42:AX42"/>
    <mergeCell ref="BE42:BF42"/>
    <mergeCell ref="BO35:BR38"/>
    <mergeCell ref="BM35:BN38"/>
    <mergeCell ref="AO37:AR37"/>
    <mergeCell ref="AS37:AV37"/>
    <mergeCell ref="AW37:AZ37"/>
    <mergeCell ref="BA37:BD37"/>
    <mergeCell ref="BE37:BH37"/>
    <mergeCell ref="BI37:BL37"/>
    <mergeCell ref="BE38:BF38"/>
    <mergeCell ref="BI38:BJ38"/>
    <mergeCell ref="BM40:BN40"/>
    <mergeCell ref="BO40:BR40"/>
    <mergeCell ref="BM39:BN39"/>
    <mergeCell ref="BO39:BR39"/>
    <mergeCell ref="AW39:AX39"/>
    <mergeCell ref="AW40:AX40"/>
    <mergeCell ref="BE39:BF39"/>
    <mergeCell ref="BE40:BF40"/>
    <mergeCell ref="BI39:BJ39"/>
    <mergeCell ref="BI40:BJ40"/>
    <mergeCell ref="BA38:BB38"/>
    <mergeCell ref="BO41:BR41"/>
    <mergeCell ref="AA41:AB41"/>
    <mergeCell ref="AC41:AD41"/>
    <mergeCell ref="AE41:AF41"/>
    <mergeCell ref="AG41:AH41"/>
    <mergeCell ref="AK41:AL41"/>
    <mergeCell ref="AA37:AB38"/>
    <mergeCell ref="AC37:AD38"/>
    <mergeCell ref="AE40:AF40"/>
    <mergeCell ref="AE39:AF39"/>
    <mergeCell ref="AG36:AN36"/>
    <mergeCell ref="AG38:AH38"/>
    <mergeCell ref="AK37:AN37"/>
    <mergeCell ref="Y39:Z39"/>
    <mergeCell ref="AA39:AB39"/>
    <mergeCell ref="AC39:AD39"/>
    <mergeCell ref="Y37:Z38"/>
    <mergeCell ref="AO38:AP38"/>
    <mergeCell ref="AO39:AP39"/>
    <mergeCell ref="AO40:AP40"/>
    <mergeCell ref="AW38:AX38"/>
    <mergeCell ref="AS20:AS21"/>
    <mergeCell ref="AT20:AT21"/>
    <mergeCell ref="AP20:AP21"/>
    <mergeCell ref="AS40:AT40"/>
    <mergeCell ref="AS39:AT39"/>
    <mergeCell ref="AS38:AT38"/>
    <mergeCell ref="AC40:AD40"/>
    <mergeCell ref="AN20:AN21"/>
    <mergeCell ref="S35:T38"/>
    <mergeCell ref="U35:AF35"/>
    <mergeCell ref="U36:V38"/>
    <mergeCell ref="W36:X38"/>
    <mergeCell ref="S40:T40"/>
    <mergeCell ref="Y36:AF36"/>
    <mergeCell ref="AG37:AJ37"/>
    <mergeCell ref="W40:X40"/>
    <mergeCell ref="AB18:AB19"/>
    <mergeCell ref="W18:W19"/>
    <mergeCell ref="Q40:R40"/>
    <mergeCell ref="U39:V39"/>
    <mergeCell ref="W39:X39"/>
    <mergeCell ref="AA40:AB40"/>
    <mergeCell ref="Y40:Z40"/>
    <mergeCell ref="U40:V40"/>
    <mergeCell ref="Q39:R39"/>
    <mergeCell ref="S39:T39"/>
    <mergeCell ref="V18:V19"/>
    <mergeCell ref="V20:V21"/>
    <mergeCell ref="AW18:AW19"/>
    <mergeCell ref="AQ18:AQ19"/>
    <mergeCell ref="F18:F19"/>
    <mergeCell ref="G18:G19"/>
    <mergeCell ref="I18:I19"/>
    <mergeCell ref="J18:J19"/>
    <mergeCell ref="Z18:Z19"/>
    <mergeCell ref="AA18:AA19"/>
    <mergeCell ref="I20:I21"/>
    <mergeCell ref="F20:F21"/>
    <mergeCell ref="G20:G21"/>
    <mergeCell ref="AS18:AS19"/>
    <mergeCell ref="AN18:AN19"/>
    <mergeCell ref="AP18:AP19"/>
    <mergeCell ref="J20:J21"/>
    <mergeCell ref="K20:K21"/>
    <mergeCell ref="AR18:AR19"/>
    <mergeCell ref="AR20:AR21"/>
    <mergeCell ref="B23:C23"/>
    <mergeCell ref="B24:C24"/>
    <mergeCell ref="B25:C25"/>
    <mergeCell ref="B35:B38"/>
    <mergeCell ref="C35:P38"/>
    <mergeCell ref="Q35:R38"/>
    <mergeCell ref="B22:C22"/>
    <mergeCell ref="AG18:AG19"/>
    <mergeCell ref="AJ18:AJ19"/>
    <mergeCell ref="AK18:AK19"/>
    <mergeCell ref="AM18:AM19"/>
    <mergeCell ref="AO18:AO19"/>
    <mergeCell ref="R20:R21"/>
    <mergeCell ref="S20:S21"/>
    <mergeCell ref="T20:T21"/>
    <mergeCell ref="AK20:AK21"/>
    <mergeCell ref="AO20:AO21"/>
    <mergeCell ref="AQ20:AQ21"/>
    <mergeCell ref="B16:C16"/>
    <mergeCell ref="D16:H16"/>
    <mergeCell ref="I16:L16"/>
    <mergeCell ref="M16:P16"/>
    <mergeCell ref="Q16:U16"/>
    <mergeCell ref="V16:Y16"/>
    <mergeCell ref="Z16:AC16"/>
    <mergeCell ref="K18:K19"/>
    <mergeCell ref="M18:M19"/>
    <mergeCell ref="N18:N19"/>
    <mergeCell ref="O18:O19"/>
    <mergeCell ref="P18:P19"/>
    <mergeCell ref="Q18:Q19"/>
    <mergeCell ref="AD18:AD19"/>
    <mergeCell ref="X18:X19"/>
    <mergeCell ref="R18:R19"/>
    <mergeCell ref="S18:S19"/>
    <mergeCell ref="T18:T19"/>
    <mergeCell ref="AE18:AE19"/>
    <mergeCell ref="AF18:AF19"/>
    <mergeCell ref="D20:D21"/>
    <mergeCell ref="E20:E21"/>
    <mergeCell ref="B17:C17"/>
    <mergeCell ref="B18:C21"/>
    <mergeCell ref="D18:D19"/>
    <mergeCell ref="O20:O21"/>
    <mergeCell ref="P20:P21"/>
    <mergeCell ref="Q20:Q21"/>
    <mergeCell ref="M20:M21"/>
    <mergeCell ref="N20:N21"/>
    <mergeCell ref="E18:E19"/>
    <mergeCell ref="BO89:BR89"/>
    <mergeCell ref="W92:X92"/>
    <mergeCell ref="Y92:Z92"/>
    <mergeCell ref="AA92:AB92"/>
    <mergeCell ref="AC92:AD92"/>
    <mergeCell ref="AE92:AF92"/>
    <mergeCell ref="S87:T87"/>
    <mergeCell ref="BO88:BR88"/>
    <mergeCell ref="BA108:BB108"/>
    <mergeCell ref="BE108:BF108"/>
    <mergeCell ref="BI108:BJ108"/>
    <mergeCell ref="AQ90:AQ91"/>
    <mergeCell ref="AR90:AR91"/>
    <mergeCell ref="BM93:BN93"/>
    <mergeCell ref="BA89:BB89"/>
    <mergeCell ref="BO92:BR93"/>
    <mergeCell ref="AO106:AV106"/>
    <mergeCell ref="W48:X48"/>
    <mergeCell ref="Y48:Z48"/>
    <mergeCell ref="AK49:AL49"/>
    <mergeCell ref="BA49:BB49"/>
    <mergeCell ref="BA48:BB48"/>
    <mergeCell ref="W88:X88"/>
    <mergeCell ref="Y88:Z88"/>
    <mergeCell ref="AA51:AB51"/>
    <mergeCell ref="AS87:AT87"/>
    <mergeCell ref="AS88:AT88"/>
    <mergeCell ref="BM88:BN88"/>
    <mergeCell ref="S89:T89"/>
    <mergeCell ref="C87:P87"/>
    <mergeCell ref="U88:V88"/>
    <mergeCell ref="AS89:AT89"/>
    <mergeCell ref="AW89:AX89"/>
    <mergeCell ref="AK87:AL87"/>
    <mergeCell ref="AK88:AL88"/>
    <mergeCell ref="AO87:AP87"/>
    <mergeCell ref="AO88:AP88"/>
    <mergeCell ref="Y53:Z53"/>
    <mergeCell ref="Y51:Z51"/>
    <mergeCell ref="C53:P53"/>
    <mergeCell ref="AO108:AP108"/>
    <mergeCell ref="AS108:AT108"/>
    <mergeCell ref="AW108:AX108"/>
    <mergeCell ref="AW92:AX92"/>
    <mergeCell ref="AW93:AX93"/>
    <mergeCell ref="AK89:AL89"/>
    <mergeCell ref="Q87:R87"/>
    <mergeCell ref="AA53:AB53"/>
    <mergeCell ref="AA52:AB52"/>
    <mergeCell ref="BM54:BN54"/>
    <mergeCell ref="AC52:AD52"/>
    <mergeCell ref="BA51:BB51"/>
    <mergeCell ref="Q52:R52"/>
    <mergeCell ref="Q53:R53"/>
    <mergeCell ref="S53:T53"/>
    <mergeCell ref="U53:V53"/>
    <mergeCell ref="W53:X53"/>
    <mergeCell ref="AA88:AB88"/>
    <mergeCell ref="AC88:AD88"/>
    <mergeCell ref="S121:T122"/>
    <mergeCell ref="C129:P130"/>
    <mergeCell ref="AA93:AB93"/>
    <mergeCell ref="AC93:AD93"/>
    <mergeCell ref="Y111:Z111"/>
    <mergeCell ref="AA111:AB111"/>
    <mergeCell ref="C93:P93"/>
    <mergeCell ref="Y117:Z117"/>
    <mergeCell ref="C46:P46"/>
    <mergeCell ref="Q46:R46"/>
    <mergeCell ref="U46:V46"/>
    <mergeCell ref="W46:X46"/>
    <mergeCell ref="Y46:Z46"/>
    <mergeCell ref="AA46:AB46"/>
    <mergeCell ref="AC46:AD46"/>
    <mergeCell ref="AE46:AF46"/>
    <mergeCell ref="BM46:BN46"/>
    <mergeCell ref="BM48:BN48"/>
    <mergeCell ref="BM53:BN53"/>
    <mergeCell ref="C54:P54"/>
    <mergeCell ref="Q54:R54"/>
    <mergeCell ref="S54:T54"/>
    <mergeCell ref="U54:V54"/>
    <mergeCell ref="W54:X54"/>
    <mergeCell ref="AE93:AF93"/>
    <mergeCell ref="AA87:AB87"/>
    <mergeCell ref="AC87:AD87"/>
    <mergeCell ref="AE87:AF87"/>
    <mergeCell ref="BM49:BN49"/>
    <mergeCell ref="Q48:R48"/>
    <mergeCell ref="S48:T48"/>
    <mergeCell ref="U48:V48"/>
    <mergeCell ref="Y81:Z81"/>
    <mergeCell ref="W89:X89"/>
    <mergeCell ref="W47:X47"/>
    <mergeCell ref="Y47:Z47"/>
    <mergeCell ref="AA47:AB47"/>
    <mergeCell ref="AC47:AD47"/>
    <mergeCell ref="AE47:AF47"/>
    <mergeCell ref="BM47:BN47"/>
    <mergeCell ref="BI47:BJ47"/>
    <mergeCell ref="W87:X87"/>
    <mergeCell ref="Y87:Z87"/>
    <mergeCell ref="S112:T112"/>
    <mergeCell ref="C111:P111"/>
    <mergeCell ref="S111:T111"/>
    <mergeCell ref="U111:V111"/>
    <mergeCell ref="W111:X111"/>
    <mergeCell ref="Q93:R93"/>
    <mergeCell ref="U87:V87"/>
    <mergeCell ref="Y133:Z133"/>
    <mergeCell ref="AA133:AB133"/>
    <mergeCell ref="AC133:AD133"/>
    <mergeCell ref="Q133:R133"/>
    <mergeCell ref="C89:P89"/>
    <mergeCell ref="Q89:R89"/>
    <mergeCell ref="AC113:AD113"/>
    <mergeCell ref="AA129:AB129"/>
    <mergeCell ref="AA117:AB117"/>
    <mergeCell ref="AC117:AD117"/>
    <mergeCell ref="AC114:AD114"/>
    <mergeCell ref="C119:P119"/>
    <mergeCell ref="Q119:R119"/>
    <mergeCell ref="U119:V119"/>
    <mergeCell ref="W119:X119"/>
    <mergeCell ref="Y119:Z119"/>
    <mergeCell ref="U115:V115"/>
    <mergeCell ref="W115:X115"/>
    <mergeCell ref="C115:P115"/>
    <mergeCell ref="Q115:R115"/>
    <mergeCell ref="C113:P113"/>
    <mergeCell ref="AA113:AB113"/>
    <mergeCell ref="M167:P169"/>
    <mergeCell ref="Q167:U169"/>
    <mergeCell ref="B81:B82"/>
    <mergeCell ref="C81:P81"/>
    <mergeCell ref="Q81:R81"/>
    <mergeCell ref="S81:T81"/>
    <mergeCell ref="U81:V81"/>
    <mergeCell ref="W81:X81"/>
    <mergeCell ref="C126:P126"/>
    <mergeCell ref="Q126:R126"/>
    <mergeCell ref="S126:T126"/>
    <mergeCell ref="U126:V126"/>
    <mergeCell ref="W126:X126"/>
    <mergeCell ref="C127:P127"/>
    <mergeCell ref="U127:V127"/>
    <mergeCell ref="W127:X127"/>
    <mergeCell ref="Y89:Z89"/>
    <mergeCell ref="Y107:Z108"/>
    <mergeCell ref="B140:B143"/>
    <mergeCell ref="C140:P143"/>
    <mergeCell ref="Q140:R143"/>
    <mergeCell ref="C82:P82"/>
    <mergeCell ref="U82:V82"/>
    <mergeCell ref="C88:P88"/>
    <mergeCell ref="B124:B125"/>
    <mergeCell ref="C124:P124"/>
    <mergeCell ref="Q124:R124"/>
    <mergeCell ref="S124:T124"/>
    <mergeCell ref="U124:V124"/>
    <mergeCell ref="W124:X124"/>
    <mergeCell ref="Q123:R123"/>
    <mergeCell ref="C125:P125"/>
    <mergeCell ref="Q125:R125"/>
    <mergeCell ref="S125:T125"/>
    <mergeCell ref="U125:V125"/>
    <mergeCell ref="C123:P123"/>
    <mergeCell ref="BO119:BR119"/>
    <mergeCell ref="BM92:BN92"/>
    <mergeCell ref="BC20:BC21"/>
    <mergeCell ref="AW20:AW21"/>
    <mergeCell ref="AX20:AX21"/>
    <mergeCell ref="BO82:BR82"/>
    <mergeCell ref="BO49:BR49"/>
    <mergeCell ref="BI68:BJ68"/>
    <mergeCell ref="BM87:BN87"/>
    <mergeCell ref="BM89:BN89"/>
    <mergeCell ref="AM20:AM21"/>
    <mergeCell ref="BE36:BL36"/>
    <mergeCell ref="AO107:AR107"/>
    <mergeCell ref="C112:P112"/>
    <mergeCell ref="BM111:BN111"/>
    <mergeCell ref="AA89:AB89"/>
    <mergeCell ref="BM82:BN82"/>
    <mergeCell ref="BE67:BH67"/>
    <mergeCell ref="BI67:BL67"/>
    <mergeCell ref="AG68:AH68"/>
    <mergeCell ref="B128:B129"/>
    <mergeCell ref="C128:P128"/>
    <mergeCell ref="Q128:R128"/>
    <mergeCell ref="S128:T128"/>
    <mergeCell ref="U128:V128"/>
    <mergeCell ref="W128:X128"/>
    <mergeCell ref="S129:T129"/>
    <mergeCell ref="BO46:BR46"/>
    <mergeCell ref="C47:P47"/>
    <mergeCell ref="Q47:R47"/>
    <mergeCell ref="U47:V47"/>
    <mergeCell ref="C48:P48"/>
    <mergeCell ref="AA81:AB81"/>
    <mergeCell ref="AC81:AD81"/>
    <mergeCell ref="BM81:BN81"/>
    <mergeCell ref="BO81:BR81"/>
    <mergeCell ref="BO47:BR47"/>
    <mergeCell ref="Y131:Z132"/>
    <mergeCell ref="Y128:Z128"/>
    <mergeCell ref="U141:V143"/>
    <mergeCell ref="Y113:Z113"/>
    <mergeCell ref="AA142:AB143"/>
    <mergeCell ref="W141:X143"/>
    <mergeCell ref="AA135:AB136"/>
    <mergeCell ref="W118:X118"/>
    <mergeCell ref="U133:V133"/>
    <mergeCell ref="W133:X133"/>
    <mergeCell ref="C137:P137"/>
    <mergeCell ref="BC9:BQ9"/>
    <mergeCell ref="BD14:BR15"/>
    <mergeCell ref="AS67:AV67"/>
    <mergeCell ref="AW67:AZ67"/>
    <mergeCell ref="BA67:BD67"/>
    <mergeCell ref="C133:P133"/>
    <mergeCell ref="S133:T133"/>
    <mergeCell ref="AK68:AL68"/>
    <mergeCell ref="AO68:AP68"/>
    <mergeCell ref="AS68:AT68"/>
    <mergeCell ref="AW68:AX68"/>
    <mergeCell ref="BA68:BB68"/>
    <mergeCell ref="BE68:BF68"/>
    <mergeCell ref="BE107:BH107"/>
    <mergeCell ref="BO129:BR129"/>
    <mergeCell ref="BM127:BN127"/>
    <mergeCell ref="BM126:BN126"/>
    <mergeCell ref="BO126:BR126"/>
    <mergeCell ref="BO128:BR128"/>
    <mergeCell ref="BO113:BR113"/>
    <mergeCell ref="BE118:BF118"/>
    <mergeCell ref="BO105:BR108"/>
    <mergeCell ref="AS112:AT112"/>
    <mergeCell ref="BH135:BH136"/>
    <mergeCell ref="BI135:BJ136"/>
    <mergeCell ref="BK135:BK136"/>
    <mergeCell ref="BL135:BL136"/>
    <mergeCell ref="BM135:BN136"/>
    <mergeCell ref="BO127:BR127"/>
    <mergeCell ref="A222:AK244"/>
    <mergeCell ref="AL222:BQ243"/>
    <mergeCell ref="B166:H166"/>
    <mergeCell ref="I166:L166"/>
    <mergeCell ref="M166:P166"/>
    <mergeCell ref="Q166:U166"/>
    <mergeCell ref="AE169:AH169"/>
    <mergeCell ref="AI167:AL167"/>
    <mergeCell ref="AM167:AP167"/>
    <mergeCell ref="AI168:AL168"/>
    <mergeCell ref="B167:H169"/>
    <mergeCell ref="V167:AD167"/>
    <mergeCell ref="BM120:BN120"/>
    <mergeCell ref="B205:E205"/>
    <mergeCell ref="B209:E209"/>
    <mergeCell ref="AA128:AB128"/>
    <mergeCell ref="V166:AD166"/>
    <mergeCell ref="I167:L169"/>
    <mergeCell ref="B184:E184"/>
    <mergeCell ref="Y142:Z143"/>
    <mergeCell ref="S140:T143"/>
    <mergeCell ref="B65:B68"/>
    <mergeCell ref="C65:P68"/>
    <mergeCell ref="Q65:R68"/>
    <mergeCell ref="S65:T68"/>
    <mergeCell ref="U65:AF65"/>
    <mergeCell ref="AA67:AB68"/>
    <mergeCell ref="AC67:AD68"/>
    <mergeCell ref="AE67:AF68"/>
    <mergeCell ref="AE121:AF122"/>
    <mergeCell ref="BM65:BN68"/>
    <mergeCell ref="BO65:BR68"/>
    <mergeCell ref="U66:V68"/>
    <mergeCell ref="W66:X68"/>
    <mergeCell ref="Y66:AF66"/>
    <mergeCell ref="AG66:AN66"/>
    <mergeCell ref="AO66:AV66"/>
    <mergeCell ref="AW66:BD66"/>
    <mergeCell ref="BE66:BL66"/>
    <mergeCell ref="Y67:Z68"/>
    <mergeCell ref="BO149:BR149"/>
    <mergeCell ref="BM138:BN138"/>
    <mergeCell ref="BO138:BR138"/>
    <mergeCell ref="AA155:AB155"/>
    <mergeCell ref="AC155:AD155"/>
    <mergeCell ref="U140:AF140"/>
    <mergeCell ref="AG140:BL140"/>
    <mergeCell ref="AK142:AN142"/>
    <mergeCell ref="BM140:BN143"/>
    <mergeCell ref="AS152:AT152"/>
    <mergeCell ref="BO131:BR132"/>
    <mergeCell ref="U121:V122"/>
    <mergeCell ref="W121:X122"/>
    <mergeCell ref="Y121:Z122"/>
    <mergeCell ref="AA121:AB122"/>
    <mergeCell ref="AC121:AD122"/>
    <mergeCell ref="BM128:BN128"/>
    <mergeCell ref="BM124:BN124"/>
    <mergeCell ref="Y127:Z127"/>
    <mergeCell ref="AA127:AB127"/>
    <mergeCell ref="AO121:AP122"/>
    <mergeCell ref="AG108:AH108"/>
    <mergeCell ref="Y90:Z91"/>
    <mergeCell ref="AI90:AI91"/>
    <mergeCell ref="AM90:AM91"/>
    <mergeCell ref="BM133:BN133"/>
    <mergeCell ref="AC112:AD112"/>
    <mergeCell ref="BM131:BN132"/>
    <mergeCell ref="BE119:BF119"/>
    <mergeCell ref="BE120:BF120"/>
    <mergeCell ref="U2:BD2"/>
    <mergeCell ref="Q137:R137"/>
    <mergeCell ref="BA143:BB143"/>
    <mergeCell ref="BE143:BF143"/>
    <mergeCell ref="BI143:BJ143"/>
    <mergeCell ref="AL96:BR103"/>
    <mergeCell ref="B104:BR104"/>
    <mergeCell ref="AE90:AF91"/>
    <mergeCell ref="AG90:AH91"/>
    <mergeCell ref="AE127:AF127"/>
    <mergeCell ref="B90:B91"/>
    <mergeCell ref="U90:V91"/>
    <mergeCell ref="Q90:R91"/>
    <mergeCell ref="S90:T91"/>
    <mergeCell ref="W90:X91"/>
    <mergeCell ref="BO90:BR91"/>
    <mergeCell ref="AA90:AB91"/>
    <mergeCell ref="AC90:AD91"/>
    <mergeCell ref="BM90:BN91"/>
    <mergeCell ref="C90:P91"/>
    <mergeCell ref="BO134:BR136"/>
    <mergeCell ref="S150:T150"/>
    <mergeCell ref="U150:V150"/>
    <mergeCell ref="W150:X150"/>
    <mergeCell ref="Y150:Z150"/>
    <mergeCell ref="AA150:AB150"/>
    <mergeCell ref="AE150:AF150"/>
    <mergeCell ref="AG150:AH150"/>
    <mergeCell ref="AK150:AL150"/>
    <mergeCell ref="BO140:BR143"/>
    <mergeCell ref="B105:B108"/>
    <mergeCell ref="C105:P108"/>
    <mergeCell ref="AO142:AR142"/>
    <mergeCell ref="AC142:AD143"/>
    <mergeCell ref="Y141:AF141"/>
    <mergeCell ref="AK144:AL144"/>
    <mergeCell ref="AO144:AP144"/>
    <mergeCell ref="B120:B122"/>
    <mergeCell ref="AC127:AD127"/>
    <mergeCell ref="AM121:AM122"/>
    <mergeCell ref="S144:T144"/>
    <mergeCell ref="W144:X144"/>
    <mergeCell ref="Y144:Z144"/>
    <mergeCell ref="AA144:AB144"/>
    <mergeCell ref="AC144:AD144"/>
    <mergeCell ref="AE144:AF144"/>
    <mergeCell ref="V169:AD169"/>
    <mergeCell ref="BE153:BF153"/>
    <mergeCell ref="AE149:AF149"/>
    <mergeCell ref="AG149:AH149"/>
    <mergeCell ref="AK149:AL149"/>
    <mergeCell ref="BA150:BB150"/>
    <mergeCell ref="BE150:BF150"/>
    <mergeCell ref="AC150:AD150"/>
    <mergeCell ref="AO150:AP150"/>
    <mergeCell ref="AS150:AT150"/>
    <mergeCell ref="BL90:BL91"/>
    <mergeCell ref="AY131:AY132"/>
    <mergeCell ref="AZ131:AZ132"/>
    <mergeCell ref="BG131:BG132"/>
    <mergeCell ref="BH131:BH132"/>
    <mergeCell ref="AW144:AX144"/>
    <mergeCell ref="BA144:BB144"/>
    <mergeCell ref="BE144:BF144"/>
    <mergeCell ref="BA135:BB136"/>
    <mergeCell ref="AW135:AX136"/>
    <mergeCell ref="C131:P132"/>
    <mergeCell ref="AR131:AR132"/>
    <mergeCell ref="AS131:AT132"/>
    <mergeCell ref="AU131:AU132"/>
    <mergeCell ref="AV131:AV132"/>
    <mergeCell ref="AW131:AX132"/>
    <mergeCell ref="AG131:AH132"/>
    <mergeCell ref="AI131:AI132"/>
    <mergeCell ref="AJ131:AJ132"/>
    <mergeCell ref="AK131:AL132"/>
    <mergeCell ref="BK131:BK132"/>
    <mergeCell ref="BL131:BL132"/>
    <mergeCell ref="BI131:BJ132"/>
    <mergeCell ref="BM105:BN108"/>
    <mergeCell ref="BI116:BJ116"/>
    <mergeCell ref="BM110:BN110"/>
    <mergeCell ref="BM112:BN112"/>
    <mergeCell ref="BM119:BN119"/>
    <mergeCell ref="BH129:BH130"/>
    <mergeCell ref="BM129:BN130"/>
    <mergeCell ref="AO141:AV141"/>
    <mergeCell ref="AW141:BD141"/>
    <mergeCell ref="BE141:BL141"/>
    <mergeCell ref="C150:P150"/>
    <mergeCell ref="Q150:R150"/>
    <mergeCell ref="AA131:AB132"/>
    <mergeCell ref="AC131:AD132"/>
    <mergeCell ref="AE131:AF132"/>
    <mergeCell ref="C121:P122"/>
    <mergeCell ref="AY121:AY122"/>
    <mergeCell ref="AZ121:AZ122"/>
    <mergeCell ref="BA121:BB122"/>
    <mergeCell ref="BC121:BC122"/>
    <mergeCell ref="S115:T115"/>
    <mergeCell ref="AS118:AT118"/>
    <mergeCell ref="AW118:AX118"/>
    <mergeCell ref="BA118:BB118"/>
    <mergeCell ref="AW117:AX117"/>
    <mergeCell ref="B131:B132"/>
    <mergeCell ref="Q131:R132"/>
    <mergeCell ref="S131:T132"/>
    <mergeCell ref="U131:V132"/>
    <mergeCell ref="W131:X132"/>
    <mergeCell ref="U117:V117"/>
    <mergeCell ref="W117:X117"/>
    <mergeCell ref="Q127:R127"/>
    <mergeCell ref="S127:T127"/>
    <mergeCell ref="C118:P118"/>
    <mergeCell ref="AN131:AN132"/>
    <mergeCell ref="AO131:AP132"/>
    <mergeCell ref="AQ131:AQ132"/>
    <mergeCell ref="AA118:AB118"/>
    <mergeCell ref="AC118:AD118"/>
    <mergeCell ref="AE118:AF118"/>
    <mergeCell ref="AG118:AH118"/>
    <mergeCell ref="AK118:AL118"/>
    <mergeCell ref="AO118:AP118"/>
    <mergeCell ref="AN121:AN122"/>
    <mergeCell ref="B134:B136"/>
    <mergeCell ref="Q135:R136"/>
    <mergeCell ref="S135:T136"/>
    <mergeCell ref="U135:V136"/>
    <mergeCell ref="W135:X136"/>
    <mergeCell ref="Y135:Z136"/>
    <mergeCell ref="C134:P134"/>
    <mergeCell ref="Q134:R134"/>
    <mergeCell ref="U134:V134"/>
    <mergeCell ref="C135:P136"/>
    <mergeCell ref="AC149:AD149"/>
    <mergeCell ref="AC135:AD136"/>
    <mergeCell ref="AE135:AF136"/>
    <mergeCell ref="BG135:BG136"/>
    <mergeCell ref="W134:X134"/>
    <mergeCell ref="Y134:Z134"/>
    <mergeCell ref="AC134:AD134"/>
    <mergeCell ref="AE134:AF134"/>
    <mergeCell ref="AA134:AB134"/>
    <mergeCell ref="AG141:AN141"/>
    <mergeCell ref="AA145:AB145"/>
    <mergeCell ref="AE142:AF143"/>
    <mergeCell ref="Y155:Z155"/>
    <mergeCell ref="C149:P149"/>
    <mergeCell ref="Q149:R149"/>
    <mergeCell ref="S149:T149"/>
    <mergeCell ref="U149:V149"/>
    <mergeCell ref="W149:X149"/>
    <mergeCell ref="Y149:Z149"/>
    <mergeCell ref="AA149:AB149"/>
    <mergeCell ref="C145:P145"/>
    <mergeCell ref="Q145:R145"/>
    <mergeCell ref="S145:T145"/>
    <mergeCell ref="U145:V145"/>
    <mergeCell ref="W145:X145"/>
    <mergeCell ref="Y145:Z145"/>
    <mergeCell ref="U151:V151"/>
    <mergeCell ref="C144:P144"/>
    <mergeCell ref="Q144:R144"/>
    <mergeCell ref="BO150:BR150"/>
    <mergeCell ref="B200:E200"/>
    <mergeCell ref="F200:BN200"/>
    <mergeCell ref="BO200:BR200"/>
    <mergeCell ref="B187:AJ192"/>
    <mergeCell ref="AG155:AH155"/>
    <mergeCell ref="AO149:AP149"/>
    <mergeCell ref="BO185:BR185"/>
    <mergeCell ref="W151:X151"/>
    <mergeCell ref="B201:E201"/>
    <mergeCell ref="F201:BN201"/>
    <mergeCell ref="BO201:BR201"/>
    <mergeCell ref="B202:E202"/>
    <mergeCell ref="F202:BN202"/>
    <mergeCell ref="BO202:BR202"/>
    <mergeCell ref="B185:E185"/>
    <mergeCell ref="B165:U165"/>
    <mergeCell ref="BO157:BR157"/>
    <mergeCell ref="BM154:BN154"/>
    <mergeCell ref="BO154:BR154"/>
    <mergeCell ref="C155:P155"/>
    <mergeCell ref="Q155:R155"/>
    <mergeCell ref="S155:T155"/>
    <mergeCell ref="U155:V155"/>
    <mergeCell ref="W155:X155"/>
    <mergeCell ref="S154:T154"/>
    <mergeCell ref="U154:V154"/>
    <mergeCell ref="Y154:Z154"/>
    <mergeCell ref="AA154:AB154"/>
    <mergeCell ref="AC154:AD154"/>
    <mergeCell ref="AO151:AP151"/>
    <mergeCell ref="AO152:AP152"/>
    <mergeCell ref="AO153:AP153"/>
    <mergeCell ref="AA152:AB152"/>
    <mergeCell ref="AE153:AF153"/>
    <mergeCell ref="BA142:BD142"/>
    <mergeCell ref="AO148:AP148"/>
    <mergeCell ref="AS148:AT148"/>
    <mergeCell ref="BM150:BN150"/>
    <mergeCell ref="BA149:BB149"/>
    <mergeCell ref="BE149:BF149"/>
    <mergeCell ref="BE142:BH142"/>
    <mergeCell ref="BI142:BL142"/>
    <mergeCell ref="BM147:BN147"/>
    <mergeCell ref="AS149:AT149"/>
    <mergeCell ref="BI150:BJ150"/>
    <mergeCell ref="BI145:BJ145"/>
    <mergeCell ref="BM145:BN145"/>
    <mergeCell ref="AK148:AL148"/>
    <mergeCell ref="BA147:BB147"/>
    <mergeCell ref="BE147:BF147"/>
    <mergeCell ref="BI147:BJ147"/>
    <mergeCell ref="BI149:BJ149"/>
    <mergeCell ref="BM149:BN149"/>
    <mergeCell ref="AS143:AT143"/>
    <mergeCell ref="AW143:AX143"/>
    <mergeCell ref="AS142:AV142"/>
    <mergeCell ref="AE145:AF145"/>
    <mergeCell ref="AG145:AH145"/>
    <mergeCell ref="AK145:AL145"/>
    <mergeCell ref="AW142:AZ142"/>
    <mergeCell ref="AG144:AH144"/>
    <mergeCell ref="AS144:AT144"/>
    <mergeCell ref="AG142:AJ142"/>
    <mergeCell ref="U144:V144"/>
    <mergeCell ref="Y118:Z118"/>
    <mergeCell ref="AG117:AH117"/>
    <mergeCell ref="AK117:AL117"/>
    <mergeCell ref="AO117:AP117"/>
    <mergeCell ref="U118:V118"/>
    <mergeCell ref="AG143:AH143"/>
    <mergeCell ref="AK143:AL143"/>
    <mergeCell ref="AO143:AP143"/>
    <mergeCell ref="AM131:AM132"/>
    <mergeCell ref="BA94:BB94"/>
    <mergeCell ref="BE94:BF94"/>
    <mergeCell ref="BA117:BB117"/>
    <mergeCell ref="BE117:BF117"/>
    <mergeCell ref="BI117:BJ117"/>
    <mergeCell ref="BM117:BN117"/>
    <mergeCell ref="AW106:BD106"/>
    <mergeCell ref="BE114:BF114"/>
    <mergeCell ref="AE116:AF116"/>
    <mergeCell ref="AG116:AH116"/>
    <mergeCell ref="BM94:BN94"/>
    <mergeCell ref="AO115:AP115"/>
    <mergeCell ref="AS115:AT115"/>
    <mergeCell ref="AW115:AX115"/>
    <mergeCell ref="BA115:BB115"/>
    <mergeCell ref="BE115:BF115"/>
    <mergeCell ref="BI115:BJ115"/>
    <mergeCell ref="AW94:AX94"/>
    <mergeCell ref="BA116:BB116"/>
    <mergeCell ref="BE116:BF116"/>
    <mergeCell ref="BO94:BR94"/>
    <mergeCell ref="B116:B117"/>
    <mergeCell ref="S116:T116"/>
    <mergeCell ref="U116:V116"/>
    <mergeCell ref="W116:X116"/>
    <mergeCell ref="Y116:Z116"/>
    <mergeCell ref="AA116:AB116"/>
    <mergeCell ref="AC116:AD116"/>
    <mergeCell ref="Y112:Z112"/>
    <mergeCell ref="AA112:AB112"/>
    <mergeCell ref="AC111:AD111"/>
    <mergeCell ref="U109:V109"/>
    <mergeCell ref="W109:X109"/>
    <mergeCell ref="Y109:Z109"/>
    <mergeCell ref="AA109:AB109"/>
    <mergeCell ref="AA110:AB110"/>
    <mergeCell ref="BM115:BN115"/>
    <mergeCell ref="BO115:BR115"/>
    <mergeCell ref="BM116:BN116"/>
    <mergeCell ref="C116:P116"/>
    <mergeCell ref="Q116:R116"/>
    <mergeCell ref="AS117:AT117"/>
    <mergeCell ref="AK116:AL116"/>
    <mergeCell ref="AO116:AP116"/>
    <mergeCell ref="AS116:AT116"/>
    <mergeCell ref="AW116:AX116"/>
    <mergeCell ref="C109:P109"/>
    <mergeCell ref="Q109:R109"/>
    <mergeCell ref="S109:T109"/>
    <mergeCell ref="C94:P94"/>
    <mergeCell ref="Q94:R94"/>
    <mergeCell ref="U94:V94"/>
    <mergeCell ref="S105:T108"/>
    <mergeCell ref="U105:AF105"/>
    <mergeCell ref="U106:V108"/>
    <mergeCell ref="W106:X108"/>
    <mergeCell ref="W94:X94"/>
    <mergeCell ref="Y94:Z94"/>
    <mergeCell ref="AA94:AB94"/>
    <mergeCell ref="AC94:AD94"/>
    <mergeCell ref="AE94:AF94"/>
    <mergeCell ref="AG94:AH94"/>
    <mergeCell ref="AO94:AP94"/>
    <mergeCell ref="AS94:AT94"/>
    <mergeCell ref="AC109:AD109"/>
    <mergeCell ref="AE109:AF109"/>
    <mergeCell ref="AG109:AH109"/>
    <mergeCell ref="AO109:AP109"/>
    <mergeCell ref="AS109:AT109"/>
    <mergeCell ref="Y106:AF106"/>
    <mergeCell ref="AW109:AX109"/>
    <mergeCell ref="BA109:BB109"/>
    <mergeCell ref="BE109:BF109"/>
    <mergeCell ref="BI109:BJ109"/>
    <mergeCell ref="BM109:BN109"/>
    <mergeCell ref="BO109:BR109"/>
    <mergeCell ref="C110:P110"/>
    <mergeCell ref="Q110:R110"/>
    <mergeCell ref="S110:T110"/>
    <mergeCell ref="U110:V110"/>
    <mergeCell ref="W110:X110"/>
    <mergeCell ref="Y110:Z110"/>
    <mergeCell ref="AC110:AD110"/>
    <mergeCell ref="AE110:AF110"/>
    <mergeCell ref="AG110:AH110"/>
    <mergeCell ref="AK110:AL110"/>
    <mergeCell ref="AO110:AP110"/>
    <mergeCell ref="AS110:AT110"/>
    <mergeCell ref="AW110:AX110"/>
    <mergeCell ref="BA110:BB110"/>
    <mergeCell ref="BE110:BF110"/>
    <mergeCell ref="BI110:BJ110"/>
    <mergeCell ref="BO110:BR110"/>
    <mergeCell ref="BM144:BN144"/>
    <mergeCell ref="BO144:BR144"/>
    <mergeCell ref="BM118:BN118"/>
    <mergeCell ref="BO118:BR118"/>
    <mergeCell ref="BO117:BR117"/>
    <mergeCell ref="AO145:AP145"/>
    <mergeCell ref="AS145:AT145"/>
    <mergeCell ref="AW145:AX145"/>
    <mergeCell ref="BA145:BB145"/>
    <mergeCell ref="BE145:BF145"/>
    <mergeCell ref="C146:P146"/>
    <mergeCell ref="Q146:R146"/>
    <mergeCell ref="U146:V146"/>
    <mergeCell ref="W146:X146"/>
    <mergeCell ref="Y146:Z146"/>
    <mergeCell ref="AA146:AB146"/>
    <mergeCell ref="Y148:Z148"/>
    <mergeCell ref="AA148:AB148"/>
    <mergeCell ref="AC148:AD148"/>
    <mergeCell ref="AE148:AF148"/>
    <mergeCell ref="AG148:AH148"/>
    <mergeCell ref="AC146:AD146"/>
    <mergeCell ref="AE146:AF146"/>
    <mergeCell ref="AG146:AH146"/>
    <mergeCell ref="BO145:BR145"/>
    <mergeCell ref="AK146:AL146"/>
    <mergeCell ref="AO146:AP146"/>
    <mergeCell ref="AS146:AT146"/>
    <mergeCell ref="AC145:AD145"/>
    <mergeCell ref="BE148:BF148"/>
    <mergeCell ref="BI148:BJ148"/>
    <mergeCell ref="BM148:BN148"/>
    <mergeCell ref="BO148:BR148"/>
    <mergeCell ref="AW146:AX146"/>
    <mergeCell ref="C147:P147"/>
    <mergeCell ref="S147:T147"/>
    <mergeCell ref="U147:V147"/>
    <mergeCell ref="W147:X147"/>
    <mergeCell ref="AS147:AT147"/>
    <mergeCell ref="W148:X148"/>
    <mergeCell ref="C148:P148"/>
    <mergeCell ref="S148:T148"/>
    <mergeCell ref="U148:V148"/>
    <mergeCell ref="BO196:BR196"/>
    <mergeCell ref="B197:E197"/>
    <mergeCell ref="BO197:BR197"/>
    <mergeCell ref="B198:E198"/>
    <mergeCell ref="F198:BN198"/>
    <mergeCell ref="BO198:BR198"/>
    <mergeCell ref="F196:BM196"/>
    <mergeCell ref="B199:E199"/>
    <mergeCell ref="F199:BN199"/>
    <mergeCell ref="BO199:BR199"/>
    <mergeCell ref="F179:BN179"/>
    <mergeCell ref="B179:E179"/>
    <mergeCell ref="BO179:BR179"/>
    <mergeCell ref="B180:E180"/>
    <mergeCell ref="F180:BN180"/>
    <mergeCell ref="BO180:BR180"/>
    <mergeCell ref="B183:E183"/>
    <mergeCell ref="F183:BN183"/>
    <mergeCell ref="BO183:BR183"/>
    <mergeCell ref="F185:BN185"/>
    <mergeCell ref="F184:BN184"/>
    <mergeCell ref="U129:V130"/>
    <mergeCell ref="AJ129:AJ130"/>
    <mergeCell ref="AR129:AR130"/>
    <mergeCell ref="AY129:AY130"/>
    <mergeCell ref="AZ129:AZ130"/>
    <mergeCell ref="BO147:BR147"/>
    <mergeCell ref="B186:E186"/>
    <mergeCell ref="F186:BN186"/>
    <mergeCell ref="BO186:BR186"/>
    <mergeCell ref="Y147:Z147"/>
    <mergeCell ref="AA147:AB147"/>
    <mergeCell ref="AC147:AD147"/>
    <mergeCell ref="AE147:AF147"/>
    <mergeCell ref="AG147:AH147"/>
    <mergeCell ref="AK147:AL147"/>
    <mergeCell ref="AO147:AP147"/>
    <mergeCell ref="BA146:BB146"/>
    <mergeCell ref="BE146:BF146"/>
    <mergeCell ref="BI146:BJ146"/>
    <mergeCell ref="BM146:BN146"/>
    <mergeCell ref="BO146:BR146"/>
    <mergeCell ref="BA148:BB148"/>
  </mergeCells>
  <printOptions/>
  <pageMargins left="0.3937007874015748" right="0" top="0" bottom="0" header="0" footer="0"/>
  <pageSetup horizontalDpi="600" verticalDpi="600" orientation="portrait" paperSize="8" scal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ZaturanavaSV</cp:lastModifiedBy>
  <cp:lastPrinted>2018-05-22T23:51:45Z</cp:lastPrinted>
  <dcterms:created xsi:type="dcterms:W3CDTF">1999-02-26T09:40:51Z</dcterms:created>
  <dcterms:modified xsi:type="dcterms:W3CDTF">2018-06-27T12:47:20Z</dcterms:modified>
  <cp:category/>
  <cp:version/>
  <cp:contentType/>
  <cp:contentStatus/>
</cp:coreProperties>
</file>