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\типовые планы с доработки\"/>
    </mc:Choice>
  </mc:AlternateContent>
  <bookViews>
    <workbookView xWindow="0" yWindow="0" windowWidth="17280" windowHeight="6660" tabRatio="584"/>
  </bookViews>
  <sheets>
    <sheet name="Примерный учебный план" sheetId="25" r:id="rId1"/>
    <sheet name="Лист1" sheetId="26" r:id="rId2"/>
  </sheets>
  <definedNames>
    <definedName name="_xlnm.Print_Area" localSheetId="0">'Примерный учебный план'!$A$1:$BI$204</definedName>
  </definedNames>
  <calcPr calcId="152511"/>
</workbook>
</file>

<file path=xl/calcChain.xml><?xml version="1.0" encoding="utf-8"?>
<calcChain xmlns="http://schemas.openxmlformats.org/spreadsheetml/2006/main">
  <c r="BD33" i="25" l="1"/>
  <c r="V109" i="25"/>
  <c r="T109" i="25"/>
  <c r="BD108" i="25"/>
  <c r="BD107" i="25" s="1"/>
  <c r="V108" i="25"/>
  <c r="V107" i="25" s="1"/>
  <c r="T108" i="25"/>
  <c r="AB107" i="25"/>
  <c r="X107" i="25"/>
  <c r="BD106" i="25"/>
  <c r="V106" i="25"/>
  <c r="T106" i="25"/>
  <c r="BD105" i="25"/>
  <c r="V105" i="25"/>
  <c r="T105" i="25"/>
  <c r="BD104" i="25"/>
  <c r="BD103" i="25" s="1"/>
  <c r="V104" i="25"/>
  <c r="T104" i="25"/>
  <c r="T103" i="25" s="1"/>
  <c r="Z103" i="25"/>
  <c r="X103" i="25"/>
  <c r="X55" i="25"/>
  <c r="Z55" i="25"/>
  <c r="AB55" i="25"/>
  <c r="BD61" i="25"/>
  <c r="T61" i="25"/>
  <c r="T107" i="25"/>
  <c r="V103" i="25"/>
  <c r="BD62" i="25"/>
  <c r="V62" i="25"/>
  <c r="T62" i="25"/>
  <c r="X89" i="25"/>
  <c r="Z89" i="25"/>
  <c r="AB89" i="25"/>
  <c r="AW124" i="25"/>
  <c r="AV124" i="25"/>
  <c r="AU125" i="25" s="1"/>
  <c r="AU124" i="25"/>
  <c r="AT124" i="25"/>
  <c r="AS124" i="25"/>
  <c r="AR124" i="25"/>
  <c r="AT126" i="25" s="1"/>
  <c r="AQ124" i="25"/>
  <c r="AP124" i="25"/>
  <c r="AO125" i="25" s="1"/>
  <c r="AO124" i="25"/>
  <c r="AN124" i="25"/>
  <c r="AM124" i="25"/>
  <c r="AL124" i="25"/>
  <c r="AN126" i="25" s="1"/>
  <c r="AG124" i="25"/>
  <c r="AH124" i="25"/>
  <c r="AI124" i="25"/>
  <c r="AJ124" i="25"/>
  <c r="AK124" i="25"/>
  <c r="AF124" i="25"/>
  <c r="AH126" i="25" s="1"/>
  <c r="BD71" i="25"/>
  <c r="BD70" i="25"/>
  <c r="X66" i="25"/>
  <c r="Z66" i="25"/>
  <c r="AB66" i="25"/>
  <c r="BD67" i="25"/>
  <c r="V67" i="25"/>
  <c r="T67" i="25"/>
  <c r="BD65" i="25"/>
  <c r="V65" i="25"/>
  <c r="V63" i="25" s="1"/>
  <c r="T65" i="25"/>
  <c r="BD64" i="25"/>
  <c r="BD63" i="25" s="1"/>
  <c r="T64" i="25"/>
  <c r="T63" i="25" s="1"/>
  <c r="AB63" i="25"/>
  <c r="Z63" i="25"/>
  <c r="X63" i="25"/>
  <c r="BD102" i="25"/>
  <c r="V102" i="25"/>
  <c r="T102" i="25"/>
  <c r="BD51" i="25"/>
  <c r="T51" i="25"/>
  <c r="BD50" i="25"/>
  <c r="V50" i="25"/>
  <c r="T50" i="25"/>
  <c r="BD49" i="25"/>
  <c r="V49" i="25"/>
  <c r="T49" i="25"/>
  <c r="BD48" i="25"/>
  <c r="V48" i="25"/>
  <c r="T48" i="25"/>
  <c r="AB47" i="25"/>
  <c r="Z47" i="25"/>
  <c r="X47" i="25"/>
  <c r="BD46" i="25"/>
  <c r="BD45" i="25" s="1"/>
  <c r="V46" i="25"/>
  <c r="V45" i="25" s="1"/>
  <c r="T46" i="25"/>
  <c r="T45" i="25" s="1"/>
  <c r="AB45" i="25"/>
  <c r="Z45" i="25"/>
  <c r="X45" i="25"/>
  <c r="BC126" i="25"/>
  <c r="AZ126" i="25"/>
  <c r="AW126" i="25"/>
  <c r="AQ126" i="25"/>
  <c r="AK126" i="25"/>
  <c r="AF125" i="25"/>
  <c r="AL125" i="25"/>
  <c r="AR125" i="25"/>
  <c r="AX125" i="25"/>
  <c r="BA125" i="25"/>
  <c r="X73" i="25"/>
  <c r="AD73" i="25"/>
  <c r="AD72" i="25" s="1"/>
  <c r="BD74" i="25"/>
  <c r="BD69" i="25"/>
  <c r="V70" i="25"/>
  <c r="T70" i="25"/>
  <c r="T69" i="25"/>
  <c r="V69" i="25"/>
  <c r="S135" i="25"/>
  <c r="S134" i="25"/>
  <c r="BB16" i="25"/>
  <c r="BI16" i="25" s="1"/>
  <c r="BB17" i="25"/>
  <c r="BI17" i="25" s="1"/>
  <c r="BB18" i="25"/>
  <c r="BB15" i="25"/>
  <c r="BI15" i="25" s="1"/>
  <c r="BD54" i="25"/>
  <c r="T54" i="25"/>
  <c r="BD53" i="25"/>
  <c r="BD52" i="25" s="1"/>
  <c r="V53" i="25"/>
  <c r="V52" i="25" s="1"/>
  <c r="T53" i="25"/>
  <c r="AB52" i="25"/>
  <c r="Z52" i="25"/>
  <c r="X52" i="25"/>
  <c r="T88" i="25"/>
  <c r="AB78" i="25"/>
  <c r="V75" i="25"/>
  <c r="T75" i="25"/>
  <c r="V56" i="25"/>
  <c r="V55" i="25" s="1"/>
  <c r="T56" i="25"/>
  <c r="T55" i="25" s="1"/>
  <c r="V30" i="25"/>
  <c r="T30" i="25"/>
  <c r="BD68" i="25"/>
  <c r="T68" i="25"/>
  <c r="T127" i="25"/>
  <c r="T128" i="25"/>
  <c r="BD75" i="25"/>
  <c r="BD73" i="25" s="1"/>
  <c r="BD32" i="25"/>
  <c r="X85" i="25"/>
  <c r="Z85" i="25"/>
  <c r="AB85" i="25"/>
  <c r="X82" i="25"/>
  <c r="Z82" i="25"/>
  <c r="AB82" i="25"/>
  <c r="X78" i="25"/>
  <c r="Z78" i="25"/>
  <c r="X76" i="25"/>
  <c r="Z76" i="25"/>
  <c r="X41" i="25"/>
  <c r="Z41" i="25"/>
  <c r="AB41" i="25"/>
  <c r="AB39" i="25"/>
  <c r="X35" i="25"/>
  <c r="Z35" i="25"/>
  <c r="AB35" i="25"/>
  <c r="X30" i="25"/>
  <c r="AD30" i="25"/>
  <c r="AD29" i="25" s="1"/>
  <c r="V81" i="25"/>
  <c r="T81" i="25"/>
  <c r="V80" i="25"/>
  <c r="T80" i="25"/>
  <c r="V79" i="25"/>
  <c r="T79" i="25"/>
  <c r="T78" i="25" s="1"/>
  <c r="V76" i="25"/>
  <c r="T77" i="25"/>
  <c r="T76" i="25" s="1"/>
  <c r="V44" i="25"/>
  <c r="T44" i="25"/>
  <c r="V43" i="25"/>
  <c r="T43" i="25"/>
  <c r="V42" i="25"/>
  <c r="V41" i="25" s="1"/>
  <c r="T42" i="25"/>
  <c r="V40" i="25"/>
  <c r="V39" i="25" s="1"/>
  <c r="T40" i="25"/>
  <c r="T39" i="25" s="1"/>
  <c r="V38" i="25"/>
  <c r="T38" i="25"/>
  <c r="V37" i="25"/>
  <c r="T37" i="25"/>
  <c r="V36" i="25"/>
  <c r="V35" i="25" s="1"/>
  <c r="T36" i="25"/>
  <c r="T35" i="25" s="1"/>
  <c r="V101" i="25"/>
  <c r="T101" i="25"/>
  <c r="T91" i="25"/>
  <c r="V90" i="25"/>
  <c r="T90" i="25"/>
  <c r="V88" i="25"/>
  <c r="V87" i="25"/>
  <c r="T87" i="25"/>
  <c r="V86" i="25"/>
  <c r="T86" i="25"/>
  <c r="T85" i="25" s="1"/>
  <c r="V83" i="25"/>
  <c r="V82" i="25" s="1"/>
  <c r="T83" i="25"/>
  <c r="V78" i="25"/>
  <c r="BD87" i="25"/>
  <c r="BD86" i="25"/>
  <c r="AU129" i="25"/>
  <c r="BD88" i="25"/>
  <c r="BD77" i="25"/>
  <c r="BD76" i="25" s="1"/>
  <c r="BD56" i="25"/>
  <c r="BD55" i="25" s="1"/>
  <c r="BD79" i="25"/>
  <c r="BD80" i="25"/>
  <c r="BD81" i="25"/>
  <c r="BD83" i="25"/>
  <c r="BD84" i="25"/>
  <c r="BD82" i="25" s="1"/>
  <c r="BD90" i="25"/>
  <c r="BD91" i="25"/>
  <c r="BD89" i="25" s="1"/>
  <c r="BH29" i="26"/>
  <c r="AO129" i="25"/>
  <c r="AL130" i="25"/>
  <c r="T130" i="25"/>
  <c r="AL129" i="25"/>
  <c r="AI129" i="25"/>
  <c r="T129" i="25" s="1"/>
  <c r="BD40" i="25"/>
  <c r="BD39" i="25"/>
  <c r="BE19" i="25"/>
  <c r="T84" i="25"/>
  <c r="T82" i="25" s="1"/>
  <c r="BD34" i="25"/>
  <c r="BD31" i="25"/>
  <c r="BD30" i="25" s="1"/>
  <c r="BD36" i="25"/>
  <c r="BD37" i="25"/>
  <c r="BD35" i="25" s="1"/>
  <c r="BC19" i="25"/>
  <c r="BD19" i="25"/>
  <c r="BF19" i="25"/>
  <c r="BG19" i="25"/>
  <c r="BH19" i="25"/>
  <c r="AI125" i="25"/>
  <c r="AB72" i="25"/>
  <c r="BD66" i="25"/>
  <c r="T66" i="25"/>
  <c r="V66" i="25"/>
  <c r="T73" i="25"/>
  <c r="Z29" i="25"/>
  <c r="BD78" i="25"/>
  <c r="T47" i="25"/>
  <c r="V73" i="25"/>
  <c r="Z72" i="25" l="1"/>
  <c r="T41" i="25"/>
  <c r="Z124" i="25"/>
  <c r="AD124" i="25"/>
  <c r="BD85" i="25"/>
  <c r="BD72" i="25" s="1"/>
  <c r="V85" i="25"/>
  <c r="V89" i="25"/>
  <c r="T89" i="25"/>
  <c r="T72" i="25" s="1"/>
  <c r="X29" i="25"/>
  <c r="AB29" i="25"/>
  <c r="AB124" i="25" s="1"/>
  <c r="X72" i="25"/>
  <c r="T52" i="25"/>
  <c r="T29" i="25" s="1"/>
  <c r="V47" i="25"/>
  <c r="V29" i="25" s="1"/>
  <c r="BD47" i="25"/>
  <c r="BD29" i="25" s="1"/>
  <c r="V72" i="25"/>
  <c r="X124" i="25"/>
  <c r="BB19" i="25"/>
  <c r="T124" i="25" l="1"/>
  <c r="V124" i="25"/>
</calcChain>
</file>

<file path=xl/sharedStrings.xml><?xml version="1.0" encoding="utf-8"?>
<sst xmlns="http://schemas.openxmlformats.org/spreadsheetml/2006/main" count="846" uniqueCount="453">
  <si>
    <t>:</t>
  </si>
  <si>
    <t>О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</si>
  <si>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</si>
  <si>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</si>
  <si>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</si>
  <si>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</si>
  <si>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</si>
  <si>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</si>
  <si>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</si>
  <si>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</si>
  <si>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</si>
  <si>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</si>
  <si>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</si>
  <si>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</si>
  <si>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</si>
  <si>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</si>
  <si>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</si>
  <si>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</si>
  <si>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</si>
  <si>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</si>
  <si>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</si>
  <si>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</si>
  <si>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</si>
  <si>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</si>
  <si>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</si>
  <si>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</si>
  <si>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</si>
  <si>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</si>
  <si>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</si>
  <si>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</si>
  <si>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</si>
  <si>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</si>
  <si>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</si>
  <si>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</si>
  <si>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</si>
  <si>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</si>
  <si>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</si>
  <si>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</si>
  <si>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</si>
  <si>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</si>
  <si>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</si>
  <si>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</si>
  <si>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</si>
  <si>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</si>
  <si>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</si>
  <si>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</si>
  <si>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</si>
  <si>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</si>
  <si>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</si>
  <si>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</si>
  <si>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</si>
  <si>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</si>
  <si>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</si>
  <si>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</si>
  <si>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</si>
  <si>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</si>
  <si>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</si>
  <si>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</si>
  <si>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</si>
  <si>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</si>
  <si>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</si>
  <si>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</si>
  <si>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</si>
  <si>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</si>
  <si>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</si>
  <si>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</si>
  <si>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</si>
  <si>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</si>
  <si>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</si>
  <si>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</si>
  <si>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</si>
  <si>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</si>
  <si>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</si>
  <si>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</si>
  <si>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</si>
  <si>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</si>
  <si>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</si>
  <si>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</si>
  <si>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</si>
  <si>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</si>
  <si>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дипломное проектирование</t>
  </si>
  <si>
    <t>/</t>
  </si>
  <si>
    <t>–</t>
  </si>
  <si>
    <t>УТВЕРЖДАЮ</t>
  </si>
  <si>
    <t xml:space="preserve">№
п/п
</t>
  </si>
  <si>
    <t>Код компетенции</t>
  </si>
  <si>
    <t>Лабораторные</t>
  </si>
  <si>
    <t>Практические</t>
  </si>
  <si>
    <t>Регистрационный № _____________</t>
  </si>
  <si>
    <t>Зачетных
единиц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</si>
  <si>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</si>
  <si>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</si>
  <si>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</si>
  <si>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</si>
  <si>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</si>
  <si>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Государственный компонент</t>
  </si>
  <si>
    <t>3.2</t>
  </si>
  <si>
    <t>4.2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</si>
  <si>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</si>
  <si>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</si>
  <si>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</si>
  <si>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</si>
  <si>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</si>
  <si>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</si>
  <si>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</si>
  <si>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Физика</t>
  </si>
  <si>
    <t>Химия</t>
  </si>
  <si>
    <t>Охрана труда</t>
  </si>
  <si>
    <t>Защита населения и объектов от чрезвычайных ситуаций. Радиационная безопасность</t>
  </si>
  <si>
    <t>Иностранный язык</t>
  </si>
  <si>
    <t>Коррупция и ее общественная опасность</t>
  </si>
  <si>
    <t>Физическая культура</t>
  </si>
  <si>
    <t>3.3</t>
  </si>
  <si>
    <t>Преддипломная</t>
  </si>
  <si>
    <t>IV</t>
  </si>
  <si>
    <t>УК-6</t>
  </si>
  <si>
    <t>УК-3</t>
  </si>
  <si>
    <t>УК-4</t>
  </si>
  <si>
    <t>УК-5</t>
  </si>
  <si>
    <t>УК-7</t>
  </si>
  <si>
    <t>БПК-4</t>
  </si>
  <si>
    <t>БПК-5</t>
  </si>
  <si>
    <t>БПК-3</t>
  </si>
  <si>
    <t>IV курс</t>
  </si>
  <si>
    <t>/1-6</t>
  </si>
  <si>
    <t xml:space="preserve">Математика </t>
  </si>
  <si>
    <t>Машины и оборудование в животноводстве</t>
  </si>
  <si>
    <t>Тракторы и автомобили</t>
  </si>
  <si>
    <t>Курсовая работа по учебной дисциплине «Тракторы  и автомобили»</t>
  </si>
  <si>
    <t xml:space="preserve">Надежность и ремонт сельскохозяйственной техники </t>
  </si>
  <si>
    <t>Системы автоматизированного проектирования</t>
  </si>
  <si>
    <t xml:space="preserve">Электропривод и электрооборудование </t>
  </si>
  <si>
    <t>Экономика организаций (предприятий) агропромышленного комплекса</t>
  </si>
  <si>
    <t>3.4</t>
  </si>
  <si>
    <t>УК-8</t>
  </si>
  <si>
    <t>СК-1</t>
  </si>
  <si>
    <t>СК-6</t>
  </si>
  <si>
    <t>СК-5</t>
  </si>
  <si>
    <t>СК-9</t>
  </si>
  <si>
    <t>СК-11</t>
  </si>
  <si>
    <t>СК-2</t>
  </si>
  <si>
    <t>СК-8</t>
  </si>
  <si>
    <t>СК-3</t>
  </si>
  <si>
    <t>СК-4</t>
  </si>
  <si>
    <t>СК-14</t>
  </si>
  <si>
    <t>/10</t>
  </si>
  <si>
    <t>/170</t>
  </si>
  <si>
    <t>Курсовая работа по учебной дисциплине «Машины и оборудование в растениеводстве»</t>
  </si>
  <si>
    <t>Основы электротехники и электроники</t>
  </si>
  <si>
    <t>2 семестр,
18 недель</t>
  </si>
  <si>
    <t>Количество курсовых работ</t>
  </si>
  <si>
    <t>Количество курсовых проектов</t>
  </si>
  <si>
    <t>Социально-гуманитарный модуль</t>
  </si>
  <si>
    <t>Естественнонаучные дисциплины</t>
  </si>
  <si>
    <t>Материаловедение и технология конструкционных материалов</t>
  </si>
  <si>
    <t>Безопасность жизнедеятельности</t>
  </si>
  <si>
    <t>Инженерная графика</t>
  </si>
  <si>
    <t>1.1.1</t>
  </si>
  <si>
    <t>1.2.1</t>
  </si>
  <si>
    <t>1.1.2</t>
  </si>
  <si>
    <t>1.1.3</t>
  </si>
  <si>
    <t>1.5.1</t>
  </si>
  <si>
    <t>2</t>
  </si>
  <si>
    <t>2.1.1</t>
  </si>
  <si>
    <t>2.2.1</t>
  </si>
  <si>
    <t>2.3.1</t>
  </si>
  <si>
    <t>2.4.1</t>
  </si>
  <si>
    <t>2.5.1</t>
  </si>
  <si>
    <t>2.6.1</t>
  </si>
  <si>
    <t>2.6.2</t>
  </si>
  <si>
    <t>2.8.2</t>
  </si>
  <si>
    <t>Количество экзаменов</t>
  </si>
  <si>
    <t>Количество зачетов</t>
  </si>
  <si>
    <t>Информационные технологии</t>
  </si>
  <si>
    <t xml:space="preserve">   I. График образовательного процесса</t>
  </si>
  <si>
    <t>Лингвистический модуль</t>
  </si>
  <si>
    <t>Основы конструирования, метрология и стандартизация</t>
  </si>
  <si>
    <t xml:space="preserve">Технологии хранения  и переработки сельскохозяйственной продукции </t>
  </si>
  <si>
    <t>Сельскохозяйственные машины и оборудование</t>
  </si>
  <si>
    <t>М 1.1</t>
  </si>
  <si>
    <t>М 1.2</t>
  </si>
  <si>
    <t>М 1.3</t>
  </si>
  <si>
    <t>М 2.1</t>
  </si>
  <si>
    <t>М 2.2</t>
  </si>
  <si>
    <t>М 2.4</t>
  </si>
  <si>
    <t>М 2.5</t>
  </si>
  <si>
    <t>М 2.6</t>
  </si>
  <si>
    <t>М 2.8</t>
  </si>
  <si>
    <t xml:space="preserve">Философия </t>
  </si>
  <si>
    <t>1.2.2</t>
  </si>
  <si>
    <t>1.2.3</t>
  </si>
  <si>
    <t>/72</t>
  </si>
  <si>
    <t>Х/</t>
  </si>
  <si>
    <t>Основы моделирования</t>
  </si>
  <si>
    <t>Делопроизводство</t>
  </si>
  <si>
    <t xml:space="preserve">Информационные системы и основы моделирования </t>
  </si>
  <si>
    <t>Нормирование точности и технические измерения</t>
  </si>
  <si>
    <t>М 2.3</t>
  </si>
  <si>
    <t>М 2.9</t>
  </si>
  <si>
    <t>3 семестр,
19 недель</t>
  </si>
  <si>
    <t>ТИПОВОЙ УЧЕБНЫЙ  ПЛАН</t>
  </si>
  <si>
    <t>Начертательная геометрия и инженерная графика</t>
  </si>
  <si>
    <r>
      <t xml:space="preserve">Машины и оборудование в растениеводстве </t>
    </r>
    <r>
      <rPr>
        <sz val="18"/>
        <color indexed="8"/>
        <rFont val="Times New Roman"/>
        <family val="1"/>
        <charset val="204"/>
      </rPr>
      <t/>
    </r>
  </si>
  <si>
    <t>/32</t>
  </si>
  <si>
    <t>/16</t>
  </si>
  <si>
    <t>2.9.2</t>
  </si>
  <si>
    <t>/6</t>
  </si>
  <si>
    <t>/50</t>
  </si>
  <si>
    <t>/38</t>
  </si>
  <si>
    <t>СК-7</t>
  </si>
  <si>
    <t>Быть способным использовать основные законы электротехники и электроники и принципы их применения в электротехнических установках</t>
  </si>
  <si>
    <t>СК-10</t>
  </si>
  <si>
    <t>СК-12</t>
  </si>
  <si>
    <t>СК-13</t>
  </si>
  <si>
    <t>1.2</t>
  </si>
  <si>
    <t>2.2</t>
  </si>
  <si>
    <t>2.4</t>
  </si>
  <si>
    <t>2.7</t>
  </si>
  <si>
    <t>Курсовой  проект по учебной дисциплине «Детали машин и подъемно-транспортные механизмы»</t>
  </si>
  <si>
    <t>Республики Беларусь</t>
  </si>
  <si>
    <t>/76</t>
  </si>
  <si>
    <t>4</t>
  </si>
  <si>
    <t>3</t>
  </si>
  <si>
    <t>1.5</t>
  </si>
  <si>
    <t>Технологии  и техническое обеспечение производства продукции животноводства</t>
  </si>
  <si>
    <t>Основы энерго- и ресурсосбережения</t>
  </si>
  <si>
    <t>Теплотехника</t>
  </si>
  <si>
    <t>Гидравлика, тепло- электротехника</t>
  </si>
  <si>
    <t>Гидравлика</t>
  </si>
  <si>
    <t>Автоматизация сельскохозяйственного производства и электрооборудование</t>
  </si>
  <si>
    <t>2.8.1</t>
  </si>
  <si>
    <t xml:space="preserve">Технологические основы растениеводства </t>
  </si>
  <si>
    <t xml:space="preserve">Технологические основы животноводства </t>
  </si>
  <si>
    <t xml:space="preserve">Основы экологии  </t>
  </si>
  <si>
    <t>Электронные системы машин и оборудования</t>
  </si>
  <si>
    <t>Автоматизация технологических операций</t>
  </si>
  <si>
    <t>Быть способным разрабатывать и использовать графическую и техническую документацию</t>
  </si>
  <si>
    <t>Быть способным обоснованно выбирать материал и способы его обработки для получения свойств, обеспечивающих высокую надежность детали</t>
  </si>
  <si>
    <t xml:space="preserve">Быть способным рассчитывать и конструировать детали машин и обеспечить технологичность изделий при изготовлении деталей </t>
  </si>
  <si>
    <t>2.9.1</t>
  </si>
  <si>
    <t>Быть способным осуществлять экономический анализ инженерной деятельности и использовать производственные ресурсы организации (предприятия)</t>
  </si>
  <si>
    <t>Быть способным использовать технические средства автоматики, электроники для автоматизации технологических операций, оценивать техническое состояние и обеспечивать работу электронных систем машин и оборудования</t>
  </si>
  <si>
    <t>Быть способным оценивать надежность, осуществлять диагностику и ремонт сельскохозяйственной техники и технологического оборудования</t>
  </si>
  <si>
    <t>БПК-6</t>
  </si>
  <si>
    <t>БПК-7</t>
  </si>
  <si>
    <t>Введение в специальность</t>
  </si>
  <si>
    <t>Количество часов учебных занятий</t>
  </si>
  <si>
    <t>Количество часов учебных занятий в неделю</t>
  </si>
  <si>
    <t>Организация производства  и управление предприятием</t>
  </si>
  <si>
    <t>/36</t>
  </si>
  <si>
    <t>1.3.1</t>
  </si>
  <si>
    <t>М 1.5</t>
  </si>
  <si>
    <t>Быть способным использовать методы и средства обеспечения единства измерений и оценки погрешностей</t>
  </si>
  <si>
    <t>Начальник Главного управления профессионального</t>
  </si>
  <si>
    <t>и продовольствия Республики Беларусь</t>
  </si>
  <si>
    <t>________________ С.А. Касперович</t>
  </si>
  <si>
    <t>Председатель учебно-методического объединения</t>
  </si>
  <si>
    <t>по аграрному техническому образованию</t>
  </si>
  <si>
    <t>________________ И.Н. Шило</t>
  </si>
  <si>
    <t>Проректор по научно-методической работе</t>
  </si>
  <si>
    <t>________________ И.В. Титович</t>
  </si>
  <si>
    <t>Рекомендован к утверждению Президиумом Совета УМО</t>
  </si>
  <si>
    <t>по аграрному техническому образованию, протокол № ___</t>
  </si>
  <si>
    <t>Председатель НМС по техническому обеспечению</t>
  </si>
  <si>
    <t>производства сельскохозяйственной продукции</t>
  </si>
  <si>
    <t>________________ В.Б. Ловкис</t>
  </si>
  <si>
    <t>Курсовая работа по учебной дисциплине «Технологии  и техническое обеспечение производства продукции животноводства»</t>
  </si>
  <si>
    <t>Курсовая работа по учебной дисциплине «Технологии  и техническое обеспечение производства продукции  растениеводства»</t>
  </si>
  <si>
    <t>2.1.2</t>
  </si>
  <si>
    <t>М 1.4</t>
  </si>
  <si>
    <t>Механика</t>
  </si>
  <si>
    <t>1.4.1</t>
  </si>
  <si>
    <t>Теоретическая механика</t>
  </si>
  <si>
    <t xml:space="preserve"> </t>
  </si>
  <si>
    <t>1.4.2</t>
  </si>
  <si>
    <t>Механика материалов</t>
  </si>
  <si>
    <t>1.4.3</t>
  </si>
  <si>
    <t>Теория механизмов и машин</t>
  </si>
  <si>
    <t>Курсовой проект по учебной дисциплине «Теория механизмов и машин»</t>
  </si>
  <si>
    <t>Технологические основы сельскохозяйственного производства</t>
  </si>
  <si>
    <t>Экономика и организация производства</t>
  </si>
  <si>
    <t>М 1.6</t>
  </si>
  <si>
    <t>1.6.1</t>
  </si>
  <si>
    <t>1.6.2</t>
  </si>
  <si>
    <t>1.6</t>
  </si>
  <si>
    <t>М 1.7</t>
  </si>
  <si>
    <t>1.7</t>
  </si>
  <si>
    <t>1.7.1</t>
  </si>
  <si>
    <t>М 1.8</t>
  </si>
  <si>
    <t>1.8.1</t>
  </si>
  <si>
    <t>1.8.2</t>
  </si>
  <si>
    <t>М 1.9</t>
  </si>
  <si>
    <t>1.9.1</t>
  </si>
  <si>
    <t>БПК-8</t>
  </si>
  <si>
    <t>3.5</t>
  </si>
  <si>
    <t>3.6</t>
  </si>
  <si>
    <t>3.7</t>
  </si>
  <si>
    <t>3.8</t>
  </si>
  <si>
    <t>3.9</t>
  </si>
  <si>
    <t>/4</t>
  </si>
  <si>
    <t>3.1</t>
  </si>
  <si>
    <t>/18</t>
  </si>
  <si>
    <t>Технологии производства продукции растениеводства</t>
  </si>
  <si>
    <t>Технологии производства продукции животноводства и переработки сельскохозяйственной продукции</t>
  </si>
  <si>
    <t>Ознакомительная по сельскохозяйственному производству</t>
  </si>
  <si>
    <t>Ознакомительная инженерная</t>
  </si>
  <si>
    <t>Подготовка к работе машиннотракторных агрегатов. Техническое обслуживание и ремонт тракторов и самоходных машин</t>
  </si>
  <si>
    <t>Быть способным осуществлять контроль за соблюдением технологических регламентов возделывания сельскохозяйственных культур</t>
  </si>
  <si>
    <t>Быть способным определять уровень развития и основные показатели продуктивности сельскохозяйственных животных, вести их учет и оценку</t>
  </si>
  <si>
    <t>Методы и алгоритмы обработки информации</t>
  </si>
  <si>
    <t>Быть способным оценивать экологические ситуации с целью рационального использования природных ресурсов и защиты окружающей среды</t>
  </si>
  <si>
    <t>Быть способным организовывать высокоэффективное использование технологий (сельскохозяйственной техники и технологического оборудования) при производстве продукции растениеводства, применять технологии технического обслуживания и диагностирования для обеспечения работоспособности машин и оборудования</t>
  </si>
  <si>
    <t>Быть способным организовывать высокоэффективное использование технологий (машин и технологического оборудования) при производстве продукции животноводства, применять технологии технического обслуживания и диагностирования для обеспечения работоспособности машин и оборудования</t>
  </si>
  <si>
    <t>БПК-9</t>
  </si>
  <si>
    <t>БПК-10</t>
  </si>
  <si>
    <t>Быть способным осуществлять поиск, хранение, обработку и анализ информации с использованием компьютерных и сетевых технологий</t>
  </si>
  <si>
    <t>Быть способным осуществлять параметрическое проектирование с использованием современных программных средств</t>
  </si>
  <si>
    <t>Быть способным применять системный подход и математические методы в формализации решения прикладных задач</t>
  </si>
  <si>
    <t>Быть способным решать инженерные задачи с использованием основных положений и законов механики</t>
  </si>
  <si>
    <t>Быть способным использовать основные законы теплотехники и гидравлики для и решения инженерных задач</t>
  </si>
  <si>
    <t>Быть способным обеспечивать работу электронных систем машин и оборудования</t>
  </si>
  <si>
    <t>СК-15</t>
  </si>
  <si>
    <t>Быть способным организовывать работу исполнителей, принимать решения в области организации сельскохозяйственного производства</t>
  </si>
  <si>
    <t>БПК-11</t>
  </si>
  <si>
    <t>Быть способным применять технологии производства сельскохозяйственной продукции в соответствии с принципами энерго- ресурсосбережения</t>
  </si>
  <si>
    <t>1.9</t>
  </si>
  <si>
    <t>УК- 3</t>
  </si>
  <si>
    <t>4.3</t>
  </si>
  <si>
    <t>Основы проектирования сельскохозяйственных машин</t>
  </si>
  <si>
    <t>Компонент учреждения высшего образования</t>
  </si>
  <si>
    <t>Быть способным профессионально использовать сельскохозяйственные машины и оборудование при производстве продукции растениеводства и вносить предложения по модернизации (совершенствованию) их конструкций</t>
  </si>
  <si>
    <t>Быть способным профессионально использовать машины и технологическое оборудование при производстве продукции животноводства</t>
  </si>
  <si>
    <t>Быть способным осваивать конструкцию составных частей тракторов и автомобилей и выполнять регулировки узлов и механизмов; владеть методикой оценки тягово-сцепных свойств и топливной экономичности энергетических средств</t>
  </si>
  <si>
    <t>/5,6</t>
  </si>
  <si>
    <t>Срок обучения:  4 года</t>
  </si>
  <si>
    <t>МИНИСТЕРСТВО ОБРАЗОВАНИЯ РЕСПУБЛИКИ БЕЛАРУСЬ</t>
  </si>
  <si>
    <t>7 семестр,
10 недель</t>
  </si>
  <si>
    <t>1.6.3</t>
  </si>
  <si>
    <t>1.9.2</t>
  </si>
  <si>
    <t>М 1.10</t>
  </si>
  <si>
    <t>1.10.1</t>
  </si>
  <si>
    <t>1.10.2</t>
  </si>
  <si>
    <t>1.10.3</t>
  </si>
  <si>
    <t>2.3.2</t>
  </si>
  <si>
    <t>2.3.3</t>
  </si>
  <si>
    <t>2.5.2</t>
  </si>
  <si>
    <t>2.5.3</t>
  </si>
  <si>
    <t>2.8.3</t>
  </si>
  <si>
    <t>Быть способным использовать технологии первичной переработки сельскохозяйственной продукции</t>
  </si>
  <si>
    <t>Быть способным использовать сельскохозяйственные электрифицированные установки</t>
  </si>
  <si>
    <t>________________ И.Н. Михайлова</t>
  </si>
  <si>
    <t xml:space="preserve"> БПК-7</t>
  </si>
  <si>
    <t>БПК-12</t>
  </si>
  <si>
    <t>1.11</t>
  </si>
  <si>
    <t>БПК-13</t>
  </si>
  <si>
    <t>БПК-14</t>
  </si>
  <si>
    <t>Быть способным проектировать технологические процессы изготовления деталей и сборки сельскохозяйственной техники</t>
  </si>
  <si>
    <t xml:space="preserve"> 1.11</t>
  </si>
  <si>
    <t>1 семестр,
17 недель</t>
  </si>
  <si>
    <t>4 семестр,
18 недель</t>
  </si>
  <si>
    <t>/120</t>
  </si>
  <si>
    <t>Быть способным применять базовые навыки коммуникации в устной и письменной формах на государственных и иностранном языках для решения задач межличностного и профессионального общения</t>
  </si>
  <si>
    <t>1.3, 4.3</t>
  </si>
  <si>
    <t>Уметь анализировать процессы государственного строительства в разные исторические периоды, определять социально-политическое значение исторических событий, личностей, артефактов и символов для современной белорусской государственности</t>
  </si>
  <si>
    <t>УК-9</t>
  </si>
  <si>
    <t xml:space="preserve">Владеть навыками здоровьесбережения </t>
  </si>
  <si>
    <t>Быть способным использовать основные законы естественнонаучных дисциплин в профессиональной деятельности</t>
  </si>
  <si>
    <t>Быть способным осознавать социальную значимость своей будущей профессии, иметь высокую мотивацию к выполнению профессиональной деятельности</t>
  </si>
  <si>
    <t>Быть способным  обеспечивать выполнение правил техники безопасности, производственной санитарии, пожарной безопасности и норм охраны труда, владеть основными методами защиты производственного персонала и населения от негативных воздействий факторов антропогенного, техногенного, естественного происхожджения</t>
  </si>
  <si>
    <t>/68</t>
  </si>
  <si>
    <t>/58</t>
  </si>
  <si>
    <t>/346</t>
  </si>
  <si>
    <t>/330</t>
  </si>
  <si>
    <t>Учреждения высшего образования</t>
  </si>
  <si>
    <t>5 семестр,
16 недель</t>
  </si>
  <si>
    <t>6 семестр,
13 недель</t>
  </si>
  <si>
    <t>/26</t>
  </si>
  <si>
    <t>Белорусский язык -18</t>
  </si>
  <si>
    <t>Белорусский язык -26</t>
  </si>
  <si>
    <t>Белорусский язык -30</t>
  </si>
  <si>
    <t>Белорусский язык -34</t>
  </si>
  <si>
    <t>Белорусский язык -38</t>
  </si>
  <si>
    <t>Белорусский язык -44</t>
  </si>
  <si>
    <t>Белорусский язык -48</t>
  </si>
  <si>
    <t>сельскохозяйственного производства</t>
  </si>
  <si>
    <t>Квалификация специалиста: инженер</t>
  </si>
  <si>
    <r>
      <t>44</t>
    </r>
    <r>
      <rPr>
        <vertAlign val="superscript"/>
        <sz val="26"/>
        <rFont val="Times New Roman"/>
        <family val="1"/>
        <charset val="204"/>
      </rPr>
      <t>1</t>
    </r>
  </si>
  <si>
    <r>
      <t>200</t>
    </r>
    <r>
      <rPr>
        <vertAlign val="superscript"/>
        <sz val="26"/>
        <rFont val="Times New Roman"/>
        <family val="1"/>
        <charset val="204"/>
      </rPr>
      <t>1</t>
    </r>
  </si>
  <si>
    <t xml:space="preserve">Специальность: 1-74 06 01 Техническое обеспечение процессов </t>
  </si>
  <si>
    <t>Код модуля, учебной дисциплины</t>
  </si>
  <si>
    <t>Начальник Главного управления профессионального образования Министерства образования Республики Беларусь</t>
  </si>
  <si>
    <t>IV. Учебные практики</t>
  </si>
  <si>
    <t>V. Производственные практики</t>
  </si>
  <si>
    <t>VI. Дипломное проектирование</t>
  </si>
  <si>
    <t>VII. Итоговая аттестация</t>
  </si>
  <si>
    <t>2018 г.</t>
  </si>
  <si>
    <t>Разработан в качестве примера реализации образовательного стандарта по специальности 1-74 06 01 «Техническое обеспечение процессов сельскохозяйственного производства».</t>
  </si>
  <si>
    <t>8 семестр,
8 недель</t>
  </si>
  <si>
    <t xml:space="preserve">1. Государственный экзамен по специальности </t>
  </si>
  <si>
    <t>2. Защита дипломного проекта в ГЭК</t>
  </si>
  <si>
    <t>Эксплуатационно-технологическая в сельскохозяйствен-ном предприятии</t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</si>
  <si>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09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10</t>
    </r>
  </si>
  <si>
    <r>
      <rPr>
        <u/>
        <sz val="20"/>
        <rFont val="Times New Roman"/>
        <family val="1"/>
        <charset val="204"/>
      </rPr>
      <t xml:space="preserve">27 </t>
    </r>
    <r>
      <rPr>
        <sz val="20"/>
        <rFont val="Times New Roman"/>
        <family val="1"/>
        <charset val="204"/>
      </rPr>
      <t xml:space="preserve">
10
</t>
    </r>
    <r>
      <rPr>
        <u/>
        <sz val="20"/>
        <rFont val="Times New Roman"/>
        <family val="1"/>
        <charset val="204"/>
      </rPr>
      <t>02</t>
    </r>
    <r>
      <rPr>
        <sz val="20"/>
        <rFont val="Times New Roman"/>
        <family val="1"/>
        <charset val="204"/>
      </rPr>
      <t xml:space="preserve">
11</t>
    </r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</si>
  <si>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12
</t>
    </r>
    <r>
      <rPr>
        <u/>
        <sz val="20"/>
        <rFont val="Times New Roman"/>
        <family val="1"/>
        <charset val="204"/>
      </rPr>
      <t>04</t>
    </r>
    <r>
      <rPr>
        <sz val="20"/>
        <rFont val="Times New Roman"/>
        <family val="1"/>
        <charset val="204"/>
      </rPr>
      <t xml:space="preserve">
01</t>
    </r>
  </si>
  <si>
    <r>
      <rPr>
        <u/>
        <sz val="20"/>
        <color indexed="8"/>
        <rFont val="Times New Roman"/>
        <family val="1"/>
        <charset val="204"/>
      </rPr>
      <t xml:space="preserve">26 </t>
    </r>
    <r>
      <rPr>
        <sz val="20"/>
        <color indexed="8"/>
        <rFont val="Times New Roman"/>
        <family val="1"/>
        <charset val="204"/>
      </rPr>
      <t xml:space="preserve">
01
</t>
    </r>
    <r>
      <rPr>
        <u/>
        <sz val="20"/>
        <color indexed="8"/>
        <rFont val="Times New Roman"/>
        <family val="1"/>
        <charset val="204"/>
      </rPr>
      <t>01</t>
    </r>
    <r>
      <rPr>
        <sz val="20"/>
        <color indexed="8"/>
        <rFont val="Times New Roman"/>
        <family val="1"/>
        <charset val="204"/>
      </rPr>
      <t xml:space="preserve">
02</t>
    </r>
  </si>
  <si>
    <r>
      <rPr>
        <u/>
        <sz val="20"/>
        <color indexed="8"/>
        <rFont val="Times New Roman"/>
        <family val="1"/>
        <charset val="204"/>
      </rPr>
      <t xml:space="preserve">23 </t>
    </r>
    <r>
      <rPr>
        <sz val="20"/>
        <color indexed="8"/>
        <rFont val="Times New Roman"/>
        <family val="1"/>
        <charset val="204"/>
      </rPr>
      <t xml:space="preserve">
02
</t>
    </r>
    <r>
      <rPr>
        <u/>
        <sz val="20"/>
        <color indexed="8"/>
        <rFont val="Times New Roman"/>
        <family val="1"/>
        <charset val="204"/>
      </rPr>
      <t>01</t>
    </r>
    <r>
      <rPr>
        <sz val="20"/>
        <color indexed="8"/>
        <rFont val="Times New Roman"/>
        <family val="1"/>
        <charset val="204"/>
      </rPr>
      <t xml:space="preserve">
03</t>
    </r>
  </si>
  <si>
    <r>
      <rPr>
        <u/>
        <sz val="20"/>
        <color indexed="8"/>
        <rFont val="Times New Roman"/>
        <family val="1"/>
        <charset val="204"/>
      </rPr>
      <t xml:space="preserve">30 </t>
    </r>
    <r>
      <rPr>
        <sz val="20"/>
        <color indexed="8"/>
        <rFont val="Times New Roman"/>
        <family val="1"/>
        <charset val="204"/>
      </rPr>
      <t xml:space="preserve">
03
</t>
    </r>
    <r>
      <rPr>
        <u/>
        <sz val="20"/>
        <color indexed="8"/>
        <rFont val="Times New Roman"/>
        <family val="1"/>
        <charset val="204"/>
      </rPr>
      <t>05</t>
    </r>
    <r>
      <rPr>
        <sz val="20"/>
        <color indexed="8"/>
        <rFont val="Times New Roman"/>
        <family val="1"/>
        <charset val="204"/>
      </rPr>
      <t xml:space="preserve">
04</t>
    </r>
  </si>
  <si>
    <r>
      <rPr>
        <u/>
        <sz val="20"/>
        <color indexed="8"/>
        <rFont val="Times New Roman"/>
        <family val="1"/>
        <charset val="204"/>
      </rPr>
      <t xml:space="preserve">27 </t>
    </r>
    <r>
      <rPr>
        <sz val="20"/>
        <color indexed="8"/>
        <rFont val="Times New Roman"/>
        <family val="1"/>
        <charset val="204"/>
      </rPr>
      <t xml:space="preserve">
04
</t>
    </r>
    <r>
      <rPr>
        <u/>
        <sz val="20"/>
        <color indexed="8"/>
        <rFont val="Times New Roman"/>
        <family val="1"/>
        <charset val="204"/>
      </rPr>
      <t>03</t>
    </r>
    <r>
      <rPr>
        <sz val="20"/>
        <color indexed="8"/>
        <rFont val="Times New Roman"/>
        <family val="1"/>
        <charset val="204"/>
      </rPr>
      <t xml:space="preserve">
05</t>
    </r>
  </si>
  <si>
    <r>
      <rPr>
        <u/>
        <sz val="20"/>
        <color indexed="8"/>
        <rFont val="Times New Roman"/>
        <family val="1"/>
        <charset val="204"/>
      </rPr>
      <t xml:space="preserve">29 </t>
    </r>
    <r>
      <rPr>
        <sz val="20"/>
        <color indexed="8"/>
        <rFont val="Times New Roman"/>
        <family val="1"/>
        <charset val="204"/>
      </rPr>
      <t xml:space="preserve">
06
</t>
    </r>
    <r>
      <rPr>
        <u/>
        <sz val="20"/>
        <color indexed="8"/>
        <rFont val="Times New Roman"/>
        <family val="1"/>
        <charset val="204"/>
      </rPr>
      <t>05</t>
    </r>
    <r>
      <rPr>
        <sz val="20"/>
        <color indexed="8"/>
        <rFont val="Times New Roman"/>
        <family val="1"/>
        <charset val="204"/>
      </rPr>
      <t xml:space="preserve">
07</t>
    </r>
  </si>
  <si>
    <r>
      <rPr>
        <u/>
        <sz val="20"/>
        <color indexed="8"/>
        <rFont val="Times New Roman"/>
        <family val="1"/>
        <charset val="204"/>
      </rPr>
      <t xml:space="preserve">27 </t>
    </r>
    <r>
      <rPr>
        <sz val="20"/>
        <color indexed="8"/>
        <rFont val="Times New Roman"/>
        <family val="1"/>
        <charset val="204"/>
      </rPr>
      <t xml:space="preserve">
07
</t>
    </r>
    <r>
      <rPr>
        <u/>
        <sz val="20"/>
        <color indexed="8"/>
        <rFont val="Times New Roman"/>
        <family val="1"/>
        <charset val="204"/>
      </rPr>
      <t>02</t>
    </r>
    <r>
      <rPr>
        <sz val="20"/>
        <color indexed="8"/>
        <rFont val="Times New Roman"/>
        <family val="1"/>
        <charset val="204"/>
      </rPr>
      <t xml:space="preserve">
08</t>
    </r>
  </si>
  <si>
    <r>
      <rPr>
        <vertAlign val="superscript"/>
        <sz val="24"/>
        <color indexed="8"/>
        <rFont val="Times New Roman"/>
        <family val="1"/>
        <charset val="204"/>
      </rPr>
      <t>1</t>
    </r>
    <r>
      <rPr>
        <sz val="24"/>
        <color indexed="8"/>
        <rFont val="Times New Roman"/>
        <family val="1"/>
        <charset val="204"/>
      </rPr>
      <t xml:space="preserve"> Допускается совмещение преддипломной практики и дипломного проектирования.</t>
    </r>
  </si>
  <si>
    <t>«___» __________________ 2018 г.</t>
  </si>
  <si>
    <t>от «___» __________________ 2018 г.</t>
  </si>
  <si>
    <t>«___»</t>
  </si>
  <si>
    <t>Технологии и техническое обеспечение производства продукции  растениеводства</t>
  </si>
  <si>
    <t>Государственного учреждения образования</t>
  </si>
  <si>
    <t>«Республиканский институт высшей школы»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</si>
  <si>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</si>
  <si>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Продолжение типового учебного плана по специальности 1-74 06 01 Техническое обеспечение процессов сельскохозяйственного производства, регистрационный №_________</t>
  </si>
  <si>
    <t xml:space="preserve">образования Министерства образования </t>
  </si>
  <si>
    <t>Белорусский язык (профессиональная лексика)</t>
  </si>
  <si>
    <t>2.5.1, 2.5.3</t>
  </si>
  <si>
    <t>/60</t>
  </si>
  <si>
    <t>Политология</t>
  </si>
  <si>
    <t>История</t>
  </si>
  <si>
    <t>Экономика</t>
  </si>
  <si>
    <t>УК- 4</t>
  </si>
  <si>
    <t>Историко-культурное и духовное наследие белорусского народа / История экономических учений</t>
  </si>
  <si>
    <t>Права человека / Становление и развитие белорусской государственности</t>
  </si>
  <si>
    <r>
      <t xml:space="preserve">Детали машин </t>
    </r>
    <r>
      <rPr>
        <sz val="27"/>
        <color indexed="8"/>
        <rFont val="Times New Roman"/>
        <family val="1"/>
        <charset val="204"/>
      </rPr>
      <t>и подъемно-транспортные механизмы</t>
    </r>
  </si>
  <si>
    <r>
      <t>Теоретическая подготовка водителей механических транспортных средств</t>
    </r>
    <r>
      <rPr>
        <vertAlign val="superscript"/>
        <sz val="28"/>
        <rFont val="Times New Roman"/>
        <family val="1"/>
        <charset val="204"/>
      </rPr>
      <t>2</t>
    </r>
  </si>
  <si>
    <r>
      <t>Управление механическим транспортным средством</t>
    </r>
    <r>
      <rPr>
        <vertAlign val="superscript"/>
        <sz val="28"/>
        <rFont val="Times New Roman"/>
        <family val="1"/>
        <charset val="204"/>
      </rPr>
      <t>2</t>
    </r>
  </si>
  <si>
    <r>
      <t>Индивидуальное обучение вождению трактором и самоходными сельскохозяйственными машинами</t>
    </r>
    <r>
      <rPr>
        <vertAlign val="superscript"/>
        <sz val="28"/>
        <rFont val="Times New Roman"/>
        <family val="1"/>
        <charset val="204"/>
      </rPr>
      <t>2</t>
    </r>
  </si>
  <si>
    <r>
      <t>Основы управления интеллектуальной собственностью</t>
    </r>
    <r>
      <rPr>
        <vertAlign val="superscript"/>
        <sz val="28"/>
        <rFont val="Times New Roman"/>
        <family val="1"/>
        <charset val="204"/>
      </rPr>
      <t>3</t>
    </r>
  </si>
  <si>
    <t>1.1.4</t>
  </si>
  <si>
    <t>Быть способным анализировать правовой статус личности, знать свои права и обязанности,  находить наиболее эффективные пути и методы защиты прав человека при решении социальных и профессиональных задач</t>
  </si>
  <si>
    <t>УК-10</t>
  </si>
  <si>
    <t>УК-11</t>
  </si>
  <si>
    <t>Быть способным обосновывать свои жизненные, гражданские и патриотические позиции с учетом историко-культурного и духовного наследия белорусского народа</t>
  </si>
  <si>
    <t>Быть способным определять позитивные стороны различных экономических теорий и возможность их применения в современных условиях экономики Республики Беларусь</t>
  </si>
  <si>
    <r>
      <t xml:space="preserve">2 </t>
    </r>
    <r>
      <rPr>
        <sz val="24"/>
        <color indexed="8"/>
        <rFont val="Times New Roman"/>
        <family val="1"/>
        <charset val="204"/>
      </rPr>
      <t>Возможные профессии рабочего: водитель автомобиля (право на управление механическими транспортными средствами категории «В»); тракторист-машинист сельскохозяйственного производства (право на управление колесными тракторами категорий  «А», «В» и самоходными машинами категории «Д»).</t>
    </r>
  </si>
  <si>
    <r>
      <t xml:space="preserve">3 </t>
    </r>
    <r>
      <rPr>
        <sz val="24"/>
        <color indexed="8"/>
        <rFont val="Times New Roman"/>
        <family val="1"/>
        <charset val="204"/>
      </rPr>
      <t>При составлении учебных планов учреждений высшего образования учебная дисциплина «Основы управления интеллектуальной собственностью» плинируется в качестве дисциплины компонента учреждения высшего образования, дисциплины по выбору или факультативной дисциплины.</t>
    </r>
  </si>
  <si>
    <t>УК-8/        УК-9</t>
  </si>
  <si>
    <t>УК-10/            УК-11</t>
  </si>
  <si>
    <t>/2</t>
  </si>
  <si>
    <t>_____________________</t>
  </si>
  <si>
    <t>Владеть культурой мышления, быть способным к восприятию, обобщению и анализу философских, мировоззренческих и психолого-педагогических проблем в сфере межличностных отношений и профессиональной деятельности</t>
  </si>
  <si>
    <t>Уметь анализировать социально-значимые явления, события и процессы, использовать социологическую и экономическую информацию, быть способным к проявлению предпринимательской инициативы</t>
  </si>
  <si>
    <t>Владеть основными категориями политологии и идеологии, понимать специфику формирования и функционирования политической системы и особенности идеологии белорусского государства</t>
  </si>
  <si>
    <t>Знать закономерности исторического развития и формирования государственных и общественных институтов белорусского этноса во взаимосвязи с европейской цивилизацией</t>
  </si>
  <si>
    <t xml:space="preserve">Начальник Главного управления образования, </t>
  </si>
  <si>
    <t xml:space="preserve">науки и кадров Министерства сельского хозяйства </t>
  </si>
  <si>
    <t>____________________ В. А. Самсонович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</si>
</sst>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5" x14ac:knownFonts="1">
    <font>
      <sz val="10"/>
      <name val="Arial Cyr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24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indexed="9"/>
      <name val="Times New Roman"/>
      <family val="1"/>
      <charset val="204"/>
    </font>
    <font>
      <sz val="26"/>
      <name val="Times New Roman"/>
      <family val="1"/>
      <charset val="204"/>
    </font>
    <font>
      <sz val="30"/>
      <name val="Times New Roman"/>
      <family val="1"/>
      <charset val="204"/>
    </font>
    <font>
      <sz val="34"/>
      <name val="Times New Roman"/>
      <family val="1"/>
      <charset val="204"/>
    </font>
    <font>
      <sz val="38"/>
      <name val="Times New Roman"/>
      <family val="1"/>
      <charset val="204"/>
    </font>
    <font>
      <sz val="44"/>
      <name val="Times New Roman"/>
      <family val="1"/>
      <charset val="204"/>
    </font>
    <font>
      <sz val="48"/>
      <name val="Times New Roman"/>
      <family val="1"/>
      <charset val="204"/>
    </font>
    <font>
      <sz val="34"/>
      <color indexed="8"/>
      <name val="Times New Roman"/>
      <family val="1"/>
      <charset val="204"/>
    </font>
    <font>
      <b/>
      <sz val="34"/>
      <name val="Times New Roman"/>
      <family val="1"/>
      <charset val="204"/>
    </font>
    <font>
      <b/>
      <sz val="34"/>
      <color indexed="8"/>
      <name val="Times New Roman"/>
      <family val="1"/>
      <charset val="204"/>
    </font>
    <font>
      <i/>
      <sz val="34"/>
      <color indexed="8"/>
      <name val="Times New Roman"/>
      <family val="1"/>
      <charset val="204"/>
    </font>
    <font>
      <b/>
      <sz val="30"/>
      <name val="Times New Roman"/>
      <family val="1"/>
      <charset val="204"/>
    </font>
    <font>
      <sz val="26"/>
      <color indexed="8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vertAlign val="superscript"/>
      <sz val="26"/>
      <name val="Times New Roman"/>
      <family val="1"/>
      <charset val="204"/>
    </font>
    <font>
      <sz val="8"/>
      <name val="Arial Cyr"/>
      <charset val="204"/>
    </font>
    <font>
      <b/>
      <sz val="3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vertAlign val="superscript"/>
      <sz val="24"/>
      <color indexed="8"/>
      <name val="Times New Roman"/>
      <family val="1"/>
      <charset val="204"/>
    </font>
    <font>
      <sz val="28"/>
      <name val="Times New Roman"/>
      <family val="1"/>
      <charset val="204"/>
    </font>
    <font>
      <sz val="28"/>
      <color indexed="8"/>
      <name val="Times New Roman"/>
      <family val="1"/>
      <charset val="204"/>
    </font>
    <font>
      <u/>
      <sz val="20"/>
      <name val="Times New Roman"/>
      <family val="1"/>
      <charset val="204"/>
    </font>
    <font>
      <u/>
      <sz val="20"/>
      <color indexed="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34"/>
      <color indexed="8"/>
      <name val="Arial Cyr"/>
      <charset val="204"/>
    </font>
    <font>
      <b/>
      <sz val="22"/>
      <color indexed="8"/>
      <name val="Times New Roman"/>
      <family val="1"/>
      <charset val="204"/>
    </font>
    <font>
      <sz val="28"/>
      <color indexed="9"/>
      <name val="Times New Roman"/>
      <family val="1"/>
      <charset val="204"/>
    </font>
    <font>
      <sz val="34"/>
      <color indexed="9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27"/>
      <name val="Times New Roman"/>
      <family val="1"/>
      <charset val="204"/>
    </font>
    <font>
      <sz val="27"/>
      <color indexed="8"/>
      <name val="Times New Roman"/>
      <family val="1"/>
      <charset val="204"/>
    </font>
    <font>
      <b/>
      <sz val="27"/>
      <name val="Times New Roman"/>
      <family val="1"/>
      <charset val="204"/>
    </font>
    <font>
      <sz val="16"/>
      <color rgb="FF9C000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Protection="0"/>
    <xf numFmtId="0" fontId="54" fillId="3" borderId="0" applyNumberFormat="0" applyBorder="0" applyAlignment="0" applyProtection="0"/>
  </cellStyleXfs>
  <cellXfs count="926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164" fontId="9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164" fontId="11" fillId="0" borderId="6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49" fontId="8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164" fontId="24" fillId="0" borderId="0" xfId="0" applyNumberFormat="1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27" fillId="0" borderId="0" xfId="0" applyFont="1" applyFill="1" applyAlignment="1">
      <alignment vertical="center"/>
    </xf>
    <xf numFmtId="0" fontId="26" fillId="0" borderId="0" xfId="0" applyFont="1" applyFill="1" applyAlignment="1"/>
    <xf numFmtId="0" fontId="18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64" fontId="29" fillId="2" borderId="1" xfId="0" applyNumberFormat="1" applyFont="1" applyFill="1" applyBorder="1" applyAlignment="1">
      <alignment vertical="center"/>
    </xf>
    <xf numFmtId="0" fontId="29" fillId="2" borderId="1" xfId="0" applyFont="1" applyFill="1" applyBorder="1" applyAlignment="1">
      <alignment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8" fillId="0" borderId="11" xfId="0" applyNumberFormat="1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29" fillId="2" borderId="12" xfId="0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35" fillId="2" borderId="1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64" fontId="17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164" fontId="17" fillId="2" borderId="13" xfId="0" applyNumberFormat="1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29" fillId="2" borderId="0" xfId="0" applyFont="1" applyFill="1" applyAlignment="1">
      <alignment vertical="center"/>
    </xf>
    <xf numFmtId="0" fontId="11" fillId="2" borderId="16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164" fontId="29" fillId="2" borderId="22" xfId="0" applyNumberFormat="1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vertical="center"/>
    </xf>
    <xf numFmtId="1" fontId="29" fillId="2" borderId="24" xfId="0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vertical="center"/>
    </xf>
    <xf numFmtId="1" fontId="29" fillId="2" borderId="1" xfId="0" applyNumberFormat="1" applyFont="1" applyFill="1" applyBorder="1" applyAlignment="1">
      <alignment horizontal="center" vertical="center"/>
    </xf>
    <xf numFmtId="1" fontId="29" fillId="2" borderId="25" xfId="0" applyNumberFormat="1" applyFont="1" applyFill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164" fontId="29" fillId="2" borderId="2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vertical="center"/>
    </xf>
    <xf numFmtId="0" fontId="29" fillId="2" borderId="27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164" fontId="29" fillId="2" borderId="27" xfId="0" applyNumberFormat="1" applyFont="1" applyFill="1" applyBorder="1" applyAlignment="1">
      <alignment horizontal="center" vertical="center"/>
    </xf>
    <xf numFmtId="0" fontId="29" fillId="2" borderId="29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vertical="center"/>
    </xf>
    <xf numFmtId="0" fontId="18" fillId="2" borderId="24" xfId="0" applyFont="1" applyFill="1" applyBorder="1" applyAlignment="1">
      <alignment horizontal="center" vertical="center" wrapText="1"/>
    </xf>
    <xf numFmtId="1" fontId="29" fillId="2" borderId="30" xfId="0" applyNumberFormat="1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" fontId="29" fillId="2" borderId="24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164" fontId="29" fillId="2" borderId="24" xfId="0" applyNumberFormat="1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2" borderId="24" xfId="0" applyFont="1" applyFill="1" applyBorder="1" applyAlignment="1">
      <alignment vertical="center"/>
    </xf>
    <xf numFmtId="0" fontId="29" fillId="2" borderId="31" xfId="0" applyFont="1" applyFill="1" applyBorder="1" applyAlignment="1">
      <alignment horizontal="center" vertical="center"/>
    </xf>
    <xf numFmtId="164" fontId="29" fillId="2" borderId="32" xfId="0" applyNumberFormat="1" applyFont="1" applyFill="1" applyBorder="1" applyAlignment="1">
      <alignment horizontal="center" vertical="center"/>
    </xf>
    <xf numFmtId="0" fontId="29" fillId="2" borderId="33" xfId="0" applyFont="1" applyFill="1" applyBorder="1" applyAlignment="1">
      <alignment horizontal="center" vertical="center"/>
    </xf>
    <xf numFmtId="0" fontId="29" fillId="2" borderId="30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vertical="center"/>
    </xf>
    <xf numFmtId="0" fontId="18" fillId="2" borderId="24" xfId="0" applyFont="1" applyFill="1" applyBorder="1" applyAlignment="1">
      <alignment horizontal="center" vertical="center"/>
    </xf>
    <xf numFmtId="1" fontId="29" fillId="2" borderId="34" xfId="0" applyNumberFormat="1" applyFont="1" applyFill="1" applyBorder="1" applyAlignment="1">
      <alignment horizontal="center" vertical="center"/>
    </xf>
    <xf numFmtId="0" fontId="29" fillId="2" borderId="32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164" fontId="29" fillId="2" borderId="34" xfId="0" applyNumberFormat="1" applyFont="1" applyFill="1" applyBorder="1" applyAlignment="1">
      <alignment horizontal="center" vertical="center"/>
    </xf>
    <xf numFmtId="1" fontId="29" fillId="2" borderId="32" xfId="0" applyNumberFormat="1" applyFont="1" applyFill="1" applyBorder="1" applyAlignment="1">
      <alignment horizontal="center" vertical="center"/>
    </xf>
    <xf numFmtId="0" fontId="29" fillId="2" borderId="33" xfId="0" applyFont="1" applyFill="1" applyBorder="1" applyAlignment="1">
      <alignment horizontal="center" vertical="center" wrapText="1"/>
    </xf>
    <xf numFmtId="0" fontId="29" fillId="2" borderId="31" xfId="0" applyFont="1" applyFill="1" applyBorder="1" applyAlignment="1">
      <alignment horizontal="center" vertical="center" wrapText="1"/>
    </xf>
    <xf numFmtId="1" fontId="29" fillId="2" borderId="32" xfId="0" applyNumberFormat="1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vertical="center" wrapText="1"/>
    </xf>
    <xf numFmtId="164" fontId="29" fillId="2" borderId="1" xfId="0" applyNumberFormat="1" applyFont="1" applyFill="1" applyBorder="1" applyAlignment="1">
      <alignment horizontal="center" vertical="center" wrapText="1"/>
    </xf>
    <xf numFmtId="164" fontId="29" fillId="2" borderId="4" xfId="0" applyNumberFormat="1" applyFont="1" applyFill="1" applyBorder="1" applyAlignment="1">
      <alignment horizontal="center" vertical="center" wrapText="1"/>
    </xf>
    <xf numFmtId="1" fontId="29" fillId="2" borderId="4" xfId="0" applyNumberFormat="1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1" fontId="29" fillId="2" borderId="34" xfId="0" applyNumberFormat="1" applyFont="1" applyFill="1" applyBorder="1" applyAlignment="1">
      <alignment horizontal="center" vertical="center" wrapText="1"/>
    </xf>
    <xf numFmtId="1" fontId="18" fillId="2" borderId="30" xfId="0" applyNumberFormat="1" applyFont="1" applyFill="1" applyBorder="1" applyAlignment="1">
      <alignment horizontal="center" vertical="center" wrapText="1"/>
    </xf>
    <xf numFmtId="0" fontId="29" fillId="2" borderId="4" xfId="0" applyNumberFormat="1" applyFont="1" applyFill="1" applyBorder="1" applyAlignment="1">
      <alignment horizontal="center" vertical="center"/>
    </xf>
    <xf numFmtId="1" fontId="18" fillId="2" borderId="4" xfId="0" applyNumberFormat="1" applyFont="1" applyFill="1" applyBorder="1" applyAlignment="1">
      <alignment horizontal="center" vertical="center"/>
    </xf>
    <xf numFmtId="164" fontId="29" fillId="2" borderId="30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1" fontId="29" fillId="2" borderId="30" xfId="0" applyNumberFormat="1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29" fillId="2" borderId="24" xfId="0" applyNumberFormat="1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0" fontId="29" fillId="2" borderId="35" xfId="0" applyFont="1" applyFill="1" applyBorder="1" applyAlignment="1">
      <alignment horizontal="center" vertical="center" wrapText="1"/>
    </xf>
    <xf numFmtId="0" fontId="29" fillId="2" borderId="36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29" fillId="2" borderId="38" xfId="0" applyFont="1" applyFill="1" applyBorder="1" applyAlignment="1">
      <alignment horizontal="center" vertical="center" wrapText="1"/>
    </xf>
    <xf numFmtId="164" fontId="29" fillId="2" borderId="39" xfId="0" applyNumberFormat="1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vertical="center" wrapText="1"/>
    </xf>
    <xf numFmtId="0" fontId="18" fillId="2" borderId="24" xfId="0" applyFont="1" applyFill="1" applyBorder="1" applyAlignment="1">
      <alignment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29" fillId="2" borderId="28" xfId="0" applyFont="1" applyFill="1" applyBorder="1" applyAlignment="1">
      <alignment horizontal="center" vertical="center" wrapText="1"/>
    </xf>
    <xf numFmtId="1" fontId="29" fillId="2" borderId="28" xfId="0" applyNumberFormat="1" applyFont="1" applyFill="1" applyBorder="1" applyAlignment="1">
      <alignment horizontal="center" vertical="center" wrapText="1"/>
    </xf>
    <xf numFmtId="1" fontId="29" fillId="2" borderId="25" xfId="0" applyNumberFormat="1" applyFont="1" applyFill="1" applyBorder="1" applyAlignment="1">
      <alignment horizontal="center" vertical="center" wrapText="1"/>
    </xf>
    <xf numFmtId="164" fontId="29" fillId="2" borderId="28" xfId="0" applyNumberFormat="1" applyFont="1" applyFill="1" applyBorder="1" applyAlignment="1">
      <alignment horizontal="center" vertical="center" wrapText="1"/>
    </xf>
    <xf numFmtId="0" fontId="29" fillId="2" borderId="25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vertical="center" wrapText="1"/>
    </xf>
    <xf numFmtId="164" fontId="29" fillId="2" borderId="5" xfId="0" applyNumberFormat="1" applyFont="1" applyFill="1" applyBorder="1" applyAlignment="1">
      <alignment horizontal="center" vertical="center" wrapText="1"/>
    </xf>
    <xf numFmtId="164" fontId="29" fillId="2" borderId="1" xfId="0" applyNumberFormat="1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 wrapText="1"/>
    </xf>
    <xf numFmtId="0" fontId="29" fillId="2" borderId="2" xfId="2" applyFont="1" applyFill="1" applyBorder="1" applyAlignment="1">
      <alignment horizontal="center" vertical="center"/>
    </xf>
    <xf numFmtId="0" fontId="29" fillId="2" borderId="1" xfId="2" applyFont="1" applyFill="1" applyBorder="1" applyAlignment="1">
      <alignment horizontal="center" vertical="center"/>
    </xf>
    <xf numFmtId="1" fontId="29" fillId="2" borderId="1" xfId="2" applyNumberFormat="1" applyFont="1" applyFill="1" applyBorder="1" applyAlignment="1">
      <alignment horizontal="center" vertical="center"/>
    </xf>
    <xf numFmtId="1" fontId="29" fillId="2" borderId="24" xfId="2" applyNumberFormat="1" applyFont="1" applyFill="1" applyBorder="1" applyAlignment="1">
      <alignment horizontal="center" vertical="center"/>
    </xf>
    <xf numFmtId="0" fontId="29" fillId="2" borderId="40" xfId="0" applyFont="1" applyFill="1" applyBorder="1" applyAlignment="1">
      <alignment horizontal="center" vertical="center" wrapText="1"/>
    </xf>
    <xf numFmtId="0" fontId="29" fillId="2" borderId="41" xfId="0" applyFont="1" applyFill="1" applyBorder="1" applyAlignment="1">
      <alignment horizontal="center"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2" borderId="24" xfId="0" applyNumberFormat="1" applyFont="1" applyFill="1" applyBorder="1" applyAlignment="1">
      <alignment horizontal="center" vertical="center"/>
    </xf>
    <xf numFmtId="164" fontId="29" fillId="2" borderId="27" xfId="0" applyNumberFormat="1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vertical="center" wrapText="1"/>
    </xf>
    <xf numFmtId="1" fontId="18" fillId="2" borderId="24" xfId="0" applyNumberFormat="1" applyFont="1" applyFill="1" applyBorder="1" applyAlignment="1">
      <alignment horizontal="center" vertical="center" wrapText="1"/>
    </xf>
    <xf numFmtId="1" fontId="18" fillId="2" borderId="32" xfId="0" applyNumberFormat="1" applyFont="1" applyFill="1" applyBorder="1" applyAlignment="1">
      <alignment horizontal="center" vertical="center" wrapText="1"/>
    </xf>
    <xf numFmtId="0" fontId="38" fillId="2" borderId="14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horizontal="center" vertical="center"/>
    </xf>
    <xf numFmtId="164" fontId="29" fillId="2" borderId="4" xfId="0" applyNumberFormat="1" applyFont="1" applyFill="1" applyBorder="1" applyAlignment="1">
      <alignment horizontal="center" vertical="center"/>
    </xf>
    <xf numFmtId="0" fontId="29" fillId="2" borderId="43" xfId="0" applyFont="1" applyFill="1" applyBorder="1" applyAlignment="1">
      <alignment vertical="center"/>
    </xf>
    <xf numFmtId="1" fontId="29" fillId="2" borderId="41" xfId="0" applyNumberFormat="1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164" fontId="29" fillId="2" borderId="10" xfId="0" applyNumberFormat="1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29" fillId="2" borderId="34" xfId="0" applyFont="1" applyFill="1" applyBorder="1" applyAlignment="1">
      <alignment horizontal="center" vertical="center"/>
    </xf>
    <xf numFmtId="0" fontId="29" fillId="2" borderId="34" xfId="0" applyFont="1" applyFill="1" applyBorder="1" applyAlignment="1">
      <alignment horizontal="center" vertical="center" wrapText="1"/>
    </xf>
    <xf numFmtId="0" fontId="29" fillId="2" borderId="30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164" fontId="29" fillId="2" borderId="18" xfId="0" applyNumberFormat="1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vertical="center" wrapText="1"/>
    </xf>
    <xf numFmtId="164" fontId="29" fillId="2" borderId="32" xfId="0" applyNumberFormat="1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44" xfId="0" applyFont="1" applyFill="1" applyBorder="1" applyAlignment="1">
      <alignment horizontal="center" vertical="center" wrapText="1"/>
    </xf>
    <xf numFmtId="0" fontId="29" fillId="2" borderId="45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  <xf numFmtId="164" fontId="29" fillId="2" borderId="46" xfId="0" applyNumberFormat="1" applyFont="1" applyFill="1" applyBorder="1" applyAlignment="1">
      <alignment horizontal="center" vertical="center" wrapText="1"/>
    </xf>
    <xf numFmtId="0" fontId="18" fillId="2" borderId="45" xfId="0" applyFont="1" applyFill="1" applyBorder="1" applyAlignment="1">
      <alignment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vertical="center" wrapText="1"/>
    </xf>
    <xf numFmtId="0" fontId="18" fillId="2" borderId="22" xfId="0" applyFont="1" applyFill="1" applyBorder="1" applyAlignment="1">
      <alignment horizontal="center" vertical="center" wrapText="1"/>
    </xf>
    <xf numFmtId="49" fontId="18" fillId="0" borderId="0" xfId="0" applyNumberFormat="1" applyFont="1" applyFill="1" applyAlignment="1">
      <alignment vertical="center"/>
    </xf>
    <xf numFmtId="49" fontId="18" fillId="2" borderId="0" xfId="0" applyNumberFormat="1" applyFont="1" applyFill="1" applyAlignment="1">
      <alignment vertical="center"/>
    </xf>
    <xf numFmtId="49" fontId="29" fillId="2" borderId="0" xfId="0" applyNumberFormat="1" applyFont="1" applyFill="1" applyAlignment="1">
      <alignment vertical="center"/>
    </xf>
    <xf numFmtId="164" fontId="29" fillId="2" borderId="0" xfId="0" applyNumberFormat="1" applyFont="1" applyFill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left" vertical="center" wrapText="1"/>
    </xf>
    <xf numFmtId="0" fontId="19" fillId="0" borderId="0" xfId="0" applyFont="1" applyFill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40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41" fillId="2" borderId="26" xfId="0" applyFont="1" applyFill="1" applyBorder="1" applyAlignment="1">
      <alignment horizontal="center" vertical="center" textRotation="90"/>
    </xf>
    <xf numFmtId="0" fontId="41" fillId="2" borderId="28" xfId="0" applyFont="1" applyFill="1" applyBorder="1" applyAlignment="1">
      <alignment horizontal="center" vertical="center" textRotation="90"/>
    </xf>
    <xf numFmtId="0" fontId="41" fillId="2" borderId="25" xfId="0" applyFont="1" applyFill="1" applyBorder="1" applyAlignment="1">
      <alignment horizontal="center" vertical="center" textRotation="90"/>
    </xf>
    <xf numFmtId="164" fontId="41" fillId="2" borderId="25" xfId="0" applyNumberFormat="1" applyFont="1" applyFill="1" applyBorder="1" applyAlignment="1">
      <alignment horizontal="center" vertical="center" textRotation="90"/>
    </xf>
    <xf numFmtId="0" fontId="40" fillId="2" borderId="25" xfId="0" applyFont="1" applyFill="1" applyBorder="1" applyAlignment="1">
      <alignment horizontal="center" vertical="center" textRotation="90"/>
    </xf>
    <xf numFmtId="0" fontId="44" fillId="0" borderId="20" xfId="0" applyFont="1" applyFill="1" applyBorder="1" applyAlignment="1">
      <alignment horizontal="center" vertical="center"/>
    </xf>
    <xf numFmtId="49" fontId="44" fillId="0" borderId="40" xfId="0" applyNumberFormat="1" applyFont="1" applyFill="1" applyBorder="1" applyAlignment="1">
      <alignment horizontal="left" vertical="center" wrapText="1"/>
    </xf>
    <xf numFmtId="49" fontId="40" fillId="0" borderId="3" xfId="0" applyNumberFormat="1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center" vertical="center"/>
    </xf>
    <xf numFmtId="49" fontId="44" fillId="0" borderId="33" xfId="0" applyNumberFormat="1" applyFont="1" applyFill="1" applyBorder="1" applyAlignment="1">
      <alignment horizontal="left" vertical="center" wrapText="1"/>
    </xf>
    <xf numFmtId="0" fontId="41" fillId="2" borderId="24" xfId="0" applyFont="1" applyFill="1" applyBorder="1" applyAlignment="1">
      <alignment horizontal="center" vertical="center"/>
    </xf>
    <xf numFmtId="49" fontId="44" fillId="0" borderId="33" xfId="0" applyNumberFormat="1" applyFont="1" applyFill="1" applyBorder="1" applyAlignment="1">
      <alignment horizontal="left" vertical="center"/>
    </xf>
    <xf numFmtId="0" fontId="40" fillId="2" borderId="24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2" borderId="47" xfId="0" applyFont="1" applyFill="1" applyBorder="1" applyAlignment="1">
      <alignment horizontal="center" vertical="center" wrapText="1"/>
    </xf>
    <xf numFmtId="49" fontId="40" fillId="0" borderId="33" xfId="0" applyNumberFormat="1" applyFont="1" applyFill="1" applyBorder="1" applyAlignment="1">
      <alignment horizontal="left" vertical="center"/>
    </xf>
    <xf numFmtId="49" fontId="40" fillId="0" borderId="33" xfId="0" applyNumberFormat="1" applyFont="1" applyFill="1" applyBorder="1" applyAlignment="1">
      <alignment horizontal="left" vertical="center" wrapText="1"/>
    </xf>
    <xf numFmtId="49" fontId="44" fillId="0" borderId="3" xfId="0" applyNumberFormat="1" applyFont="1" applyFill="1" applyBorder="1" applyAlignment="1">
      <alignment horizontal="left" vertical="center"/>
    </xf>
    <xf numFmtId="49" fontId="44" fillId="0" borderId="3" xfId="0" applyNumberFormat="1" applyFont="1" applyFill="1" applyBorder="1" applyAlignment="1">
      <alignment vertical="center"/>
    </xf>
    <xf numFmtId="0" fontId="40" fillId="2" borderId="24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/>
    </xf>
    <xf numFmtId="0" fontId="40" fillId="2" borderId="47" xfId="0" applyFont="1" applyFill="1" applyBorder="1" applyAlignment="1">
      <alignment horizontal="center" vertical="center"/>
    </xf>
    <xf numFmtId="49" fontId="40" fillId="0" borderId="33" xfId="0" applyNumberFormat="1" applyFont="1" applyFill="1" applyBorder="1" applyAlignment="1">
      <alignment vertical="center"/>
    </xf>
    <xf numFmtId="49" fontId="44" fillId="0" borderId="33" xfId="0" applyNumberFormat="1" applyFont="1" applyFill="1" applyBorder="1" applyAlignment="1">
      <alignment vertical="center" wrapText="1"/>
    </xf>
    <xf numFmtId="0" fontId="41" fillId="2" borderId="8" xfId="0" applyFont="1" applyFill="1" applyBorder="1" applyAlignment="1">
      <alignment horizontal="center" vertical="center" textRotation="90"/>
    </xf>
    <xf numFmtId="0" fontId="41" fillId="2" borderId="9" xfId="0" applyFont="1" applyFill="1" applyBorder="1" applyAlignment="1">
      <alignment horizontal="center" vertical="center" textRotation="90"/>
    </xf>
    <xf numFmtId="0" fontId="41" fillId="2" borderId="10" xfId="0" applyFont="1" applyFill="1" applyBorder="1" applyAlignment="1">
      <alignment horizontal="center" vertical="center" textRotation="90"/>
    </xf>
    <xf numFmtId="0" fontId="41" fillId="2" borderId="16" xfId="0" applyFont="1" applyFill="1" applyBorder="1" applyAlignment="1">
      <alignment horizontal="center" vertical="center" textRotation="90"/>
    </xf>
    <xf numFmtId="164" fontId="41" fillId="2" borderId="10" xfId="0" applyNumberFormat="1" applyFont="1" applyFill="1" applyBorder="1" applyAlignment="1">
      <alignment horizontal="center" vertical="center" textRotation="90"/>
    </xf>
    <xf numFmtId="0" fontId="40" fillId="2" borderId="10" xfId="0" applyFont="1" applyFill="1" applyBorder="1" applyAlignment="1">
      <alignment horizontal="center" vertical="center" textRotation="90"/>
    </xf>
    <xf numFmtId="0" fontId="40" fillId="0" borderId="5" xfId="0" applyFont="1" applyFill="1" applyBorder="1" applyAlignment="1">
      <alignment horizontal="center" vertical="center"/>
    </xf>
    <xf numFmtId="0" fontId="40" fillId="0" borderId="47" xfId="0" applyFont="1" applyFill="1" applyBorder="1" applyAlignment="1">
      <alignment horizontal="center" vertical="center"/>
    </xf>
    <xf numFmtId="49" fontId="44" fillId="0" borderId="3" xfId="0" applyNumberFormat="1" applyFont="1" applyFill="1" applyBorder="1" applyAlignment="1">
      <alignment vertical="center" wrapText="1"/>
    </xf>
    <xf numFmtId="49" fontId="40" fillId="0" borderId="3" xfId="0" applyNumberFormat="1" applyFont="1" applyFill="1" applyBorder="1" applyAlignment="1">
      <alignment vertical="center" wrapText="1"/>
    </xf>
    <xf numFmtId="49" fontId="40" fillId="0" borderId="33" xfId="0" applyNumberFormat="1" applyFont="1" applyFill="1" applyBorder="1" applyAlignment="1">
      <alignment vertical="center" wrapText="1"/>
    </xf>
    <xf numFmtId="0" fontId="40" fillId="2" borderId="46" xfId="0" applyFont="1" applyFill="1" applyBorder="1" applyAlignment="1">
      <alignment horizontal="center" vertical="center" wrapText="1"/>
    </xf>
    <xf numFmtId="0" fontId="40" fillId="2" borderId="14" xfId="0" applyFont="1" applyFill="1" applyBorder="1" applyAlignment="1">
      <alignment horizontal="center" vertical="center" wrapText="1"/>
    </xf>
    <xf numFmtId="0" fontId="40" fillId="2" borderId="48" xfId="0" applyFont="1" applyFill="1" applyBorder="1" applyAlignment="1">
      <alignment horizontal="center" vertical="center" wrapText="1"/>
    </xf>
    <xf numFmtId="164" fontId="41" fillId="2" borderId="1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164" fontId="49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49" fontId="44" fillId="0" borderId="20" xfId="0" applyNumberFormat="1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/>
    </xf>
    <xf numFmtId="0" fontId="40" fillId="2" borderId="5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40" fillId="0" borderId="47" xfId="0" applyFont="1" applyFill="1" applyBorder="1" applyAlignment="1">
      <alignment horizontal="center" vertical="center" wrapText="1"/>
    </xf>
    <xf numFmtId="0" fontId="41" fillId="2" borderId="0" xfId="0" applyFont="1" applyFill="1" applyBorder="1" applyAlignment="1">
      <alignment vertical="center"/>
    </xf>
    <xf numFmtId="49" fontId="40" fillId="0" borderId="49" xfId="0" applyNumberFormat="1" applyFont="1" applyFill="1" applyBorder="1" applyAlignment="1">
      <alignment vertical="center"/>
    </xf>
    <xf numFmtId="0" fontId="40" fillId="2" borderId="50" xfId="0" applyFont="1" applyFill="1" applyBorder="1" applyAlignment="1">
      <alignment horizontal="center" vertical="center"/>
    </xf>
    <xf numFmtId="0" fontId="40" fillId="2" borderId="51" xfId="0" applyFont="1" applyFill="1" applyBorder="1" applyAlignment="1">
      <alignment horizontal="center" vertical="center"/>
    </xf>
    <xf numFmtId="0" fontId="40" fillId="0" borderId="52" xfId="0" applyFont="1" applyFill="1" applyBorder="1" applyAlignment="1">
      <alignment horizontal="left" vertical="center" wrapText="1"/>
    </xf>
    <xf numFmtId="0" fontId="40" fillId="0" borderId="5" xfId="0" applyFont="1" applyFill="1" applyBorder="1" applyAlignment="1">
      <alignment horizontal="left" vertical="center" wrapText="1"/>
    </xf>
    <xf numFmtId="0" fontId="40" fillId="2" borderId="5" xfId="0" applyFont="1" applyFill="1" applyBorder="1" applyAlignment="1">
      <alignment horizontal="left" vertical="center" wrapText="1"/>
    </xf>
    <xf numFmtId="0" fontId="40" fillId="2" borderId="47" xfId="0" applyFont="1" applyFill="1" applyBorder="1" applyAlignment="1">
      <alignment horizontal="left" vertical="center" wrapText="1"/>
    </xf>
    <xf numFmtId="0" fontId="45" fillId="2" borderId="53" xfId="0" applyFont="1" applyFill="1" applyBorder="1" applyAlignment="1">
      <alignment horizontal="center" vertical="center"/>
    </xf>
    <xf numFmtId="0" fontId="45" fillId="2" borderId="26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center" vertical="center"/>
    </xf>
    <xf numFmtId="0" fontId="41" fillId="2" borderId="47" xfId="0" applyFont="1" applyFill="1" applyBorder="1" applyAlignment="1">
      <alignment horizontal="center" vertical="center"/>
    </xf>
    <xf numFmtId="1" fontId="45" fillId="2" borderId="17" xfId="0" applyNumberFormat="1" applyFont="1" applyFill="1" applyBorder="1" applyAlignment="1">
      <alignment horizontal="center" vertical="center"/>
    </xf>
    <xf numFmtId="1" fontId="45" fillId="2" borderId="5" xfId="0" applyNumberFormat="1" applyFont="1" applyFill="1" applyBorder="1" applyAlignment="1">
      <alignment horizontal="center" vertical="center"/>
    </xf>
    <xf numFmtId="1" fontId="45" fillId="2" borderId="2" xfId="0" applyNumberFormat="1" applyFont="1" applyFill="1" applyBorder="1" applyAlignment="1">
      <alignment horizontal="center" vertical="center"/>
    </xf>
    <xf numFmtId="1" fontId="45" fillId="2" borderId="24" xfId="0" applyNumberFormat="1" applyFont="1" applyFill="1" applyBorder="1" applyAlignment="1">
      <alignment horizontal="center" vertical="center"/>
    </xf>
    <xf numFmtId="1" fontId="45" fillId="2" borderId="47" xfId="0" applyNumberFormat="1" applyFont="1" applyFill="1" applyBorder="1" applyAlignment="1">
      <alignment horizontal="center" vertical="center"/>
    </xf>
    <xf numFmtId="1" fontId="44" fillId="2" borderId="47" xfId="0" applyNumberFormat="1" applyFont="1" applyFill="1" applyBorder="1" applyAlignment="1">
      <alignment horizontal="center" vertical="center"/>
    </xf>
    <xf numFmtId="49" fontId="40" fillId="0" borderId="0" xfId="0" applyNumberFormat="1" applyFont="1" applyFill="1" applyBorder="1" applyAlignment="1">
      <alignment vertical="center"/>
    </xf>
    <xf numFmtId="49" fontId="40" fillId="2" borderId="0" xfId="0" applyNumberFormat="1" applyFont="1" applyFill="1" applyBorder="1" applyAlignment="1">
      <alignment vertical="center"/>
    </xf>
    <xf numFmtId="49" fontId="41" fillId="2" borderId="0" xfId="0" applyNumberFormat="1" applyFont="1" applyFill="1" applyBorder="1" applyAlignment="1">
      <alignment vertical="center"/>
    </xf>
    <xf numFmtId="164" fontId="41" fillId="2" borderId="0" xfId="0" applyNumberFormat="1" applyFont="1" applyFill="1" applyBorder="1" applyAlignment="1">
      <alignment vertical="center"/>
    </xf>
    <xf numFmtId="49" fontId="40" fillId="0" borderId="0" xfId="0" applyNumberFormat="1" applyFont="1" applyFill="1" applyAlignment="1">
      <alignment vertical="center"/>
    </xf>
    <xf numFmtId="49" fontId="40" fillId="2" borderId="0" xfId="0" applyNumberFormat="1" applyFont="1" applyFill="1" applyAlignment="1">
      <alignment vertical="center"/>
    </xf>
    <xf numFmtId="49" fontId="40" fillId="2" borderId="1" xfId="0" applyNumberFormat="1" applyFont="1" applyFill="1" applyBorder="1" applyAlignment="1">
      <alignment vertical="center"/>
    </xf>
    <xf numFmtId="0" fontId="40" fillId="2" borderId="0" xfId="0" applyFont="1" applyFill="1" applyAlignment="1">
      <alignment horizontal="center" vertical="center"/>
    </xf>
    <xf numFmtId="49" fontId="40" fillId="2" borderId="1" xfId="0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49" fontId="41" fillId="2" borderId="0" xfId="0" applyNumberFormat="1" applyFont="1" applyFill="1" applyAlignment="1">
      <alignment vertical="center"/>
    </xf>
    <xf numFmtId="49" fontId="41" fillId="2" borderId="1" xfId="0" applyNumberFormat="1" applyFont="1" applyFill="1" applyBorder="1" applyAlignment="1">
      <alignment horizontal="center" vertical="center"/>
    </xf>
    <xf numFmtId="164" fontId="41" fillId="2" borderId="0" xfId="0" applyNumberFormat="1" applyFont="1" applyFill="1" applyAlignment="1">
      <alignment vertical="center"/>
    </xf>
    <xf numFmtId="0" fontId="31" fillId="2" borderId="14" xfId="0" applyFont="1" applyFill="1" applyBorder="1" applyAlignment="1">
      <alignment horizontal="center" vertical="center"/>
    </xf>
    <xf numFmtId="0" fontId="31" fillId="2" borderId="54" xfId="0" applyFont="1" applyFill="1" applyBorder="1" applyAlignment="1">
      <alignment horizontal="center" vertical="center"/>
    </xf>
    <xf numFmtId="0" fontId="31" fillId="2" borderId="45" xfId="0" applyFont="1" applyFill="1" applyBorder="1" applyAlignment="1">
      <alignment horizontal="center" vertical="center"/>
    </xf>
    <xf numFmtId="49" fontId="40" fillId="0" borderId="29" xfId="0" applyNumberFormat="1" applyFont="1" applyFill="1" applyBorder="1" applyAlignment="1">
      <alignment vertical="center" wrapText="1"/>
    </xf>
    <xf numFmtId="164" fontId="29" fillId="2" borderId="25" xfId="0" applyNumberFormat="1" applyFont="1" applyFill="1" applyBorder="1" applyAlignment="1">
      <alignment horizontal="center" vertical="center" wrapText="1"/>
    </xf>
    <xf numFmtId="1" fontId="29" fillId="2" borderId="27" xfId="0" applyNumberFormat="1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9" fontId="51" fillId="0" borderId="29" xfId="0" applyNumberFormat="1" applyFont="1" applyFill="1" applyBorder="1" applyAlignment="1">
      <alignment vertical="center" wrapText="1"/>
    </xf>
    <xf numFmtId="49" fontId="53" fillId="0" borderId="1" xfId="0" applyNumberFormat="1" applyFont="1" applyFill="1" applyBorder="1" applyAlignment="1">
      <alignment vertical="center" wrapText="1"/>
    </xf>
    <xf numFmtId="49" fontId="51" fillId="0" borderId="33" xfId="0" applyNumberFormat="1" applyFont="1" applyFill="1" applyBorder="1" applyAlignment="1">
      <alignment vertical="center"/>
    </xf>
    <xf numFmtId="49" fontId="53" fillId="0" borderId="3" xfId="0" applyNumberFormat="1" applyFont="1" applyFill="1" applyBorder="1" applyAlignment="1">
      <alignment vertical="center" wrapText="1"/>
    </xf>
    <xf numFmtId="49" fontId="51" fillId="0" borderId="3" xfId="0" applyNumberFormat="1" applyFont="1" applyFill="1" applyBorder="1" applyAlignment="1">
      <alignment vertical="center" wrapText="1"/>
    </xf>
    <xf numFmtId="49" fontId="52" fillId="0" borderId="33" xfId="0" applyNumberFormat="1" applyFont="1" applyFill="1" applyBorder="1" applyAlignment="1">
      <alignment vertical="center" wrapText="1"/>
    </xf>
    <xf numFmtId="49" fontId="51" fillId="0" borderId="33" xfId="0" applyNumberFormat="1" applyFont="1" applyFill="1" applyBorder="1" applyAlignment="1">
      <alignment vertical="center" wrapText="1"/>
    </xf>
    <xf numFmtId="49" fontId="53" fillId="0" borderId="35" xfId="0" applyNumberFormat="1" applyFont="1" applyFill="1" applyBorder="1" applyAlignment="1">
      <alignment horizontal="center" vertical="center" wrapText="1"/>
    </xf>
    <xf numFmtId="49" fontId="53" fillId="0" borderId="15" xfId="0" applyNumberFormat="1" applyFont="1" applyFill="1" applyBorder="1" applyAlignment="1">
      <alignment vertical="center" wrapText="1"/>
    </xf>
    <xf numFmtId="49" fontId="53" fillId="0" borderId="29" xfId="0" applyNumberFormat="1" applyFont="1" applyFill="1" applyBorder="1" applyAlignment="1">
      <alignment vertical="center"/>
    </xf>
    <xf numFmtId="49" fontId="51" fillId="0" borderId="3" xfId="0" applyNumberFormat="1" applyFont="1" applyFill="1" applyBorder="1" applyAlignment="1">
      <alignment vertical="center"/>
    </xf>
    <xf numFmtId="49" fontId="53" fillId="0" borderId="33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44" fillId="0" borderId="35" xfId="0" applyFont="1" applyFill="1" applyBorder="1" applyAlignment="1">
      <alignment horizontal="center" vertical="center" wrapText="1"/>
    </xf>
    <xf numFmtId="0" fontId="44" fillId="0" borderId="40" xfId="0" applyFont="1" applyFill="1" applyBorder="1" applyAlignment="1">
      <alignment horizontal="center" vertical="center"/>
    </xf>
    <xf numFmtId="0" fontId="44" fillId="0" borderId="49" xfId="0" applyFont="1" applyFill="1" applyBorder="1" applyAlignment="1">
      <alignment horizontal="center" vertical="center"/>
    </xf>
    <xf numFmtId="0" fontId="44" fillId="2" borderId="39" xfId="0" applyFont="1" applyFill="1" applyBorder="1" applyAlignment="1">
      <alignment horizontal="center" vertical="center" wrapText="1"/>
    </xf>
    <xf numFmtId="0" fontId="44" fillId="2" borderId="59" xfId="0" applyFont="1" applyFill="1" applyBorder="1" applyAlignment="1">
      <alignment horizontal="center" vertical="center" wrapText="1"/>
    </xf>
    <xf numFmtId="0" fontId="44" fillId="2" borderId="38" xfId="0" applyFont="1" applyFill="1" applyBorder="1" applyAlignment="1">
      <alignment horizontal="center" vertical="center" wrapText="1"/>
    </xf>
    <xf numFmtId="0" fontId="44" fillId="2" borderId="18" xfId="0" applyFont="1" applyFill="1" applyBorder="1" applyAlignment="1">
      <alignment horizontal="center" vertical="center" wrapText="1"/>
    </xf>
    <xf numFmtId="0" fontId="44" fillId="2" borderId="0" xfId="0" applyFont="1" applyFill="1" applyBorder="1" applyAlignment="1">
      <alignment horizontal="center" vertical="center" wrapText="1"/>
    </xf>
    <xf numFmtId="0" fontId="44" fillId="2" borderId="19" xfId="0" applyFont="1" applyFill="1" applyBorder="1" applyAlignment="1">
      <alignment horizontal="center" vertical="center" wrapText="1"/>
    </xf>
    <xf numFmtId="0" fontId="44" fillId="2" borderId="58" xfId="0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 wrapText="1"/>
    </xf>
    <xf numFmtId="0" fontId="44" fillId="2" borderId="55" xfId="0" applyFont="1" applyFill="1" applyBorder="1" applyAlignment="1">
      <alignment horizontal="center" vertical="center" wrapText="1"/>
    </xf>
    <xf numFmtId="0" fontId="45" fillId="2" borderId="24" xfId="0" applyFont="1" applyFill="1" applyBorder="1" applyAlignment="1">
      <alignment horizontal="center" vertical="center"/>
    </xf>
    <xf numFmtId="0" fontId="45" fillId="2" borderId="5" xfId="0" applyFont="1" applyFill="1" applyBorder="1" applyAlignment="1">
      <alignment horizontal="center" vertical="center"/>
    </xf>
    <xf numFmtId="0" fontId="45" fillId="2" borderId="47" xfId="0" applyFont="1" applyFill="1" applyBorder="1" applyAlignment="1">
      <alignment horizontal="center" vertical="center"/>
    </xf>
    <xf numFmtId="0" fontId="45" fillId="2" borderId="2" xfId="0" applyFont="1" applyFill="1" applyBorder="1" applyAlignment="1">
      <alignment horizontal="center" vertical="center"/>
    </xf>
    <xf numFmtId="0" fontId="41" fillId="2" borderId="24" xfId="0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/>
    </xf>
    <xf numFmtId="0" fontId="45" fillId="2" borderId="65" xfId="0" applyFont="1" applyFill="1" applyBorder="1" applyAlignment="1">
      <alignment horizontal="center" vertical="center"/>
    </xf>
    <xf numFmtId="0" fontId="45" fillId="2" borderId="3" xfId="0" applyFont="1" applyFill="1" applyBorder="1" applyAlignment="1">
      <alignment horizontal="center" vertical="center"/>
    </xf>
    <xf numFmtId="0" fontId="40" fillId="0" borderId="52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2" borderId="24" xfId="0" applyFont="1" applyFill="1" applyBorder="1" applyAlignment="1">
      <alignment vertical="center" wrapText="1"/>
    </xf>
    <xf numFmtId="0" fontId="40" fillId="2" borderId="5" xfId="0" applyFont="1" applyFill="1" applyBorder="1" applyAlignment="1">
      <alignment vertical="center" wrapText="1"/>
    </xf>
    <xf numFmtId="0" fontId="40" fillId="2" borderId="2" xfId="0" applyFont="1" applyFill="1" applyBorder="1" applyAlignment="1">
      <alignment vertical="center" wrapText="1"/>
    </xf>
    <xf numFmtId="49" fontId="40" fillId="0" borderId="27" xfId="0" applyNumberFormat="1" applyFont="1" applyFill="1" applyBorder="1" applyAlignment="1">
      <alignment horizontal="center" vertical="center" wrapText="1"/>
    </xf>
    <xf numFmtId="49" fontId="40" fillId="0" borderId="7" xfId="0" applyNumberFormat="1" applyFont="1" applyFill="1" applyBorder="1" applyAlignment="1">
      <alignment horizontal="center" vertical="center" wrapText="1"/>
    </xf>
    <xf numFmtId="49" fontId="40" fillId="0" borderId="56" xfId="0" applyNumberFormat="1" applyFont="1" applyFill="1" applyBorder="1" applyAlignment="1">
      <alignment horizontal="center" vertical="center" wrapText="1"/>
    </xf>
    <xf numFmtId="49" fontId="40" fillId="0" borderId="29" xfId="0" applyNumberFormat="1" applyFont="1" applyFill="1" applyBorder="1" applyAlignment="1">
      <alignment horizontal="left" vertical="center"/>
    </xf>
    <xf numFmtId="49" fontId="40" fillId="0" borderId="33" xfId="0" applyNumberFormat="1" applyFont="1" applyFill="1" applyBorder="1" applyAlignment="1">
      <alignment horizontal="left" vertical="center"/>
    </xf>
    <xf numFmtId="0" fontId="18" fillId="2" borderId="62" xfId="0" applyFont="1" applyFill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63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57" xfId="0" applyFont="1" applyFill="1" applyBorder="1" applyAlignment="1">
      <alignment horizontal="center" vertical="center" wrapText="1"/>
    </xf>
    <xf numFmtId="49" fontId="40" fillId="0" borderId="29" xfId="0" applyNumberFormat="1" applyFont="1" applyFill="1" applyBorder="1" applyAlignment="1">
      <alignment horizontal="center" vertical="center" wrapText="1"/>
    </xf>
    <xf numFmtId="49" fontId="40" fillId="0" borderId="33" xfId="0" applyNumberFormat="1" applyFont="1" applyFill="1" applyBorder="1" applyAlignment="1">
      <alignment horizontal="center" vertical="center" wrapText="1"/>
    </xf>
    <xf numFmtId="0" fontId="40" fillId="0" borderId="53" xfId="0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horizontal="center" vertical="center" wrapText="1"/>
    </xf>
    <xf numFmtId="0" fontId="40" fillId="0" borderId="56" xfId="0" applyFont="1" applyFill="1" applyBorder="1" applyAlignment="1">
      <alignment horizontal="center" vertical="center" wrapText="1"/>
    </xf>
    <xf numFmtId="0" fontId="40" fillId="0" borderId="61" xfId="0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0" fontId="40" fillId="0" borderId="60" xfId="0" applyFont="1" applyFill="1" applyBorder="1" applyAlignment="1">
      <alignment horizontal="center" vertical="center" wrapText="1"/>
    </xf>
    <xf numFmtId="0" fontId="40" fillId="0" borderId="53" xfId="0" applyFont="1" applyFill="1" applyBorder="1" applyAlignment="1">
      <alignment horizontal="center" vertical="center"/>
    </xf>
    <xf numFmtId="0" fontId="40" fillId="0" borderId="7" xfId="0" applyFont="1" applyFill="1" applyBorder="1" applyAlignment="1">
      <alignment horizontal="center" vertical="center"/>
    </xf>
    <xf numFmtId="0" fontId="40" fillId="0" borderId="56" xfId="0" applyFont="1" applyFill="1" applyBorder="1" applyAlignment="1">
      <alignment horizontal="center" vertical="center"/>
    </xf>
    <xf numFmtId="0" fontId="40" fillId="0" borderId="61" xfId="0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center" vertical="center"/>
    </xf>
    <xf numFmtId="0" fontId="40" fillId="0" borderId="60" xfId="0" applyFont="1" applyFill="1" applyBorder="1" applyAlignment="1">
      <alignment horizontal="center" vertical="center"/>
    </xf>
    <xf numFmtId="49" fontId="51" fillId="0" borderId="29" xfId="0" applyNumberFormat="1" applyFont="1" applyFill="1" applyBorder="1" applyAlignment="1">
      <alignment horizontal="center" vertical="center" wrapText="1"/>
    </xf>
    <xf numFmtId="49" fontId="51" fillId="0" borderId="33" xfId="0" applyNumberFormat="1" applyFont="1" applyFill="1" applyBorder="1" applyAlignment="1">
      <alignment horizontal="center" vertical="center" wrapText="1"/>
    </xf>
    <xf numFmtId="0" fontId="40" fillId="0" borderId="47" xfId="0" applyFont="1" applyFill="1" applyBorder="1" applyAlignment="1">
      <alignment horizontal="center" vertical="center" wrapText="1"/>
    </xf>
    <xf numFmtId="49" fontId="51" fillId="0" borderId="29" xfId="0" applyNumberFormat="1" applyFont="1" applyFill="1" applyBorder="1" applyAlignment="1">
      <alignment horizontal="center" vertical="center"/>
    </xf>
    <xf numFmtId="49" fontId="51" fillId="0" borderId="33" xfId="0" applyNumberFormat="1" applyFont="1" applyFill="1" applyBorder="1" applyAlignment="1">
      <alignment horizontal="center" vertical="center"/>
    </xf>
    <xf numFmtId="0" fontId="51" fillId="2" borderId="24" xfId="0" applyFont="1" applyFill="1" applyBorder="1" applyAlignment="1">
      <alignment horizontal="left" vertical="center" wrapText="1"/>
    </xf>
    <xf numFmtId="0" fontId="53" fillId="2" borderId="5" xfId="0" applyFont="1" applyFill="1" applyBorder="1" applyAlignment="1">
      <alignment horizontal="left" vertical="center" wrapText="1"/>
    </xf>
    <xf numFmtId="0" fontId="53" fillId="2" borderId="2" xfId="0" applyFont="1" applyFill="1" applyBorder="1" applyAlignment="1">
      <alignment horizontal="left" vertical="center" wrapText="1"/>
    </xf>
    <xf numFmtId="0" fontId="40" fillId="2" borderId="27" xfId="0" applyFont="1" applyFill="1" applyBorder="1" applyAlignment="1">
      <alignment horizontal="center" vertical="center" wrapText="1"/>
    </xf>
    <xf numFmtId="0" fontId="40" fillId="2" borderId="26" xfId="0" applyFont="1" applyFill="1" applyBorder="1" applyAlignment="1">
      <alignment horizontal="center" vertical="center" wrapText="1"/>
    </xf>
    <xf numFmtId="0" fontId="40" fillId="2" borderId="5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/>
    </xf>
    <xf numFmtId="0" fontId="40" fillId="0" borderId="9" xfId="0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/>
    </xf>
    <xf numFmtId="0" fontId="53" fillId="2" borderId="39" xfId="0" applyFont="1" applyFill="1" applyBorder="1" applyAlignment="1">
      <alignment horizontal="left" vertical="center" wrapText="1"/>
    </xf>
    <xf numFmtId="0" fontId="53" fillId="2" borderId="59" xfId="0" applyFont="1" applyFill="1" applyBorder="1" applyAlignment="1">
      <alignment horizontal="left" vertical="center" wrapText="1"/>
    </xf>
    <xf numFmtId="0" fontId="53" fillId="2" borderId="38" xfId="0" applyFont="1" applyFill="1" applyBorder="1" applyAlignment="1">
      <alignment horizontal="left" vertical="center" wrapText="1"/>
    </xf>
    <xf numFmtId="0" fontId="29" fillId="2" borderId="52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55" xfId="0" applyFont="1" applyFill="1" applyBorder="1" applyAlignment="1">
      <alignment horizontal="center" vertical="center"/>
    </xf>
    <xf numFmtId="0" fontId="29" fillId="2" borderId="53" xfId="0" applyFont="1" applyFill="1" applyBorder="1" applyAlignment="1">
      <alignment horizontal="left" vertical="center" wrapText="1"/>
    </xf>
    <xf numFmtId="0" fontId="29" fillId="2" borderId="7" xfId="0" applyFont="1" applyFill="1" applyBorder="1" applyAlignment="1">
      <alignment horizontal="left" vertical="center" wrapText="1"/>
    </xf>
    <xf numFmtId="0" fontId="29" fillId="2" borderId="26" xfId="0" applyFont="1" applyFill="1" applyBorder="1" applyAlignment="1">
      <alignment horizontal="left" vertical="center" wrapText="1"/>
    </xf>
    <xf numFmtId="0" fontId="29" fillId="2" borderId="64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29" fillId="2" borderId="55" xfId="0" applyFont="1" applyFill="1" applyBorder="1" applyAlignment="1">
      <alignment horizontal="left" vertical="center" wrapText="1"/>
    </xf>
    <xf numFmtId="0" fontId="40" fillId="2" borderId="24" xfId="0" applyFont="1" applyFill="1" applyBorder="1" applyAlignment="1">
      <alignment horizontal="left" vertical="center" wrapText="1"/>
    </xf>
    <xf numFmtId="0" fontId="40" fillId="2" borderId="5" xfId="0" applyFont="1" applyFill="1" applyBorder="1" applyAlignment="1">
      <alignment horizontal="left" vertical="center" wrapText="1"/>
    </xf>
    <xf numFmtId="0" fontId="40" fillId="2" borderId="2" xfId="0" applyFont="1" applyFill="1" applyBorder="1" applyAlignment="1">
      <alignment horizontal="left" vertical="center" wrapText="1"/>
    </xf>
    <xf numFmtId="49" fontId="40" fillId="0" borderId="24" xfId="0" applyNumberFormat="1" applyFont="1" applyFill="1" applyBorder="1" applyAlignment="1">
      <alignment horizontal="center" vertical="center" wrapText="1"/>
    </xf>
    <xf numFmtId="49" fontId="40" fillId="0" borderId="5" xfId="0" applyNumberFormat="1" applyFont="1" applyFill="1" applyBorder="1" applyAlignment="1">
      <alignment horizontal="center" vertical="center" wrapText="1"/>
    </xf>
    <xf numFmtId="49" fontId="40" fillId="0" borderId="47" xfId="0" applyNumberFormat="1" applyFont="1" applyFill="1" applyBorder="1" applyAlignment="1">
      <alignment horizontal="center" vertical="center" wrapText="1"/>
    </xf>
    <xf numFmtId="0" fontId="34" fillId="2" borderId="20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4" fillId="2" borderId="68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left"/>
    </xf>
    <xf numFmtId="49" fontId="40" fillId="2" borderId="5" xfId="0" applyNumberFormat="1" applyFont="1" applyFill="1" applyBorder="1" applyAlignment="1">
      <alignment horizontal="center" vertical="center" wrapText="1"/>
    </xf>
    <xf numFmtId="49" fontId="40" fillId="2" borderId="47" xfId="0" applyNumberFormat="1" applyFont="1" applyFill="1" applyBorder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wrapText="1"/>
    </xf>
    <xf numFmtId="0" fontId="40" fillId="0" borderId="24" xfId="0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0" fontId="40" fillId="0" borderId="47" xfId="0" applyFont="1" applyFill="1" applyBorder="1" applyAlignment="1">
      <alignment horizontal="center" vertical="center"/>
    </xf>
    <xf numFmtId="49" fontId="40" fillId="2" borderId="52" xfId="0" applyNumberFormat="1" applyFont="1" applyFill="1" applyBorder="1" applyAlignment="1">
      <alignment horizontal="center" vertical="center"/>
    </xf>
    <xf numFmtId="49" fontId="40" fillId="2" borderId="47" xfId="0" applyNumberFormat="1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49" fontId="40" fillId="2" borderId="52" xfId="0" applyNumberFormat="1" applyFont="1" applyFill="1" applyBorder="1" applyAlignment="1">
      <alignment horizontal="center" vertical="center" wrapText="1"/>
    </xf>
    <xf numFmtId="0" fontId="40" fillId="2" borderId="47" xfId="0" applyFont="1" applyFill="1" applyBorder="1" applyAlignment="1">
      <alignment horizontal="center" vertical="center"/>
    </xf>
    <xf numFmtId="0" fontId="29" fillId="2" borderId="27" xfId="0" applyFont="1" applyFill="1" applyBorder="1" applyAlignment="1">
      <alignment horizontal="center" vertical="center" wrapText="1"/>
    </xf>
    <xf numFmtId="1" fontId="40" fillId="2" borderId="65" xfId="0" applyNumberFormat="1" applyFont="1" applyFill="1" applyBorder="1" applyAlignment="1">
      <alignment horizontal="center" vertical="center"/>
    </xf>
    <xf numFmtId="1" fontId="40" fillId="2" borderId="5" xfId="0" applyNumberFormat="1" applyFont="1" applyFill="1" applyBorder="1" applyAlignment="1">
      <alignment horizontal="center" vertical="center"/>
    </xf>
    <xf numFmtId="1" fontId="40" fillId="2" borderId="47" xfId="0" applyNumberFormat="1" applyFont="1" applyFill="1" applyBorder="1" applyAlignment="1">
      <alignment horizontal="center" vertical="center"/>
    </xf>
    <xf numFmtId="0" fontId="31" fillId="2" borderId="31" xfId="0" applyFont="1" applyFill="1" applyBorder="1" applyAlignment="1">
      <alignment horizontal="center" vertical="center" wrapText="1"/>
    </xf>
    <xf numFmtId="0" fontId="31" fillId="2" borderId="34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textRotation="90"/>
    </xf>
    <xf numFmtId="0" fontId="41" fillId="2" borderId="26" xfId="0" applyFont="1" applyFill="1" applyBorder="1" applyAlignment="1">
      <alignment horizontal="center" vertical="center" textRotation="90"/>
    </xf>
    <xf numFmtId="0" fontId="41" fillId="2" borderId="58" xfId="0" applyFont="1" applyFill="1" applyBorder="1" applyAlignment="1">
      <alignment horizontal="center" vertical="center" textRotation="90"/>
    </xf>
    <xf numFmtId="0" fontId="41" fillId="2" borderId="55" xfId="0" applyFont="1" applyFill="1" applyBorder="1" applyAlignment="1">
      <alignment horizontal="center" vertical="center" textRotation="90"/>
    </xf>
    <xf numFmtId="0" fontId="40" fillId="2" borderId="39" xfId="0" applyFont="1" applyFill="1" applyBorder="1" applyAlignment="1">
      <alignment horizontal="center" vertical="center" textRotation="90"/>
    </xf>
    <xf numFmtId="0" fontId="40" fillId="2" borderId="12" xfId="0" applyFont="1" applyFill="1" applyBorder="1" applyAlignment="1">
      <alignment horizontal="center" vertical="center" textRotation="90"/>
    </xf>
    <xf numFmtId="0" fontId="40" fillId="2" borderId="18" xfId="0" applyFont="1" applyFill="1" applyBorder="1" applyAlignment="1">
      <alignment horizontal="center" vertical="center" textRotation="90"/>
    </xf>
    <xf numFmtId="0" fontId="40" fillId="2" borderId="63" xfId="0" applyFont="1" applyFill="1" applyBorder="1" applyAlignment="1">
      <alignment horizontal="center" vertical="center" textRotation="90"/>
    </xf>
    <xf numFmtId="0" fontId="40" fillId="2" borderId="58" xfId="0" applyFont="1" applyFill="1" applyBorder="1" applyAlignment="1">
      <alignment horizontal="center" vertical="center" textRotation="90"/>
    </xf>
    <xf numFmtId="0" fontId="40" fillId="2" borderId="57" xfId="0" applyFont="1" applyFill="1" applyBorder="1" applyAlignment="1">
      <alignment horizontal="center" vertical="center" textRotation="90"/>
    </xf>
    <xf numFmtId="0" fontId="45" fillId="2" borderId="66" xfId="0" applyFont="1" applyFill="1" applyBorder="1" applyAlignment="1">
      <alignment horizontal="center" vertical="center" wrapText="1"/>
    </xf>
    <xf numFmtId="0" fontId="45" fillId="2" borderId="54" xfId="0" applyFont="1" applyFill="1" applyBorder="1" applyAlignment="1">
      <alignment horizontal="center" vertical="center" wrapText="1"/>
    </xf>
    <xf numFmtId="0" fontId="45" fillId="2" borderId="48" xfId="0" applyFont="1" applyFill="1" applyBorder="1" applyAlignment="1">
      <alignment horizontal="center" vertical="center" wrapText="1"/>
    </xf>
    <xf numFmtId="0" fontId="40" fillId="2" borderId="47" xfId="0" applyFont="1" applyFill="1" applyBorder="1" applyAlignment="1">
      <alignment horizontal="center" vertical="center" wrapText="1"/>
    </xf>
    <xf numFmtId="0" fontId="40" fillId="0" borderId="65" xfId="0" applyFont="1" applyFill="1" applyBorder="1" applyAlignment="1">
      <alignment horizontal="center" vertical="center" wrapText="1"/>
    </xf>
    <xf numFmtId="0" fontId="40" fillId="0" borderId="65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textRotation="90"/>
    </xf>
    <xf numFmtId="0" fontId="18" fillId="2" borderId="1" xfId="0" applyFont="1" applyFill="1" applyBorder="1" applyAlignment="1">
      <alignment horizontal="center" textRotation="90"/>
    </xf>
    <xf numFmtId="0" fontId="29" fillId="2" borderId="32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51" fillId="2" borderId="5" xfId="0" applyFont="1" applyFill="1" applyBorder="1" applyAlignment="1">
      <alignment horizontal="left" vertical="center" wrapText="1"/>
    </xf>
    <xf numFmtId="0" fontId="51" fillId="2" borderId="2" xfId="0" applyFont="1" applyFill="1" applyBorder="1" applyAlignment="1">
      <alignment horizontal="left" vertical="center" wrapText="1"/>
    </xf>
    <xf numFmtId="0" fontId="44" fillId="0" borderId="59" xfId="0" applyFont="1" applyFill="1" applyBorder="1" applyAlignment="1">
      <alignment horizontal="center" vertical="center" textRotation="90"/>
    </xf>
    <xf numFmtId="0" fontId="44" fillId="0" borderId="12" xfId="0" applyFont="1" applyFill="1" applyBorder="1" applyAlignment="1">
      <alignment horizontal="center" vertical="center" textRotation="90"/>
    </xf>
    <xf numFmtId="0" fontId="44" fillId="0" borderId="0" xfId="0" applyFont="1" applyFill="1" applyBorder="1" applyAlignment="1">
      <alignment horizontal="center" vertical="center" textRotation="90"/>
    </xf>
    <xf numFmtId="0" fontId="44" fillId="0" borderId="63" xfId="0" applyFont="1" applyFill="1" applyBorder="1" applyAlignment="1">
      <alignment horizontal="center" vertical="center" textRotation="90"/>
    </xf>
    <xf numFmtId="0" fontId="44" fillId="0" borderId="6" xfId="0" applyFont="1" applyFill="1" applyBorder="1" applyAlignment="1">
      <alignment horizontal="center" vertical="center" textRotation="90"/>
    </xf>
    <xf numFmtId="0" fontId="44" fillId="0" borderId="57" xfId="0" applyFont="1" applyFill="1" applyBorder="1" applyAlignment="1">
      <alignment horizontal="center" vertical="center" textRotation="90"/>
    </xf>
    <xf numFmtId="0" fontId="40" fillId="2" borderId="24" xfId="0" applyFont="1" applyFill="1" applyBorder="1" applyAlignment="1">
      <alignment horizontal="left" vertical="center"/>
    </xf>
    <xf numFmtId="0" fontId="40" fillId="2" borderId="5" xfId="0" applyFont="1" applyFill="1" applyBorder="1" applyAlignment="1">
      <alignment horizontal="left" vertical="center"/>
    </xf>
    <xf numFmtId="0" fontId="40" fillId="2" borderId="2" xfId="0" applyFont="1" applyFill="1" applyBorder="1" applyAlignment="1">
      <alignment horizontal="left" vertical="center"/>
    </xf>
    <xf numFmtId="0" fontId="15" fillId="2" borderId="3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44" fillId="2" borderId="46" xfId="0" applyFont="1" applyFill="1" applyBorder="1" applyAlignment="1">
      <alignment horizontal="left" vertical="center" wrapText="1"/>
    </xf>
    <xf numFmtId="0" fontId="44" fillId="2" borderId="54" xfId="0" applyFont="1" applyFill="1" applyBorder="1" applyAlignment="1">
      <alignment horizontal="left" vertical="center" wrapText="1"/>
    </xf>
    <xf numFmtId="0" fontId="44" fillId="2" borderId="14" xfId="0" applyFont="1" applyFill="1" applyBorder="1" applyAlignment="1">
      <alignment horizontal="left" vertical="center" wrapText="1"/>
    </xf>
    <xf numFmtId="0" fontId="44" fillId="2" borderId="68" xfId="0" applyFont="1" applyFill="1" applyBorder="1" applyAlignment="1">
      <alignment horizontal="left" vertical="center" wrapText="1"/>
    </xf>
    <xf numFmtId="0" fontId="44" fillId="2" borderId="13" xfId="0" applyFont="1" applyFill="1" applyBorder="1" applyAlignment="1">
      <alignment horizontal="left" vertical="center" wrapText="1"/>
    </xf>
    <xf numFmtId="0" fontId="44" fillId="2" borderId="23" xfId="0" applyFont="1" applyFill="1" applyBorder="1" applyAlignment="1">
      <alignment horizontal="left" vertical="center" wrapText="1"/>
    </xf>
    <xf numFmtId="0" fontId="40" fillId="2" borderId="68" xfId="0" applyFont="1" applyFill="1" applyBorder="1" applyAlignment="1">
      <alignment horizontal="center" vertical="center"/>
    </xf>
    <xf numFmtId="0" fontId="40" fillId="2" borderId="23" xfId="0" applyFont="1" applyFill="1" applyBorder="1" applyAlignment="1">
      <alignment horizontal="center" vertical="center"/>
    </xf>
    <xf numFmtId="0" fontId="41" fillId="2" borderId="24" xfId="0" applyFont="1" applyFill="1" applyBorder="1" applyAlignment="1">
      <alignment horizontal="left" vertical="center" wrapText="1"/>
    </xf>
    <xf numFmtId="0" fontId="41" fillId="2" borderId="5" xfId="0" applyFont="1" applyFill="1" applyBorder="1" applyAlignment="1">
      <alignment horizontal="left" vertical="center" wrapText="1"/>
    </xf>
    <xf numFmtId="0" fontId="41" fillId="2" borderId="2" xfId="0" applyFont="1" applyFill="1" applyBorder="1" applyAlignment="1">
      <alignment horizontal="left" vertical="center" wrapText="1"/>
    </xf>
    <xf numFmtId="0" fontId="40" fillId="2" borderId="38" xfId="0" applyFont="1" applyFill="1" applyBorder="1" applyAlignment="1">
      <alignment horizontal="center" vertical="center" textRotation="90"/>
    </xf>
    <xf numFmtId="0" fontId="40" fillId="2" borderId="19" xfId="0" applyFont="1" applyFill="1" applyBorder="1" applyAlignment="1">
      <alignment horizontal="center" vertical="center" textRotation="90"/>
    </xf>
    <xf numFmtId="0" fontId="40" fillId="2" borderId="55" xfId="0" applyFont="1" applyFill="1" applyBorder="1" applyAlignment="1">
      <alignment horizontal="center" vertical="center" textRotation="90"/>
    </xf>
    <xf numFmtId="0" fontId="16" fillId="2" borderId="3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left" vertical="center"/>
    </xf>
    <xf numFmtId="0" fontId="40" fillId="2" borderId="28" xfId="0" applyFont="1" applyFill="1" applyBorder="1" applyAlignment="1">
      <alignment horizontal="left" vertical="center"/>
    </xf>
    <xf numFmtId="0" fontId="40" fillId="2" borderId="27" xfId="0" applyFont="1" applyFill="1" applyBorder="1" applyAlignment="1">
      <alignment horizontal="center" vertical="center"/>
    </xf>
    <xf numFmtId="0" fontId="40" fillId="2" borderId="56" xfId="0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/>
    </xf>
    <xf numFmtId="0" fontId="29" fillId="2" borderId="27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center" vertical="center"/>
    </xf>
    <xf numFmtId="0" fontId="41" fillId="2" borderId="47" xfId="0" applyFont="1" applyFill="1" applyBorder="1" applyAlignment="1">
      <alignment horizontal="center" vertical="center"/>
    </xf>
    <xf numFmtId="0" fontId="44" fillId="2" borderId="54" xfId="0" applyFont="1" applyFill="1" applyBorder="1" applyAlignment="1">
      <alignment horizontal="center" vertical="center"/>
    </xf>
    <xf numFmtId="0" fontId="44" fillId="2" borderId="48" xfId="0" applyFont="1" applyFill="1" applyBorder="1" applyAlignment="1">
      <alignment horizontal="center" vertical="center"/>
    </xf>
    <xf numFmtId="0" fontId="44" fillId="2" borderId="24" xfId="0" applyFont="1" applyFill="1" applyBorder="1" applyAlignment="1">
      <alignment horizontal="left" vertical="center" wrapText="1"/>
    </xf>
    <xf numFmtId="0" fontId="40" fillId="2" borderId="1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textRotation="90"/>
    </xf>
    <xf numFmtId="0" fontId="18" fillId="0" borderId="1" xfId="0" applyFont="1" applyFill="1" applyBorder="1" applyAlignment="1">
      <alignment horizontal="center" textRotation="90"/>
    </xf>
    <xf numFmtId="0" fontId="28" fillId="2" borderId="0" xfId="1" applyFont="1" applyFill="1" applyBorder="1" applyAlignment="1">
      <alignment horizontal="center" vertical="center"/>
    </xf>
    <xf numFmtId="0" fontId="40" fillId="2" borderId="5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textRotation="90"/>
    </xf>
    <xf numFmtId="0" fontId="18" fillId="0" borderId="3" xfId="0" applyFont="1" applyFill="1" applyBorder="1" applyAlignment="1">
      <alignment horizontal="center" vertical="center" textRotation="90"/>
    </xf>
    <xf numFmtId="0" fontId="29" fillId="2" borderId="47" xfId="0" applyFont="1" applyFill="1" applyBorder="1" applyAlignment="1">
      <alignment horizontal="center" vertical="center"/>
    </xf>
    <xf numFmtId="0" fontId="40" fillId="2" borderId="52" xfId="0" applyFont="1" applyFill="1" applyBorder="1" applyAlignment="1">
      <alignment horizontal="left" vertical="center" wrapText="1"/>
    </xf>
    <xf numFmtId="0" fontId="40" fillId="2" borderId="47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center" vertical="center"/>
    </xf>
    <xf numFmtId="0" fontId="29" fillId="2" borderId="67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29" fillId="2" borderId="67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44" fillId="2" borderId="5" xfId="0" applyFont="1" applyFill="1" applyBorder="1" applyAlignment="1">
      <alignment horizontal="left" vertical="center" wrapText="1"/>
    </xf>
    <xf numFmtId="0" fontId="44" fillId="2" borderId="2" xfId="0" applyFont="1" applyFill="1" applyBorder="1" applyAlignment="1">
      <alignment horizontal="left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52" fillId="2" borderId="32" xfId="0" applyFont="1" applyFill="1" applyBorder="1" applyAlignment="1">
      <alignment horizontal="left" vertical="center" wrapText="1"/>
    </xf>
    <xf numFmtId="0" fontId="52" fillId="2" borderId="17" xfId="0" applyFont="1" applyFill="1" applyBorder="1" applyAlignment="1">
      <alignment horizontal="left" vertical="center" wrapText="1"/>
    </xf>
    <xf numFmtId="0" fontId="52" fillId="2" borderId="31" xfId="0" applyFont="1" applyFill="1" applyBorder="1" applyAlignment="1">
      <alignment horizontal="left" vertical="center" wrapText="1"/>
    </xf>
    <xf numFmtId="0" fontId="53" fillId="2" borderId="32" xfId="0" applyFont="1" applyFill="1" applyBorder="1" applyAlignment="1">
      <alignment horizontal="left" vertical="center" wrapText="1"/>
    </xf>
    <xf numFmtId="0" fontId="53" fillId="2" borderId="17" xfId="0" applyFont="1" applyFill="1" applyBorder="1" applyAlignment="1">
      <alignment horizontal="left" vertical="center" wrapText="1"/>
    </xf>
    <xf numFmtId="0" fontId="40" fillId="2" borderId="32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32" xfId="0" applyFont="1" applyFill="1" applyBorder="1" applyAlignment="1">
      <alignment horizontal="center" vertical="center" wrapText="1"/>
    </xf>
    <xf numFmtId="0" fontId="29" fillId="2" borderId="31" xfId="0" applyFont="1" applyFill="1" applyBorder="1" applyAlignment="1">
      <alignment horizontal="center" vertical="center" wrapText="1"/>
    </xf>
    <xf numFmtId="0" fontId="52" fillId="2" borderId="24" xfId="0" applyFont="1" applyFill="1" applyBorder="1" applyAlignment="1">
      <alignment horizontal="left" vertical="center"/>
    </xf>
    <xf numFmtId="0" fontId="52" fillId="2" borderId="5" xfId="0" applyFont="1" applyFill="1" applyBorder="1" applyAlignment="1">
      <alignment horizontal="left" vertical="center"/>
    </xf>
    <xf numFmtId="0" fontId="52" fillId="2" borderId="2" xfId="0" applyFont="1" applyFill="1" applyBorder="1" applyAlignment="1">
      <alignment horizontal="left" vertical="center"/>
    </xf>
    <xf numFmtId="0" fontId="40" fillId="2" borderId="26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/>
    </xf>
    <xf numFmtId="0" fontId="44" fillId="2" borderId="27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/>
    </xf>
    <xf numFmtId="0" fontId="44" fillId="2" borderId="56" xfId="0" applyFont="1" applyFill="1" applyBorder="1" applyAlignment="1">
      <alignment horizontal="center" vertical="center"/>
    </xf>
    <xf numFmtId="164" fontId="48" fillId="2" borderId="5" xfId="0" applyNumberFormat="1" applyFont="1" applyFill="1" applyBorder="1" applyAlignment="1">
      <alignment horizontal="center" vertical="center"/>
    </xf>
    <xf numFmtId="0" fontId="48" fillId="2" borderId="47" xfId="0" applyFont="1" applyFill="1" applyBorder="1" applyAlignment="1">
      <alignment horizontal="center" vertical="center"/>
    </xf>
    <xf numFmtId="1" fontId="45" fillId="2" borderId="5" xfId="0" applyNumberFormat="1" applyFont="1" applyFill="1" applyBorder="1" applyAlignment="1">
      <alignment horizontal="center" vertical="center"/>
    </xf>
    <xf numFmtId="1" fontId="45" fillId="2" borderId="2" xfId="0" applyNumberFormat="1" applyFont="1" applyFill="1" applyBorder="1" applyAlignment="1">
      <alignment horizontal="center" vertical="center"/>
    </xf>
    <xf numFmtId="1" fontId="45" fillId="2" borderId="24" xfId="0" applyNumberFormat="1" applyFont="1" applyFill="1" applyBorder="1" applyAlignment="1">
      <alignment horizontal="center" vertical="center"/>
    </xf>
    <xf numFmtId="1" fontId="45" fillId="2" borderId="47" xfId="0" applyNumberFormat="1" applyFont="1" applyFill="1" applyBorder="1" applyAlignment="1">
      <alignment horizontal="center" vertical="center"/>
    </xf>
    <xf numFmtId="0" fontId="40" fillId="0" borderId="24" xfId="0" applyFont="1" applyFill="1" applyBorder="1" applyAlignment="1">
      <alignment horizontal="center" vertical="center" wrapText="1"/>
    </xf>
    <xf numFmtId="0" fontId="40" fillId="2" borderId="18" xfId="0" applyFont="1" applyFill="1" applyBorder="1" applyAlignment="1">
      <alignment horizontal="left" vertical="center"/>
    </xf>
    <xf numFmtId="0" fontId="40" fillId="2" borderId="0" xfId="0" applyFont="1" applyFill="1" applyBorder="1" applyAlignment="1">
      <alignment horizontal="left" vertical="center"/>
    </xf>
    <xf numFmtId="0" fontId="40" fillId="2" borderId="19" xfId="0" applyFont="1" applyFill="1" applyBorder="1" applyAlignment="1">
      <alignment horizontal="left" vertical="center"/>
    </xf>
    <xf numFmtId="1" fontId="45" fillId="2" borderId="17" xfId="0" applyNumberFormat="1" applyFont="1" applyFill="1" applyBorder="1" applyAlignment="1">
      <alignment horizontal="center" vertical="center"/>
    </xf>
    <xf numFmtId="0" fontId="29" fillId="2" borderId="68" xfId="0" applyFont="1" applyFill="1" applyBorder="1" applyAlignment="1">
      <alignment horizontal="center" vertical="center" wrapText="1"/>
    </xf>
    <xf numFmtId="0" fontId="29" fillId="2" borderId="69" xfId="0" applyFont="1" applyFill="1" applyBorder="1" applyAlignment="1">
      <alignment horizontal="center" vertical="center" wrapText="1"/>
    </xf>
    <xf numFmtId="0" fontId="31" fillId="2" borderId="46" xfId="0" applyFont="1" applyFill="1" applyBorder="1" applyAlignment="1">
      <alignment horizontal="center" vertical="center"/>
    </xf>
    <xf numFmtId="0" fontId="31" fillId="2" borderId="48" xfId="0" applyFont="1" applyFill="1" applyBorder="1" applyAlignment="1">
      <alignment horizontal="center" vertical="center"/>
    </xf>
    <xf numFmtId="0" fontId="29" fillId="2" borderId="51" xfId="0" applyFont="1" applyFill="1" applyBorder="1" applyAlignment="1">
      <alignment horizontal="center" vertical="center"/>
    </xf>
    <xf numFmtId="0" fontId="31" fillId="2" borderId="24" xfId="0" applyFont="1" applyFill="1" applyBorder="1" applyAlignment="1">
      <alignment horizontal="center" vertical="center"/>
    </xf>
    <xf numFmtId="0" fontId="47" fillId="2" borderId="46" xfId="0" applyFont="1" applyFill="1" applyBorder="1" applyAlignment="1">
      <alignment horizontal="center" vertical="center"/>
    </xf>
    <xf numFmtId="0" fontId="47" fillId="2" borderId="14" xfId="0" applyFont="1" applyFill="1" applyBorder="1" applyAlignment="1">
      <alignment horizontal="center" vertical="center"/>
    </xf>
    <xf numFmtId="0" fontId="38" fillId="2" borderId="46" xfId="0" applyFont="1" applyFill="1" applyBorder="1" applyAlignment="1">
      <alignment horizontal="center" vertical="center"/>
    </xf>
    <xf numFmtId="0" fontId="38" fillId="2" borderId="54" xfId="0" applyFont="1" applyFill="1" applyBorder="1" applyAlignment="1">
      <alignment horizontal="center" vertical="center"/>
    </xf>
    <xf numFmtId="0" fontId="40" fillId="2" borderId="66" xfId="0" applyFont="1" applyFill="1" applyBorder="1" applyAlignment="1">
      <alignment horizontal="left" vertical="center"/>
    </xf>
    <xf numFmtId="0" fontId="40" fillId="2" borderId="54" xfId="0" applyFont="1" applyFill="1" applyBorder="1" applyAlignment="1">
      <alignment horizontal="left" vertical="center"/>
    </xf>
    <xf numFmtId="0" fontId="40" fillId="2" borderId="48" xfId="0" applyFont="1" applyFill="1" applyBorder="1" applyAlignment="1">
      <alignment horizontal="left" vertical="center"/>
    </xf>
    <xf numFmtId="0" fontId="40" fillId="2" borderId="32" xfId="0" applyFont="1" applyFill="1" applyBorder="1" applyAlignment="1">
      <alignment horizontal="center" vertical="center"/>
    </xf>
    <xf numFmtId="0" fontId="40" fillId="2" borderId="31" xfId="0" applyFont="1" applyFill="1" applyBorder="1" applyAlignment="1">
      <alignment horizontal="center" vertical="center"/>
    </xf>
    <xf numFmtId="0" fontId="41" fillId="2" borderId="7" xfId="0" applyFont="1" applyFill="1" applyBorder="1" applyAlignment="1">
      <alignment horizontal="center" vertical="center" textRotation="90"/>
    </xf>
    <xf numFmtId="0" fontId="41" fillId="2" borderId="0" xfId="0" applyFont="1" applyFill="1" applyBorder="1" applyAlignment="1">
      <alignment horizontal="center" vertical="center" textRotation="90"/>
    </xf>
    <xf numFmtId="0" fontId="41" fillId="2" borderId="19" xfId="0" applyFont="1" applyFill="1" applyBorder="1" applyAlignment="1">
      <alignment horizontal="center" vertical="center" textRotation="90"/>
    </xf>
    <xf numFmtId="0" fontId="41" fillId="2" borderId="6" xfId="0" applyFont="1" applyFill="1" applyBorder="1" applyAlignment="1">
      <alignment horizontal="center" vertical="center" textRotation="90"/>
    </xf>
    <xf numFmtId="0" fontId="29" fillId="2" borderId="23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41" fillId="2" borderId="27" xfId="0" applyFont="1" applyFill="1" applyBorder="1" applyAlignment="1">
      <alignment horizontal="center" vertical="center" textRotation="90"/>
    </xf>
    <xf numFmtId="0" fontId="41" fillId="2" borderId="56" xfId="0" applyFont="1" applyFill="1" applyBorder="1" applyAlignment="1">
      <alignment horizontal="center" vertical="center" textRotation="90"/>
    </xf>
    <xf numFmtId="0" fontId="41" fillId="2" borderId="57" xfId="0" applyFont="1" applyFill="1" applyBorder="1" applyAlignment="1">
      <alignment horizontal="center" vertical="center" textRotation="90"/>
    </xf>
    <xf numFmtId="0" fontId="29" fillId="2" borderId="1" xfId="0" applyFont="1" applyFill="1" applyBorder="1" applyAlignment="1">
      <alignment horizontal="center" vertical="center" wrapText="1"/>
    </xf>
    <xf numFmtId="0" fontId="40" fillId="2" borderId="67" xfId="0" applyFont="1" applyFill="1" applyBorder="1" applyAlignment="1">
      <alignment horizontal="center" vertical="center"/>
    </xf>
    <xf numFmtId="0" fontId="40" fillId="2" borderId="51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0" fontId="40" fillId="2" borderId="68" xfId="0" applyFont="1" applyFill="1" applyBorder="1" applyAlignment="1">
      <alignment horizontal="center" vertical="center" wrapText="1"/>
    </xf>
    <xf numFmtId="0" fontId="40" fillId="2" borderId="69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40" fillId="0" borderId="66" xfId="0" applyFont="1" applyFill="1" applyBorder="1" applyAlignment="1">
      <alignment horizontal="center" vertical="center"/>
    </xf>
    <xf numFmtId="0" fontId="40" fillId="0" borderId="54" xfId="0" applyFont="1" applyFill="1" applyBorder="1" applyAlignment="1">
      <alignment horizontal="center" vertical="center"/>
    </xf>
    <xf numFmtId="0" fontId="40" fillId="0" borderId="48" xfId="0" applyFont="1" applyFill="1" applyBorder="1" applyAlignment="1">
      <alignment horizontal="center" vertical="center"/>
    </xf>
    <xf numFmtId="0" fontId="31" fillId="2" borderId="54" xfId="0" applyFont="1" applyFill="1" applyBorder="1" applyAlignment="1">
      <alignment horizontal="center" vertical="center"/>
    </xf>
    <xf numFmtId="0" fontId="45" fillId="2" borderId="53" xfId="0" applyFont="1" applyFill="1" applyBorder="1" applyAlignment="1">
      <alignment horizontal="center" vertical="center"/>
    </xf>
    <xf numFmtId="0" fontId="45" fillId="2" borderId="26" xfId="0" applyFont="1" applyFill="1" applyBorder="1" applyAlignment="1">
      <alignment horizontal="center" vertical="center"/>
    </xf>
    <xf numFmtId="0" fontId="29" fillId="2" borderId="66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  <xf numFmtId="49" fontId="44" fillId="2" borderId="3" xfId="0" applyNumberFormat="1" applyFont="1" applyFill="1" applyBorder="1" applyAlignment="1">
      <alignment horizontal="center" vertical="center" wrapText="1"/>
    </xf>
    <xf numFmtId="49" fontId="44" fillId="2" borderId="4" xfId="0" applyNumberFormat="1" applyFont="1" applyFill="1" applyBorder="1" applyAlignment="1">
      <alignment horizontal="center" vertical="center" wrapText="1"/>
    </xf>
    <xf numFmtId="0" fontId="40" fillId="2" borderId="17" xfId="0" applyFont="1" applyFill="1" applyBorder="1" applyAlignment="1">
      <alignment horizontal="center" vertical="center" wrapText="1"/>
    </xf>
    <xf numFmtId="0" fontId="40" fillId="2" borderId="60" xfId="0" applyFont="1" applyFill="1" applyBorder="1" applyAlignment="1">
      <alignment horizontal="center" vertical="center" wrapText="1"/>
    </xf>
    <xf numFmtId="0" fontId="45" fillId="2" borderId="52" xfId="0" applyFont="1" applyFill="1" applyBorder="1" applyAlignment="1">
      <alignment horizontal="center" vertical="center" wrapText="1"/>
    </xf>
    <xf numFmtId="0" fontId="45" fillId="2" borderId="47" xfId="0" applyFont="1" applyFill="1" applyBorder="1" applyAlignment="1">
      <alignment horizontal="center" vertical="center" wrapText="1"/>
    </xf>
    <xf numFmtId="0" fontId="38" fillId="2" borderId="13" xfId="0" applyFont="1" applyFill="1" applyBorder="1" applyAlignment="1">
      <alignment horizontal="center" vertical="center"/>
    </xf>
    <xf numFmtId="0" fontId="38" fillId="2" borderId="23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textRotation="90"/>
    </xf>
    <xf numFmtId="0" fontId="29" fillId="2" borderId="2" xfId="0" applyFont="1" applyFill="1" applyBorder="1" applyAlignment="1">
      <alignment horizontal="center" textRotation="90"/>
    </xf>
    <xf numFmtId="0" fontId="31" fillId="2" borderId="13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49" fontId="44" fillId="2" borderId="52" xfId="0" applyNumberFormat="1" applyFont="1" applyFill="1" applyBorder="1" applyAlignment="1">
      <alignment horizontal="center" vertical="center" wrapText="1"/>
    </xf>
    <xf numFmtId="49" fontId="44" fillId="2" borderId="47" xfId="0" applyNumberFormat="1" applyFont="1" applyFill="1" applyBorder="1" applyAlignment="1">
      <alignment horizontal="center" vertical="center" wrapText="1"/>
    </xf>
    <xf numFmtId="0" fontId="38" fillId="2" borderId="59" xfId="0" applyFont="1" applyFill="1" applyBorder="1" applyAlignment="1">
      <alignment horizontal="center" vertical="center" wrapText="1"/>
    </xf>
    <xf numFmtId="0" fontId="38" fillId="2" borderId="38" xfId="0" applyFont="1" applyFill="1" applyBorder="1" applyAlignment="1">
      <alignment horizontal="center" vertical="center" wrapText="1"/>
    </xf>
    <xf numFmtId="49" fontId="40" fillId="2" borderId="17" xfId="0" applyNumberFormat="1" applyFont="1" applyFill="1" applyBorder="1" applyAlignment="1">
      <alignment horizontal="center" vertical="center" wrapText="1"/>
    </xf>
    <xf numFmtId="49" fontId="40" fillId="2" borderId="60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textRotation="90"/>
    </xf>
    <xf numFmtId="0" fontId="18" fillId="0" borderId="4" xfId="0" applyFont="1" applyFill="1" applyBorder="1" applyAlignment="1">
      <alignment horizontal="center" textRotation="90"/>
    </xf>
    <xf numFmtId="0" fontId="40" fillId="2" borderId="39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1" fontId="44" fillId="2" borderId="3" xfId="0" applyNumberFormat="1" applyFont="1" applyFill="1" applyBorder="1" applyAlignment="1">
      <alignment horizontal="center" vertical="center"/>
    </xf>
    <xf numFmtId="1" fontId="44" fillId="2" borderId="4" xfId="0" applyNumberFormat="1" applyFont="1" applyFill="1" applyBorder="1" applyAlignment="1">
      <alignment horizontal="center" vertical="center"/>
    </xf>
    <xf numFmtId="1" fontId="40" fillId="0" borderId="70" xfId="0" applyNumberFormat="1" applyFont="1" applyFill="1" applyBorder="1" applyAlignment="1">
      <alignment horizontal="center" vertical="center"/>
    </xf>
    <xf numFmtId="1" fontId="40" fillId="0" borderId="13" xfId="0" applyNumberFormat="1" applyFont="1" applyFill="1" applyBorder="1" applyAlignment="1">
      <alignment horizontal="center" vertical="center"/>
    </xf>
    <xf numFmtId="1" fontId="40" fillId="0" borderId="69" xfId="0" applyNumberFormat="1" applyFont="1" applyFill="1" applyBorder="1" applyAlignment="1">
      <alignment horizontal="center" vertical="center"/>
    </xf>
    <xf numFmtId="49" fontId="40" fillId="2" borderId="5" xfId="0" applyNumberFormat="1" applyFont="1" applyFill="1" applyBorder="1" applyAlignment="1">
      <alignment horizontal="center" vertical="center"/>
    </xf>
    <xf numFmtId="0" fontId="41" fillId="2" borderId="18" xfId="0" applyFont="1" applyFill="1" applyBorder="1" applyAlignment="1">
      <alignment horizontal="center" vertical="center" textRotation="90"/>
    </xf>
    <xf numFmtId="0" fontId="29" fillId="2" borderId="47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/>
    </xf>
    <xf numFmtId="0" fontId="40" fillId="2" borderId="46" xfId="0" applyFont="1" applyFill="1" applyBorder="1" applyAlignment="1">
      <alignment horizontal="center" vertical="center" wrapText="1"/>
    </xf>
    <xf numFmtId="0" fontId="40" fillId="2" borderId="14" xfId="0" applyFont="1" applyFill="1" applyBorder="1" applyAlignment="1">
      <alignment horizontal="center" vertical="center" wrapText="1"/>
    </xf>
    <xf numFmtId="0" fontId="40" fillId="2" borderId="48" xfId="0" applyFont="1" applyFill="1" applyBorder="1" applyAlignment="1">
      <alignment horizontal="center" vertical="center" wrapText="1"/>
    </xf>
    <xf numFmtId="0" fontId="40" fillId="2" borderId="69" xfId="0" applyFont="1" applyFill="1" applyBorder="1" applyAlignment="1">
      <alignment horizontal="center" vertical="center"/>
    </xf>
    <xf numFmtId="0" fontId="45" fillId="2" borderId="13" xfId="0" applyFont="1" applyFill="1" applyBorder="1" applyAlignment="1">
      <alignment horizontal="center" vertical="center"/>
    </xf>
    <xf numFmtId="0" fontId="45" fillId="2" borderId="23" xfId="0" applyFont="1" applyFill="1" applyBorder="1" applyAlignment="1">
      <alignment horizontal="center" vertical="center"/>
    </xf>
    <xf numFmtId="0" fontId="44" fillId="2" borderId="14" xfId="0" applyFont="1" applyFill="1" applyBorder="1" applyAlignment="1">
      <alignment horizontal="center" vertical="center" textRotation="90"/>
    </xf>
    <xf numFmtId="0" fontId="44" fillId="2" borderId="45" xfId="0" applyFont="1" applyFill="1" applyBorder="1" applyAlignment="1">
      <alignment horizontal="center" vertical="center" textRotation="90"/>
    </xf>
    <xf numFmtId="0" fontId="44" fillId="2" borderId="2" xfId="0" applyFont="1" applyFill="1" applyBorder="1" applyAlignment="1">
      <alignment horizontal="center" vertical="center" textRotation="90"/>
    </xf>
    <xf numFmtId="0" fontId="44" fillId="2" borderId="4" xfId="0" applyFont="1" applyFill="1" applyBorder="1" applyAlignment="1">
      <alignment horizontal="center" vertical="center" textRotation="90"/>
    </xf>
    <xf numFmtId="0" fontId="44" fillId="2" borderId="16" xfId="0" applyFont="1" applyFill="1" applyBorder="1" applyAlignment="1">
      <alignment horizontal="center" vertical="center" textRotation="90"/>
    </xf>
    <xf numFmtId="0" fontId="44" fillId="2" borderId="10" xfId="0" applyFont="1" applyFill="1" applyBorder="1" applyAlignment="1">
      <alignment horizontal="center" vertical="center" textRotation="90"/>
    </xf>
    <xf numFmtId="0" fontId="40" fillId="0" borderId="52" xfId="0" applyFont="1" applyFill="1" applyBorder="1" applyAlignment="1">
      <alignment horizontal="center" vertical="center"/>
    </xf>
    <xf numFmtId="1" fontId="40" fillId="2" borderId="5" xfId="0" applyNumberFormat="1" applyFont="1" applyFill="1" applyBorder="1" applyAlignment="1">
      <alignment horizontal="center" vertical="center" wrapText="1"/>
    </xf>
    <xf numFmtId="1" fontId="40" fillId="2" borderId="47" xfId="0" applyNumberFormat="1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1" fontId="44" fillId="2" borderId="2" xfId="0" applyNumberFormat="1" applyFont="1" applyFill="1" applyBorder="1" applyAlignment="1">
      <alignment horizontal="center" vertical="center"/>
    </xf>
    <xf numFmtId="1" fontId="44" fillId="2" borderId="65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31" fillId="2" borderId="24" xfId="0" applyFont="1" applyFill="1" applyBorder="1" applyAlignment="1">
      <alignment horizontal="center" vertical="center" wrapText="1"/>
    </xf>
    <xf numFmtId="1" fontId="44" fillId="2" borderId="2" xfId="0" applyNumberFormat="1" applyFont="1" applyFill="1" applyBorder="1" applyAlignment="1">
      <alignment horizontal="center" vertical="center" wrapText="1"/>
    </xf>
    <xf numFmtId="1" fontId="44" fillId="2" borderId="1" xfId="0" applyNumberFormat="1" applyFont="1" applyFill="1" applyBorder="1" applyAlignment="1">
      <alignment horizontal="center" vertical="center" wrapText="1"/>
    </xf>
    <xf numFmtId="1" fontId="44" fillId="2" borderId="31" xfId="0" applyNumberFormat="1" applyFont="1" applyFill="1" applyBorder="1" applyAlignment="1">
      <alignment horizontal="center" vertical="center" wrapText="1"/>
    </xf>
    <xf numFmtId="1" fontId="44" fillId="2" borderId="30" xfId="0" applyNumberFormat="1" applyFont="1" applyFill="1" applyBorder="1" applyAlignment="1">
      <alignment horizontal="center" vertical="center" wrapText="1"/>
    </xf>
    <xf numFmtId="1" fontId="40" fillId="2" borderId="53" xfId="0" applyNumberFormat="1" applyFont="1" applyFill="1" applyBorder="1" applyAlignment="1">
      <alignment horizontal="center" vertical="center" wrapText="1"/>
    </xf>
    <xf numFmtId="1" fontId="40" fillId="2" borderId="56" xfId="0" applyNumberFormat="1" applyFont="1" applyFill="1" applyBorder="1" applyAlignment="1">
      <alignment horizontal="center" vertical="center" wrapText="1"/>
    </xf>
    <xf numFmtId="1" fontId="40" fillId="2" borderId="52" xfId="0" applyNumberFormat="1" applyFont="1" applyFill="1" applyBorder="1" applyAlignment="1">
      <alignment horizontal="center" vertical="center"/>
    </xf>
    <xf numFmtId="1" fontId="41" fillId="2" borderId="5" xfId="0" applyNumberFormat="1" applyFont="1" applyFill="1" applyBorder="1" applyAlignment="1">
      <alignment horizontal="center" vertical="center" wrapText="1"/>
    </xf>
    <xf numFmtId="0" fontId="41" fillId="2" borderId="47" xfId="0" applyNumberFormat="1" applyFont="1" applyFill="1" applyBorder="1" applyAlignment="1">
      <alignment horizontal="center" vertical="center" wrapText="1"/>
    </xf>
    <xf numFmtId="49" fontId="44" fillId="2" borderId="3" xfId="0" applyNumberFormat="1" applyFont="1" applyFill="1" applyBorder="1" applyAlignment="1">
      <alignment horizontal="center" vertical="center"/>
    </xf>
    <xf numFmtId="49" fontId="44" fillId="2" borderId="4" xfId="0" applyNumberFormat="1" applyFont="1" applyFill="1" applyBorder="1" applyAlignment="1">
      <alignment horizontal="center" vertical="center"/>
    </xf>
    <xf numFmtId="49" fontId="45" fillId="2" borderId="2" xfId="0" applyNumberFormat="1" applyFont="1" applyFill="1" applyBorder="1" applyAlignment="1">
      <alignment horizontal="center" vertical="center" wrapText="1"/>
    </xf>
    <xf numFmtId="0" fontId="45" fillId="2" borderId="1" xfId="0" applyNumberFormat="1" applyFont="1" applyFill="1" applyBorder="1" applyAlignment="1">
      <alignment horizontal="center" vertical="center" wrapText="1"/>
    </xf>
    <xf numFmtId="0" fontId="40" fillId="0" borderId="66" xfId="0" applyFont="1" applyFill="1" applyBorder="1" applyAlignment="1">
      <alignment horizontal="center" vertical="center" wrapText="1"/>
    </xf>
    <xf numFmtId="0" fontId="40" fillId="0" borderId="54" xfId="0" applyFont="1" applyFill="1" applyBorder="1" applyAlignment="1">
      <alignment horizontal="center" vertical="center" wrapText="1"/>
    </xf>
    <xf numFmtId="0" fontId="40" fillId="0" borderId="48" xfId="0" applyFont="1" applyFill="1" applyBorder="1" applyAlignment="1">
      <alignment horizontal="center" vertical="center" wrapText="1"/>
    </xf>
    <xf numFmtId="1" fontId="40" fillId="2" borderId="52" xfId="0" applyNumberFormat="1" applyFont="1" applyFill="1" applyBorder="1" applyAlignment="1">
      <alignment horizontal="center" vertical="center" wrapText="1"/>
    </xf>
    <xf numFmtId="0" fontId="31" fillId="2" borderId="32" xfId="0" applyFont="1" applyFill="1" applyBorder="1" applyAlignment="1">
      <alignment horizontal="center" vertical="center" wrapText="1"/>
    </xf>
    <xf numFmtId="0" fontId="40" fillId="0" borderId="70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40" fillId="0" borderId="69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wrapText="1"/>
    </xf>
    <xf numFmtId="0" fontId="44" fillId="2" borderId="15" xfId="0" applyFont="1" applyFill="1" applyBorder="1" applyAlignment="1">
      <alignment horizontal="center" vertical="center" textRotation="90"/>
    </xf>
    <xf numFmtId="0" fontId="44" fillId="2" borderId="3" xfId="0" applyFont="1" applyFill="1" applyBorder="1" applyAlignment="1">
      <alignment horizontal="center" vertical="center" textRotation="90"/>
    </xf>
    <xf numFmtId="0" fontId="44" fillId="2" borderId="8" xfId="0" applyFont="1" applyFill="1" applyBorder="1" applyAlignment="1">
      <alignment horizontal="center" vertical="center" textRotation="90"/>
    </xf>
    <xf numFmtId="0" fontId="18" fillId="2" borderId="18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41" fillId="2" borderId="24" xfId="0" applyFont="1" applyFill="1" applyBorder="1" applyAlignment="1">
      <alignment horizontal="center" vertical="center" wrapText="1"/>
    </xf>
    <xf numFmtId="0" fontId="53" fillId="2" borderId="24" xfId="0" applyFont="1" applyFill="1" applyBorder="1" applyAlignment="1">
      <alignment horizontal="left" vertical="center" wrapText="1"/>
    </xf>
    <xf numFmtId="0" fontId="44" fillId="2" borderId="14" xfId="0" applyFont="1" applyFill="1" applyBorder="1" applyAlignment="1">
      <alignment horizontal="center" vertical="center" wrapText="1"/>
    </xf>
    <xf numFmtId="0" fontId="44" fillId="2" borderId="44" xfId="0" applyFont="1" applyFill="1" applyBorder="1" applyAlignment="1">
      <alignment horizontal="center" vertical="center" wrapText="1"/>
    </xf>
    <xf numFmtId="0" fontId="18" fillId="2" borderId="52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40" fillId="2" borderId="46" xfId="0" applyFont="1" applyFill="1" applyBorder="1" applyAlignment="1">
      <alignment horizontal="left" vertical="center" wrapText="1"/>
    </xf>
    <xf numFmtId="0" fontId="40" fillId="2" borderId="54" xfId="0" applyFont="1" applyFill="1" applyBorder="1" applyAlignment="1">
      <alignment horizontal="left" vertical="center" wrapText="1"/>
    </xf>
    <xf numFmtId="0" fontId="40" fillId="2" borderId="14" xfId="0" applyFont="1" applyFill="1" applyBorder="1" applyAlignment="1">
      <alignment horizontal="left" vertical="center" wrapText="1"/>
    </xf>
    <xf numFmtId="0" fontId="45" fillId="2" borderId="50" xfId="0" applyFont="1" applyFill="1" applyBorder="1" applyAlignment="1">
      <alignment horizontal="center" vertical="center"/>
    </xf>
    <xf numFmtId="0" fontId="45" fillId="2" borderId="16" xfId="0" applyFont="1" applyFill="1" applyBorder="1" applyAlignment="1">
      <alignment horizontal="center" vertical="center"/>
    </xf>
    <xf numFmtId="0" fontId="41" fillId="2" borderId="67" xfId="0" applyFont="1" applyFill="1" applyBorder="1" applyAlignment="1">
      <alignment horizontal="center" vertical="center"/>
    </xf>
    <xf numFmtId="0" fontId="41" fillId="2" borderId="16" xfId="0" applyFont="1" applyFill="1" applyBorder="1" applyAlignment="1">
      <alignment horizontal="center" vertical="center"/>
    </xf>
    <xf numFmtId="0" fontId="45" fillId="2" borderId="67" xfId="0" applyFont="1" applyFill="1" applyBorder="1" applyAlignment="1">
      <alignment horizontal="center" vertical="center"/>
    </xf>
    <xf numFmtId="0" fontId="45" fillId="2" borderId="51" xfId="0" applyFont="1" applyFill="1" applyBorder="1" applyAlignment="1">
      <alignment horizontal="center" vertical="center"/>
    </xf>
    <xf numFmtId="0" fontId="40" fillId="0" borderId="14" xfId="0" applyFont="1" applyFill="1" applyBorder="1" applyAlignment="1">
      <alignment horizontal="center" vertical="center" wrapText="1"/>
    </xf>
    <xf numFmtId="0" fontId="37" fillId="0" borderId="70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40" fillId="2" borderId="67" xfId="0" applyFont="1" applyFill="1" applyBorder="1" applyAlignment="1">
      <alignment horizontal="left" vertical="center" wrapText="1"/>
    </xf>
    <xf numFmtId="0" fontId="40" fillId="2" borderId="50" xfId="0" applyFont="1" applyFill="1" applyBorder="1" applyAlignment="1">
      <alignment horizontal="left" vertical="center" wrapText="1"/>
    </xf>
    <xf numFmtId="0" fontId="40" fillId="2" borderId="16" xfId="0" applyFont="1" applyFill="1" applyBorder="1" applyAlignment="1">
      <alignment horizontal="left" vertical="center" wrapText="1"/>
    </xf>
    <xf numFmtId="0" fontId="29" fillId="2" borderId="34" xfId="0" applyFont="1" applyFill="1" applyBorder="1" applyAlignment="1">
      <alignment horizontal="center" vertical="center"/>
    </xf>
    <xf numFmtId="0" fontId="40" fillId="2" borderId="16" xfId="0" applyFont="1" applyFill="1" applyBorder="1" applyAlignment="1">
      <alignment horizontal="center" vertical="center"/>
    </xf>
    <xf numFmtId="0" fontId="41" fillId="2" borderId="47" xfId="0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left"/>
    </xf>
    <xf numFmtId="0" fontId="51" fillId="2" borderId="32" xfId="0" applyFont="1" applyFill="1" applyBorder="1" applyAlignment="1">
      <alignment horizontal="left" vertical="center" wrapText="1"/>
    </xf>
    <xf numFmtId="0" fontId="51" fillId="2" borderId="17" xfId="0" applyFont="1" applyFill="1" applyBorder="1" applyAlignment="1">
      <alignment horizontal="left" vertical="center" wrapText="1"/>
    </xf>
    <xf numFmtId="0" fontId="51" fillId="2" borderId="31" xfId="0" applyFont="1" applyFill="1" applyBorder="1" applyAlignment="1">
      <alignment horizontal="left" vertical="center" wrapText="1"/>
    </xf>
    <xf numFmtId="0" fontId="30" fillId="2" borderId="24" xfId="0" applyFont="1" applyFill="1" applyBorder="1" applyAlignment="1">
      <alignment horizontal="left" vertical="center" wrapText="1"/>
    </xf>
    <xf numFmtId="0" fontId="53" fillId="2" borderId="46" xfId="0" applyFont="1" applyFill="1" applyBorder="1" applyAlignment="1">
      <alignment horizontal="left" vertical="center" wrapText="1"/>
    </xf>
    <xf numFmtId="0" fontId="53" fillId="2" borderId="54" xfId="0" applyFont="1" applyFill="1" applyBorder="1" applyAlignment="1">
      <alignment horizontal="left" vertical="center" wrapText="1"/>
    </xf>
    <xf numFmtId="0" fontId="53" fillId="2" borderId="14" xfId="0" applyFont="1" applyFill="1" applyBorder="1" applyAlignment="1">
      <alignment horizontal="left" vertical="center" wrapText="1"/>
    </xf>
    <xf numFmtId="0" fontId="40" fillId="2" borderId="27" xfId="0" applyFont="1" applyFill="1" applyBorder="1" applyAlignment="1">
      <alignment horizontal="left" vertical="center" wrapText="1"/>
    </xf>
    <xf numFmtId="0" fontId="40" fillId="2" borderId="7" xfId="0" applyFont="1" applyFill="1" applyBorder="1" applyAlignment="1">
      <alignment horizontal="left" vertical="center" wrapText="1"/>
    </xf>
    <xf numFmtId="0" fontId="40" fillId="2" borderId="26" xfId="0" applyFont="1" applyFill="1" applyBorder="1" applyAlignment="1">
      <alignment horizontal="left" vertical="center" wrapText="1"/>
    </xf>
    <xf numFmtId="0" fontId="52" fillId="2" borderId="24" xfId="0" applyFont="1" applyFill="1" applyBorder="1" applyAlignment="1">
      <alignment horizontal="left" vertical="center" wrapText="1"/>
    </xf>
    <xf numFmtId="0" fontId="52" fillId="2" borderId="5" xfId="0" applyFont="1" applyFill="1" applyBorder="1" applyAlignment="1">
      <alignment horizontal="left" vertical="center" wrapText="1"/>
    </xf>
    <xf numFmtId="0" fontId="52" fillId="2" borderId="2" xfId="0" applyFont="1" applyFill="1" applyBorder="1" applyAlignment="1">
      <alignment horizontal="left" vertical="center" wrapText="1"/>
    </xf>
    <xf numFmtId="0" fontId="51" fillId="2" borderId="24" xfId="0" applyFont="1" applyFill="1" applyBorder="1" applyAlignment="1">
      <alignment horizontal="left" vertical="center"/>
    </xf>
    <xf numFmtId="0" fontId="51" fillId="2" borderId="5" xfId="0" applyFont="1" applyFill="1" applyBorder="1" applyAlignment="1">
      <alignment horizontal="left" vertical="center"/>
    </xf>
    <xf numFmtId="0" fontId="51" fillId="2" borderId="2" xfId="0" applyFont="1" applyFill="1" applyBorder="1" applyAlignment="1">
      <alignment horizontal="left" vertical="center"/>
    </xf>
    <xf numFmtId="0" fontId="51" fillId="2" borderId="24" xfId="0" applyFont="1" applyFill="1" applyBorder="1" applyAlignment="1">
      <alignment vertical="center" wrapText="1"/>
    </xf>
    <xf numFmtId="0" fontId="51" fillId="2" borderId="5" xfId="0" applyFont="1" applyFill="1" applyBorder="1" applyAlignment="1">
      <alignment vertical="center" wrapText="1"/>
    </xf>
    <xf numFmtId="0" fontId="51" fillId="2" borderId="2" xfId="0" applyFont="1" applyFill="1" applyBorder="1" applyAlignment="1">
      <alignment vertical="center" wrapText="1"/>
    </xf>
    <xf numFmtId="0" fontId="53" fillId="2" borderId="1" xfId="0" applyFont="1" applyFill="1" applyBorder="1" applyAlignment="1">
      <alignment horizontal="left" vertical="center" wrapText="1"/>
    </xf>
    <xf numFmtId="49" fontId="40" fillId="0" borderId="67" xfId="0" applyNumberFormat="1" applyFont="1" applyFill="1" applyBorder="1" applyAlignment="1">
      <alignment horizontal="center" vertical="center" wrapText="1"/>
    </xf>
    <xf numFmtId="49" fontId="40" fillId="0" borderId="50" xfId="0" applyNumberFormat="1" applyFont="1" applyFill="1" applyBorder="1" applyAlignment="1">
      <alignment horizontal="center" vertical="center" wrapText="1"/>
    </xf>
    <xf numFmtId="49" fontId="40" fillId="0" borderId="51" xfId="0" applyNumberFormat="1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40" fillId="2" borderId="71" xfId="0" applyFont="1" applyFill="1" applyBorder="1" applyAlignment="1">
      <alignment horizontal="left" vertical="center" wrapText="1"/>
    </xf>
    <xf numFmtId="0" fontId="40" fillId="2" borderId="51" xfId="0" applyFont="1" applyFill="1" applyBorder="1" applyAlignment="1">
      <alignment horizontal="left" vertical="center" wrapText="1"/>
    </xf>
    <xf numFmtId="0" fontId="40" fillId="2" borderId="58" xfId="0" applyFont="1" applyFill="1" applyBorder="1" applyAlignment="1">
      <alignment horizontal="left" vertical="center" wrapText="1"/>
    </xf>
    <xf numFmtId="0" fontId="40" fillId="2" borderId="6" xfId="0" applyFont="1" applyFill="1" applyBorder="1" applyAlignment="1">
      <alignment horizontal="left" vertical="center" wrapText="1"/>
    </xf>
    <xf numFmtId="0" fontId="40" fillId="2" borderId="55" xfId="0" applyFont="1" applyFill="1" applyBorder="1" applyAlignment="1">
      <alignment horizontal="left" vertical="center" wrapText="1"/>
    </xf>
    <xf numFmtId="0" fontId="40" fillId="0" borderId="31" xfId="0" applyFont="1" applyFill="1" applyBorder="1" applyAlignment="1">
      <alignment horizontal="center" vertical="center" wrapText="1"/>
    </xf>
    <xf numFmtId="0" fontId="40" fillId="0" borderId="34" xfId="0" applyFont="1" applyFill="1" applyBorder="1" applyAlignment="1">
      <alignment horizontal="center" vertical="center" wrapText="1"/>
    </xf>
    <xf numFmtId="0" fontId="40" fillId="0" borderId="30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vertical="center"/>
    </xf>
    <xf numFmtId="1" fontId="44" fillId="2" borderId="24" xfId="0" applyNumberFormat="1" applyFont="1" applyFill="1" applyBorder="1" applyAlignment="1">
      <alignment horizontal="center" vertical="center"/>
    </xf>
    <xf numFmtId="1" fontId="44" fillId="2" borderId="5" xfId="0" applyNumberFormat="1" applyFont="1" applyFill="1" applyBorder="1" applyAlignment="1">
      <alignment horizontal="center" vertical="center"/>
    </xf>
    <xf numFmtId="1" fontId="44" fillId="2" borderId="47" xfId="0" applyNumberFormat="1" applyFont="1" applyFill="1" applyBorder="1" applyAlignment="1">
      <alignment horizontal="center" vertical="center"/>
    </xf>
    <xf numFmtId="0" fontId="44" fillId="2" borderId="67" xfId="0" applyFont="1" applyFill="1" applyBorder="1" applyAlignment="1">
      <alignment horizontal="center" vertical="center"/>
    </xf>
    <xf numFmtId="0" fontId="44" fillId="2" borderId="50" xfId="0" applyFont="1" applyFill="1" applyBorder="1" applyAlignment="1">
      <alignment horizontal="center" vertical="center"/>
    </xf>
    <xf numFmtId="0" fontId="44" fillId="2" borderId="51" xfId="0" applyFont="1" applyFill="1" applyBorder="1" applyAlignment="1">
      <alignment horizontal="center" vertical="center"/>
    </xf>
    <xf numFmtId="164" fontId="48" fillId="2" borderId="50" xfId="0" applyNumberFormat="1" applyFont="1" applyFill="1" applyBorder="1" applyAlignment="1">
      <alignment horizontal="center" vertical="center"/>
    </xf>
    <xf numFmtId="0" fontId="48" fillId="2" borderId="51" xfId="0" applyFont="1" applyFill="1" applyBorder="1" applyAlignment="1">
      <alignment horizontal="center" vertical="center"/>
    </xf>
    <xf numFmtId="0" fontId="40" fillId="2" borderId="46" xfId="0" applyFont="1" applyFill="1" applyBorder="1" applyAlignment="1">
      <alignment vertical="center" wrapText="1"/>
    </xf>
    <xf numFmtId="0" fontId="40" fillId="2" borderId="54" xfId="0" applyFont="1" applyFill="1" applyBorder="1" applyAlignment="1">
      <alignment vertical="center" wrapText="1"/>
    </xf>
    <xf numFmtId="0" fontId="40" fillId="2" borderId="14" xfId="0" applyFont="1" applyFill="1" applyBorder="1" applyAlignment="1">
      <alignment vertical="center" wrapText="1"/>
    </xf>
    <xf numFmtId="0" fontId="38" fillId="2" borderId="66" xfId="0" applyFont="1" applyFill="1" applyBorder="1" applyAlignment="1">
      <alignment horizontal="center" vertical="center"/>
    </xf>
    <xf numFmtId="0" fontId="44" fillId="2" borderId="68" xfId="0" applyFont="1" applyFill="1" applyBorder="1" applyAlignment="1">
      <alignment horizontal="center" vertical="center"/>
    </xf>
    <xf numFmtId="0" fontId="44" fillId="2" borderId="13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49" fontId="40" fillId="0" borderId="46" xfId="0" applyNumberFormat="1" applyFont="1" applyFill="1" applyBorder="1" applyAlignment="1">
      <alignment horizontal="center" vertical="center" wrapText="1"/>
    </xf>
    <xf numFmtId="49" fontId="40" fillId="0" borderId="54" xfId="0" applyNumberFormat="1" applyFont="1" applyFill="1" applyBorder="1" applyAlignment="1">
      <alignment horizontal="center" vertical="center" wrapText="1"/>
    </xf>
    <xf numFmtId="49" fontId="40" fillId="0" borderId="48" xfId="0" applyNumberFormat="1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58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55" xfId="0" applyFont="1" applyFill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 wrapText="1"/>
    </xf>
    <xf numFmtId="0" fontId="40" fillId="2" borderId="23" xfId="0" applyFont="1" applyFill="1" applyBorder="1" applyAlignment="1">
      <alignment horizontal="center" vertical="center" wrapText="1"/>
    </xf>
    <xf numFmtId="0" fontId="40" fillId="2" borderId="22" xfId="0" applyFont="1" applyFill="1" applyBorder="1" applyAlignment="1">
      <alignment horizontal="center" vertical="center" wrapText="1"/>
    </xf>
    <xf numFmtId="0" fontId="40" fillId="0" borderId="23" xfId="0" applyFont="1" applyFill="1" applyBorder="1" applyAlignment="1">
      <alignment horizontal="center" vertical="center" wrapText="1"/>
    </xf>
    <xf numFmtId="0" fontId="40" fillId="0" borderId="21" xfId="0" applyFont="1" applyFill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center" vertical="center" wrapText="1"/>
    </xf>
    <xf numFmtId="49" fontId="8" fillId="0" borderId="27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56" xfId="0" applyNumberFormat="1" applyFont="1" applyFill="1" applyBorder="1" applyAlignment="1">
      <alignment horizontal="center" vertical="center" wrapText="1"/>
    </xf>
    <xf numFmtId="0" fontId="40" fillId="0" borderId="71" xfId="0" applyFont="1" applyFill="1" applyBorder="1" applyAlignment="1">
      <alignment horizontal="center" vertical="center" wrapText="1"/>
    </xf>
    <xf numFmtId="0" fontId="40" fillId="0" borderId="50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4" fillId="0" borderId="68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 wrapText="1"/>
    </xf>
    <xf numFmtId="0" fontId="18" fillId="2" borderId="66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9" fillId="2" borderId="34" xfId="0" applyFont="1" applyFill="1" applyBorder="1" applyAlignment="1">
      <alignment horizontal="center" vertical="center" wrapText="1"/>
    </xf>
    <xf numFmtId="0" fontId="29" fillId="2" borderId="30" xfId="0" applyFont="1" applyFill="1" applyBorder="1" applyAlignment="1">
      <alignment horizontal="center" vertical="center" wrapText="1"/>
    </xf>
    <xf numFmtId="0" fontId="29" fillId="2" borderId="61" xfId="0" applyFont="1" applyFill="1" applyBorder="1" applyAlignment="1">
      <alignment horizontal="center" vertical="center"/>
    </xf>
    <xf numFmtId="0" fontId="29" fillId="2" borderId="44" xfId="0" applyFont="1" applyFill="1" applyBorder="1" applyAlignment="1">
      <alignment horizontal="center" vertical="center" wrapText="1"/>
    </xf>
    <xf numFmtId="0" fontId="29" fillId="2" borderId="45" xfId="0" applyFont="1" applyFill="1" applyBorder="1" applyAlignment="1">
      <alignment horizontal="center" vertical="center" wrapText="1"/>
    </xf>
    <xf numFmtId="49" fontId="40" fillId="0" borderId="6" xfId="0" applyNumberFormat="1" applyFont="1" applyFill="1" applyBorder="1" applyAlignment="1">
      <alignment horizontal="left" vertical="center" wrapText="1"/>
    </xf>
    <xf numFmtId="0" fontId="40" fillId="2" borderId="38" xfId="0" applyFont="1" applyFill="1" applyBorder="1" applyAlignment="1">
      <alignment horizontal="center" vertical="center" wrapText="1"/>
    </xf>
    <xf numFmtId="0" fontId="29" fillId="2" borderId="61" xfId="0" applyFont="1" applyFill="1" applyBorder="1" applyAlignment="1">
      <alignment horizontal="center" vertical="center" wrapText="1"/>
    </xf>
    <xf numFmtId="0" fontId="18" fillId="2" borderId="58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>
      <alignment horizontal="center" vertical="center" wrapText="1"/>
    </xf>
    <xf numFmtId="0" fontId="29" fillId="2" borderId="58" xfId="0" applyFont="1" applyFill="1" applyBorder="1" applyAlignment="1">
      <alignment horizontal="center" vertical="center"/>
    </xf>
    <xf numFmtId="0" fontId="29" fillId="2" borderId="56" xfId="0" applyFont="1" applyFill="1" applyBorder="1" applyAlignment="1">
      <alignment horizontal="center" vertical="center"/>
    </xf>
    <xf numFmtId="0" fontId="29" fillId="2" borderId="57" xfId="0" applyFont="1" applyFill="1" applyBorder="1" applyAlignment="1">
      <alignment horizontal="center" vertical="center"/>
    </xf>
    <xf numFmtId="0" fontId="40" fillId="0" borderId="64" xfId="0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/>
    </xf>
    <xf numFmtId="0" fontId="40" fillId="0" borderId="57" xfId="0" applyFont="1" applyFill="1" applyBorder="1" applyAlignment="1">
      <alignment horizontal="center" vertical="center"/>
    </xf>
    <xf numFmtId="0" fontId="28" fillId="2" borderId="70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8" fillId="2" borderId="69" xfId="0" applyFont="1" applyFill="1" applyBorder="1" applyAlignment="1">
      <alignment horizontal="center" vertical="center"/>
    </xf>
    <xf numFmtId="0" fontId="28" fillId="2" borderId="7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69" xfId="0" applyFont="1" applyFill="1" applyBorder="1" applyAlignment="1">
      <alignment horizontal="center" vertical="center" wrapText="1"/>
    </xf>
    <xf numFmtId="0" fontId="44" fillId="2" borderId="24" xfId="0" applyFont="1" applyFill="1" applyBorder="1" applyAlignment="1">
      <alignment horizontal="center" vertical="center"/>
    </xf>
    <xf numFmtId="0" fontId="44" fillId="2" borderId="5" xfId="0" applyFont="1" applyFill="1" applyBorder="1" applyAlignment="1">
      <alignment horizontal="center" vertical="center"/>
    </xf>
    <xf numFmtId="0" fontId="44" fillId="2" borderId="47" xfId="0" applyFont="1" applyFill="1" applyBorder="1" applyAlignment="1">
      <alignment horizontal="center" vertical="center"/>
    </xf>
    <xf numFmtId="0" fontId="41" fillId="2" borderId="51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29" fillId="2" borderId="61" xfId="0" applyFont="1" applyFill="1" applyBorder="1" applyAlignment="1">
      <alignment horizontal="left" vertical="center" wrapText="1"/>
    </xf>
    <xf numFmtId="0" fontId="29" fillId="2" borderId="17" xfId="0" applyFont="1" applyFill="1" applyBorder="1" applyAlignment="1">
      <alignment horizontal="left" vertical="center" wrapText="1"/>
    </xf>
    <xf numFmtId="0" fontId="29" fillId="2" borderId="31" xfId="0" applyFont="1" applyFill="1" applyBorder="1" applyAlignment="1">
      <alignment horizontal="left" vertical="center" wrapText="1"/>
    </xf>
    <xf numFmtId="0" fontId="29" fillId="2" borderId="18" xfId="0" applyFont="1" applyFill="1" applyBorder="1" applyAlignment="1">
      <alignment horizontal="center" vertical="center"/>
    </xf>
    <xf numFmtId="0" fontId="29" fillId="2" borderId="63" xfId="0" applyFont="1" applyFill="1" applyBorder="1" applyAlignment="1">
      <alignment horizontal="center" vertical="center"/>
    </xf>
    <xf numFmtId="0" fontId="34" fillId="2" borderId="20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center" vertical="center"/>
    </xf>
    <xf numFmtId="0" fontId="34" fillId="2" borderId="22" xfId="0" applyFont="1" applyFill="1" applyBorder="1" applyAlignment="1">
      <alignment horizontal="center" vertical="center"/>
    </xf>
    <xf numFmtId="0" fontId="40" fillId="2" borderId="67" xfId="0" applyFont="1" applyFill="1" applyBorder="1" applyAlignment="1">
      <alignment vertical="center" wrapText="1"/>
    </xf>
    <xf numFmtId="0" fontId="40" fillId="2" borderId="50" xfId="0" applyFont="1" applyFill="1" applyBorder="1" applyAlignment="1">
      <alignment vertical="center" wrapText="1"/>
    </xf>
    <xf numFmtId="0" fontId="40" fillId="2" borderId="16" xfId="0" applyFont="1" applyFill="1" applyBorder="1" applyAlignment="1">
      <alignment vertical="center" wrapText="1"/>
    </xf>
    <xf numFmtId="0" fontId="28" fillId="2" borderId="13" xfId="1" applyFont="1" applyFill="1" applyBorder="1" applyAlignment="1">
      <alignment horizontal="center" vertical="center"/>
    </xf>
    <xf numFmtId="0" fontId="45" fillId="2" borderId="64" xfId="0" applyFont="1" applyFill="1" applyBorder="1" applyAlignment="1">
      <alignment horizontal="center" vertical="center"/>
    </xf>
    <xf numFmtId="0" fontId="45" fillId="2" borderId="55" xfId="0" applyFont="1" applyFill="1" applyBorder="1" applyAlignment="1">
      <alignment horizontal="center" vertical="center"/>
    </xf>
    <xf numFmtId="0" fontId="45" fillId="2" borderId="72" xfId="0" applyFont="1" applyFill="1" applyBorder="1" applyAlignment="1">
      <alignment horizontal="center" vertical="center"/>
    </xf>
    <xf numFmtId="0" fontId="45" fillId="2" borderId="29" xfId="0" applyFont="1" applyFill="1" applyBorder="1" applyAlignment="1">
      <alignment horizontal="center" vertical="center"/>
    </xf>
    <xf numFmtId="0" fontId="40" fillId="2" borderId="17" xfId="0" applyFont="1" applyFill="1" applyBorder="1" applyAlignment="1">
      <alignment horizontal="center" vertical="center"/>
    </xf>
    <xf numFmtId="0" fontId="40" fillId="2" borderId="60" xfId="0" applyFont="1" applyFill="1" applyBorder="1" applyAlignment="1">
      <alignment horizontal="center" vertical="center"/>
    </xf>
    <xf numFmtId="0" fontId="44" fillId="2" borderId="66" xfId="0" applyFont="1" applyFill="1" applyBorder="1" applyAlignment="1">
      <alignment horizontal="center" vertical="center"/>
    </xf>
    <xf numFmtId="0" fontId="40" fillId="2" borderId="5" xfId="0" applyFont="1" applyFill="1" applyBorder="1" applyAlignment="1">
      <alignment horizontal="center" vertical="center"/>
    </xf>
    <xf numFmtId="0" fontId="29" fillId="2" borderId="5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41" fillId="2" borderId="27" xfId="0" applyFont="1" applyFill="1" applyBorder="1" applyAlignment="1">
      <alignment horizontal="center" vertical="center"/>
    </xf>
    <xf numFmtId="0" fontId="41" fillId="2" borderId="56" xfId="0" applyFont="1" applyFill="1" applyBorder="1" applyAlignment="1">
      <alignment horizontal="center" vertical="center"/>
    </xf>
    <xf numFmtId="0" fontId="44" fillId="2" borderId="3" xfId="0" applyFont="1" applyFill="1" applyBorder="1" applyAlignment="1">
      <alignment horizontal="center" vertical="center" wrapText="1"/>
    </xf>
    <xf numFmtId="0" fontId="44" fillId="2" borderId="4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0" fontId="44" fillId="2" borderId="24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left" vertical="center" wrapText="1"/>
    </xf>
    <xf numFmtId="0" fontId="39" fillId="2" borderId="0" xfId="0" applyFont="1" applyFill="1" applyBorder="1" applyAlignment="1">
      <alignment horizontal="left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60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56" xfId="0" applyFont="1" applyFill="1" applyBorder="1" applyAlignment="1">
      <alignment horizontal="center" vertical="center" wrapText="1"/>
    </xf>
    <xf numFmtId="0" fontId="18" fillId="2" borderId="6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horizontal="left" vertical="center" wrapText="1"/>
    </xf>
    <xf numFmtId="0" fontId="22" fillId="0" borderId="24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3" fillId="0" borderId="24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0" fillId="0" borderId="24" xfId="0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</cellXfs>
  <cellStyles count="3">
    <cellStyle name="мой стиль" xfId="1"/>
    <cellStyle name="Обычный" xfId="0" builtinId="0"/>
    <cellStyle name="Плохой" xfId="2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R206"/>
  <sheetViews>
    <sheetView tabSelected="1" showWhiteSpace="0" view="pageBreakPreview" topLeftCell="A184" zoomScale="55" zoomScaleNormal="85" zoomScaleSheetLayoutView="55" workbookViewId="0">
      <selection activeCell="AF199" sqref="AF199"/>
    </sheetView>
  </sheetViews>
  <sheetFormatPr defaultColWidth="4.6640625" defaultRowHeight="13.2" x14ac:dyDescent="0.25"/>
  <cols>
    <col min="1" max="1" width="16.88671875" style="4" customWidth="1"/>
    <col min="2" max="16" width="4.88671875" style="4" customWidth="1"/>
    <col min="17" max="17" width="5.33203125" style="4" customWidth="1"/>
    <col min="18" max="19" width="4.88671875" style="4" customWidth="1"/>
    <col min="20" max="20" width="5.6640625" style="12" customWidth="1"/>
    <col min="21" max="21" width="6.33203125" style="12" customWidth="1"/>
    <col min="22" max="22" width="5.88671875" style="12" customWidth="1"/>
    <col min="23" max="23" width="5.44140625" style="12" customWidth="1"/>
    <col min="24" max="31" width="4.88671875" style="12" customWidth="1"/>
    <col min="32" max="42" width="8.88671875" style="12" customWidth="1"/>
    <col min="43" max="43" width="8.88671875" style="13" customWidth="1"/>
    <col min="44" max="54" width="8.88671875" style="12" customWidth="1"/>
    <col min="55" max="55" width="8.88671875" style="4" customWidth="1"/>
    <col min="56" max="60" width="5.44140625" style="4" customWidth="1"/>
    <col min="61" max="61" width="9.6640625" style="4" customWidth="1"/>
    <col min="62" max="62" width="4.6640625" style="4"/>
    <col min="63" max="63" width="0.33203125" style="4" customWidth="1"/>
    <col min="64" max="82" width="4.6640625" style="4" customWidth="1"/>
    <col min="83" max="16384" width="4.6640625" style="4"/>
  </cols>
  <sheetData>
    <row r="1" spans="1:61" ht="40.5" customHeight="1" x14ac:dyDescent="0.25">
      <c r="A1" s="447" t="s">
        <v>335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  <c r="AH1" s="447"/>
      <c r="AI1" s="447"/>
      <c r="AJ1" s="447"/>
      <c r="AK1" s="447"/>
      <c r="AL1" s="447"/>
      <c r="AM1" s="447"/>
      <c r="AN1" s="447"/>
      <c r="AO1" s="447"/>
      <c r="AP1" s="447"/>
      <c r="AQ1" s="447"/>
      <c r="AR1" s="447"/>
      <c r="AS1" s="447"/>
      <c r="AT1" s="447"/>
      <c r="AU1" s="447"/>
      <c r="AV1" s="447"/>
      <c r="AW1" s="447"/>
      <c r="AX1" s="447"/>
      <c r="AY1" s="447"/>
      <c r="AZ1" s="447"/>
      <c r="BA1" s="447"/>
      <c r="BB1" s="447"/>
      <c r="BC1" s="447"/>
      <c r="BD1" s="447"/>
      <c r="BE1" s="447"/>
      <c r="BF1" s="447"/>
      <c r="BG1" s="447"/>
      <c r="BH1" s="447"/>
      <c r="BI1" s="447"/>
    </row>
    <row r="2" spans="1:61" ht="18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5"/>
      <c r="S2" s="35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7"/>
      <c r="AY2" s="37"/>
      <c r="AZ2" s="37"/>
      <c r="BA2" s="37"/>
      <c r="BB2" s="37"/>
      <c r="BC2" s="34"/>
      <c r="BD2" s="34"/>
      <c r="BE2" s="34"/>
      <c r="BF2" s="34"/>
      <c r="BG2" s="34"/>
      <c r="BH2" s="34"/>
      <c r="BI2" s="34"/>
    </row>
    <row r="3" spans="1:61" ht="41.25" customHeight="1" x14ac:dyDescent="0.25">
      <c r="A3" s="34" t="s">
        <v>83</v>
      </c>
      <c r="B3" s="34"/>
      <c r="C3" s="34"/>
      <c r="D3" s="34"/>
      <c r="E3" s="34"/>
      <c r="F3" s="34"/>
      <c r="G3" s="34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/>
      <c r="U3" s="39"/>
      <c r="V3" s="879" t="s">
        <v>200</v>
      </c>
      <c r="W3" s="879"/>
      <c r="X3" s="879"/>
      <c r="Y3" s="879"/>
      <c r="Z3" s="879"/>
      <c r="AA3" s="879"/>
      <c r="AB3" s="879"/>
      <c r="AC3" s="879"/>
      <c r="AD3" s="879"/>
      <c r="AE3" s="879"/>
      <c r="AF3" s="879"/>
      <c r="AG3" s="879"/>
      <c r="AH3" s="879"/>
      <c r="AI3" s="879"/>
      <c r="AJ3" s="879"/>
      <c r="AK3" s="879"/>
      <c r="AL3" s="879"/>
      <c r="AM3" s="879"/>
      <c r="AN3" s="879"/>
      <c r="AO3" s="879"/>
      <c r="AP3" s="879"/>
      <c r="AQ3" s="879"/>
      <c r="AR3" s="879"/>
      <c r="AS3" s="879"/>
      <c r="AT3" s="37"/>
      <c r="AU3" s="446" t="s">
        <v>373</v>
      </c>
      <c r="AV3" s="446"/>
      <c r="AW3" s="446"/>
      <c r="AX3" s="446"/>
      <c r="AY3" s="446"/>
      <c r="AZ3" s="446"/>
      <c r="BA3" s="446"/>
      <c r="BB3" s="446"/>
      <c r="BC3" s="446"/>
      <c r="BD3" s="446"/>
      <c r="BE3" s="446"/>
      <c r="BF3" s="446"/>
      <c r="BG3" s="446"/>
      <c r="BH3" s="446"/>
      <c r="BI3" s="446"/>
    </row>
    <row r="4" spans="1:61" ht="43.2" x14ac:dyDescent="0.25">
      <c r="A4" s="34" t="s">
        <v>445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40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4"/>
      <c r="BD4" s="34"/>
      <c r="BE4" s="34"/>
      <c r="BF4" s="34"/>
      <c r="BG4" s="34"/>
      <c r="BH4" s="34"/>
      <c r="BI4" s="34"/>
    </row>
    <row r="5" spans="1:61" ht="43.2" x14ac:dyDescent="0.25">
      <c r="A5" s="34" t="s">
        <v>445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40"/>
      <c r="AR5" s="37"/>
      <c r="AS5" s="37"/>
      <c r="AT5" s="37"/>
      <c r="AU5" s="446" t="s">
        <v>385</v>
      </c>
      <c r="AV5" s="446"/>
      <c r="AW5" s="446"/>
      <c r="AX5" s="446"/>
      <c r="AY5" s="446"/>
      <c r="AZ5" s="446"/>
      <c r="BA5" s="446"/>
      <c r="BB5" s="446"/>
      <c r="BC5" s="446"/>
      <c r="BD5" s="446"/>
      <c r="BE5" s="446"/>
      <c r="BF5" s="446"/>
      <c r="BG5" s="446"/>
      <c r="BH5" s="446"/>
      <c r="BI5" s="446"/>
    </row>
    <row r="6" spans="1:61" ht="43.2" x14ac:dyDescent="0.25">
      <c r="A6" s="34" t="s">
        <v>445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447" t="s">
        <v>388</v>
      </c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7"/>
      <c r="AE6" s="447"/>
      <c r="AF6" s="447"/>
      <c r="AG6" s="447"/>
      <c r="AH6" s="447"/>
      <c r="AI6" s="447"/>
      <c r="AJ6" s="447"/>
      <c r="AK6" s="447"/>
      <c r="AL6" s="447"/>
      <c r="AM6" s="447"/>
      <c r="AN6" s="447"/>
      <c r="AO6" s="447"/>
      <c r="AP6" s="447"/>
      <c r="AQ6" s="447"/>
      <c r="AR6" s="447"/>
      <c r="AS6" s="447"/>
      <c r="AT6" s="37"/>
      <c r="AU6" s="37"/>
      <c r="AV6" s="37"/>
      <c r="AW6" s="37"/>
      <c r="AX6" s="37"/>
      <c r="AY6" s="37"/>
      <c r="AZ6" s="37"/>
      <c r="BA6" s="37"/>
      <c r="BB6" s="37"/>
      <c r="BC6" s="34"/>
      <c r="BD6" s="34"/>
      <c r="BE6" s="34"/>
      <c r="BF6" s="34"/>
      <c r="BG6" s="34"/>
      <c r="BH6" s="34"/>
      <c r="BI6" s="34"/>
    </row>
    <row r="7" spans="1:61" ht="42" customHeight="1" x14ac:dyDescent="0.75">
      <c r="A7" s="42" t="s">
        <v>445</v>
      </c>
      <c r="B7" s="41"/>
      <c r="C7" s="41"/>
      <c r="D7" s="41"/>
      <c r="E7" s="41"/>
      <c r="F7" s="41"/>
      <c r="G7" s="42"/>
      <c r="H7" s="41"/>
      <c r="I7" s="41"/>
      <c r="J7" s="41"/>
      <c r="K7" s="41"/>
      <c r="L7" s="34"/>
      <c r="M7" s="34"/>
      <c r="N7" s="34"/>
      <c r="O7" s="34"/>
      <c r="P7" s="34"/>
      <c r="Q7" s="34"/>
      <c r="R7" s="34"/>
      <c r="S7" s="34"/>
      <c r="T7" s="37"/>
      <c r="U7" s="37"/>
      <c r="V7" s="37"/>
      <c r="W7" s="37"/>
      <c r="X7" s="37"/>
      <c r="Y7" s="37"/>
      <c r="Z7" s="37"/>
      <c r="AA7" s="37" t="s">
        <v>384</v>
      </c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40"/>
      <c r="AR7" s="37"/>
      <c r="AS7" s="37"/>
      <c r="AT7" s="37"/>
      <c r="AU7" s="448" t="s">
        <v>334</v>
      </c>
      <c r="AV7" s="448"/>
      <c r="AW7" s="448"/>
      <c r="AX7" s="448"/>
      <c r="AY7" s="448"/>
      <c r="AZ7" s="448"/>
      <c r="BA7" s="448"/>
      <c r="BB7" s="448"/>
      <c r="BC7" s="448"/>
      <c r="BD7" s="448"/>
      <c r="BE7" s="448"/>
      <c r="BF7" s="448"/>
      <c r="BG7" s="448"/>
      <c r="BH7" s="34"/>
      <c r="BI7" s="34"/>
    </row>
    <row r="8" spans="1:61" ht="42" customHeight="1" x14ac:dyDescent="0.65">
      <c r="A8" s="228" t="s">
        <v>413</v>
      </c>
      <c r="B8" s="229"/>
      <c r="C8" s="229"/>
      <c r="D8" s="91"/>
      <c r="E8" s="91"/>
      <c r="F8" s="91"/>
      <c r="G8" s="91"/>
      <c r="H8" s="91"/>
      <c r="I8" s="92" t="s">
        <v>395</v>
      </c>
      <c r="J8" s="92"/>
      <c r="K8" s="92"/>
      <c r="L8" s="93"/>
      <c r="M8" s="34"/>
      <c r="N8" s="34"/>
      <c r="O8" s="34"/>
      <c r="P8" s="34"/>
      <c r="Q8" s="34"/>
      <c r="R8" s="34"/>
      <c r="S8" s="34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40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4"/>
      <c r="BD8" s="34"/>
      <c r="BE8" s="34"/>
      <c r="BF8" s="34"/>
      <c r="BG8" s="34"/>
      <c r="BH8" s="34"/>
      <c r="BI8" s="34"/>
    </row>
    <row r="9" spans="1:61" ht="28.5" customHeight="1" x14ac:dyDescent="0.7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40"/>
      <c r="AR9" s="37"/>
      <c r="AS9" s="37"/>
      <c r="AT9" s="37"/>
      <c r="AU9" s="448"/>
      <c r="AV9" s="448"/>
      <c r="AW9" s="448"/>
      <c r="AX9" s="448"/>
      <c r="AY9" s="448"/>
      <c r="AZ9" s="448"/>
      <c r="BA9" s="448"/>
      <c r="BB9" s="448"/>
      <c r="BC9" s="448"/>
      <c r="BD9" s="448"/>
      <c r="BE9" s="448"/>
      <c r="BF9" s="448"/>
      <c r="BG9" s="448"/>
      <c r="BH9" s="34"/>
      <c r="BI9" s="34"/>
    </row>
    <row r="10" spans="1:61" ht="32.25" customHeight="1" x14ac:dyDescent="0.25">
      <c r="A10" s="34" t="s">
        <v>88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43"/>
      <c r="AH10" s="37"/>
      <c r="AI10" s="37"/>
      <c r="AJ10" s="37"/>
      <c r="AK10" s="37"/>
      <c r="AL10" s="37"/>
      <c r="AM10" s="37"/>
      <c r="AN10" s="37"/>
      <c r="AO10" s="37"/>
      <c r="AP10" s="37"/>
      <c r="AQ10" s="40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4"/>
      <c r="BD10" s="34"/>
      <c r="BE10" s="34"/>
      <c r="BF10" s="34"/>
      <c r="BG10" s="34"/>
      <c r="BH10" s="34"/>
      <c r="BI10" s="34"/>
    </row>
    <row r="11" spans="1:61" s="14" customFormat="1" ht="60" customHeight="1" x14ac:dyDescent="0.65">
      <c r="A11" s="744" t="s">
        <v>174</v>
      </c>
      <c r="B11" s="744"/>
      <c r="C11" s="744"/>
      <c r="D11" s="744"/>
      <c r="E11" s="744"/>
      <c r="F11" s="744"/>
      <c r="G11" s="744"/>
      <c r="H11" s="744"/>
      <c r="I11" s="744"/>
      <c r="J11" s="744"/>
      <c r="K11" s="744"/>
      <c r="L11" s="744"/>
      <c r="M11" s="744"/>
      <c r="N11" s="744"/>
      <c r="O11" s="744"/>
      <c r="P11" s="744"/>
      <c r="Q11" s="744"/>
      <c r="R11" s="744"/>
      <c r="S11" s="744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44"/>
      <c r="AN11" s="44"/>
      <c r="AO11" s="44"/>
      <c r="AP11" s="44"/>
      <c r="AQ11" s="455" t="s">
        <v>5</v>
      </c>
      <c r="AR11" s="455"/>
      <c r="AS11" s="455"/>
      <c r="AT11" s="455"/>
      <c r="AU11" s="455"/>
      <c r="AV11" s="455"/>
      <c r="AW11" s="455"/>
      <c r="AX11" s="455"/>
      <c r="AY11" s="455"/>
      <c r="AZ11" s="455"/>
      <c r="BA11" s="455"/>
      <c r="BB11" s="455"/>
      <c r="BC11" s="455"/>
      <c r="BD11" s="455"/>
      <c r="BE11" s="455"/>
      <c r="BF11" s="455"/>
      <c r="BG11" s="455"/>
      <c r="BH11" s="455"/>
      <c r="BI11" s="455"/>
    </row>
    <row r="12" spans="1:61" s="14" customFormat="1" ht="5.25" customHeight="1" thickBot="1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2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0"/>
      <c r="BD12" s="20"/>
      <c r="BE12" s="20"/>
      <c r="BF12" s="20"/>
      <c r="BG12" s="20"/>
      <c r="BH12" s="20"/>
      <c r="BI12" s="20"/>
    </row>
    <row r="13" spans="1:61" s="2" customFormat="1" ht="22.5" customHeight="1" x14ac:dyDescent="0.25">
      <c r="A13" s="546" t="s">
        <v>67</v>
      </c>
      <c r="B13" s="494" t="s">
        <v>79</v>
      </c>
      <c r="C13" s="494"/>
      <c r="D13" s="494"/>
      <c r="E13" s="494"/>
      <c r="F13" s="506" t="s">
        <v>401</v>
      </c>
      <c r="G13" s="494" t="s">
        <v>78</v>
      </c>
      <c r="H13" s="494"/>
      <c r="I13" s="494"/>
      <c r="J13" s="506" t="s">
        <v>402</v>
      </c>
      <c r="K13" s="494" t="s">
        <v>77</v>
      </c>
      <c r="L13" s="494"/>
      <c r="M13" s="494"/>
      <c r="N13" s="494"/>
      <c r="O13" s="494" t="s">
        <v>76</v>
      </c>
      <c r="P13" s="494"/>
      <c r="Q13" s="494"/>
      <c r="R13" s="494"/>
      <c r="S13" s="506" t="s">
        <v>403</v>
      </c>
      <c r="T13" s="524" t="s">
        <v>75</v>
      </c>
      <c r="U13" s="524"/>
      <c r="V13" s="524"/>
      <c r="W13" s="522" t="s">
        <v>404</v>
      </c>
      <c r="X13" s="524" t="s">
        <v>74</v>
      </c>
      <c r="Y13" s="524"/>
      <c r="Z13" s="524"/>
      <c r="AA13" s="522" t="s">
        <v>405</v>
      </c>
      <c r="AB13" s="524" t="s">
        <v>73</v>
      </c>
      <c r="AC13" s="524"/>
      <c r="AD13" s="524"/>
      <c r="AE13" s="524"/>
      <c r="AF13" s="522" t="s">
        <v>406</v>
      </c>
      <c r="AG13" s="524" t="s">
        <v>72</v>
      </c>
      <c r="AH13" s="524"/>
      <c r="AI13" s="524"/>
      <c r="AJ13" s="522" t="s">
        <v>407</v>
      </c>
      <c r="AK13" s="524" t="s">
        <v>71</v>
      </c>
      <c r="AL13" s="524"/>
      <c r="AM13" s="524"/>
      <c r="AN13" s="524"/>
      <c r="AO13" s="524" t="s">
        <v>70</v>
      </c>
      <c r="AP13" s="524"/>
      <c r="AQ13" s="524"/>
      <c r="AR13" s="524"/>
      <c r="AS13" s="522" t="s">
        <v>408</v>
      </c>
      <c r="AT13" s="524" t="s">
        <v>69</v>
      </c>
      <c r="AU13" s="524"/>
      <c r="AV13" s="524"/>
      <c r="AW13" s="522" t="s">
        <v>409</v>
      </c>
      <c r="AX13" s="524" t="s">
        <v>68</v>
      </c>
      <c r="AY13" s="524"/>
      <c r="AZ13" s="524"/>
      <c r="BA13" s="525"/>
      <c r="BB13" s="642" t="s">
        <v>27</v>
      </c>
      <c r="BC13" s="489" t="s">
        <v>22</v>
      </c>
      <c r="BD13" s="489" t="s">
        <v>23</v>
      </c>
      <c r="BE13" s="489" t="s">
        <v>64</v>
      </c>
      <c r="BF13" s="542" t="s">
        <v>63</v>
      </c>
      <c r="BG13" s="542" t="s">
        <v>65</v>
      </c>
      <c r="BH13" s="542" t="s">
        <v>66</v>
      </c>
      <c r="BI13" s="654" t="s">
        <v>4</v>
      </c>
    </row>
    <row r="14" spans="1:61" s="2" customFormat="1" ht="310.5" customHeight="1" x14ac:dyDescent="0.25">
      <c r="A14" s="547"/>
      <c r="B14" s="96" t="s">
        <v>30</v>
      </c>
      <c r="C14" s="96" t="s">
        <v>31</v>
      </c>
      <c r="D14" s="96" t="s">
        <v>32</v>
      </c>
      <c r="E14" s="226" t="s">
        <v>33</v>
      </c>
      <c r="F14" s="507"/>
      <c r="G14" s="226" t="s">
        <v>34</v>
      </c>
      <c r="H14" s="226" t="s">
        <v>35</v>
      </c>
      <c r="I14" s="226" t="s">
        <v>36</v>
      </c>
      <c r="J14" s="507"/>
      <c r="K14" s="226" t="s">
        <v>37</v>
      </c>
      <c r="L14" s="226" t="s">
        <v>38</v>
      </c>
      <c r="M14" s="226" t="s">
        <v>39</v>
      </c>
      <c r="N14" s="226" t="s">
        <v>40</v>
      </c>
      <c r="O14" s="226" t="s">
        <v>30</v>
      </c>
      <c r="P14" s="226" t="s">
        <v>31</v>
      </c>
      <c r="Q14" s="226" t="s">
        <v>32</v>
      </c>
      <c r="R14" s="226" t="s">
        <v>33</v>
      </c>
      <c r="S14" s="507"/>
      <c r="T14" s="94" t="s">
        <v>41</v>
      </c>
      <c r="U14" s="94" t="s">
        <v>42</v>
      </c>
      <c r="V14" s="94" t="s">
        <v>43</v>
      </c>
      <c r="W14" s="523"/>
      <c r="X14" s="94" t="s">
        <v>44</v>
      </c>
      <c r="Y14" s="94" t="s">
        <v>45</v>
      </c>
      <c r="Z14" s="94" t="s">
        <v>46</v>
      </c>
      <c r="AA14" s="523"/>
      <c r="AB14" s="94" t="s">
        <v>44</v>
      </c>
      <c r="AC14" s="94" t="s">
        <v>45</v>
      </c>
      <c r="AD14" s="94" t="s">
        <v>46</v>
      </c>
      <c r="AE14" s="94" t="s">
        <v>47</v>
      </c>
      <c r="AF14" s="523"/>
      <c r="AG14" s="94" t="s">
        <v>34</v>
      </c>
      <c r="AH14" s="94" t="s">
        <v>35</v>
      </c>
      <c r="AI14" s="94" t="s">
        <v>36</v>
      </c>
      <c r="AJ14" s="523"/>
      <c r="AK14" s="94" t="s">
        <v>48</v>
      </c>
      <c r="AL14" s="94" t="s">
        <v>49</v>
      </c>
      <c r="AM14" s="94" t="s">
        <v>50</v>
      </c>
      <c r="AN14" s="94" t="s">
        <v>51</v>
      </c>
      <c r="AO14" s="94" t="s">
        <v>30</v>
      </c>
      <c r="AP14" s="94" t="s">
        <v>31</v>
      </c>
      <c r="AQ14" s="33" t="s">
        <v>32</v>
      </c>
      <c r="AR14" s="94" t="s">
        <v>33</v>
      </c>
      <c r="AS14" s="523"/>
      <c r="AT14" s="94" t="s">
        <v>34</v>
      </c>
      <c r="AU14" s="94" t="s">
        <v>35</v>
      </c>
      <c r="AV14" s="94" t="s">
        <v>36</v>
      </c>
      <c r="AW14" s="523"/>
      <c r="AX14" s="94" t="s">
        <v>37</v>
      </c>
      <c r="AY14" s="94" t="s">
        <v>38</v>
      </c>
      <c r="AZ14" s="94" t="s">
        <v>39</v>
      </c>
      <c r="BA14" s="32" t="s">
        <v>52</v>
      </c>
      <c r="BB14" s="643"/>
      <c r="BC14" s="490"/>
      <c r="BD14" s="490"/>
      <c r="BE14" s="490"/>
      <c r="BF14" s="543"/>
      <c r="BG14" s="543"/>
      <c r="BH14" s="543"/>
      <c r="BI14" s="655"/>
    </row>
    <row r="15" spans="1:61" s="2" customFormat="1" ht="32.4" x14ac:dyDescent="0.25">
      <c r="A15" s="45" t="s">
        <v>19</v>
      </c>
      <c r="B15" s="46"/>
      <c r="C15" s="46" t="s">
        <v>1</v>
      </c>
      <c r="D15" s="46" t="s">
        <v>1</v>
      </c>
      <c r="E15" s="47" t="s">
        <v>1</v>
      </c>
      <c r="F15" s="47" t="s">
        <v>1</v>
      </c>
      <c r="G15" s="47"/>
      <c r="H15" s="47"/>
      <c r="I15" s="47"/>
      <c r="J15" s="47"/>
      <c r="K15" s="47"/>
      <c r="L15" s="327">
        <v>17</v>
      </c>
      <c r="M15" s="47"/>
      <c r="N15" s="47"/>
      <c r="O15" s="47"/>
      <c r="P15" s="47"/>
      <c r="Q15" s="47"/>
      <c r="R15" s="47"/>
      <c r="S15" s="48"/>
      <c r="T15" s="49"/>
      <c r="U15" s="49"/>
      <c r="V15" s="49"/>
      <c r="W15" s="49" t="s">
        <v>0</v>
      </c>
      <c r="X15" s="49" t="s">
        <v>0</v>
      </c>
      <c r="Y15" s="49" t="s">
        <v>0</v>
      </c>
      <c r="Z15" s="50" t="s">
        <v>54</v>
      </c>
      <c r="AA15" s="50" t="s">
        <v>54</v>
      </c>
      <c r="AB15" s="50"/>
      <c r="AC15" s="50"/>
      <c r="AD15" s="329">
        <v>18</v>
      </c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49"/>
      <c r="AP15" s="49"/>
      <c r="AQ15" s="51"/>
      <c r="AR15" s="52"/>
      <c r="AS15" s="49"/>
      <c r="AT15" s="49" t="s">
        <v>0</v>
      </c>
      <c r="AU15" s="49" t="s">
        <v>0</v>
      </c>
      <c r="AV15" s="49" t="s">
        <v>0</v>
      </c>
      <c r="AW15" s="50" t="s">
        <v>54</v>
      </c>
      <c r="AX15" s="50" t="s">
        <v>54</v>
      </c>
      <c r="AY15" s="50" t="s">
        <v>54</v>
      </c>
      <c r="AZ15" s="50" t="s">
        <v>54</v>
      </c>
      <c r="BA15" s="53" t="s">
        <v>54</v>
      </c>
      <c r="BB15" s="54">
        <f>SUM(AD15,L15)</f>
        <v>35</v>
      </c>
      <c r="BC15" s="47">
        <v>6</v>
      </c>
      <c r="BD15" s="47">
        <v>4</v>
      </c>
      <c r="BE15" s="47"/>
      <c r="BF15" s="46"/>
      <c r="BG15" s="46"/>
      <c r="BH15" s="46">
        <v>7</v>
      </c>
      <c r="BI15" s="55">
        <f>SUM(BB15:BH15)</f>
        <v>52</v>
      </c>
    </row>
    <row r="16" spans="1:61" s="2" customFormat="1" ht="32.4" x14ac:dyDescent="0.25">
      <c r="A16" s="45" t="s">
        <v>20</v>
      </c>
      <c r="B16" s="46"/>
      <c r="C16" s="46"/>
      <c r="D16" s="46"/>
      <c r="E16" s="47"/>
      <c r="F16" s="47"/>
      <c r="G16" s="47"/>
      <c r="H16" s="47"/>
      <c r="I16" s="47"/>
      <c r="J16" s="47"/>
      <c r="K16" s="47"/>
      <c r="L16" s="327">
        <v>19</v>
      </c>
      <c r="M16" s="47"/>
      <c r="N16" s="47"/>
      <c r="O16" s="47"/>
      <c r="P16" s="47"/>
      <c r="Q16" s="47"/>
      <c r="R16" s="47"/>
      <c r="S16" s="47"/>
      <c r="T16" s="49"/>
      <c r="U16" s="49" t="s">
        <v>0</v>
      </c>
      <c r="V16" s="49" t="s">
        <v>0</v>
      </c>
      <c r="W16" s="49" t="s">
        <v>0</v>
      </c>
      <c r="X16" s="50" t="s">
        <v>54</v>
      </c>
      <c r="Y16" s="50" t="s">
        <v>54</v>
      </c>
      <c r="Z16" s="50"/>
      <c r="AA16" s="50"/>
      <c r="AB16" s="50"/>
      <c r="AC16" s="50"/>
      <c r="AD16" s="329">
        <v>18</v>
      </c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49" t="s">
        <v>0</v>
      </c>
      <c r="AS16" s="49" t="s">
        <v>0</v>
      </c>
      <c r="AT16" s="49" t="s">
        <v>0</v>
      </c>
      <c r="AU16" s="50" t="s">
        <v>54</v>
      </c>
      <c r="AV16" s="50" t="s">
        <v>54</v>
      </c>
      <c r="AW16" s="50" t="s">
        <v>54</v>
      </c>
      <c r="AX16" s="50" t="s">
        <v>54</v>
      </c>
      <c r="AY16" s="50" t="s">
        <v>54</v>
      </c>
      <c r="AZ16" s="50" t="s">
        <v>54</v>
      </c>
      <c r="BA16" s="53" t="s">
        <v>54</v>
      </c>
      <c r="BB16" s="54">
        <f>SUM(AD16,L16)</f>
        <v>37</v>
      </c>
      <c r="BC16" s="47">
        <v>6</v>
      </c>
      <c r="BD16" s="47"/>
      <c r="BE16" s="47"/>
      <c r="BF16" s="46"/>
      <c r="BG16" s="46"/>
      <c r="BH16" s="46">
        <v>9</v>
      </c>
      <c r="BI16" s="55">
        <f>SUM(BB16:BH16)</f>
        <v>52</v>
      </c>
    </row>
    <row r="17" spans="1:61" s="2" customFormat="1" ht="32.4" x14ac:dyDescent="0.25">
      <c r="A17" s="45" t="s">
        <v>21</v>
      </c>
      <c r="B17" s="46"/>
      <c r="C17" s="46"/>
      <c r="D17" s="46"/>
      <c r="E17" s="47"/>
      <c r="F17" s="47"/>
      <c r="G17" s="47"/>
      <c r="H17" s="47"/>
      <c r="I17" s="47"/>
      <c r="J17" s="47"/>
      <c r="K17" s="47"/>
      <c r="L17" s="327">
        <v>16</v>
      </c>
      <c r="M17" s="47"/>
      <c r="N17" s="47"/>
      <c r="O17" s="47"/>
      <c r="P17" s="47"/>
      <c r="Q17" s="48"/>
      <c r="R17" s="48" t="s">
        <v>0</v>
      </c>
      <c r="S17" s="48" t="s">
        <v>0</v>
      </c>
      <c r="T17" s="50" t="s">
        <v>1</v>
      </c>
      <c r="U17" s="47" t="s">
        <v>1</v>
      </c>
      <c r="V17" s="50" t="s">
        <v>54</v>
      </c>
      <c r="W17" s="50" t="s">
        <v>54</v>
      </c>
      <c r="X17" s="50"/>
      <c r="Y17" s="50"/>
      <c r="Z17" s="50"/>
      <c r="AA17" s="50"/>
      <c r="AB17" s="50"/>
      <c r="AC17" s="50"/>
      <c r="AD17" s="329">
        <v>13</v>
      </c>
      <c r="AE17" s="50"/>
      <c r="AF17" s="50"/>
      <c r="AG17" s="50"/>
      <c r="AH17" s="50"/>
      <c r="AI17" s="50"/>
      <c r="AJ17" s="50"/>
      <c r="AK17" s="49" t="s">
        <v>0</v>
      </c>
      <c r="AL17" s="49" t="s">
        <v>0</v>
      </c>
      <c r="AM17" s="49" t="s">
        <v>0</v>
      </c>
      <c r="AN17" s="50" t="s">
        <v>1</v>
      </c>
      <c r="AO17" s="50" t="s">
        <v>1</v>
      </c>
      <c r="AP17" s="50" t="s">
        <v>54</v>
      </c>
      <c r="AQ17" s="50" t="s">
        <v>54</v>
      </c>
      <c r="AR17" s="50" t="s">
        <v>54</v>
      </c>
      <c r="AS17" s="50" t="s">
        <v>54</v>
      </c>
      <c r="AT17" s="50" t="s">
        <v>56</v>
      </c>
      <c r="AU17" s="50" t="s">
        <v>56</v>
      </c>
      <c r="AV17" s="50" t="s">
        <v>56</v>
      </c>
      <c r="AW17" s="50" t="s">
        <v>56</v>
      </c>
      <c r="AX17" s="50" t="s">
        <v>56</v>
      </c>
      <c r="AY17" s="50" t="s">
        <v>56</v>
      </c>
      <c r="AZ17" s="50" t="s">
        <v>56</v>
      </c>
      <c r="BA17" s="53" t="s">
        <v>56</v>
      </c>
      <c r="BB17" s="54">
        <f>SUM(AD17,L17)</f>
        <v>29</v>
      </c>
      <c r="BC17" s="47">
        <v>5</v>
      </c>
      <c r="BD17" s="47">
        <v>4</v>
      </c>
      <c r="BE17" s="47">
        <v>8</v>
      </c>
      <c r="BF17" s="46"/>
      <c r="BG17" s="46"/>
      <c r="BH17" s="46">
        <v>6</v>
      </c>
      <c r="BI17" s="55">
        <f>SUM(BB17:BH17)</f>
        <v>52</v>
      </c>
    </row>
    <row r="18" spans="1:61" s="2" customFormat="1" ht="37.799999999999997" thickBot="1" x14ac:dyDescent="0.3">
      <c r="A18" s="56" t="s">
        <v>114</v>
      </c>
      <c r="B18" s="57" t="s">
        <v>56</v>
      </c>
      <c r="C18" s="57" t="s">
        <v>56</v>
      </c>
      <c r="D18" s="57" t="s">
        <v>56</v>
      </c>
      <c r="E18" s="58" t="s">
        <v>56</v>
      </c>
      <c r="F18" s="58" t="s">
        <v>56</v>
      </c>
      <c r="G18" s="58" t="s">
        <v>56</v>
      </c>
      <c r="H18" s="58" t="s">
        <v>56</v>
      </c>
      <c r="I18" s="58" t="s">
        <v>56</v>
      </c>
      <c r="J18" s="58"/>
      <c r="K18" s="58"/>
      <c r="L18" s="328">
        <v>10</v>
      </c>
      <c r="M18" s="58"/>
      <c r="N18" s="58"/>
      <c r="O18" s="58"/>
      <c r="P18" s="58"/>
      <c r="Q18" s="58"/>
      <c r="R18" s="58"/>
      <c r="S18" s="58"/>
      <c r="T18" s="59" t="s">
        <v>0</v>
      </c>
      <c r="U18" s="59" t="s">
        <v>0</v>
      </c>
      <c r="V18" s="60" t="s">
        <v>54</v>
      </c>
      <c r="W18" s="60" t="s">
        <v>54</v>
      </c>
      <c r="X18" s="60"/>
      <c r="Y18" s="60"/>
      <c r="Z18" s="60"/>
      <c r="AA18" s="60"/>
      <c r="AB18" s="60"/>
      <c r="AC18" s="60"/>
      <c r="AD18" s="330">
        <v>8</v>
      </c>
      <c r="AE18" s="60"/>
      <c r="AF18" s="59" t="s">
        <v>0</v>
      </c>
      <c r="AG18" s="60" t="s">
        <v>56</v>
      </c>
      <c r="AH18" s="60" t="s">
        <v>56</v>
      </c>
      <c r="AI18" s="60" t="s">
        <v>192</v>
      </c>
      <c r="AJ18" s="60" t="s">
        <v>192</v>
      </c>
      <c r="AK18" s="60" t="s">
        <v>81</v>
      </c>
      <c r="AL18" s="59" t="s">
        <v>81</v>
      </c>
      <c r="AM18" s="59" t="s">
        <v>81</v>
      </c>
      <c r="AN18" s="59" t="s">
        <v>81</v>
      </c>
      <c r="AO18" s="60" t="s">
        <v>81</v>
      </c>
      <c r="AP18" s="60" t="s">
        <v>81</v>
      </c>
      <c r="AQ18" s="60" t="s">
        <v>58</v>
      </c>
      <c r="AR18" s="60" t="s">
        <v>58</v>
      </c>
      <c r="AS18" s="60" t="s">
        <v>58</v>
      </c>
      <c r="AT18" s="60"/>
      <c r="AU18" s="60"/>
      <c r="AV18" s="60"/>
      <c r="AW18" s="60"/>
      <c r="AX18" s="60"/>
      <c r="AY18" s="60"/>
      <c r="AZ18" s="60"/>
      <c r="BA18" s="61"/>
      <c r="BB18" s="54">
        <f>SUM(AD18,L18)</f>
        <v>18</v>
      </c>
      <c r="BC18" s="47">
        <v>3</v>
      </c>
      <c r="BD18" s="47"/>
      <c r="BE18" s="68">
        <v>12</v>
      </c>
      <c r="BF18" s="62">
        <v>8</v>
      </c>
      <c r="BG18" s="46">
        <v>3</v>
      </c>
      <c r="BH18" s="46">
        <v>2</v>
      </c>
      <c r="BI18" s="63" t="s">
        <v>386</v>
      </c>
    </row>
    <row r="19" spans="1:61" s="14" customFormat="1" ht="30" customHeight="1" thickBot="1" x14ac:dyDescent="0.3">
      <c r="A19" s="64"/>
      <c r="B19" s="307"/>
      <c r="C19" s="307"/>
      <c r="D19" s="307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289"/>
      <c r="AK19" s="289"/>
      <c r="AL19" s="289"/>
      <c r="AM19" s="289"/>
      <c r="AN19" s="289"/>
      <c r="AO19" s="289"/>
      <c r="AP19" s="289"/>
      <c r="AQ19" s="310"/>
      <c r="AR19" s="289"/>
      <c r="AS19" s="289"/>
      <c r="AT19" s="289"/>
      <c r="AU19" s="289"/>
      <c r="AV19" s="289"/>
      <c r="AW19" s="289"/>
      <c r="AX19" s="289"/>
      <c r="AY19" s="65"/>
      <c r="AZ19" s="65"/>
      <c r="BA19" s="66"/>
      <c r="BB19" s="90">
        <f>SUM(BB15:BB18)</f>
        <v>119</v>
      </c>
      <c r="BC19" s="58">
        <f t="shared" ref="BC19:BH19" si="0">SUM(BC15:BC18)</f>
        <v>20</v>
      </c>
      <c r="BD19" s="58">
        <f t="shared" si="0"/>
        <v>8</v>
      </c>
      <c r="BE19" s="69">
        <f t="shared" si="0"/>
        <v>20</v>
      </c>
      <c r="BF19" s="57">
        <f t="shared" si="0"/>
        <v>8</v>
      </c>
      <c r="BG19" s="57">
        <f t="shared" si="0"/>
        <v>3</v>
      </c>
      <c r="BH19" s="70">
        <f t="shared" si="0"/>
        <v>24</v>
      </c>
      <c r="BI19" s="67" t="s">
        <v>387</v>
      </c>
    </row>
    <row r="20" spans="1:61" s="14" customFormat="1" ht="35.4" x14ac:dyDescent="0.25">
      <c r="A20" s="30"/>
      <c r="B20" s="311" t="s">
        <v>6</v>
      </c>
      <c r="C20" s="311"/>
      <c r="D20" s="311"/>
      <c r="E20" s="312"/>
      <c r="F20" s="312"/>
      <c r="G20" s="230"/>
      <c r="H20" s="232"/>
      <c r="I20" s="313"/>
      <c r="J20" s="314" t="s">
        <v>82</v>
      </c>
      <c r="K20" s="312" t="s">
        <v>3</v>
      </c>
      <c r="L20" s="230"/>
      <c r="M20" s="230"/>
      <c r="N20" s="230"/>
      <c r="O20" s="312"/>
      <c r="P20" s="312"/>
      <c r="Q20" s="312"/>
      <c r="R20" s="312"/>
      <c r="S20" s="312"/>
      <c r="T20" s="232"/>
      <c r="U20" s="232"/>
      <c r="W20" s="315" t="s">
        <v>1</v>
      </c>
      <c r="X20" s="316" t="s">
        <v>82</v>
      </c>
      <c r="Y20" s="317" t="s">
        <v>53</v>
      </c>
      <c r="Z20" s="231"/>
      <c r="AA20" s="317"/>
      <c r="AB20" s="317"/>
      <c r="AC20" s="317"/>
      <c r="AD20" s="317"/>
      <c r="AE20" s="317"/>
      <c r="AF20" s="317"/>
      <c r="AG20" s="317"/>
      <c r="AH20" s="231"/>
      <c r="AI20" s="232"/>
      <c r="AJ20" s="318" t="s">
        <v>81</v>
      </c>
      <c r="AK20" s="316" t="s">
        <v>82</v>
      </c>
      <c r="AL20" s="317" t="s">
        <v>80</v>
      </c>
      <c r="AM20" s="317"/>
      <c r="AN20" s="317"/>
      <c r="AO20" s="231"/>
      <c r="AP20" s="231"/>
      <c r="AQ20" s="231"/>
      <c r="AR20" s="231"/>
      <c r="AS20" s="231"/>
      <c r="AT20" s="276" t="s">
        <v>54</v>
      </c>
      <c r="AU20" s="316" t="s">
        <v>82</v>
      </c>
      <c r="AV20" s="317" t="s">
        <v>55</v>
      </c>
      <c r="AW20" s="231"/>
      <c r="AX20" s="231"/>
      <c r="AY20" s="15"/>
      <c r="AZ20" s="15"/>
      <c r="BA20" s="15"/>
      <c r="BB20" s="15"/>
      <c r="BC20" s="23"/>
      <c r="BD20" s="16"/>
      <c r="BE20" s="16"/>
    </row>
    <row r="21" spans="1:61" s="14" customFormat="1" ht="35.4" x14ac:dyDescent="0.25">
      <c r="A21" s="30"/>
      <c r="B21" s="311"/>
      <c r="C21" s="311"/>
      <c r="D21" s="311"/>
      <c r="E21" s="312"/>
      <c r="F21" s="312"/>
      <c r="G21" s="312"/>
      <c r="H21" s="232"/>
      <c r="I21" s="312"/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232"/>
      <c r="U21" s="232"/>
      <c r="W21" s="312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232"/>
      <c r="AJ21" s="317"/>
      <c r="AK21" s="317"/>
      <c r="AL21" s="317"/>
      <c r="AM21" s="317"/>
      <c r="AN21" s="317"/>
      <c r="AO21" s="231"/>
      <c r="AP21" s="231"/>
      <c r="AQ21" s="231"/>
      <c r="AR21" s="231"/>
      <c r="AS21" s="231"/>
      <c r="AT21" s="319"/>
      <c r="AU21" s="231"/>
      <c r="AV21" s="231"/>
      <c r="AW21" s="231"/>
      <c r="AX21" s="231"/>
      <c r="AY21" s="15"/>
      <c r="AZ21" s="15"/>
      <c r="BA21" s="15"/>
      <c r="BB21" s="15"/>
      <c r="BC21" s="23"/>
      <c r="BD21" s="23"/>
      <c r="BE21" s="16"/>
    </row>
    <row r="22" spans="1:61" s="14" customFormat="1" ht="35.4" x14ac:dyDescent="0.25">
      <c r="A22" s="30"/>
      <c r="B22" s="311"/>
      <c r="C22" s="311"/>
      <c r="D22" s="311"/>
      <c r="E22" s="312"/>
      <c r="F22" s="312"/>
      <c r="G22" s="312"/>
      <c r="H22" s="232"/>
      <c r="I22" s="315" t="s">
        <v>0</v>
      </c>
      <c r="J22" s="314" t="s">
        <v>82</v>
      </c>
      <c r="K22" s="312" t="s">
        <v>59</v>
      </c>
      <c r="L22" s="230"/>
      <c r="M22" s="230"/>
      <c r="N22" s="230"/>
      <c r="O22" s="312"/>
      <c r="P22" s="312"/>
      <c r="Q22" s="312"/>
      <c r="R22" s="312"/>
      <c r="S22" s="312"/>
      <c r="T22" s="232"/>
      <c r="U22" s="232"/>
      <c r="W22" s="315" t="s">
        <v>56</v>
      </c>
      <c r="X22" s="316" t="s">
        <v>82</v>
      </c>
      <c r="Y22" s="317" t="s">
        <v>60</v>
      </c>
      <c r="Z22" s="231"/>
      <c r="AA22" s="317"/>
      <c r="AB22" s="317"/>
      <c r="AC22" s="317"/>
      <c r="AD22" s="317"/>
      <c r="AE22" s="317"/>
      <c r="AF22" s="317"/>
      <c r="AG22" s="317"/>
      <c r="AH22" s="231"/>
      <c r="AI22" s="232"/>
      <c r="AJ22" s="318" t="s">
        <v>58</v>
      </c>
      <c r="AK22" s="316" t="s">
        <v>82</v>
      </c>
      <c r="AL22" s="317" t="s">
        <v>57</v>
      </c>
      <c r="AM22" s="317"/>
      <c r="AN22" s="317"/>
      <c r="AO22" s="231"/>
      <c r="AP22" s="231"/>
      <c r="AQ22" s="231"/>
      <c r="AR22" s="231"/>
      <c r="AS22" s="231"/>
      <c r="AT22" s="319"/>
      <c r="AU22" s="231"/>
      <c r="AV22" s="231"/>
      <c r="AW22" s="231"/>
      <c r="AX22" s="231"/>
      <c r="AY22" s="15"/>
      <c r="AZ22" s="15"/>
      <c r="BA22" s="15"/>
      <c r="BB22" s="15"/>
      <c r="BC22" s="23"/>
      <c r="BD22" s="23"/>
      <c r="BE22" s="16"/>
    </row>
    <row r="23" spans="1:61" s="14" customFormat="1" ht="9.75" customHeight="1" x14ac:dyDescent="0.25">
      <c r="A23" s="30"/>
      <c r="B23" s="222"/>
      <c r="C23" s="222"/>
      <c r="D23" s="222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89"/>
      <c r="AK23" s="89"/>
      <c r="AL23" s="89"/>
      <c r="AM23" s="89"/>
      <c r="AN23" s="89"/>
      <c r="AO23" s="89"/>
      <c r="AP23" s="89"/>
      <c r="AQ23" s="225"/>
      <c r="AR23" s="89"/>
      <c r="AS23" s="89"/>
      <c r="AT23" s="89"/>
      <c r="AU23" s="89"/>
      <c r="AV23" s="89"/>
      <c r="AW23" s="89"/>
      <c r="AX23" s="15"/>
      <c r="AY23" s="15"/>
      <c r="AZ23" s="15"/>
      <c r="BA23" s="15"/>
      <c r="BB23" s="15"/>
      <c r="BC23" s="23"/>
      <c r="BD23" s="23"/>
      <c r="BE23" s="16"/>
    </row>
    <row r="24" spans="1:61" s="14" customFormat="1" ht="33.75" customHeight="1" thickBot="1" x14ac:dyDescent="0.3">
      <c r="A24" s="544" t="s">
        <v>29</v>
      </c>
      <c r="B24" s="544"/>
      <c r="C24" s="544"/>
      <c r="D24" s="544"/>
      <c r="E24" s="544"/>
      <c r="F24" s="544"/>
      <c r="G24" s="544"/>
      <c r="H24" s="544"/>
      <c r="I24" s="544"/>
      <c r="J24" s="544"/>
      <c r="K24" s="544"/>
      <c r="L24" s="544"/>
      <c r="M24" s="544"/>
      <c r="N24" s="544"/>
      <c r="O24" s="544"/>
      <c r="P24" s="544"/>
      <c r="Q24" s="544"/>
      <c r="R24" s="544"/>
      <c r="S24" s="544"/>
      <c r="T24" s="544"/>
      <c r="U24" s="544"/>
      <c r="V24" s="544"/>
      <c r="W24" s="544"/>
      <c r="X24" s="544"/>
      <c r="Y24" s="544"/>
      <c r="Z24" s="544"/>
      <c r="AA24" s="544"/>
      <c r="AB24" s="544"/>
      <c r="AC24" s="544"/>
      <c r="AD24" s="544"/>
      <c r="AE24" s="544"/>
      <c r="AF24" s="544"/>
      <c r="AG24" s="544"/>
      <c r="AH24" s="544"/>
      <c r="AI24" s="544"/>
      <c r="AJ24" s="544"/>
      <c r="AK24" s="544"/>
      <c r="AL24" s="544"/>
      <c r="AM24" s="544"/>
      <c r="AN24" s="544"/>
      <c r="AO24" s="544"/>
      <c r="AP24" s="544"/>
      <c r="AQ24" s="544"/>
      <c r="AR24" s="544"/>
      <c r="AS24" s="544"/>
      <c r="AT24" s="544"/>
      <c r="AU24" s="544"/>
      <c r="AV24" s="544"/>
      <c r="AW24" s="544"/>
      <c r="AX24" s="544"/>
      <c r="AY24" s="544"/>
      <c r="AZ24" s="544"/>
      <c r="BA24" s="544"/>
      <c r="BB24" s="544"/>
      <c r="BC24" s="544"/>
      <c r="BD24" s="544"/>
      <c r="BE24" s="544"/>
      <c r="BF24" s="544"/>
      <c r="BG24" s="544"/>
      <c r="BH24" s="544"/>
      <c r="BI24" s="544"/>
    </row>
    <row r="25" spans="1:61" s="14" customFormat="1" ht="74.25" customHeight="1" x14ac:dyDescent="0.25">
      <c r="A25" s="345" t="s">
        <v>84</v>
      </c>
      <c r="B25" s="348" t="s">
        <v>94</v>
      </c>
      <c r="C25" s="349"/>
      <c r="D25" s="349"/>
      <c r="E25" s="349"/>
      <c r="F25" s="349"/>
      <c r="G25" s="349"/>
      <c r="H25" s="349"/>
      <c r="I25" s="349"/>
      <c r="J25" s="349"/>
      <c r="K25" s="349"/>
      <c r="L25" s="349"/>
      <c r="M25" s="349"/>
      <c r="N25" s="349"/>
      <c r="O25" s="350"/>
      <c r="P25" s="477" t="s">
        <v>7</v>
      </c>
      <c r="Q25" s="519"/>
      <c r="R25" s="477" t="s">
        <v>8</v>
      </c>
      <c r="S25" s="478"/>
      <c r="T25" s="483" t="s">
        <v>9</v>
      </c>
      <c r="U25" s="484"/>
      <c r="V25" s="484"/>
      <c r="W25" s="484"/>
      <c r="X25" s="484"/>
      <c r="Y25" s="484"/>
      <c r="Z25" s="484"/>
      <c r="AA25" s="484"/>
      <c r="AB25" s="484"/>
      <c r="AC25" s="484"/>
      <c r="AD25" s="484"/>
      <c r="AE25" s="485"/>
      <c r="AF25" s="537" t="s">
        <v>28</v>
      </c>
      <c r="AG25" s="537"/>
      <c r="AH25" s="537"/>
      <c r="AI25" s="537"/>
      <c r="AJ25" s="537"/>
      <c r="AK25" s="537"/>
      <c r="AL25" s="537"/>
      <c r="AM25" s="537"/>
      <c r="AN25" s="537"/>
      <c r="AO25" s="537"/>
      <c r="AP25" s="537"/>
      <c r="AQ25" s="537"/>
      <c r="AR25" s="537"/>
      <c r="AS25" s="537"/>
      <c r="AT25" s="537"/>
      <c r="AU25" s="537"/>
      <c r="AV25" s="537"/>
      <c r="AW25" s="537"/>
      <c r="AX25" s="537"/>
      <c r="AY25" s="537"/>
      <c r="AZ25" s="537"/>
      <c r="BA25" s="537"/>
      <c r="BB25" s="537"/>
      <c r="BC25" s="538"/>
      <c r="BD25" s="673" t="s">
        <v>18</v>
      </c>
      <c r="BE25" s="674"/>
      <c r="BF25" s="497" t="s">
        <v>85</v>
      </c>
      <c r="BG25" s="497"/>
      <c r="BH25" s="497"/>
      <c r="BI25" s="498"/>
    </row>
    <row r="26" spans="1:61" s="14" customFormat="1" ht="26.4" customHeight="1" x14ac:dyDescent="0.25">
      <c r="A26" s="346"/>
      <c r="B26" s="351"/>
      <c r="C26" s="352"/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3"/>
      <c r="P26" s="479"/>
      <c r="Q26" s="520"/>
      <c r="R26" s="479"/>
      <c r="S26" s="480"/>
      <c r="T26" s="609" t="s">
        <v>4</v>
      </c>
      <c r="U26" s="474"/>
      <c r="V26" s="615" t="s">
        <v>10</v>
      </c>
      <c r="W26" s="474"/>
      <c r="X26" s="361" t="s">
        <v>11</v>
      </c>
      <c r="Y26" s="535"/>
      <c r="Z26" s="535"/>
      <c r="AA26" s="535"/>
      <c r="AB26" s="535"/>
      <c r="AC26" s="535"/>
      <c r="AD26" s="535"/>
      <c r="AE26" s="536"/>
      <c r="AF26" s="362" t="s">
        <v>13</v>
      </c>
      <c r="AG26" s="531"/>
      <c r="AH26" s="531"/>
      <c r="AI26" s="531"/>
      <c r="AJ26" s="531"/>
      <c r="AK26" s="533"/>
      <c r="AL26" s="362" t="s">
        <v>14</v>
      </c>
      <c r="AM26" s="531"/>
      <c r="AN26" s="531"/>
      <c r="AO26" s="531"/>
      <c r="AP26" s="531"/>
      <c r="AQ26" s="533"/>
      <c r="AR26" s="362" t="s">
        <v>15</v>
      </c>
      <c r="AS26" s="531"/>
      <c r="AT26" s="531"/>
      <c r="AU26" s="531"/>
      <c r="AV26" s="531"/>
      <c r="AW26" s="533"/>
      <c r="AX26" s="452" t="s">
        <v>123</v>
      </c>
      <c r="AY26" s="540"/>
      <c r="AZ26" s="540"/>
      <c r="BA26" s="540"/>
      <c r="BB26" s="540"/>
      <c r="BC26" s="541"/>
      <c r="BD26" s="675"/>
      <c r="BE26" s="676"/>
      <c r="BF26" s="499"/>
      <c r="BG26" s="499"/>
      <c r="BH26" s="499"/>
      <c r="BI26" s="500"/>
    </row>
    <row r="27" spans="1:61" s="14" customFormat="1" ht="75.75" customHeight="1" x14ac:dyDescent="0.25">
      <c r="A27" s="346"/>
      <c r="B27" s="351"/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3"/>
      <c r="P27" s="479"/>
      <c r="Q27" s="520"/>
      <c r="R27" s="479"/>
      <c r="S27" s="480"/>
      <c r="T27" s="610"/>
      <c r="U27" s="611"/>
      <c r="V27" s="664"/>
      <c r="W27" s="611"/>
      <c r="X27" s="473" t="s">
        <v>12</v>
      </c>
      <c r="Y27" s="474"/>
      <c r="Z27" s="473" t="s">
        <v>86</v>
      </c>
      <c r="AA27" s="474"/>
      <c r="AB27" s="473" t="s">
        <v>87</v>
      </c>
      <c r="AC27" s="474"/>
      <c r="AD27" s="615" t="s">
        <v>62</v>
      </c>
      <c r="AE27" s="616"/>
      <c r="AF27" s="530" t="s">
        <v>358</v>
      </c>
      <c r="AG27" s="531"/>
      <c r="AH27" s="531"/>
      <c r="AI27" s="532" t="s">
        <v>149</v>
      </c>
      <c r="AJ27" s="531"/>
      <c r="AK27" s="533"/>
      <c r="AL27" s="530" t="s">
        <v>199</v>
      </c>
      <c r="AM27" s="531"/>
      <c r="AN27" s="531"/>
      <c r="AO27" s="532" t="s">
        <v>359</v>
      </c>
      <c r="AP27" s="531"/>
      <c r="AQ27" s="533"/>
      <c r="AR27" s="530" t="s">
        <v>374</v>
      </c>
      <c r="AS27" s="531"/>
      <c r="AT27" s="531"/>
      <c r="AU27" s="532" t="s">
        <v>375</v>
      </c>
      <c r="AV27" s="531"/>
      <c r="AW27" s="533"/>
      <c r="AX27" s="530" t="s">
        <v>336</v>
      </c>
      <c r="AY27" s="531"/>
      <c r="AZ27" s="531"/>
      <c r="BA27" s="423" t="s">
        <v>397</v>
      </c>
      <c r="BB27" s="545"/>
      <c r="BC27" s="486"/>
      <c r="BD27" s="675"/>
      <c r="BE27" s="676"/>
      <c r="BF27" s="499"/>
      <c r="BG27" s="499"/>
      <c r="BH27" s="499"/>
      <c r="BI27" s="500"/>
    </row>
    <row r="28" spans="1:61" s="14" customFormat="1" ht="156.75" customHeight="1" thickBot="1" x14ac:dyDescent="0.3">
      <c r="A28" s="346"/>
      <c r="B28" s="351"/>
      <c r="C28" s="352"/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3"/>
      <c r="P28" s="479"/>
      <c r="Q28" s="520"/>
      <c r="R28" s="479"/>
      <c r="S28" s="480"/>
      <c r="T28" s="612"/>
      <c r="U28" s="476"/>
      <c r="V28" s="475"/>
      <c r="W28" s="476"/>
      <c r="X28" s="475"/>
      <c r="Y28" s="476"/>
      <c r="Z28" s="475"/>
      <c r="AA28" s="476"/>
      <c r="AB28" s="475"/>
      <c r="AC28" s="476"/>
      <c r="AD28" s="475"/>
      <c r="AE28" s="617"/>
      <c r="AF28" s="238" t="s">
        <v>2</v>
      </c>
      <c r="AG28" s="239" t="s">
        <v>16</v>
      </c>
      <c r="AH28" s="239" t="s">
        <v>17</v>
      </c>
      <c r="AI28" s="239" t="s">
        <v>2</v>
      </c>
      <c r="AJ28" s="239" t="s">
        <v>16</v>
      </c>
      <c r="AK28" s="240" t="s">
        <v>17</v>
      </c>
      <c r="AL28" s="238" t="s">
        <v>2</v>
      </c>
      <c r="AM28" s="239" t="s">
        <v>16</v>
      </c>
      <c r="AN28" s="239" t="s">
        <v>17</v>
      </c>
      <c r="AO28" s="239" t="s">
        <v>2</v>
      </c>
      <c r="AP28" s="239" t="s">
        <v>16</v>
      </c>
      <c r="AQ28" s="241" t="s">
        <v>17</v>
      </c>
      <c r="AR28" s="238" t="s">
        <v>2</v>
      </c>
      <c r="AS28" s="239" t="s">
        <v>16</v>
      </c>
      <c r="AT28" s="239" t="s">
        <v>17</v>
      </c>
      <c r="AU28" s="239" t="s">
        <v>2</v>
      </c>
      <c r="AV28" s="239" t="s">
        <v>16</v>
      </c>
      <c r="AW28" s="240" t="s">
        <v>17</v>
      </c>
      <c r="AX28" s="238" t="s">
        <v>2</v>
      </c>
      <c r="AY28" s="239" t="s">
        <v>16</v>
      </c>
      <c r="AZ28" s="239" t="s">
        <v>17</v>
      </c>
      <c r="BA28" s="239" t="s">
        <v>2</v>
      </c>
      <c r="BB28" s="239" t="s">
        <v>16</v>
      </c>
      <c r="BC28" s="242" t="s">
        <v>17</v>
      </c>
      <c r="BD28" s="677"/>
      <c r="BE28" s="678"/>
      <c r="BF28" s="499"/>
      <c r="BG28" s="499"/>
      <c r="BH28" s="499"/>
      <c r="BI28" s="500"/>
    </row>
    <row r="29" spans="1:61" s="14" customFormat="1" ht="66" customHeight="1" thickBot="1" x14ac:dyDescent="0.3">
      <c r="A29" s="243">
        <v>1</v>
      </c>
      <c r="B29" s="511" t="s">
        <v>95</v>
      </c>
      <c r="C29" s="512"/>
      <c r="D29" s="512"/>
      <c r="E29" s="512"/>
      <c r="F29" s="512"/>
      <c r="G29" s="512"/>
      <c r="H29" s="512"/>
      <c r="I29" s="512"/>
      <c r="J29" s="512"/>
      <c r="K29" s="512"/>
      <c r="L29" s="512"/>
      <c r="M29" s="512"/>
      <c r="N29" s="512"/>
      <c r="O29" s="513"/>
      <c r="P29" s="514"/>
      <c r="Q29" s="515"/>
      <c r="R29" s="514"/>
      <c r="S29" s="670"/>
      <c r="T29" s="640">
        <f>SUM(T30,T35,T39,T41,T52,T55,T63,T66,T45,T47)</f>
        <v>4628</v>
      </c>
      <c r="U29" s="641"/>
      <c r="V29" s="640">
        <f>SUM(V30,V35,V39,V41,V52,V55,V63,V66,V45,V47)</f>
        <v>2102</v>
      </c>
      <c r="W29" s="641"/>
      <c r="X29" s="644">
        <f>SUM(X30,X35,X39,X41,X52,X55,X63,X66,X45,X47)</f>
        <v>854</v>
      </c>
      <c r="Y29" s="645"/>
      <c r="Z29" s="644">
        <f>SUM(Z30,Z35,Z39,Z41,Z52,Z55,Z63,Z66,Z45,Z47)</f>
        <v>474</v>
      </c>
      <c r="AA29" s="645"/>
      <c r="AB29" s="644">
        <f>SUM(AB30,AB35,AB39,AB41,AB52,AB55,AB63,AB66,AB45,AB47)</f>
        <v>680</v>
      </c>
      <c r="AC29" s="645"/>
      <c r="AD29" s="644">
        <f>SUM(AD30,AD35,AD39,AD41,AD52,AD55,AD63,AD66,AD45,AD47)</f>
        <v>94</v>
      </c>
      <c r="AE29" s="645"/>
      <c r="AF29" s="97"/>
      <c r="AG29" s="98"/>
      <c r="AH29" s="98"/>
      <c r="AI29" s="98"/>
      <c r="AJ29" s="98"/>
      <c r="AK29" s="99"/>
      <c r="AL29" s="100"/>
      <c r="AM29" s="98"/>
      <c r="AN29" s="98"/>
      <c r="AO29" s="98"/>
      <c r="AP29" s="98"/>
      <c r="AQ29" s="101"/>
      <c r="AR29" s="100"/>
      <c r="AS29" s="98"/>
      <c r="AT29" s="98"/>
      <c r="AU29" s="98"/>
      <c r="AV29" s="98"/>
      <c r="AW29" s="99"/>
      <c r="AX29" s="100"/>
      <c r="AY29" s="98"/>
      <c r="AZ29" s="98"/>
      <c r="BA29" s="98"/>
      <c r="BB29" s="98"/>
      <c r="BC29" s="102"/>
      <c r="BD29" s="671">
        <f>SUM(BD30,BD35,BD39,BD41,BD52,BD55,BD63,BD66,BD45,BD47)</f>
        <v>120</v>
      </c>
      <c r="BE29" s="672"/>
      <c r="BF29" s="660"/>
      <c r="BG29" s="661"/>
      <c r="BH29" s="661"/>
      <c r="BI29" s="662"/>
    </row>
    <row r="30" spans="1:61" s="26" customFormat="1" ht="66" customHeight="1" x14ac:dyDescent="0.25">
      <c r="A30" s="244" t="s">
        <v>179</v>
      </c>
      <c r="B30" s="508" t="s">
        <v>152</v>
      </c>
      <c r="C30" s="509"/>
      <c r="D30" s="509"/>
      <c r="E30" s="509"/>
      <c r="F30" s="509"/>
      <c r="G30" s="509"/>
      <c r="H30" s="509"/>
      <c r="I30" s="509"/>
      <c r="J30" s="509"/>
      <c r="K30" s="509"/>
      <c r="L30" s="509"/>
      <c r="M30" s="509"/>
      <c r="N30" s="509"/>
      <c r="O30" s="510"/>
      <c r="P30" s="667"/>
      <c r="Q30" s="668"/>
      <c r="R30" s="667"/>
      <c r="S30" s="669"/>
      <c r="T30" s="461">
        <f>SUM(T31:U34)</f>
        <v>432</v>
      </c>
      <c r="U30" s="462"/>
      <c r="V30" s="461">
        <f>SUM(V31:W34)</f>
        <v>204</v>
      </c>
      <c r="W30" s="462"/>
      <c r="X30" s="461">
        <f>SUM(X31:Y34)</f>
        <v>110</v>
      </c>
      <c r="Y30" s="462"/>
      <c r="Z30" s="461"/>
      <c r="AA30" s="462"/>
      <c r="AB30" s="461"/>
      <c r="AC30" s="462"/>
      <c r="AD30" s="461">
        <f>SUM(AD31:AE34)</f>
        <v>94</v>
      </c>
      <c r="AE30" s="462"/>
      <c r="AF30" s="185"/>
      <c r="AG30" s="186"/>
      <c r="AH30" s="186"/>
      <c r="AI30" s="186"/>
      <c r="AJ30" s="186"/>
      <c r="AK30" s="187"/>
      <c r="AL30" s="95"/>
      <c r="AM30" s="186"/>
      <c r="AN30" s="186"/>
      <c r="AO30" s="186"/>
      <c r="AP30" s="186"/>
      <c r="AQ30" s="207"/>
      <c r="AR30" s="185"/>
      <c r="AS30" s="186"/>
      <c r="AT30" s="186"/>
      <c r="AU30" s="186"/>
      <c r="AV30" s="186"/>
      <c r="AW30" s="187"/>
      <c r="AX30" s="95"/>
      <c r="AY30" s="186"/>
      <c r="AZ30" s="186"/>
      <c r="BA30" s="186"/>
      <c r="BB30" s="186"/>
      <c r="BC30" s="208"/>
      <c r="BD30" s="682">
        <f>SUM(BD31:BE34)</f>
        <v>12</v>
      </c>
      <c r="BE30" s="683"/>
      <c r="BF30" s="702"/>
      <c r="BG30" s="703"/>
      <c r="BH30" s="703"/>
      <c r="BI30" s="704"/>
    </row>
    <row r="31" spans="1:61" s="14" customFormat="1" ht="33" customHeight="1" x14ac:dyDescent="0.25">
      <c r="A31" s="245" t="s">
        <v>157</v>
      </c>
      <c r="B31" s="526" t="s">
        <v>188</v>
      </c>
      <c r="C31" s="526"/>
      <c r="D31" s="526"/>
      <c r="E31" s="526"/>
      <c r="F31" s="526"/>
      <c r="G31" s="526"/>
      <c r="H31" s="526"/>
      <c r="I31" s="526"/>
      <c r="J31" s="526"/>
      <c r="K31" s="526"/>
      <c r="L31" s="526"/>
      <c r="M31" s="526"/>
      <c r="N31" s="526"/>
      <c r="O31" s="526"/>
      <c r="P31" s="451">
        <v>2</v>
      </c>
      <c r="Q31" s="452"/>
      <c r="R31" s="451"/>
      <c r="S31" s="466"/>
      <c r="T31" s="410">
        <v>144</v>
      </c>
      <c r="U31" s="411"/>
      <c r="V31" s="467">
        <v>76</v>
      </c>
      <c r="W31" s="411"/>
      <c r="X31" s="463">
        <v>40</v>
      </c>
      <c r="Y31" s="551"/>
      <c r="Z31" s="463"/>
      <c r="AA31" s="551"/>
      <c r="AB31" s="463"/>
      <c r="AC31" s="551"/>
      <c r="AD31" s="463">
        <v>36</v>
      </c>
      <c r="AE31" s="548"/>
      <c r="AF31" s="54"/>
      <c r="AG31" s="50"/>
      <c r="AH31" s="103"/>
      <c r="AI31" s="50">
        <v>144</v>
      </c>
      <c r="AJ31" s="50">
        <v>76</v>
      </c>
      <c r="AK31" s="104">
        <v>4</v>
      </c>
      <c r="AL31" s="50"/>
      <c r="AM31" s="50"/>
      <c r="AN31" s="103"/>
      <c r="AO31" s="50"/>
      <c r="AP31" s="50"/>
      <c r="AQ31" s="104"/>
      <c r="AR31" s="105"/>
      <c r="AS31" s="50"/>
      <c r="AT31" s="50"/>
      <c r="AU31" s="50"/>
      <c r="AV31" s="50"/>
      <c r="AW31" s="53"/>
      <c r="AX31" s="54"/>
      <c r="AY31" s="50"/>
      <c r="AZ31" s="50"/>
      <c r="BA31" s="50"/>
      <c r="BB31" s="50"/>
      <c r="BC31" s="106"/>
      <c r="BD31" s="469">
        <f>SUM(AH31,AK31,AN31,AQ31,AT31,AW31,AZ31)</f>
        <v>4</v>
      </c>
      <c r="BE31" s="470"/>
      <c r="BF31" s="577" t="s">
        <v>99</v>
      </c>
      <c r="BG31" s="578"/>
      <c r="BH31" s="578"/>
      <c r="BI31" s="579"/>
    </row>
    <row r="32" spans="1:61" s="14" customFormat="1" ht="33" customHeight="1" x14ac:dyDescent="0.25">
      <c r="A32" s="245" t="s">
        <v>159</v>
      </c>
      <c r="B32" s="526" t="s">
        <v>425</v>
      </c>
      <c r="C32" s="526"/>
      <c r="D32" s="526"/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451">
        <v>4</v>
      </c>
      <c r="Q32" s="452"/>
      <c r="R32" s="451"/>
      <c r="S32" s="466"/>
      <c r="T32" s="410">
        <v>144</v>
      </c>
      <c r="U32" s="411"/>
      <c r="V32" s="467">
        <v>60</v>
      </c>
      <c r="W32" s="411"/>
      <c r="X32" s="534">
        <v>34</v>
      </c>
      <c r="Y32" s="426"/>
      <c r="Z32" s="463"/>
      <c r="AA32" s="551"/>
      <c r="AB32" s="463"/>
      <c r="AC32" s="551"/>
      <c r="AD32" s="534">
        <v>26</v>
      </c>
      <c r="AE32" s="425"/>
      <c r="AF32" s="105"/>
      <c r="AG32" s="50"/>
      <c r="AH32" s="107"/>
      <c r="AI32" s="50"/>
      <c r="AJ32" s="50"/>
      <c r="AK32" s="108"/>
      <c r="AL32" s="123"/>
      <c r="AM32" s="50"/>
      <c r="AN32" s="107"/>
      <c r="AO32" s="50">
        <v>144</v>
      </c>
      <c r="AP32" s="50">
        <v>60</v>
      </c>
      <c r="AQ32" s="107">
        <v>4</v>
      </c>
      <c r="AR32" s="105"/>
      <c r="AS32" s="50"/>
      <c r="AT32" s="50"/>
      <c r="AU32" s="50"/>
      <c r="AV32" s="50"/>
      <c r="AW32" s="53"/>
      <c r="AX32" s="54"/>
      <c r="AY32" s="50"/>
      <c r="AZ32" s="50"/>
      <c r="BA32" s="50"/>
      <c r="BB32" s="50"/>
      <c r="BC32" s="106"/>
      <c r="BD32" s="468">
        <f>SUM(AH32,AK32,AN32,AQ32,AT32,AW32,AZ32)</f>
        <v>4</v>
      </c>
      <c r="BE32" s="468"/>
      <c r="BF32" s="488" t="s">
        <v>100</v>
      </c>
      <c r="BG32" s="488"/>
      <c r="BH32" s="488"/>
      <c r="BI32" s="488"/>
    </row>
    <row r="33" spans="1:61" s="14" customFormat="1" ht="33" customHeight="1" x14ac:dyDescent="0.25">
      <c r="A33" s="245" t="s">
        <v>160</v>
      </c>
      <c r="B33" s="526" t="s">
        <v>423</v>
      </c>
      <c r="C33" s="526"/>
      <c r="D33" s="526"/>
      <c r="E33" s="526"/>
      <c r="F33" s="526"/>
      <c r="G33" s="526"/>
      <c r="H33" s="526"/>
      <c r="I33" s="526"/>
      <c r="J33" s="526"/>
      <c r="K33" s="526"/>
      <c r="L33" s="526"/>
      <c r="M33" s="526"/>
      <c r="N33" s="526"/>
      <c r="O33" s="526"/>
      <c r="P33" s="451"/>
      <c r="Q33" s="452"/>
      <c r="R33" s="451">
        <v>4</v>
      </c>
      <c r="S33" s="466"/>
      <c r="T33" s="410">
        <v>72</v>
      </c>
      <c r="U33" s="411"/>
      <c r="V33" s="467">
        <v>34</v>
      </c>
      <c r="W33" s="411"/>
      <c r="X33" s="463">
        <v>18</v>
      </c>
      <c r="Y33" s="551"/>
      <c r="Z33" s="491"/>
      <c r="AA33" s="492"/>
      <c r="AB33" s="491"/>
      <c r="AC33" s="492"/>
      <c r="AD33" s="463">
        <v>16</v>
      </c>
      <c r="AE33" s="548"/>
      <c r="AF33" s="105"/>
      <c r="AG33" s="50"/>
      <c r="AH33" s="103"/>
      <c r="AI33" s="50"/>
      <c r="AJ33" s="50"/>
      <c r="AK33" s="104"/>
      <c r="AL33" s="50"/>
      <c r="AM33" s="50"/>
      <c r="AN33" s="107"/>
      <c r="AO33" s="50">
        <v>72</v>
      </c>
      <c r="AP33" s="50">
        <v>34</v>
      </c>
      <c r="AQ33" s="107">
        <v>2</v>
      </c>
      <c r="AR33" s="105"/>
      <c r="AS33" s="50"/>
      <c r="AT33" s="50"/>
      <c r="AU33" s="50"/>
      <c r="AV33" s="50"/>
      <c r="AW33" s="53"/>
      <c r="AX33" s="54"/>
      <c r="AY33" s="50"/>
      <c r="AZ33" s="50"/>
      <c r="BA33" s="50"/>
      <c r="BB33" s="50"/>
      <c r="BC33" s="106"/>
      <c r="BD33" s="469">
        <f>SUM(AH33,AK33,AN33,AQ33,AT33,AW33,AZ33)</f>
        <v>2</v>
      </c>
      <c r="BE33" s="470"/>
      <c r="BF33" s="679" t="s">
        <v>326</v>
      </c>
      <c r="BG33" s="457"/>
      <c r="BH33" s="457"/>
      <c r="BI33" s="458"/>
    </row>
    <row r="34" spans="1:61" s="14" customFormat="1" ht="33" customHeight="1" x14ac:dyDescent="0.25">
      <c r="A34" s="245" t="s">
        <v>434</v>
      </c>
      <c r="B34" s="526" t="s">
        <v>424</v>
      </c>
      <c r="C34" s="526"/>
      <c r="D34" s="526"/>
      <c r="E34" s="526"/>
      <c r="F34" s="526"/>
      <c r="G34" s="526"/>
      <c r="H34" s="526"/>
      <c r="I34" s="526"/>
      <c r="J34" s="526"/>
      <c r="K34" s="526"/>
      <c r="L34" s="526"/>
      <c r="M34" s="526"/>
      <c r="N34" s="526"/>
      <c r="O34" s="526"/>
      <c r="P34" s="451"/>
      <c r="Q34" s="452"/>
      <c r="R34" s="451">
        <v>2</v>
      </c>
      <c r="S34" s="466"/>
      <c r="T34" s="410">
        <v>72</v>
      </c>
      <c r="U34" s="411"/>
      <c r="V34" s="467">
        <v>34</v>
      </c>
      <c r="W34" s="411"/>
      <c r="X34" s="463">
        <v>18</v>
      </c>
      <c r="Y34" s="551"/>
      <c r="Z34" s="491"/>
      <c r="AA34" s="492"/>
      <c r="AB34" s="491"/>
      <c r="AC34" s="492"/>
      <c r="AD34" s="463">
        <v>16</v>
      </c>
      <c r="AE34" s="548"/>
      <c r="AF34" s="105"/>
      <c r="AG34" s="50"/>
      <c r="AH34" s="103"/>
      <c r="AI34" s="50">
        <v>72</v>
      </c>
      <c r="AJ34" s="50">
        <v>34</v>
      </c>
      <c r="AK34" s="104">
        <v>2</v>
      </c>
      <c r="AL34" s="50"/>
      <c r="AM34" s="50"/>
      <c r="AN34" s="107"/>
      <c r="AO34" s="50"/>
      <c r="AP34" s="50"/>
      <c r="AQ34" s="107"/>
      <c r="AR34" s="105"/>
      <c r="AS34" s="50"/>
      <c r="AT34" s="50"/>
      <c r="AU34" s="50"/>
      <c r="AV34" s="50"/>
      <c r="AW34" s="53"/>
      <c r="AX34" s="54"/>
      <c r="AY34" s="50"/>
      <c r="AZ34" s="50"/>
      <c r="BA34" s="50"/>
      <c r="BB34" s="50"/>
      <c r="BC34" s="106"/>
      <c r="BD34" s="469">
        <f>SUM(AH34,AK34,AN34,AQ34,AT34,AW34,AZ34)</f>
        <v>2</v>
      </c>
      <c r="BE34" s="470"/>
      <c r="BF34" s="679" t="s">
        <v>426</v>
      </c>
      <c r="BG34" s="457"/>
      <c r="BH34" s="457"/>
      <c r="BI34" s="458"/>
    </row>
    <row r="35" spans="1:61" s="26" customFormat="1" ht="66" customHeight="1" x14ac:dyDescent="0.25">
      <c r="A35" s="247" t="s">
        <v>180</v>
      </c>
      <c r="B35" s="539" t="s">
        <v>153</v>
      </c>
      <c r="C35" s="558"/>
      <c r="D35" s="558"/>
      <c r="E35" s="558"/>
      <c r="F35" s="558"/>
      <c r="G35" s="558"/>
      <c r="H35" s="558"/>
      <c r="I35" s="558"/>
      <c r="J35" s="558"/>
      <c r="K35" s="558"/>
      <c r="L35" s="558"/>
      <c r="M35" s="558"/>
      <c r="N35" s="558"/>
      <c r="O35" s="559"/>
      <c r="P35" s="423"/>
      <c r="Q35" s="424"/>
      <c r="R35" s="423"/>
      <c r="S35" s="486"/>
      <c r="T35" s="561">
        <f>SUM(T36:U38)</f>
        <v>1044</v>
      </c>
      <c r="U35" s="562"/>
      <c r="V35" s="461">
        <f>SUM(V36:W38)</f>
        <v>520</v>
      </c>
      <c r="W35" s="462"/>
      <c r="X35" s="461">
        <f>SUM(X36:Y38)</f>
        <v>242</v>
      </c>
      <c r="Y35" s="462"/>
      <c r="Z35" s="461">
        <f>SUM(Z36:AA38)</f>
        <v>88</v>
      </c>
      <c r="AA35" s="462"/>
      <c r="AB35" s="461">
        <f>SUM(AB36:AC38)</f>
        <v>190</v>
      </c>
      <c r="AC35" s="462"/>
      <c r="AD35" s="461"/>
      <c r="AE35" s="462"/>
      <c r="AF35" s="126"/>
      <c r="AG35" s="123"/>
      <c r="AH35" s="125"/>
      <c r="AI35" s="123"/>
      <c r="AJ35" s="149"/>
      <c r="AK35" s="173"/>
      <c r="AL35" s="176"/>
      <c r="AM35" s="123"/>
      <c r="AN35" s="123"/>
      <c r="AO35" s="123"/>
      <c r="AP35" s="123"/>
      <c r="AQ35" s="127"/>
      <c r="AR35" s="126"/>
      <c r="AS35" s="123"/>
      <c r="AT35" s="123"/>
      <c r="AU35" s="123"/>
      <c r="AV35" s="123"/>
      <c r="AW35" s="128"/>
      <c r="AX35" s="122"/>
      <c r="AY35" s="123"/>
      <c r="AZ35" s="123"/>
      <c r="BA35" s="123"/>
      <c r="BB35" s="123"/>
      <c r="BC35" s="129"/>
      <c r="BD35" s="685">
        <f>SUM(BD36:BE38)</f>
        <v>27</v>
      </c>
      <c r="BE35" s="685"/>
      <c r="BF35" s="366" t="s">
        <v>101</v>
      </c>
      <c r="BG35" s="366"/>
      <c r="BH35" s="366"/>
      <c r="BI35" s="401"/>
    </row>
    <row r="36" spans="1:61" s="14" customFormat="1" ht="33" customHeight="1" x14ac:dyDescent="0.25">
      <c r="A36" s="245" t="s">
        <v>158</v>
      </c>
      <c r="B36" s="503" t="s">
        <v>125</v>
      </c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5"/>
      <c r="P36" s="423">
        <v>1.2</v>
      </c>
      <c r="Q36" s="424"/>
      <c r="R36" s="423"/>
      <c r="S36" s="486"/>
      <c r="T36" s="410">
        <f>SUM(AF36,AI36,AL36,AO36,AR36,AU36,AX36,BA36)</f>
        <v>564</v>
      </c>
      <c r="U36" s="411"/>
      <c r="V36" s="467">
        <f>SUM(AG36,AJ36,AM36,AP36,AS36,AV36,AY36,BB36)</f>
        <v>270</v>
      </c>
      <c r="W36" s="411"/>
      <c r="X36" s="412">
        <v>134</v>
      </c>
      <c r="Y36" s="413"/>
      <c r="Z36" s="412"/>
      <c r="AA36" s="413"/>
      <c r="AB36" s="412">
        <v>136</v>
      </c>
      <c r="AC36" s="413"/>
      <c r="AD36" s="412"/>
      <c r="AE36" s="570"/>
      <c r="AF36" s="105">
        <v>324</v>
      </c>
      <c r="AG36" s="50">
        <v>152</v>
      </c>
      <c r="AH36" s="107">
        <v>9</v>
      </c>
      <c r="AI36" s="54">
        <v>240</v>
      </c>
      <c r="AJ36" s="109">
        <v>118</v>
      </c>
      <c r="AK36" s="104">
        <v>6</v>
      </c>
      <c r="AL36" s="110"/>
      <c r="AM36" s="50"/>
      <c r="AN36" s="50"/>
      <c r="AO36" s="50"/>
      <c r="AP36" s="50"/>
      <c r="AQ36" s="111"/>
      <c r="AR36" s="105"/>
      <c r="AS36" s="50"/>
      <c r="AT36" s="50"/>
      <c r="AU36" s="50"/>
      <c r="AV36" s="50"/>
      <c r="AW36" s="53"/>
      <c r="AX36" s="54"/>
      <c r="AY36" s="50"/>
      <c r="AZ36" s="50"/>
      <c r="BA36" s="50"/>
      <c r="BB36" s="50"/>
      <c r="BC36" s="112"/>
      <c r="BD36" s="469">
        <f>SUM(AH36,AK36,AN36,AQ36,AT36,AW36,AZ36)</f>
        <v>15</v>
      </c>
      <c r="BE36" s="470"/>
      <c r="BF36" s="457"/>
      <c r="BG36" s="457"/>
      <c r="BH36" s="457"/>
      <c r="BI36" s="458"/>
    </row>
    <row r="37" spans="1:61" s="14" customFormat="1" ht="33" customHeight="1" x14ac:dyDescent="0.25">
      <c r="A37" s="245" t="s">
        <v>189</v>
      </c>
      <c r="B37" s="526" t="s">
        <v>105</v>
      </c>
      <c r="C37" s="526"/>
      <c r="D37" s="526"/>
      <c r="E37" s="526"/>
      <c r="F37" s="526"/>
      <c r="G37" s="526"/>
      <c r="H37" s="526"/>
      <c r="I37" s="526"/>
      <c r="J37" s="526"/>
      <c r="K37" s="526"/>
      <c r="L37" s="526"/>
      <c r="M37" s="526"/>
      <c r="N37" s="526"/>
      <c r="O37" s="526"/>
      <c r="P37" s="423">
        <v>1</v>
      </c>
      <c r="Q37" s="424"/>
      <c r="R37" s="423">
        <v>2</v>
      </c>
      <c r="S37" s="486"/>
      <c r="T37" s="410">
        <f>SUM(AF37,AI37,AL37,AO37,AR37,AU37,AX37,BA37)</f>
        <v>360</v>
      </c>
      <c r="U37" s="411"/>
      <c r="V37" s="467">
        <f>SUM(AG37,AJ37,AM37,AP37,AS37,AV37,AY37,BB37)</f>
        <v>186</v>
      </c>
      <c r="W37" s="411"/>
      <c r="X37" s="412">
        <v>78</v>
      </c>
      <c r="Y37" s="413"/>
      <c r="Z37" s="412">
        <v>54</v>
      </c>
      <c r="AA37" s="413"/>
      <c r="AB37" s="412">
        <v>54</v>
      </c>
      <c r="AC37" s="413"/>
      <c r="AD37" s="467"/>
      <c r="AE37" s="410"/>
      <c r="AF37" s="105">
        <v>240</v>
      </c>
      <c r="AG37" s="50">
        <v>106</v>
      </c>
      <c r="AH37" s="107">
        <v>6</v>
      </c>
      <c r="AI37" s="50">
        <v>120</v>
      </c>
      <c r="AJ37" s="109">
        <v>80</v>
      </c>
      <c r="AK37" s="104">
        <v>3</v>
      </c>
      <c r="AL37" s="110"/>
      <c r="AM37" s="50"/>
      <c r="AN37" s="50"/>
      <c r="AO37" s="50"/>
      <c r="AP37" s="50"/>
      <c r="AQ37" s="111"/>
      <c r="AR37" s="105"/>
      <c r="AS37" s="50"/>
      <c r="AT37" s="50"/>
      <c r="AU37" s="50"/>
      <c r="AV37" s="50"/>
      <c r="AW37" s="53"/>
      <c r="AX37" s="54"/>
      <c r="AY37" s="50"/>
      <c r="AZ37" s="50"/>
      <c r="BA37" s="50"/>
      <c r="BB37" s="50"/>
      <c r="BC37" s="112"/>
      <c r="BD37" s="469">
        <f>SUM(AH37,AK37,AN37,AQ37,AT37,AW37,AZ37)</f>
        <v>9</v>
      </c>
      <c r="BE37" s="470"/>
      <c r="BF37" s="457"/>
      <c r="BG37" s="457"/>
      <c r="BH37" s="457"/>
      <c r="BI37" s="458"/>
    </row>
    <row r="38" spans="1:61" s="18" customFormat="1" ht="33" customHeight="1" x14ac:dyDescent="0.25">
      <c r="A38" s="245" t="s">
        <v>190</v>
      </c>
      <c r="B38" s="527" t="s">
        <v>106</v>
      </c>
      <c r="C38" s="527"/>
      <c r="D38" s="527"/>
      <c r="E38" s="527"/>
      <c r="F38" s="527"/>
      <c r="G38" s="527"/>
      <c r="H38" s="527"/>
      <c r="I38" s="527"/>
      <c r="J38" s="527"/>
      <c r="K38" s="527"/>
      <c r="L38" s="527"/>
      <c r="M38" s="527"/>
      <c r="N38" s="527"/>
      <c r="O38" s="527"/>
      <c r="P38" s="528">
        <v>2</v>
      </c>
      <c r="Q38" s="576"/>
      <c r="R38" s="528"/>
      <c r="S38" s="529"/>
      <c r="T38" s="410">
        <f>SUM(AF38,AI38,AL38,AO38,AR38,AU38,AX38,BA38)</f>
        <v>120</v>
      </c>
      <c r="U38" s="411"/>
      <c r="V38" s="467">
        <f>SUM(AG38,AJ38,AM38,AP38,AS38,AV38,AY38,BB38)</f>
        <v>64</v>
      </c>
      <c r="W38" s="411"/>
      <c r="X38" s="534">
        <v>30</v>
      </c>
      <c r="Y38" s="426"/>
      <c r="Z38" s="534">
        <v>34</v>
      </c>
      <c r="AA38" s="426"/>
      <c r="AB38" s="534"/>
      <c r="AC38" s="425"/>
      <c r="AD38" s="686"/>
      <c r="AE38" s="687"/>
      <c r="AF38" s="113"/>
      <c r="AG38" s="52"/>
      <c r="AH38" s="52"/>
      <c r="AI38" s="110">
        <v>120</v>
      </c>
      <c r="AJ38" s="114">
        <v>64</v>
      </c>
      <c r="AK38" s="108">
        <v>3</v>
      </c>
      <c r="AL38" s="110"/>
      <c r="AM38" s="115"/>
      <c r="AN38" s="115"/>
      <c r="AO38" s="115"/>
      <c r="AP38" s="115"/>
      <c r="AQ38" s="116"/>
      <c r="AR38" s="117"/>
      <c r="AS38" s="115"/>
      <c r="AT38" s="115"/>
      <c r="AU38" s="115"/>
      <c r="AV38" s="115"/>
      <c r="AW38" s="118"/>
      <c r="AX38" s="110"/>
      <c r="AY38" s="115"/>
      <c r="AZ38" s="115"/>
      <c r="BA38" s="115"/>
      <c r="BB38" s="115"/>
      <c r="BC38" s="119"/>
      <c r="BD38" s="469">
        <v>3</v>
      </c>
      <c r="BE38" s="470"/>
      <c r="BF38" s="457"/>
      <c r="BG38" s="457"/>
      <c r="BH38" s="457"/>
      <c r="BI38" s="458"/>
    </row>
    <row r="39" spans="1:61" s="14" customFormat="1" ht="33" customHeight="1" x14ac:dyDescent="0.25">
      <c r="A39" s="249" t="s">
        <v>181</v>
      </c>
      <c r="B39" s="539" t="s">
        <v>175</v>
      </c>
      <c r="C39" s="558"/>
      <c r="D39" s="558"/>
      <c r="E39" s="558"/>
      <c r="F39" s="558"/>
      <c r="G39" s="558"/>
      <c r="H39" s="558"/>
      <c r="I39" s="558"/>
      <c r="J39" s="558"/>
      <c r="K39" s="558"/>
      <c r="L39" s="558"/>
      <c r="M39" s="558"/>
      <c r="N39" s="558"/>
      <c r="O39" s="559"/>
      <c r="P39" s="250"/>
      <c r="Q39" s="251"/>
      <c r="R39" s="250"/>
      <c r="S39" s="252"/>
      <c r="T39" s="453">
        <f>SUM(T40:U40)</f>
        <v>226</v>
      </c>
      <c r="U39" s="454"/>
      <c r="V39" s="453">
        <f>SUM(V40:W40)</f>
        <v>126</v>
      </c>
      <c r="W39" s="454"/>
      <c r="X39" s="453"/>
      <c r="Y39" s="454"/>
      <c r="Z39" s="453"/>
      <c r="AA39" s="454"/>
      <c r="AB39" s="453">
        <f>SUM(AB40:AC40)</f>
        <v>126</v>
      </c>
      <c r="AC39" s="454"/>
      <c r="AD39" s="454"/>
      <c r="AE39" s="493"/>
      <c r="AF39" s="54"/>
      <c r="AG39" s="50"/>
      <c r="AH39" s="107"/>
      <c r="AI39" s="50"/>
      <c r="AJ39" s="109"/>
      <c r="AK39" s="53"/>
      <c r="AL39" s="54"/>
      <c r="AM39" s="50"/>
      <c r="AN39" s="50"/>
      <c r="AO39" s="50"/>
      <c r="AP39" s="50"/>
      <c r="AQ39" s="111"/>
      <c r="AR39" s="105"/>
      <c r="AS39" s="50"/>
      <c r="AT39" s="50"/>
      <c r="AU39" s="50"/>
      <c r="AV39" s="50"/>
      <c r="AW39" s="53"/>
      <c r="AX39" s="54"/>
      <c r="AY39" s="50"/>
      <c r="AZ39" s="50"/>
      <c r="BA39" s="50"/>
      <c r="BB39" s="50"/>
      <c r="BC39" s="106"/>
      <c r="BD39" s="684">
        <f>SUM(BD40:BE40)</f>
        <v>6</v>
      </c>
      <c r="BE39" s="659"/>
      <c r="BF39" s="397" t="s">
        <v>118</v>
      </c>
      <c r="BG39" s="397"/>
      <c r="BH39" s="397"/>
      <c r="BI39" s="398"/>
    </row>
    <row r="40" spans="1:61" s="14" customFormat="1" ht="33" customHeight="1" x14ac:dyDescent="0.25">
      <c r="A40" s="253" t="s">
        <v>250</v>
      </c>
      <c r="B40" s="437" t="s">
        <v>109</v>
      </c>
      <c r="C40" s="438"/>
      <c r="D40" s="438"/>
      <c r="E40" s="438"/>
      <c r="F40" s="438"/>
      <c r="G40" s="438"/>
      <c r="H40" s="438"/>
      <c r="I40" s="438"/>
      <c r="J40" s="438"/>
      <c r="K40" s="438"/>
      <c r="L40" s="438"/>
      <c r="M40" s="438"/>
      <c r="N40" s="438"/>
      <c r="O40" s="439"/>
      <c r="P40" s="423">
        <v>3</v>
      </c>
      <c r="Q40" s="424"/>
      <c r="R40" s="423">
        <v>2</v>
      </c>
      <c r="S40" s="486"/>
      <c r="T40" s="410">
        <f>SUM(AF40,AI40,AL40,AO40,AR40,AU40,AX40,BA40)</f>
        <v>226</v>
      </c>
      <c r="U40" s="411"/>
      <c r="V40" s="467">
        <f>SUM(AG40,AJ40,AM40,AP40,AS40,AV40,AY40,BB40)</f>
        <v>126</v>
      </c>
      <c r="W40" s="411"/>
      <c r="X40" s="412"/>
      <c r="Y40" s="413"/>
      <c r="Z40" s="412"/>
      <c r="AA40" s="413"/>
      <c r="AB40" s="412">
        <v>126</v>
      </c>
      <c r="AC40" s="413"/>
      <c r="AD40" s="412"/>
      <c r="AE40" s="570"/>
      <c r="AF40" s="105"/>
      <c r="AG40" s="50"/>
      <c r="AH40" s="50"/>
      <c r="AI40" s="50">
        <v>112</v>
      </c>
      <c r="AJ40" s="50">
        <v>72</v>
      </c>
      <c r="AK40" s="121">
        <v>3</v>
      </c>
      <c r="AL40" s="54">
        <v>114</v>
      </c>
      <c r="AM40" s="50">
        <v>54</v>
      </c>
      <c r="AN40" s="50">
        <v>3</v>
      </c>
      <c r="AO40" s="50"/>
      <c r="AP40" s="50"/>
      <c r="AQ40" s="103"/>
      <c r="AR40" s="105"/>
      <c r="AS40" s="50"/>
      <c r="AT40" s="50"/>
      <c r="AU40" s="50"/>
      <c r="AV40" s="50"/>
      <c r="AW40" s="53"/>
      <c r="AX40" s="54"/>
      <c r="AY40" s="50"/>
      <c r="AZ40" s="50"/>
      <c r="BA40" s="50"/>
      <c r="BB40" s="50"/>
      <c r="BC40" s="106"/>
      <c r="BD40" s="469">
        <f>SUM(AH40,AK40,AN40,AQ40,AT40,AW40,AZ40)</f>
        <v>6</v>
      </c>
      <c r="BE40" s="470"/>
      <c r="BF40" s="457"/>
      <c r="BG40" s="457"/>
      <c r="BH40" s="457"/>
      <c r="BI40" s="458"/>
    </row>
    <row r="41" spans="1:61" s="14" customFormat="1" ht="99.75" customHeight="1" x14ac:dyDescent="0.25">
      <c r="A41" s="249" t="s">
        <v>269</v>
      </c>
      <c r="B41" s="539" t="s">
        <v>279</v>
      </c>
      <c r="C41" s="438"/>
      <c r="D41" s="438"/>
      <c r="E41" s="438"/>
      <c r="F41" s="438"/>
      <c r="G41" s="438"/>
      <c r="H41" s="438"/>
      <c r="I41" s="438"/>
      <c r="J41" s="438"/>
      <c r="K41" s="438"/>
      <c r="L41" s="438"/>
      <c r="M41" s="438"/>
      <c r="N41" s="438"/>
      <c r="O41" s="439"/>
      <c r="P41" s="423">
        <v>1</v>
      </c>
      <c r="Q41" s="424"/>
      <c r="R41" s="423">
        <v>1.1000000000000001</v>
      </c>
      <c r="S41" s="486"/>
      <c r="T41" s="453">
        <f>SUM(T42:U44)</f>
        <v>246</v>
      </c>
      <c r="U41" s="454"/>
      <c r="V41" s="453">
        <f>SUM(V42:W44)</f>
        <v>126</v>
      </c>
      <c r="W41" s="454"/>
      <c r="X41" s="453">
        <f>SUM(X42:Y44)</f>
        <v>54</v>
      </c>
      <c r="Y41" s="454"/>
      <c r="Z41" s="453">
        <f>SUM(Z42:AA44)</f>
        <v>18</v>
      </c>
      <c r="AA41" s="454"/>
      <c r="AB41" s="453">
        <f>SUM(AB42:AC44)</f>
        <v>54</v>
      </c>
      <c r="AC41" s="454"/>
      <c r="AD41" s="453"/>
      <c r="AE41" s="599"/>
      <c r="AF41" s="105"/>
      <c r="AG41" s="54"/>
      <c r="AH41" s="107">
        <v>6</v>
      </c>
      <c r="AI41" s="54"/>
      <c r="AJ41" s="54"/>
      <c r="AK41" s="53"/>
      <c r="AL41" s="54"/>
      <c r="AM41" s="50"/>
      <c r="AN41" s="50"/>
      <c r="AO41" s="50"/>
      <c r="AP41" s="50"/>
      <c r="AQ41" s="111"/>
      <c r="AR41" s="105"/>
      <c r="AS41" s="50"/>
      <c r="AT41" s="50"/>
      <c r="AU41" s="50"/>
      <c r="AV41" s="50"/>
      <c r="AW41" s="53"/>
      <c r="AX41" s="54"/>
      <c r="AY41" s="50"/>
      <c r="AZ41" s="50"/>
      <c r="BA41" s="50"/>
      <c r="BB41" s="50"/>
      <c r="BC41" s="106"/>
      <c r="BD41" s="684">
        <v>6</v>
      </c>
      <c r="BE41" s="659"/>
      <c r="BF41" s="679"/>
      <c r="BG41" s="457"/>
      <c r="BH41" s="457"/>
      <c r="BI41" s="458"/>
    </row>
    <row r="42" spans="1:61" s="26" customFormat="1" ht="69.75" customHeight="1" x14ac:dyDescent="0.25">
      <c r="A42" s="254" t="s">
        <v>271</v>
      </c>
      <c r="B42" s="516" t="s">
        <v>231</v>
      </c>
      <c r="C42" s="517"/>
      <c r="D42" s="517"/>
      <c r="E42" s="517"/>
      <c r="F42" s="517"/>
      <c r="G42" s="517"/>
      <c r="H42" s="517"/>
      <c r="I42" s="517"/>
      <c r="J42" s="517"/>
      <c r="K42" s="517"/>
      <c r="L42" s="517"/>
      <c r="M42" s="517"/>
      <c r="N42" s="517"/>
      <c r="O42" s="518"/>
      <c r="P42" s="423"/>
      <c r="Q42" s="424"/>
      <c r="R42" s="423"/>
      <c r="S42" s="486"/>
      <c r="T42" s="410">
        <f>SUM(AF42,AI42,AL42,AO42,AR42,AU42,AX42,BA42)</f>
        <v>120</v>
      </c>
      <c r="U42" s="411"/>
      <c r="V42" s="467">
        <f>SUM(AG42,AJ42,AM42,AP42,AS42,AV42,AY42,BB42)</f>
        <v>54</v>
      </c>
      <c r="W42" s="411"/>
      <c r="X42" s="412">
        <v>18</v>
      </c>
      <c r="Y42" s="413"/>
      <c r="Z42" s="412">
        <v>18</v>
      </c>
      <c r="AA42" s="413"/>
      <c r="AB42" s="412">
        <v>18</v>
      </c>
      <c r="AC42" s="413"/>
      <c r="AD42" s="412"/>
      <c r="AE42" s="665"/>
      <c r="AF42" s="122">
        <v>120</v>
      </c>
      <c r="AG42" s="123">
        <v>54</v>
      </c>
      <c r="AH42" s="124"/>
      <c r="AI42" s="123"/>
      <c r="AJ42" s="123"/>
      <c r="AK42" s="125"/>
      <c r="AL42" s="126"/>
      <c r="AM42" s="123"/>
      <c r="AN42" s="127"/>
      <c r="AO42" s="123"/>
      <c r="AP42" s="123"/>
      <c r="AQ42" s="127"/>
      <c r="AR42" s="126"/>
      <c r="AS42" s="123"/>
      <c r="AT42" s="123"/>
      <c r="AU42" s="123"/>
      <c r="AV42" s="123"/>
      <c r="AW42" s="128"/>
      <c r="AX42" s="122"/>
      <c r="AY42" s="123"/>
      <c r="AZ42" s="123"/>
      <c r="BA42" s="123"/>
      <c r="BB42" s="123"/>
      <c r="BC42" s="129"/>
      <c r="BD42" s="680"/>
      <c r="BE42" s="681"/>
      <c r="BF42" s="366" t="s">
        <v>102</v>
      </c>
      <c r="BG42" s="366"/>
      <c r="BH42" s="366"/>
      <c r="BI42" s="401"/>
    </row>
    <row r="43" spans="1:61" s="26" customFormat="1" ht="66" customHeight="1" x14ac:dyDescent="0.25">
      <c r="A43" s="254" t="s">
        <v>274</v>
      </c>
      <c r="B43" s="516" t="s">
        <v>232</v>
      </c>
      <c r="C43" s="517"/>
      <c r="D43" s="517"/>
      <c r="E43" s="517"/>
      <c r="F43" s="517"/>
      <c r="G43" s="517"/>
      <c r="H43" s="517"/>
      <c r="I43" s="517"/>
      <c r="J43" s="517"/>
      <c r="K43" s="517"/>
      <c r="L43" s="517"/>
      <c r="M43" s="517"/>
      <c r="N43" s="517"/>
      <c r="O43" s="518"/>
      <c r="P43" s="250"/>
      <c r="Q43" s="251"/>
      <c r="R43" s="423"/>
      <c r="S43" s="486"/>
      <c r="T43" s="410">
        <f>SUM(AF43,AI43,AL43,AO43,AR43,AU43,AX43,BA43)</f>
        <v>66</v>
      </c>
      <c r="U43" s="411"/>
      <c r="V43" s="467">
        <f>SUM(AG43,AJ43,AM43,AP43,AS43,AV43,AY43,BB43)</f>
        <v>36</v>
      </c>
      <c r="W43" s="411"/>
      <c r="X43" s="412">
        <v>18</v>
      </c>
      <c r="Y43" s="413"/>
      <c r="Z43" s="412"/>
      <c r="AA43" s="413"/>
      <c r="AB43" s="412">
        <v>18</v>
      </c>
      <c r="AC43" s="413"/>
      <c r="AD43" s="412"/>
      <c r="AE43" s="665"/>
      <c r="AF43" s="122">
        <v>66</v>
      </c>
      <c r="AG43" s="123">
        <v>36</v>
      </c>
      <c r="AH43" s="124"/>
      <c r="AI43" s="123"/>
      <c r="AJ43" s="123"/>
      <c r="AK43" s="124"/>
      <c r="AL43" s="126"/>
      <c r="AM43" s="123"/>
      <c r="AN43" s="127"/>
      <c r="AO43" s="123"/>
      <c r="AP43" s="123"/>
      <c r="AQ43" s="127"/>
      <c r="AR43" s="126"/>
      <c r="AS43" s="123"/>
      <c r="AT43" s="123"/>
      <c r="AU43" s="123"/>
      <c r="AV43" s="123"/>
      <c r="AW43" s="128"/>
      <c r="AX43" s="122"/>
      <c r="AY43" s="123"/>
      <c r="AZ43" s="123"/>
      <c r="BA43" s="123"/>
      <c r="BB43" s="123"/>
      <c r="BC43" s="129"/>
      <c r="BD43" s="680"/>
      <c r="BE43" s="681"/>
      <c r="BF43" s="366" t="s">
        <v>122</v>
      </c>
      <c r="BG43" s="366"/>
      <c r="BH43" s="366"/>
      <c r="BI43" s="401"/>
    </row>
    <row r="44" spans="1:61" s="14" customFormat="1" ht="33" customHeight="1" x14ac:dyDescent="0.25">
      <c r="A44" s="253" t="s">
        <v>276</v>
      </c>
      <c r="B44" s="516" t="s">
        <v>233</v>
      </c>
      <c r="C44" s="517"/>
      <c r="D44" s="517"/>
      <c r="E44" s="517"/>
      <c r="F44" s="517"/>
      <c r="G44" s="517"/>
      <c r="H44" s="517"/>
      <c r="I44" s="517"/>
      <c r="J44" s="517"/>
      <c r="K44" s="517"/>
      <c r="L44" s="517"/>
      <c r="M44" s="517"/>
      <c r="N44" s="517"/>
      <c r="O44" s="518"/>
      <c r="P44" s="250"/>
      <c r="Q44" s="251"/>
      <c r="R44" s="423"/>
      <c r="S44" s="486"/>
      <c r="T44" s="410">
        <f>SUM(AF44,AI44,AL44,AO44,AR44,AU44,AX44,BA44)</f>
        <v>60</v>
      </c>
      <c r="U44" s="411"/>
      <c r="V44" s="467">
        <f>SUM(AG44,AJ44,AM44,AP44,AS44,AV44,AY44,BB44)</f>
        <v>36</v>
      </c>
      <c r="W44" s="411"/>
      <c r="X44" s="412">
        <v>18</v>
      </c>
      <c r="Y44" s="413"/>
      <c r="Z44" s="412"/>
      <c r="AA44" s="413"/>
      <c r="AB44" s="412">
        <v>18</v>
      </c>
      <c r="AC44" s="413"/>
      <c r="AD44" s="412"/>
      <c r="AE44" s="665"/>
      <c r="AF44" s="54">
        <v>60</v>
      </c>
      <c r="AG44" s="50">
        <v>36</v>
      </c>
      <c r="AH44" s="103"/>
      <c r="AI44" s="50"/>
      <c r="AJ44" s="50"/>
      <c r="AK44" s="103"/>
      <c r="AL44" s="105"/>
      <c r="AM44" s="50"/>
      <c r="AN44" s="111"/>
      <c r="AO44" s="50"/>
      <c r="AP44" s="50"/>
      <c r="AQ44" s="111"/>
      <c r="AR44" s="105"/>
      <c r="AS44" s="50"/>
      <c r="AT44" s="50"/>
      <c r="AU44" s="50"/>
      <c r="AV44" s="50"/>
      <c r="AW44" s="53"/>
      <c r="AX44" s="54"/>
      <c r="AY44" s="50"/>
      <c r="AZ44" s="50"/>
      <c r="BA44" s="50"/>
      <c r="BB44" s="50"/>
      <c r="BC44" s="106"/>
      <c r="BD44" s="469"/>
      <c r="BE44" s="470"/>
      <c r="BF44" s="457" t="s">
        <v>120</v>
      </c>
      <c r="BG44" s="457"/>
      <c r="BH44" s="457"/>
      <c r="BI44" s="458"/>
    </row>
    <row r="45" spans="1:61" s="14" customFormat="1" ht="33" customHeight="1" x14ac:dyDescent="0.25">
      <c r="A45" s="255" t="s">
        <v>251</v>
      </c>
      <c r="B45" s="539" t="s">
        <v>156</v>
      </c>
      <c r="C45" s="558"/>
      <c r="D45" s="558"/>
      <c r="E45" s="558"/>
      <c r="F45" s="558"/>
      <c r="G45" s="558"/>
      <c r="H45" s="558"/>
      <c r="I45" s="558"/>
      <c r="J45" s="558"/>
      <c r="K45" s="558"/>
      <c r="L45" s="558"/>
      <c r="M45" s="558"/>
      <c r="N45" s="558"/>
      <c r="O45" s="559"/>
      <c r="P45" s="451"/>
      <c r="Q45" s="452"/>
      <c r="R45" s="451"/>
      <c r="S45" s="466"/>
      <c r="T45" s="453">
        <f>SUM(T46:U46)</f>
        <v>216</v>
      </c>
      <c r="U45" s="454"/>
      <c r="V45" s="453">
        <f>SUM(V46:W46)</f>
        <v>108</v>
      </c>
      <c r="W45" s="454"/>
      <c r="X45" s="453">
        <f>SUM(X46:Y46)</f>
        <v>18</v>
      </c>
      <c r="Y45" s="454"/>
      <c r="Z45" s="453">
        <f>SUM(Z46:AA46)</f>
        <v>54</v>
      </c>
      <c r="AA45" s="454"/>
      <c r="AB45" s="453">
        <f>SUM(AB46:AC46)</f>
        <v>36</v>
      </c>
      <c r="AC45" s="454"/>
      <c r="AD45" s="453"/>
      <c r="AE45" s="454"/>
      <c r="AF45" s="105"/>
      <c r="AG45" s="50"/>
      <c r="AH45" s="50"/>
      <c r="AI45" s="50"/>
      <c r="AJ45" s="50"/>
      <c r="AK45" s="53"/>
      <c r="AL45" s="54"/>
      <c r="AM45" s="50"/>
      <c r="AN45" s="50"/>
      <c r="AO45" s="50"/>
      <c r="AP45" s="50"/>
      <c r="AQ45" s="111"/>
      <c r="AR45" s="105"/>
      <c r="AS45" s="50"/>
      <c r="AT45" s="50"/>
      <c r="AU45" s="50"/>
      <c r="AV45" s="50"/>
      <c r="AW45" s="53"/>
      <c r="AX45" s="54"/>
      <c r="AY45" s="50"/>
      <c r="AZ45" s="50"/>
      <c r="BA45" s="50"/>
      <c r="BB45" s="50"/>
      <c r="BC45" s="130"/>
      <c r="BD45" s="698">
        <f>SUM(BD46:BE46)</f>
        <v>6</v>
      </c>
      <c r="BE45" s="699"/>
      <c r="BF45" s="457" t="s">
        <v>121</v>
      </c>
      <c r="BG45" s="457"/>
      <c r="BH45" s="457"/>
      <c r="BI45" s="458"/>
    </row>
    <row r="46" spans="1:61" s="14" customFormat="1" ht="66.75" customHeight="1" x14ac:dyDescent="0.25">
      <c r="A46" s="253" t="s">
        <v>161</v>
      </c>
      <c r="B46" s="437" t="s">
        <v>201</v>
      </c>
      <c r="C46" s="558"/>
      <c r="D46" s="558"/>
      <c r="E46" s="558"/>
      <c r="F46" s="558"/>
      <c r="G46" s="558"/>
      <c r="H46" s="558"/>
      <c r="I46" s="558"/>
      <c r="J46" s="558"/>
      <c r="K46" s="558"/>
      <c r="L46" s="558"/>
      <c r="M46" s="558"/>
      <c r="N46" s="558"/>
      <c r="O46" s="559"/>
      <c r="P46" s="451">
        <v>1</v>
      </c>
      <c r="Q46" s="452"/>
      <c r="R46" s="451">
        <v>2</v>
      </c>
      <c r="S46" s="466"/>
      <c r="T46" s="410">
        <f>SUM(AF46,AI46,AL46,AO46,AR46,AU46,AX46,BA46)</f>
        <v>216</v>
      </c>
      <c r="U46" s="411"/>
      <c r="V46" s="467">
        <f>SUM(AG46,AJ46,AM46,AP46,AS46,AV46,AY46,BB46)</f>
        <v>108</v>
      </c>
      <c r="W46" s="411"/>
      <c r="X46" s="463">
        <v>18</v>
      </c>
      <c r="Y46" s="551"/>
      <c r="Z46" s="463">
        <v>54</v>
      </c>
      <c r="AA46" s="551"/>
      <c r="AB46" s="463">
        <v>36</v>
      </c>
      <c r="AC46" s="551"/>
      <c r="AD46" s="463"/>
      <c r="AE46" s="548"/>
      <c r="AF46" s="54">
        <v>120</v>
      </c>
      <c r="AG46" s="50">
        <v>60</v>
      </c>
      <c r="AH46" s="50">
        <v>3</v>
      </c>
      <c r="AI46" s="50">
        <v>96</v>
      </c>
      <c r="AJ46" s="50">
        <v>48</v>
      </c>
      <c r="AK46" s="53">
        <v>3</v>
      </c>
      <c r="AL46" s="131"/>
      <c r="AM46" s="202"/>
      <c r="AN46" s="202"/>
      <c r="AO46" s="202"/>
      <c r="AP46" s="202"/>
      <c r="AQ46" s="132"/>
      <c r="AR46" s="133"/>
      <c r="AS46" s="202"/>
      <c r="AT46" s="202"/>
      <c r="AU46" s="202"/>
      <c r="AV46" s="202"/>
      <c r="AW46" s="134"/>
      <c r="AX46" s="131"/>
      <c r="AY46" s="202"/>
      <c r="AZ46" s="202"/>
      <c r="BA46" s="202"/>
      <c r="BB46" s="202"/>
      <c r="BC46" s="135"/>
      <c r="BD46" s="459">
        <f>SUM(AH46,AK46,AN46,AQ46,AT46,AW46,AZ46)</f>
        <v>6</v>
      </c>
      <c r="BE46" s="460"/>
      <c r="BF46" s="457"/>
      <c r="BG46" s="457"/>
      <c r="BH46" s="457"/>
      <c r="BI46" s="458"/>
    </row>
    <row r="47" spans="1:61" s="14" customFormat="1" ht="33" customHeight="1" x14ac:dyDescent="0.25">
      <c r="A47" s="256" t="s">
        <v>281</v>
      </c>
      <c r="B47" s="539" t="s">
        <v>270</v>
      </c>
      <c r="C47" s="558"/>
      <c r="D47" s="558"/>
      <c r="E47" s="558"/>
      <c r="F47" s="558"/>
      <c r="G47" s="558"/>
      <c r="H47" s="558"/>
      <c r="I47" s="558"/>
      <c r="J47" s="558"/>
      <c r="K47" s="558"/>
      <c r="L47" s="558"/>
      <c r="M47" s="558"/>
      <c r="N47" s="558"/>
      <c r="O47" s="559"/>
      <c r="P47" s="257"/>
      <c r="Q47" s="258"/>
      <c r="R47" s="257"/>
      <c r="S47" s="259"/>
      <c r="T47" s="453">
        <f>SUM(T48:U51)</f>
        <v>710</v>
      </c>
      <c r="U47" s="454"/>
      <c r="V47" s="453">
        <f>SUM(V48:W51)</f>
        <v>252</v>
      </c>
      <c r="W47" s="454"/>
      <c r="X47" s="453">
        <f>SUM(X48:Y51)</f>
        <v>118</v>
      </c>
      <c r="Y47" s="454"/>
      <c r="Z47" s="453">
        <f>SUM(Z48:AA51)</f>
        <v>38</v>
      </c>
      <c r="AA47" s="454"/>
      <c r="AB47" s="453">
        <f>SUM(AB48:AC51)</f>
        <v>96</v>
      </c>
      <c r="AC47" s="454"/>
      <c r="AD47" s="453"/>
      <c r="AE47" s="454"/>
      <c r="AF47" s="105"/>
      <c r="AG47" s="50"/>
      <c r="AH47" s="50"/>
      <c r="AI47" s="50"/>
      <c r="AJ47" s="50"/>
      <c r="AK47" s="53"/>
      <c r="AL47" s="54"/>
      <c r="AM47" s="50"/>
      <c r="AN47" s="50"/>
      <c r="AO47" s="50"/>
      <c r="AP47" s="50"/>
      <c r="AQ47" s="111"/>
      <c r="AR47" s="105"/>
      <c r="AS47" s="50"/>
      <c r="AT47" s="50"/>
      <c r="AU47" s="50"/>
      <c r="AV47" s="50"/>
      <c r="AW47" s="53"/>
      <c r="AX47" s="54"/>
      <c r="AY47" s="50"/>
      <c r="AZ47" s="50"/>
      <c r="BA47" s="50"/>
      <c r="BB47" s="50"/>
      <c r="BC47" s="130"/>
      <c r="BD47" s="658">
        <f>SUM(BD48:BE51)</f>
        <v>18</v>
      </c>
      <c r="BE47" s="659"/>
      <c r="BF47" s="577" t="s">
        <v>243</v>
      </c>
      <c r="BG47" s="578"/>
      <c r="BH47" s="578"/>
      <c r="BI47" s="579"/>
    </row>
    <row r="48" spans="1:61" s="19" customFormat="1" ht="33" customHeight="1" x14ac:dyDescent="0.25">
      <c r="A48" s="260" t="s">
        <v>282</v>
      </c>
      <c r="B48" s="437" t="s">
        <v>272</v>
      </c>
      <c r="C48" s="438"/>
      <c r="D48" s="438"/>
      <c r="E48" s="438"/>
      <c r="F48" s="438"/>
      <c r="G48" s="438"/>
      <c r="H48" s="438"/>
      <c r="I48" s="438"/>
      <c r="J48" s="438"/>
      <c r="K48" s="438"/>
      <c r="L48" s="438"/>
      <c r="M48" s="438"/>
      <c r="N48" s="438"/>
      <c r="O48" s="439"/>
      <c r="P48" s="607">
        <v>3</v>
      </c>
      <c r="Q48" s="608"/>
      <c r="R48" s="451"/>
      <c r="S48" s="466"/>
      <c r="T48" s="410">
        <f>SUM(AF48,AI48,AL48,AO48,AR48,AU48,AX48,BA48)</f>
        <v>240</v>
      </c>
      <c r="U48" s="411"/>
      <c r="V48" s="467">
        <f>SUM(AG48,AJ48,AM48,AP48,AS48,AV48,AY48,BB48)</f>
        <v>90</v>
      </c>
      <c r="W48" s="411"/>
      <c r="X48" s="491">
        <v>42</v>
      </c>
      <c r="Y48" s="492"/>
      <c r="Z48" s="491" t="s">
        <v>273</v>
      </c>
      <c r="AA48" s="492"/>
      <c r="AB48" s="491">
        <v>48</v>
      </c>
      <c r="AC48" s="492"/>
      <c r="AD48" s="491"/>
      <c r="AE48" s="666"/>
      <c r="AF48" s="133"/>
      <c r="AG48" s="202"/>
      <c r="AH48" s="202"/>
      <c r="AI48" s="202"/>
      <c r="AJ48" s="202"/>
      <c r="AK48" s="121"/>
      <c r="AL48" s="131">
        <v>240</v>
      </c>
      <c r="AM48" s="202">
        <v>90</v>
      </c>
      <c r="AN48" s="137">
        <v>6</v>
      </c>
      <c r="AO48" s="202"/>
      <c r="AP48" s="202"/>
      <c r="AQ48" s="138"/>
      <c r="AR48" s="133"/>
      <c r="AS48" s="202"/>
      <c r="AT48" s="202"/>
      <c r="AU48" s="202"/>
      <c r="AV48" s="202"/>
      <c r="AW48" s="134"/>
      <c r="AX48" s="131"/>
      <c r="AY48" s="202"/>
      <c r="AZ48" s="202"/>
      <c r="BA48" s="202"/>
      <c r="BB48" s="202"/>
      <c r="BC48" s="139"/>
      <c r="BD48" s="695">
        <f>SUM(AH48,AK48,AN48,AQ48,AT48,AW48,AZ48)</f>
        <v>6</v>
      </c>
      <c r="BE48" s="470"/>
      <c r="BF48" s="577"/>
      <c r="BG48" s="578"/>
      <c r="BH48" s="578"/>
      <c r="BI48" s="579"/>
    </row>
    <row r="49" spans="1:61" s="14" customFormat="1" ht="33" customHeight="1" x14ac:dyDescent="0.25">
      <c r="A49" s="260" t="s">
        <v>283</v>
      </c>
      <c r="B49" s="437" t="s">
        <v>275</v>
      </c>
      <c r="C49" s="438"/>
      <c r="D49" s="438"/>
      <c r="E49" s="438"/>
      <c r="F49" s="438"/>
      <c r="G49" s="438"/>
      <c r="H49" s="438"/>
      <c r="I49" s="438"/>
      <c r="J49" s="438"/>
      <c r="K49" s="438"/>
      <c r="L49" s="438"/>
      <c r="M49" s="438"/>
      <c r="N49" s="438"/>
      <c r="O49" s="439"/>
      <c r="P49" s="607">
        <v>4</v>
      </c>
      <c r="Q49" s="608"/>
      <c r="R49" s="451"/>
      <c r="S49" s="466"/>
      <c r="T49" s="410">
        <f>SUM(AF49,AI49,AL49,AO49,AR49,AU49,AX49,BA49)</f>
        <v>240</v>
      </c>
      <c r="U49" s="411"/>
      <c r="V49" s="467">
        <f>SUM(AG49,AJ49,AM49,AP49,AS49,AV49,AY49,BB49)</f>
        <v>98</v>
      </c>
      <c r="W49" s="411"/>
      <c r="X49" s="491">
        <v>48</v>
      </c>
      <c r="Y49" s="492"/>
      <c r="Z49" s="491">
        <v>20</v>
      </c>
      <c r="AA49" s="492"/>
      <c r="AB49" s="491">
        <v>30</v>
      </c>
      <c r="AC49" s="492"/>
      <c r="AD49" s="491"/>
      <c r="AE49" s="666"/>
      <c r="AF49" s="133"/>
      <c r="AG49" s="202"/>
      <c r="AH49" s="202"/>
      <c r="AI49" s="202"/>
      <c r="AJ49" s="202"/>
      <c r="AK49" s="134"/>
      <c r="AL49" s="131"/>
      <c r="AM49" s="202"/>
      <c r="AN49" s="140"/>
      <c r="AO49" s="202">
        <v>240</v>
      </c>
      <c r="AP49" s="137">
        <v>98</v>
      </c>
      <c r="AQ49" s="138">
        <v>6</v>
      </c>
      <c r="AR49" s="133"/>
      <c r="AS49" s="202"/>
      <c r="AT49" s="202"/>
      <c r="AU49" s="202"/>
      <c r="AV49" s="202"/>
      <c r="AW49" s="134"/>
      <c r="AX49" s="131"/>
      <c r="AY49" s="202"/>
      <c r="AZ49" s="202"/>
      <c r="BA49" s="202"/>
      <c r="BB49" s="202"/>
      <c r="BC49" s="135"/>
      <c r="BD49" s="695">
        <f>SUM(AH49,AK49,AN49,AQ49,AT49,AW49,AZ49)</f>
        <v>6</v>
      </c>
      <c r="BE49" s="470"/>
      <c r="BF49" s="577"/>
      <c r="BG49" s="578"/>
      <c r="BH49" s="578"/>
      <c r="BI49" s="579"/>
    </row>
    <row r="50" spans="1:61" s="14" customFormat="1" ht="33" customHeight="1" x14ac:dyDescent="0.25">
      <c r="A50" s="374" t="s">
        <v>337</v>
      </c>
      <c r="B50" s="437" t="s">
        <v>277</v>
      </c>
      <c r="C50" s="438"/>
      <c r="D50" s="438"/>
      <c r="E50" s="438"/>
      <c r="F50" s="438"/>
      <c r="G50" s="438"/>
      <c r="H50" s="438"/>
      <c r="I50" s="438"/>
      <c r="J50" s="438"/>
      <c r="K50" s="438"/>
      <c r="L50" s="438"/>
      <c r="M50" s="438"/>
      <c r="N50" s="438"/>
      <c r="O50" s="439"/>
      <c r="P50" s="607">
        <v>4</v>
      </c>
      <c r="Q50" s="608"/>
      <c r="R50" s="451"/>
      <c r="S50" s="466"/>
      <c r="T50" s="410">
        <f>SUM(AF50,AI50,AL50,AO50,AR50,AU50,AX50,BA50)</f>
        <v>160</v>
      </c>
      <c r="U50" s="411"/>
      <c r="V50" s="467">
        <f>SUM(AG50,AJ50,AM50,AP50,AS50,AV50,AY50,BB50)</f>
        <v>64</v>
      </c>
      <c r="W50" s="411"/>
      <c r="X50" s="491">
        <v>28</v>
      </c>
      <c r="Y50" s="492"/>
      <c r="Z50" s="491">
        <v>18</v>
      </c>
      <c r="AA50" s="492"/>
      <c r="AB50" s="491">
        <v>18</v>
      </c>
      <c r="AC50" s="492"/>
      <c r="AD50" s="491"/>
      <c r="AE50" s="666"/>
      <c r="AF50" s="133"/>
      <c r="AG50" s="202"/>
      <c r="AH50" s="202"/>
      <c r="AI50" s="202"/>
      <c r="AJ50" s="202"/>
      <c r="AK50" s="134"/>
      <c r="AL50" s="131"/>
      <c r="AM50" s="202"/>
      <c r="AN50" s="202"/>
      <c r="AO50" s="202">
        <v>160</v>
      </c>
      <c r="AP50" s="202">
        <v>64</v>
      </c>
      <c r="AQ50" s="141">
        <v>4</v>
      </c>
      <c r="AR50" s="133"/>
      <c r="AS50" s="202"/>
      <c r="AT50" s="202"/>
      <c r="AU50" s="202"/>
      <c r="AV50" s="202"/>
      <c r="AW50" s="134"/>
      <c r="AX50" s="131"/>
      <c r="AY50" s="202"/>
      <c r="AZ50" s="202"/>
      <c r="BA50" s="202"/>
      <c r="BB50" s="202"/>
      <c r="BC50" s="135"/>
      <c r="BD50" s="695">
        <f>SUM(AH50,AK50,AN50,AQ50,AT50,AW50,AZ50)</f>
        <v>4</v>
      </c>
      <c r="BE50" s="470"/>
      <c r="BF50" s="393"/>
      <c r="BG50" s="394"/>
      <c r="BH50" s="394"/>
      <c r="BI50" s="395"/>
    </row>
    <row r="51" spans="1:61" s="26" customFormat="1" ht="100.5" customHeight="1" x14ac:dyDescent="0.25">
      <c r="A51" s="375"/>
      <c r="B51" s="437" t="s">
        <v>278</v>
      </c>
      <c r="C51" s="438"/>
      <c r="D51" s="438"/>
      <c r="E51" s="438"/>
      <c r="F51" s="438"/>
      <c r="G51" s="438"/>
      <c r="H51" s="438"/>
      <c r="I51" s="438"/>
      <c r="J51" s="438"/>
      <c r="K51" s="438"/>
      <c r="L51" s="438"/>
      <c r="M51" s="438"/>
      <c r="N51" s="438"/>
      <c r="O51" s="439"/>
      <c r="P51" s="568"/>
      <c r="Q51" s="569"/>
      <c r="R51" s="423"/>
      <c r="S51" s="486"/>
      <c r="T51" s="410">
        <f>SUM(AF51,AI51,AL51,AO51,AR51,AU51,AX51,BA51)</f>
        <v>70</v>
      </c>
      <c r="U51" s="411"/>
      <c r="V51" s="467"/>
      <c r="W51" s="411"/>
      <c r="X51" s="571"/>
      <c r="Y51" s="572"/>
      <c r="Z51" s="571"/>
      <c r="AA51" s="572"/>
      <c r="AB51" s="571"/>
      <c r="AC51" s="572"/>
      <c r="AD51" s="571"/>
      <c r="AE51" s="710"/>
      <c r="AF51" s="142"/>
      <c r="AG51" s="203"/>
      <c r="AH51" s="203"/>
      <c r="AI51" s="203"/>
      <c r="AJ51" s="203"/>
      <c r="AK51" s="204"/>
      <c r="AL51" s="143"/>
      <c r="AM51" s="203"/>
      <c r="AN51" s="203"/>
      <c r="AO51" s="203">
        <v>70</v>
      </c>
      <c r="AP51" s="203"/>
      <c r="AQ51" s="144">
        <v>2</v>
      </c>
      <c r="AR51" s="142"/>
      <c r="AS51" s="203"/>
      <c r="AT51" s="203"/>
      <c r="AU51" s="203"/>
      <c r="AV51" s="203"/>
      <c r="AW51" s="204"/>
      <c r="AX51" s="143"/>
      <c r="AY51" s="203"/>
      <c r="AZ51" s="203"/>
      <c r="BA51" s="203"/>
      <c r="BB51" s="203"/>
      <c r="BC51" s="145"/>
      <c r="BD51" s="705">
        <f>SUM(AH51,AK51,AN51,AQ51,AT51,AW51,AZ51)</f>
        <v>2</v>
      </c>
      <c r="BE51" s="681"/>
      <c r="BF51" s="396"/>
      <c r="BG51" s="397"/>
      <c r="BH51" s="397"/>
      <c r="BI51" s="398"/>
    </row>
    <row r="52" spans="1:61" s="26" customFormat="1" ht="99.75" customHeight="1" x14ac:dyDescent="0.25">
      <c r="A52" s="261" t="s">
        <v>285</v>
      </c>
      <c r="B52" s="539" t="s">
        <v>302</v>
      </c>
      <c r="C52" s="438"/>
      <c r="D52" s="438"/>
      <c r="E52" s="438"/>
      <c r="F52" s="438"/>
      <c r="G52" s="438"/>
      <c r="H52" s="438"/>
      <c r="I52" s="438"/>
      <c r="J52" s="438"/>
      <c r="K52" s="438"/>
      <c r="L52" s="438"/>
      <c r="M52" s="438"/>
      <c r="N52" s="438"/>
      <c r="O52" s="439"/>
      <c r="P52" s="423"/>
      <c r="Q52" s="424"/>
      <c r="R52" s="423"/>
      <c r="S52" s="486"/>
      <c r="T52" s="461">
        <f>SUM(T53:U54)</f>
        <v>370</v>
      </c>
      <c r="U52" s="462"/>
      <c r="V52" s="461">
        <f>SUM(V53:W54)</f>
        <v>180</v>
      </c>
      <c r="W52" s="462"/>
      <c r="X52" s="461">
        <f>SUM(X53:Y54)</f>
        <v>86</v>
      </c>
      <c r="Y52" s="462"/>
      <c r="Z52" s="461">
        <f>SUM(Z53:AA54)</f>
        <v>54</v>
      </c>
      <c r="AA52" s="462"/>
      <c r="AB52" s="461">
        <f>SUM(AB53:AC54)</f>
        <v>40</v>
      </c>
      <c r="AC52" s="462"/>
      <c r="AD52" s="461"/>
      <c r="AE52" s="462"/>
      <c r="AF52" s="126"/>
      <c r="AG52" s="123"/>
      <c r="AH52" s="124"/>
      <c r="AI52" s="123"/>
      <c r="AJ52" s="123"/>
      <c r="AK52" s="128"/>
      <c r="AL52" s="122"/>
      <c r="AM52" s="123"/>
      <c r="AN52" s="123"/>
      <c r="AO52" s="123"/>
      <c r="AP52" s="123"/>
      <c r="AQ52" s="127"/>
      <c r="AR52" s="126"/>
      <c r="AS52" s="123"/>
      <c r="AT52" s="203"/>
      <c r="AU52" s="123"/>
      <c r="AV52" s="123"/>
      <c r="AW52" s="204"/>
      <c r="AX52" s="122"/>
      <c r="AY52" s="123"/>
      <c r="AZ52" s="123"/>
      <c r="BA52" s="123"/>
      <c r="BB52" s="123"/>
      <c r="BC52" s="129"/>
      <c r="BD52" s="689">
        <f>SUM(BD53:BE54)</f>
        <v>9</v>
      </c>
      <c r="BE52" s="690"/>
      <c r="BF52" s="365" t="s">
        <v>351</v>
      </c>
      <c r="BG52" s="366"/>
      <c r="BH52" s="366"/>
      <c r="BI52" s="401"/>
    </row>
    <row r="53" spans="1:61" s="26" customFormat="1" ht="103.5" customHeight="1" x14ac:dyDescent="0.25">
      <c r="A53" s="385" t="s">
        <v>287</v>
      </c>
      <c r="B53" s="516" t="s">
        <v>414</v>
      </c>
      <c r="C53" s="517"/>
      <c r="D53" s="517"/>
      <c r="E53" s="517"/>
      <c r="F53" s="517"/>
      <c r="G53" s="517"/>
      <c r="H53" s="517"/>
      <c r="I53" s="517"/>
      <c r="J53" s="517"/>
      <c r="K53" s="517"/>
      <c r="L53" s="517"/>
      <c r="M53" s="517"/>
      <c r="N53" s="517"/>
      <c r="O53" s="518"/>
      <c r="P53" s="423">
        <v>5.6</v>
      </c>
      <c r="Q53" s="424"/>
      <c r="R53" s="423"/>
      <c r="S53" s="486"/>
      <c r="T53" s="410">
        <f>SUM(AF53,AI53,AL53,AO53,AR53,AU53,AX53,BA53)</f>
        <v>330</v>
      </c>
      <c r="U53" s="411"/>
      <c r="V53" s="467">
        <f>SUM(AG53,AJ53,AM53,AP53,AS53,AV53,AY53,BB53)</f>
        <v>180</v>
      </c>
      <c r="W53" s="411"/>
      <c r="X53" s="412">
        <v>86</v>
      </c>
      <c r="Y53" s="413"/>
      <c r="Z53" s="412">
        <v>54</v>
      </c>
      <c r="AA53" s="413"/>
      <c r="AB53" s="412">
        <v>40</v>
      </c>
      <c r="AC53" s="413"/>
      <c r="AD53" s="412"/>
      <c r="AE53" s="570"/>
      <c r="AF53" s="126"/>
      <c r="AG53" s="123"/>
      <c r="AH53" s="123"/>
      <c r="AI53" s="123"/>
      <c r="AJ53" s="123"/>
      <c r="AK53" s="128"/>
      <c r="AL53" s="126"/>
      <c r="AM53" s="123"/>
      <c r="AN53" s="146"/>
      <c r="AO53" s="123"/>
      <c r="AP53" s="123"/>
      <c r="AQ53" s="147"/>
      <c r="AR53" s="122">
        <v>240</v>
      </c>
      <c r="AS53" s="123">
        <v>132</v>
      </c>
      <c r="AT53" s="125">
        <v>6</v>
      </c>
      <c r="AU53" s="122">
        <v>90</v>
      </c>
      <c r="AV53" s="123">
        <v>48</v>
      </c>
      <c r="AW53" s="148">
        <v>2</v>
      </c>
      <c r="AX53" s="122"/>
      <c r="AY53" s="123"/>
      <c r="AZ53" s="125"/>
      <c r="BA53" s="123"/>
      <c r="BB53" s="123"/>
      <c r="BC53" s="129"/>
      <c r="BD53" s="449">
        <f>SUM(AH53,AK53,AN53,AQ53,AT53,AW53,AZ53,BC53)</f>
        <v>8</v>
      </c>
      <c r="BE53" s="450"/>
      <c r="BF53" s="387"/>
      <c r="BG53" s="388"/>
      <c r="BH53" s="388"/>
      <c r="BI53" s="389"/>
    </row>
    <row r="54" spans="1:61" s="26" customFormat="1" ht="175.5" customHeight="1" x14ac:dyDescent="0.25">
      <c r="A54" s="386"/>
      <c r="B54" s="516" t="s">
        <v>267</v>
      </c>
      <c r="C54" s="517"/>
      <c r="D54" s="517"/>
      <c r="E54" s="517"/>
      <c r="F54" s="517"/>
      <c r="G54" s="517"/>
      <c r="H54" s="517"/>
      <c r="I54" s="517"/>
      <c r="J54" s="517"/>
      <c r="K54" s="517"/>
      <c r="L54" s="517"/>
      <c r="M54" s="517"/>
      <c r="N54" s="517"/>
      <c r="O54" s="518"/>
      <c r="P54" s="250"/>
      <c r="Q54" s="251"/>
      <c r="R54" s="250"/>
      <c r="S54" s="252"/>
      <c r="T54" s="410">
        <f>SUM(AF54,AI54,AL54,AO54,AR54,AU54,AX54,BA54)</f>
        <v>40</v>
      </c>
      <c r="U54" s="411"/>
      <c r="V54" s="467"/>
      <c r="W54" s="411"/>
      <c r="X54" s="467"/>
      <c r="Y54" s="411"/>
      <c r="Z54" s="467"/>
      <c r="AA54" s="411"/>
      <c r="AB54" s="467"/>
      <c r="AC54" s="411"/>
      <c r="AD54" s="149"/>
      <c r="AE54" s="150"/>
      <c r="AF54" s="126"/>
      <c r="AG54" s="123"/>
      <c r="AH54" s="123"/>
      <c r="AI54" s="123"/>
      <c r="AJ54" s="123"/>
      <c r="AK54" s="128"/>
      <c r="AL54" s="122"/>
      <c r="AM54" s="123"/>
      <c r="AN54" s="146"/>
      <c r="AO54" s="123"/>
      <c r="AP54" s="123"/>
      <c r="AQ54" s="147"/>
      <c r="AR54" s="123"/>
      <c r="AS54" s="123"/>
      <c r="AT54" s="125"/>
      <c r="AU54" s="122">
        <v>40</v>
      </c>
      <c r="AV54" s="123"/>
      <c r="AW54" s="148">
        <v>1</v>
      </c>
      <c r="AX54" s="122"/>
      <c r="AY54" s="123"/>
      <c r="AZ54" s="125"/>
      <c r="BA54" s="123"/>
      <c r="BB54" s="123"/>
      <c r="BC54" s="129"/>
      <c r="BD54" s="449">
        <f>SUM(AH54,AK54,AN54,AQ54,AT54,AW54,AZ54,BC54)</f>
        <v>1</v>
      </c>
      <c r="BE54" s="450"/>
      <c r="BF54" s="390"/>
      <c r="BG54" s="391"/>
      <c r="BH54" s="391"/>
      <c r="BI54" s="392"/>
    </row>
    <row r="55" spans="1:61" s="26" customFormat="1" ht="174.75" customHeight="1" x14ac:dyDescent="0.25">
      <c r="A55" s="261" t="s">
        <v>288</v>
      </c>
      <c r="B55" s="748" t="s">
        <v>303</v>
      </c>
      <c r="C55" s="723"/>
      <c r="D55" s="723"/>
      <c r="E55" s="723"/>
      <c r="F55" s="723"/>
      <c r="G55" s="723"/>
      <c r="H55" s="723"/>
      <c r="I55" s="723"/>
      <c r="J55" s="723"/>
      <c r="K55" s="723"/>
      <c r="L55" s="723"/>
      <c r="M55" s="723"/>
      <c r="N55" s="723"/>
      <c r="O55" s="724"/>
      <c r="P55" s="423"/>
      <c r="Q55" s="424"/>
      <c r="R55" s="423"/>
      <c r="S55" s="486"/>
      <c r="T55" s="461">
        <f>SUM(T56:U56,T61:U62)</f>
        <v>314</v>
      </c>
      <c r="U55" s="462"/>
      <c r="V55" s="461">
        <f>SUM(V56:W56,V61:W62)</f>
        <v>108</v>
      </c>
      <c r="W55" s="462"/>
      <c r="X55" s="461">
        <f>SUM(X56:Y56,X61:Y62)</f>
        <v>44</v>
      </c>
      <c r="Y55" s="462"/>
      <c r="Z55" s="461">
        <f>SUM(Z56:AA56,Z61:AA62)</f>
        <v>40</v>
      </c>
      <c r="AA55" s="462"/>
      <c r="AB55" s="461">
        <f>SUM(AB56:AC56,AB61:AC62)</f>
        <v>24</v>
      </c>
      <c r="AC55" s="462"/>
      <c r="AD55" s="461"/>
      <c r="AE55" s="688"/>
      <c r="AF55" s="126"/>
      <c r="AG55" s="123"/>
      <c r="AH55" s="124"/>
      <c r="AI55" s="123"/>
      <c r="AJ55" s="123"/>
      <c r="AK55" s="128"/>
      <c r="AL55" s="122"/>
      <c r="AM55" s="123"/>
      <c r="AN55" s="123"/>
      <c r="AO55" s="123"/>
      <c r="AP55" s="123"/>
      <c r="AQ55" s="127"/>
      <c r="AR55" s="126"/>
      <c r="AS55" s="123"/>
      <c r="AT55" s="123"/>
      <c r="AU55" s="123"/>
      <c r="AV55" s="123"/>
      <c r="AW55" s="128"/>
      <c r="AX55" s="122"/>
      <c r="AY55" s="123"/>
      <c r="AZ55" s="123"/>
      <c r="BA55" s="123"/>
      <c r="BB55" s="123"/>
      <c r="BC55" s="129"/>
      <c r="BD55" s="461">
        <f>SUM(BD56:BE56,BD61:BE62)</f>
        <v>9</v>
      </c>
      <c r="BE55" s="462"/>
      <c r="BF55" s="365"/>
      <c r="BG55" s="366"/>
      <c r="BH55" s="366"/>
      <c r="BI55" s="401"/>
    </row>
    <row r="56" spans="1:61" s="26" customFormat="1" ht="104.25" customHeight="1" thickBot="1" x14ac:dyDescent="0.3">
      <c r="A56" s="323" t="s">
        <v>289</v>
      </c>
      <c r="B56" s="752" t="s">
        <v>224</v>
      </c>
      <c r="C56" s="753"/>
      <c r="D56" s="753"/>
      <c r="E56" s="753"/>
      <c r="F56" s="753"/>
      <c r="G56" s="753"/>
      <c r="H56" s="753"/>
      <c r="I56" s="753"/>
      <c r="J56" s="753"/>
      <c r="K56" s="753"/>
      <c r="L56" s="753"/>
      <c r="M56" s="753"/>
      <c r="N56" s="753"/>
      <c r="O56" s="754"/>
      <c r="P56" s="407">
        <v>7</v>
      </c>
      <c r="Q56" s="408"/>
      <c r="R56" s="407"/>
      <c r="S56" s="409"/>
      <c r="T56" s="410">
        <f>SUM(AF56,AI56,AL56,AO56,AR56,AU56,AX56,BA56)</f>
        <v>166</v>
      </c>
      <c r="U56" s="411"/>
      <c r="V56" s="467">
        <f>SUM(AG56,AJ56,AM56,AP56,AS56,AV56,AY56,BB56)</f>
        <v>68</v>
      </c>
      <c r="W56" s="411"/>
      <c r="X56" s="467">
        <v>28</v>
      </c>
      <c r="Y56" s="411"/>
      <c r="Z56" s="467">
        <v>28</v>
      </c>
      <c r="AA56" s="411"/>
      <c r="AB56" s="467">
        <v>12</v>
      </c>
      <c r="AC56" s="411"/>
      <c r="AD56" s="467"/>
      <c r="AE56" s="410"/>
      <c r="AF56" s="170"/>
      <c r="AG56" s="171"/>
      <c r="AH56" s="171"/>
      <c r="AI56" s="171"/>
      <c r="AJ56" s="171"/>
      <c r="AK56" s="175"/>
      <c r="AL56" s="170"/>
      <c r="AM56" s="171"/>
      <c r="AN56" s="174"/>
      <c r="AO56" s="171"/>
      <c r="AP56" s="171"/>
      <c r="AQ56" s="324"/>
      <c r="AR56" s="176"/>
      <c r="AS56" s="171"/>
      <c r="AT56" s="172"/>
      <c r="AU56" s="176"/>
      <c r="AV56" s="171"/>
      <c r="AW56" s="173"/>
      <c r="AX56" s="176">
        <v>166</v>
      </c>
      <c r="AY56" s="171">
        <v>68</v>
      </c>
      <c r="AZ56" s="325">
        <v>5</v>
      </c>
      <c r="BA56" s="171"/>
      <c r="BB56" s="171"/>
      <c r="BC56" s="325"/>
      <c r="BD56" s="693">
        <f>SUM(AH56,AK56,AN56,AQ56,AT56,AW56,AZ56,BC56)</f>
        <v>5</v>
      </c>
      <c r="BE56" s="694"/>
      <c r="BF56" s="387" t="s">
        <v>293</v>
      </c>
      <c r="BG56" s="388"/>
      <c r="BH56" s="388"/>
      <c r="BI56" s="389"/>
    </row>
    <row r="57" spans="1:61" s="14" customFormat="1" ht="69" customHeight="1" x14ac:dyDescent="0.25">
      <c r="A57" s="345" t="s">
        <v>84</v>
      </c>
      <c r="B57" s="348" t="s">
        <v>94</v>
      </c>
      <c r="C57" s="349"/>
      <c r="D57" s="349"/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50"/>
      <c r="P57" s="477" t="s">
        <v>7</v>
      </c>
      <c r="Q57" s="519"/>
      <c r="R57" s="477" t="s">
        <v>8</v>
      </c>
      <c r="S57" s="478"/>
      <c r="T57" s="483" t="s">
        <v>9</v>
      </c>
      <c r="U57" s="484"/>
      <c r="V57" s="484"/>
      <c r="W57" s="484"/>
      <c r="X57" s="484"/>
      <c r="Y57" s="484"/>
      <c r="Z57" s="484"/>
      <c r="AA57" s="484"/>
      <c r="AB57" s="484"/>
      <c r="AC57" s="484"/>
      <c r="AD57" s="484"/>
      <c r="AE57" s="485"/>
      <c r="AF57" s="537" t="s">
        <v>28</v>
      </c>
      <c r="AG57" s="537"/>
      <c r="AH57" s="537"/>
      <c r="AI57" s="537"/>
      <c r="AJ57" s="537"/>
      <c r="AK57" s="537"/>
      <c r="AL57" s="537"/>
      <c r="AM57" s="537"/>
      <c r="AN57" s="537"/>
      <c r="AO57" s="537"/>
      <c r="AP57" s="537"/>
      <c r="AQ57" s="537"/>
      <c r="AR57" s="537"/>
      <c r="AS57" s="537"/>
      <c r="AT57" s="537"/>
      <c r="AU57" s="537"/>
      <c r="AV57" s="537"/>
      <c r="AW57" s="537"/>
      <c r="AX57" s="537"/>
      <c r="AY57" s="537"/>
      <c r="AZ57" s="537"/>
      <c r="BA57" s="537"/>
      <c r="BB57" s="537"/>
      <c r="BC57" s="538"/>
      <c r="BD57" s="711" t="s">
        <v>18</v>
      </c>
      <c r="BE57" s="674"/>
      <c r="BF57" s="497" t="s">
        <v>85</v>
      </c>
      <c r="BG57" s="497"/>
      <c r="BH57" s="497"/>
      <c r="BI57" s="498"/>
    </row>
    <row r="58" spans="1:61" s="14" customFormat="1" ht="31.5" customHeight="1" x14ac:dyDescent="0.25">
      <c r="A58" s="346"/>
      <c r="B58" s="351"/>
      <c r="C58" s="352"/>
      <c r="D58" s="352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3"/>
      <c r="P58" s="479"/>
      <c r="Q58" s="520"/>
      <c r="R58" s="479"/>
      <c r="S58" s="480"/>
      <c r="T58" s="609" t="s">
        <v>4</v>
      </c>
      <c r="U58" s="474"/>
      <c r="V58" s="615" t="s">
        <v>10</v>
      </c>
      <c r="W58" s="474"/>
      <c r="X58" s="361" t="s">
        <v>11</v>
      </c>
      <c r="Y58" s="535"/>
      <c r="Z58" s="535"/>
      <c r="AA58" s="535"/>
      <c r="AB58" s="535"/>
      <c r="AC58" s="535"/>
      <c r="AD58" s="535"/>
      <c r="AE58" s="536"/>
      <c r="AF58" s="362" t="s">
        <v>13</v>
      </c>
      <c r="AG58" s="531"/>
      <c r="AH58" s="531"/>
      <c r="AI58" s="531"/>
      <c r="AJ58" s="531"/>
      <c r="AK58" s="533"/>
      <c r="AL58" s="362" t="s">
        <v>14</v>
      </c>
      <c r="AM58" s="531"/>
      <c r="AN58" s="531"/>
      <c r="AO58" s="531"/>
      <c r="AP58" s="531"/>
      <c r="AQ58" s="533"/>
      <c r="AR58" s="362" t="s">
        <v>15</v>
      </c>
      <c r="AS58" s="531"/>
      <c r="AT58" s="531"/>
      <c r="AU58" s="531"/>
      <c r="AV58" s="531"/>
      <c r="AW58" s="533"/>
      <c r="AX58" s="452" t="s">
        <v>123</v>
      </c>
      <c r="AY58" s="540"/>
      <c r="AZ58" s="540"/>
      <c r="BA58" s="540"/>
      <c r="BB58" s="540"/>
      <c r="BC58" s="541"/>
      <c r="BD58" s="712"/>
      <c r="BE58" s="676"/>
      <c r="BF58" s="499"/>
      <c r="BG58" s="499"/>
      <c r="BH58" s="499"/>
      <c r="BI58" s="500"/>
    </row>
    <row r="59" spans="1:61" s="14" customFormat="1" ht="73.5" customHeight="1" x14ac:dyDescent="0.25">
      <c r="A59" s="346"/>
      <c r="B59" s="351"/>
      <c r="C59" s="352"/>
      <c r="D59" s="352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53"/>
      <c r="P59" s="479"/>
      <c r="Q59" s="520"/>
      <c r="R59" s="479"/>
      <c r="S59" s="480"/>
      <c r="T59" s="610"/>
      <c r="U59" s="611"/>
      <c r="V59" s="664"/>
      <c r="W59" s="611"/>
      <c r="X59" s="473" t="s">
        <v>12</v>
      </c>
      <c r="Y59" s="474"/>
      <c r="Z59" s="473" t="s">
        <v>86</v>
      </c>
      <c r="AA59" s="474"/>
      <c r="AB59" s="473" t="s">
        <v>87</v>
      </c>
      <c r="AC59" s="474"/>
      <c r="AD59" s="615" t="s">
        <v>62</v>
      </c>
      <c r="AE59" s="616"/>
      <c r="AF59" s="530" t="s">
        <v>358</v>
      </c>
      <c r="AG59" s="531"/>
      <c r="AH59" s="531"/>
      <c r="AI59" s="532" t="s">
        <v>149</v>
      </c>
      <c r="AJ59" s="531"/>
      <c r="AK59" s="533"/>
      <c r="AL59" s="530" t="s">
        <v>199</v>
      </c>
      <c r="AM59" s="531"/>
      <c r="AN59" s="531"/>
      <c r="AO59" s="532" t="s">
        <v>359</v>
      </c>
      <c r="AP59" s="531"/>
      <c r="AQ59" s="533"/>
      <c r="AR59" s="530" t="s">
        <v>374</v>
      </c>
      <c r="AS59" s="531"/>
      <c r="AT59" s="531"/>
      <c r="AU59" s="532" t="s">
        <v>375</v>
      </c>
      <c r="AV59" s="531"/>
      <c r="AW59" s="533"/>
      <c r="AX59" s="530" t="s">
        <v>336</v>
      </c>
      <c r="AY59" s="531"/>
      <c r="AZ59" s="531"/>
      <c r="BA59" s="423" t="s">
        <v>397</v>
      </c>
      <c r="BB59" s="545"/>
      <c r="BC59" s="486"/>
      <c r="BD59" s="712"/>
      <c r="BE59" s="676"/>
      <c r="BF59" s="499"/>
      <c r="BG59" s="499"/>
      <c r="BH59" s="499"/>
      <c r="BI59" s="500"/>
    </row>
    <row r="60" spans="1:61" s="14" customFormat="1" ht="159" customHeight="1" thickBot="1" x14ac:dyDescent="0.3">
      <c r="A60" s="347"/>
      <c r="B60" s="354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5"/>
      <c r="N60" s="355"/>
      <c r="O60" s="356"/>
      <c r="P60" s="481"/>
      <c r="Q60" s="521"/>
      <c r="R60" s="481"/>
      <c r="S60" s="482"/>
      <c r="T60" s="612"/>
      <c r="U60" s="476"/>
      <c r="V60" s="475"/>
      <c r="W60" s="476"/>
      <c r="X60" s="475"/>
      <c r="Y60" s="476"/>
      <c r="Z60" s="475"/>
      <c r="AA60" s="476"/>
      <c r="AB60" s="475"/>
      <c r="AC60" s="476"/>
      <c r="AD60" s="475"/>
      <c r="AE60" s="617"/>
      <c r="AF60" s="262" t="s">
        <v>2</v>
      </c>
      <c r="AG60" s="263" t="s">
        <v>16</v>
      </c>
      <c r="AH60" s="263" t="s">
        <v>17</v>
      </c>
      <c r="AI60" s="263" t="s">
        <v>2</v>
      </c>
      <c r="AJ60" s="263" t="s">
        <v>16</v>
      </c>
      <c r="AK60" s="264" t="s">
        <v>17</v>
      </c>
      <c r="AL60" s="265" t="s">
        <v>2</v>
      </c>
      <c r="AM60" s="263" t="s">
        <v>16</v>
      </c>
      <c r="AN60" s="263" t="s">
        <v>17</v>
      </c>
      <c r="AO60" s="263" t="s">
        <v>2</v>
      </c>
      <c r="AP60" s="263" t="s">
        <v>16</v>
      </c>
      <c r="AQ60" s="266" t="s">
        <v>17</v>
      </c>
      <c r="AR60" s="265" t="s">
        <v>2</v>
      </c>
      <c r="AS60" s="263" t="s">
        <v>16</v>
      </c>
      <c r="AT60" s="263" t="s">
        <v>17</v>
      </c>
      <c r="AU60" s="263" t="s">
        <v>2</v>
      </c>
      <c r="AV60" s="263" t="s">
        <v>16</v>
      </c>
      <c r="AW60" s="264" t="s">
        <v>17</v>
      </c>
      <c r="AX60" s="265" t="s">
        <v>2</v>
      </c>
      <c r="AY60" s="263" t="s">
        <v>16</v>
      </c>
      <c r="AZ60" s="263" t="s">
        <v>17</v>
      </c>
      <c r="BA60" s="263" t="s">
        <v>2</v>
      </c>
      <c r="BB60" s="263" t="s">
        <v>16</v>
      </c>
      <c r="BC60" s="267" t="s">
        <v>17</v>
      </c>
      <c r="BD60" s="713"/>
      <c r="BE60" s="678"/>
      <c r="BF60" s="501"/>
      <c r="BG60" s="501"/>
      <c r="BH60" s="501"/>
      <c r="BI60" s="502"/>
    </row>
    <row r="61" spans="1:61" s="26" customFormat="1" ht="163.5" customHeight="1" x14ac:dyDescent="0.25">
      <c r="A61" s="331" t="s">
        <v>289</v>
      </c>
      <c r="B61" s="404" t="s">
        <v>266</v>
      </c>
      <c r="C61" s="495"/>
      <c r="D61" s="495"/>
      <c r="E61" s="495"/>
      <c r="F61" s="495"/>
      <c r="G61" s="495"/>
      <c r="H61" s="495"/>
      <c r="I61" s="495"/>
      <c r="J61" s="495"/>
      <c r="K61" s="495"/>
      <c r="L61" s="495"/>
      <c r="M61" s="495"/>
      <c r="N61" s="495"/>
      <c r="O61" s="496"/>
      <c r="P61" s="250"/>
      <c r="Q61" s="251"/>
      <c r="R61" s="250"/>
      <c r="S61" s="252"/>
      <c r="T61" s="570">
        <f>SUM(AF61,AI61,AL61,AO61,AR61,AU61,AX61,BA61)</f>
        <v>40</v>
      </c>
      <c r="U61" s="413"/>
      <c r="V61" s="412"/>
      <c r="W61" s="413"/>
      <c r="X61" s="412"/>
      <c r="Y61" s="413"/>
      <c r="Z61" s="412"/>
      <c r="AA61" s="413"/>
      <c r="AB61" s="412"/>
      <c r="AC61" s="413"/>
      <c r="AD61" s="412"/>
      <c r="AE61" s="570"/>
      <c r="AF61" s="126"/>
      <c r="AG61" s="123"/>
      <c r="AH61" s="123"/>
      <c r="AI61" s="123"/>
      <c r="AJ61" s="123"/>
      <c r="AK61" s="128"/>
      <c r="AL61" s="126"/>
      <c r="AM61" s="123"/>
      <c r="AN61" s="146"/>
      <c r="AO61" s="123"/>
      <c r="AP61" s="123"/>
      <c r="AQ61" s="147"/>
      <c r="AR61" s="122"/>
      <c r="AS61" s="123"/>
      <c r="AT61" s="124"/>
      <c r="AU61" s="123"/>
      <c r="AV61" s="123"/>
      <c r="AW61" s="148"/>
      <c r="AX61" s="123">
        <v>40</v>
      </c>
      <c r="AY61" s="123"/>
      <c r="AZ61" s="124">
        <v>1</v>
      </c>
      <c r="BA61" s="123"/>
      <c r="BB61" s="123"/>
      <c r="BC61" s="148"/>
      <c r="BD61" s="680">
        <f>SUM(AH61,AK61,AN61,AQ61,AT61,AW61,AZ61,BC61)</f>
        <v>1</v>
      </c>
      <c r="BE61" s="681"/>
      <c r="BF61" s="387" t="s">
        <v>293</v>
      </c>
      <c r="BG61" s="388"/>
      <c r="BH61" s="388"/>
      <c r="BI61" s="389"/>
    </row>
    <row r="62" spans="1:61" s="26" customFormat="1" ht="135.75" customHeight="1" x14ac:dyDescent="0.25">
      <c r="A62" s="331" t="s">
        <v>290</v>
      </c>
      <c r="B62" s="404" t="s">
        <v>177</v>
      </c>
      <c r="C62" s="405"/>
      <c r="D62" s="405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6"/>
      <c r="P62" s="407"/>
      <c r="Q62" s="408"/>
      <c r="R62" s="407">
        <v>8</v>
      </c>
      <c r="S62" s="409"/>
      <c r="T62" s="410">
        <f>SUM(AF62,AI62,AL62,AO62,AR62,AU62,AX62,BA62)</f>
        <v>108</v>
      </c>
      <c r="U62" s="411"/>
      <c r="V62" s="412">
        <f>SUM(AG62,AJ62,AM62,AP62,AS62,AV62,AY62,BB62)</f>
        <v>40</v>
      </c>
      <c r="W62" s="413"/>
      <c r="X62" s="412">
        <v>16</v>
      </c>
      <c r="Y62" s="413"/>
      <c r="Z62" s="412">
        <v>12</v>
      </c>
      <c r="AA62" s="413"/>
      <c r="AB62" s="412">
        <v>12</v>
      </c>
      <c r="AC62" s="413"/>
      <c r="AD62" s="412"/>
      <c r="AE62" s="665"/>
      <c r="AF62" s="126"/>
      <c r="AG62" s="123"/>
      <c r="AH62" s="123"/>
      <c r="AI62" s="123"/>
      <c r="AJ62" s="123"/>
      <c r="AK62" s="128"/>
      <c r="AL62" s="122"/>
      <c r="AM62" s="123"/>
      <c r="AN62" s="123"/>
      <c r="AO62" s="123"/>
      <c r="AP62" s="123"/>
      <c r="AQ62" s="147"/>
      <c r="AR62" s="122"/>
      <c r="AS62" s="123"/>
      <c r="AT62" s="125"/>
      <c r="AU62" s="122"/>
      <c r="AV62" s="123"/>
      <c r="AW62" s="148"/>
      <c r="AX62" s="122"/>
      <c r="AY62" s="123"/>
      <c r="AZ62" s="125"/>
      <c r="BA62" s="122">
        <v>108</v>
      </c>
      <c r="BB62" s="123">
        <v>40</v>
      </c>
      <c r="BC62" s="148">
        <v>3</v>
      </c>
      <c r="BD62" s="449">
        <f>SUM(AH62,AK62,AN62,AQ62,AT62,AW62,AZ62,BC62)</f>
        <v>3</v>
      </c>
      <c r="BE62" s="450"/>
      <c r="BF62" s="365" t="s">
        <v>313</v>
      </c>
      <c r="BG62" s="366"/>
      <c r="BH62" s="366"/>
      <c r="BI62" s="401"/>
    </row>
    <row r="63" spans="1:61" s="26" customFormat="1" ht="66" customHeight="1" x14ac:dyDescent="0.25">
      <c r="A63" s="332" t="s">
        <v>291</v>
      </c>
      <c r="B63" s="566" t="s">
        <v>155</v>
      </c>
      <c r="C63" s="567"/>
      <c r="D63" s="567"/>
      <c r="E63" s="567"/>
      <c r="F63" s="567"/>
      <c r="G63" s="567"/>
      <c r="H63" s="567"/>
      <c r="I63" s="567"/>
      <c r="J63" s="567"/>
      <c r="K63" s="567"/>
      <c r="L63" s="567"/>
      <c r="M63" s="567"/>
      <c r="N63" s="567"/>
      <c r="O63" s="567"/>
      <c r="P63" s="423"/>
      <c r="Q63" s="424"/>
      <c r="R63" s="423"/>
      <c r="S63" s="486"/>
      <c r="T63" s="461">
        <f>SUM(T64:U65)</f>
        <v>216</v>
      </c>
      <c r="U63" s="462"/>
      <c r="V63" s="471">
        <f>SUM(V64:W65)</f>
        <v>102</v>
      </c>
      <c r="W63" s="472"/>
      <c r="X63" s="471">
        <f>SUM(X64:Y65)</f>
        <v>34</v>
      </c>
      <c r="Y63" s="472"/>
      <c r="Z63" s="471">
        <f>SUM(Z64:AA65)</f>
        <v>34</v>
      </c>
      <c r="AA63" s="472"/>
      <c r="AB63" s="471">
        <f>SUM(AB64:AC65)</f>
        <v>34</v>
      </c>
      <c r="AC63" s="472"/>
      <c r="AD63" s="472"/>
      <c r="AE63" s="706"/>
      <c r="AF63" s="142"/>
      <c r="AG63" s="203"/>
      <c r="AH63" s="203"/>
      <c r="AI63" s="203"/>
      <c r="AJ63" s="203"/>
      <c r="AK63" s="204"/>
      <c r="AL63" s="143"/>
      <c r="AM63" s="203"/>
      <c r="AN63" s="203"/>
      <c r="AO63" s="203"/>
      <c r="AP63" s="203"/>
      <c r="AQ63" s="209"/>
      <c r="AR63" s="142"/>
      <c r="AS63" s="203"/>
      <c r="AT63" s="203"/>
      <c r="AU63" s="203"/>
      <c r="AV63" s="203"/>
      <c r="AW63" s="204"/>
      <c r="AX63" s="143"/>
      <c r="AY63" s="203"/>
      <c r="AZ63" s="203"/>
      <c r="BA63" s="203"/>
      <c r="BB63" s="203"/>
      <c r="BC63" s="326"/>
      <c r="BD63" s="691">
        <f>SUM(BD64:BE65)</f>
        <v>6</v>
      </c>
      <c r="BE63" s="692"/>
      <c r="BF63" s="390" t="s">
        <v>314</v>
      </c>
      <c r="BG63" s="391"/>
      <c r="BH63" s="391"/>
      <c r="BI63" s="392"/>
    </row>
    <row r="64" spans="1:61" s="14" customFormat="1" ht="108.75" customHeight="1" x14ac:dyDescent="0.25">
      <c r="A64" s="333" t="s">
        <v>292</v>
      </c>
      <c r="B64" s="761" t="s">
        <v>108</v>
      </c>
      <c r="C64" s="762"/>
      <c r="D64" s="762"/>
      <c r="E64" s="762"/>
      <c r="F64" s="762"/>
      <c r="G64" s="762"/>
      <c r="H64" s="762"/>
      <c r="I64" s="762"/>
      <c r="J64" s="762"/>
      <c r="K64" s="762"/>
      <c r="L64" s="762"/>
      <c r="M64" s="762"/>
      <c r="N64" s="762"/>
      <c r="O64" s="763"/>
      <c r="P64" s="423"/>
      <c r="Q64" s="424"/>
      <c r="R64" s="423">
        <v>5</v>
      </c>
      <c r="S64" s="486"/>
      <c r="T64" s="420">
        <f>SUM(AF64,AI64,AL64,AO64,AR64,AU64,AX64,BA64)</f>
        <v>108</v>
      </c>
      <c r="U64" s="413"/>
      <c r="V64" s="412">
        <v>48</v>
      </c>
      <c r="W64" s="413"/>
      <c r="X64" s="412">
        <v>16</v>
      </c>
      <c r="Y64" s="413"/>
      <c r="Z64" s="412">
        <v>16</v>
      </c>
      <c r="AA64" s="413"/>
      <c r="AB64" s="412">
        <v>16</v>
      </c>
      <c r="AC64" s="413"/>
      <c r="AD64" s="462"/>
      <c r="AE64" s="688"/>
      <c r="AF64" s="126"/>
      <c r="AG64" s="123"/>
      <c r="AH64" s="123"/>
      <c r="AI64" s="123"/>
      <c r="AJ64" s="123"/>
      <c r="AK64" s="128"/>
      <c r="AL64" s="122"/>
      <c r="AM64" s="123"/>
      <c r="AN64" s="123"/>
      <c r="AO64" s="123"/>
      <c r="AP64" s="149"/>
      <c r="AQ64" s="147"/>
      <c r="AR64" s="122">
        <v>108</v>
      </c>
      <c r="AS64" s="123">
        <v>48</v>
      </c>
      <c r="AT64" s="125">
        <v>3</v>
      </c>
      <c r="AU64" s="123"/>
      <c r="AV64" s="123"/>
      <c r="AW64" s="204"/>
      <c r="AX64" s="143"/>
      <c r="AY64" s="203"/>
      <c r="AZ64" s="151"/>
      <c r="BA64" s="143"/>
      <c r="BB64" s="203"/>
      <c r="BC64" s="152"/>
      <c r="BD64" s="449">
        <f>SUM(AH64,AK64,AN64,AQ64,AT64,AW64,AZ64,BC64)</f>
        <v>3</v>
      </c>
      <c r="BE64" s="450"/>
      <c r="BF64" s="268"/>
      <c r="BG64" s="268"/>
      <c r="BH64" s="268"/>
      <c r="BI64" s="269"/>
    </row>
    <row r="65" spans="1:61" s="14" customFormat="1" ht="33" customHeight="1" x14ac:dyDescent="0.25">
      <c r="A65" s="333" t="s">
        <v>338</v>
      </c>
      <c r="B65" s="758" t="s">
        <v>107</v>
      </c>
      <c r="C65" s="759"/>
      <c r="D65" s="759"/>
      <c r="E65" s="759"/>
      <c r="F65" s="759"/>
      <c r="G65" s="759"/>
      <c r="H65" s="759"/>
      <c r="I65" s="759"/>
      <c r="J65" s="759"/>
      <c r="K65" s="759"/>
      <c r="L65" s="759"/>
      <c r="M65" s="759"/>
      <c r="N65" s="759"/>
      <c r="O65" s="760"/>
      <c r="P65" s="451">
        <v>6</v>
      </c>
      <c r="Q65" s="452"/>
      <c r="R65" s="451"/>
      <c r="S65" s="466"/>
      <c r="T65" s="420">
        <f>SUM(AF65,AI65,AL65,AO65,AR65,AU65,AX65,BA65)</f>
        <v>108</v>
      </c>
      <c r="U65" s="413"/>
      <c r="V65" s="412">
        <f>SUM(AG65,AJ65,AM65,AP65,AS65,AV65,AY65,BB65)</f>
        <v>54</v>
      </c>
      <c r="W65" s="413"/>
      <c r="X65" s="463">
        <v>18</v>
      </c>
      <c r="Y65" s="551"/>
      <c r="Z65" s="463">
        <v>18</v>
      </c>
      <c r="AA65" s="551"/>
      <c r="AB65" s="463">
        <v>18</v>
      </c>
      <c r="AC65" s="551"/>
      <c r="AD65" s="454"/>
      <c r="AE65" s="599"/>
      <c r="AF65" s="105"/>
      <c r="AG65" s="50"/>
      <c r="AH65" s="50"/>
      <c r="AI65" s="50"/>
      <c r="AJ65" s="50"/>
      <c r="AK65" s="53"/>
      <c r="AL65" s="54"/>
      <c r="AM65" s="50"/>
      <c r="AN65" s="50"/>
      <c r="AO65" s="50"/>
      <c r="AP65" s="50"/>
      <c r="AQ65" s="153"/>
      <c r="AR65" s="105"/>
      <c r="AS65" s="50"/>
      <c r="AT65" s="50"/>
      <c r="AU65" s="54">
        <v>108</v>
      </c>
      <c r="AV65" s="109">
        <v>54</v>
      </c>
      <c r="AW65" s="104">
        <v>3</v>
      </c>
      <c r="AX65" s="54"/>
      <c r="AY65" s="50"/>
      <c r="AZ65" s="107"/>
      <c r="BA65" s="54"/>
      <c r="BB65" s="109"/>
      <c r="BC65" s="154"/>
      <c r="BD65" s="663">
        <f>SUM(AH65,AK65,AN65,AQ65,AT65,AW65,AZ65,BC65)</f>
        <v>3</v>
      </c>
      <c r="BE65" s="460"/>
      <c r="BF65" s="457"/>
      <c r="BG65" s="457"/>
      <c r="BH65" s="457"/>
      <c r="BI65" s="458"/>
    </row>
    <row r="66" spans="1:61" s="26" customFormat="1" ht="66" customHeight="1" x14ac:dyDescent="0.25">
      <c r="A66" s="334" t="s">
        <v>339</v>
      </c>
      <c r="B66" s="764" t="s">
        <v>178</v>
      </c>
      <c r="C66" s="764"/>
      <c r="D66" s="764"/>
      <c r="E66" s="764"/>
      <c r="F66" s="764"/>
      <c r="G66" s="764"/>
      <c r="H66" s="764"/>
      <c r="I66" s="764"/>
      <c r="J66" s="764"/>
      <c r="K66" s="764"/>
      <c r="L66" s="764"/>
      <c r="M66" s="764"/>
      <c r="N66" s="764"/>
      <c r="O66" s="764"/>
      <c r="P66" s="568"/>
      <c r="Q66" s="569"/>
      <c r="R66" s="423"/>
      <c r="S66" s="486"/>
      <c r="T66" s="461">
        <f>SUM(T67:U71)</f>
        <v>854</v>
      </c>
      <c r="U66" s="462"/>
      <c r="V66" s="461">
        <f>SUM(V67:W71)</f>
        <v>376</v>
      </c>
      <c r="W66" s="462"/>
      <c r="X66" s="461">
        <f>SUM(X67:Y71)</f>
        <v>148</v>
      </c>
      <c r="Y66" s="462"/>
      <c r="Z66" s="461">
        <f>SUM(Z67:AA71)</f>
        <v>148</v>
      </c>
      <c r="AA66" s="462"/>
      <c r="AB66" s="461">
        <f>SUM(AB67:AC71)</f>
        <v>80</v>
      </c>
      <c r="AC66" s="462"/>
      <c r="AD66" s="462"/>
      <c r="AE66" s="462"/>
      <c r="AF66" s="126"/>
      <c r="AG66" s="123"/>
      <c r="AH66" s="123"/>
      <c r="AI66" s="123"/>
      <c r="AJ66" s="123"/>
      <c r="AK66" s="128"/>
      <c r="AL66" s="122"/>
      <c r="AM66" s="123"/>
      <c r="AN66" s="123"/>
      <c r="AO66" s="123"/>
      <c r="AP66" s="123"/>
      <c r="AQ66" s="155"/>
      <c r="AR66" s="122"/>
      <c r="AS66" s="122"/>
      <c r="AT66" s="123"/>
      <c r="AU66" s="123"/>
      <c r="AV66" s="123"/>
      <c r="AW66" s="155"/>
      <c r="AX66" s="122"/>
      <c r="AY66" s="123"/>
      <c r="AZ66" s="123"/>
      <c r="BA66" s="123"/>
      <c r="BB66" s="123"/>
      <c r="BC66" s="156"/>
      <c r="BD66" s="700">
        <f>SUM(BD67:BE71)</f>
        <v>21</v>
      </c>
      <c r="BE66" s="701"/>
      <c r="BF66" s="487"/>
      <c r="BG66" s="487"/>
      <c r="BH66" s="487"/>
      <c r="BI66" s="487"/>
    </row>
    <row r="67" spans="1:61" s="26" customFormat="1" ht="71.25" customHeight="1" x14ac:dyDescent="0.25">
      <c r="A67" s="399" t="s">
        <v>340</v>
      </c>
      <c r="B67" s="404" t="s">
        <v>202</v>
      </c>
      <c r="C67" s="495"/>
      <c r="D67" s="495"/>
      <c r="E67" s="495"/>
      <c r="F67" s="495"/>
      <c r="G67" s="495"/>
      <c r="H67" s="495"/>
      <c r="I67" s="495"/>
      <c r="J67" s="495"/>
      <c r="K67" s="495"/>
      <c r="L67" s="495"/>
      <c r="M67" s="495"/>
      <c r="N67" s="495"/>
      <c r="O67" s="496"/>
      <c r="P67" s="423">
        <v>6</v>
      </c>
      <c r="Q67" s="424"/>
      <c r="R67" s="423">
        <v>5.6</v>
      </c>
      <c r="S67" s="486"/>
      <c r="T67" s="420">
        <f>SUM(AF67,AI67,AL67,AO67,AR67,AU67,AX67,BA67)</f>
        <v>456</v>
      </c>
      <c r="U67" s="413"/>
      <c r="V67" s="412">
        <f>SUM(AG67,AJ67,AM67,AP67,AS67,AV67,AY67,BB67)</f>
        <v>216</v>
      </c>
      <c r="W67" s="413"/>
      <c r="X67" s="412">
        <v>80</v>
      </c>
      <c r="Y67" s="413"/>
      <c r="Z67" s="412">
        <v>80</v>
      </c>
      <c r="AA67" s="413"/>
      <c r="AB67" s="412">
        <v>56</v>
      </c>
      <c r="AC67" s="413"/>
      <c r="AD67" s="412"/>
      <c r="AE67" s="570"/>
      <c r="AF67" s="126"/>
      <c r="AG67" s="123"/>
      <c r="AH67" s="123"/>
      <c r="AI67" s="123"/>
      <c r="AJ67" s="123"/>
      <c r="AK67" s="128"/>
      <c r="AL67" s="122"/>
      <c r="AM67" s="123"/>
      <c r="AN67" s="125"/>
      <c r="AO67" s="123"/>
      <c r="AP67" s="123"/>
      <c r="AQ67" s="148"/>
      <c r="AR67" s="122">
        <v>240</v>
      </c>
      <c r="AS67" s="125">
        <v>120</v>
      </c>
      <c r="AT67" s="125">
        <v>6</v>
      </c>
      <c r="AU67" s="123">
        <v>216</v>
      </c>
      <c r="AV67" s="123">
        <v>96</v>
      </c>
      <c r="AW67" s="148">
        <v>5</v>
      </c>
      <c r="AX67" s="122"/>
      <c r="AY67" s="123"/>
      <c r="AZ67" s="146"/>
      <c r="BA67" s="123"/>
      <c r="BB67" s="123"/>
      <c r="BC67" s="156"/>
      <c r="BD67" s="449">
        <f>SUM(AH67,AK67,AN67,AQ67,AT67,AW67,AZ67)</f>
        <v>11</v>
      </c>
      <c r="BE67" s="450"/>
      <c r="BF67" s="387" t="s">
        <v>323</v>
      </c>
      <c r="BG67" s="388"/>
      <c r="BH67" s="388"/>
      <c r="BI67" s="389"/>
    </row>
    <row r="68" spans="1:61" s="26" customFormat="1" ht="133.5" customHeight="1" x14ac:dyDescent="0.25">
      <c r="A68" s="400"/>
      <c r="B68" s="745" t="s">
        <v>147</v>
      </c>
      <c r="C68" s="746"/>
      <c r="D68" s="746"/>
      <c r="E68" s="746"/>
      <c r="F68" s="746"/>
      <c r="G68" s="746"/>
      <c r="H68" s="746"/>
      <c r="I68" s="746"/>
      <c r="J68" s="746"/>
      <c r="K68" s="746"/>
      <c r="L68" s="746"/>
      <c r="M68" s="746"/>
      <c r="N68" s="746"/>
      <c r="O68" s="747"/>
      <c r="P68" s="568"/>
      <c r="Q68" s="569"/>
      <c r="R68" s="568"/>
      <c r="S68" s="637"/>
      <c r="T68" s="837">
        <f>SUM(AF68,AI68,AL68,AO68,AR68,AU68,AX68,BA68)</f>
        <v>40</v>
      </c>
      <c r="U68" s="572"/>
      <c r="V68" s="571"/>
      <c r="W68" s="572"/>
      <c r="X68" s="571"/>
      <c r="Y68" s="572"/>
      <c r="Z68" s="571"/>
      <c r="AA68" s="572"/>
      <c r="AB68" s="571"/>
      <c r="AC68" s="572"/>
      <c r="AD68" s="571"/>
      <c r="AE68" s="710"/>
      <c r="AF68" s="142"/>
      <c r="AG68" s="203"/>
      <c r="AH68" s="203"/>
      <c r="AI68" s="203"/>
      <c r="AJ68" s="203"/>
      <c r="AK68" s="204"/>
      <c r="AL68" s="143"/>
      <c r="AM68" s="203"/>
      <c r="AN68" s="203"/>
      <c r="AO68" s="203"/>
      <c r="AP68" s="203"/>
      <c r="AQ68" s="157"/>
      <c r="AR68" s="143"/>
      <c r="AS68" s="203"/>
      <c r="AT68" s="203"/>
      <c r="AU68" s="203">
        <v>40</v>
      </c>
      <c r="AV68" s="203"/>
      <c r="AW68" s="157">
        <v>1</v>
      </c>
      <c r="AX68" s="143"/>
      <c r="AY68" s="203"/>
      <c r="AZ68" s="203"/>
      <c r="BA68" s="203"/>
      <c r="BB68" s="203"/>
      <c r="BC68" s="158"/>
      <c r="BD68" s="650">
        <f>SUM(AH68,AK68,AN68,AQ68,AT68,AW68,AZ68)</f>
        <v>1</v>
      </c>
      <c r="BE68" s="651"/>
      <c r="BF68" s="390"/>
      <c r="BG68" s="391"/>
      <c r="BH68" s="391"/>
      <c r="BI68" s="392"/>
    </row>
    <row r="69" spans="1:61" s="26" customFormat="1" ht="66" customHeight="1" x14ac:dyDescent="0.25">
      <c r="A69" s="335" t="s">
        <v>341</v>
      </c>
      <c r="B69" s="404" t="s">
        <v>126</v>
      </c>
      <c r="C69" s="495"/>
      <c r="D69" s="495"/>
      <c r="E69" s="495"/>
      <c r="F69" s="495"/>
      <c r="G69" s="495"/>
      <c r="H69" s="495"/>
      <c r="I69" s="495"/>
      <c r="J69" s="495"/>
      <c r="K69" s="495"/>
      <c r="L69" s="495"/>
      <c r="M69" s="495"/>
      <c r="N69" s="495"/>
      <c r="O69" s="496"/>
      <c r="P69" s="423">
        <v>6</v>
      </c>
      <c r="Q69" s="424"/>
      <c r="R69" s="423"/>
      <c r="S69" s="486"/>
      <c r="T69" s="420">
        <f>AU69</f>
        <v>130</v>
      </c>
      <c r="U69" s="413"/>
      <c r="V69" s="412">
        <f>AV69</f>
        <v>72</v>
      </c>
      <c r="W69" s="413"/>
      <c r="X69" s="412">
        <v>28</v>
      </c>
      <c r="Y69" s="413"/>
      <c r="Z69" s="412">
        <v>44</v>
      </c>
      <c r="AA69" s="413"/>
      <c r="AB69" s="412"/>
      <c r="AC69" s="413"/>
      <c r="AD69" s="412"/>
      <c r="AE69" s="570"/>
      <c r="AF69" s="126"/>
      <c r="AG69" s="123"/>
      <c r="AH69" s="123"/>
      <c r="AI69" s="123"/>
      <c r="AJ69" s="123"/>
      <c r="AK69" s="128"/>
      <c r="AL69" s="122"/>
      <c r="AM69" s="123"/>
      <c r="AN69" s="125"/>
      <c r="AO69" s="123"/>
      <c r="AP69" s="123"/>
      <c r="AQ69" s="147"/>
      <c r="AR69" s="122"/>
      <c r="AS69" s="123"/>
      <c r="AT69" s="125"/>
      <c r="AU69" s="122">
        <v>130</v>
      </c>
      <c r="AV69" s="123">
        <v>72</v>
      </c>
      <c r="AW69" s="148">
        <v>3</v>
      </c>
      <c r="AX69" s="159"/>
      <c r="AY69" s="160"/>
      <c r="AZ69" s="160"/>
      <c r="BA69" s="123"/>
      <c r="BB69" s="123"/>
      <c r="BC69" s="156"/>
      <c r="BD69" s="449">
        <f>SUM(AH69,AK69,AN69,AQ69,AT69,AW69,AZ69)</f>
        <v>3</v>
      </c>
      <c r="BE69" s="450"/>
      <c r="BF69" s="589" t="s">
        <v>352</v>
      </c>
      <c r="BG69" s="366"/>
      <c r="BH69" s="366"/>
      <c r="BI69" s="401"/>
    </row>
    <row r="70" spans="1:61" s="27" customFormat="1" ht="96.75" customHeight="1" x14ac:dyDescent="0.25">
      <c r="A70" s="336" t="s">
        <v>342</v>
      </c>
      <c r="B70" s="755" t="s">
        <v>328</v>
      </c>
      <c r="C70" s="756"/>
      <c r="D70" s="756"/>
      <c r="E70" s="756"/>
      <c r="F70" s="756"/>
      <c r="G70" s="756"/>
      <c r="H70" s="756"/>
      <c r="I70" s="756"/>
      <c r="J70" s="756"/>
      <c r="K70" s="756"/>
      <c r="L70" s="756"/>
      <c r="M70" s="756"/>
      <c r="N70" s="756"/>
      <c r="O70" s="757"/>
      <c r="P70" s="718">
        <v>7</v>
      </c>
      <c r="Q70" s="530"/>
      <c r="R70" s="718"/>
      <c r="S70" s="743"/>
      <c r="T70" s="420">
        <f>AX70</f>
        <v>108</v>
      </c>
      <c r="U70" s="413"/>
      <c r="V70" s="412">
        <f>AY70</f>
        <v>40</v>
      </c>
      <c r="W70" s="413"/>
      <c r="X70" s="412">
        <v>16</v>
      </c>
      <c r="Y70" s="413"/>
      <c r="Z70" s="412">
        <v>24</v>
      </c>
      <c r="AA70" s="413"/>
      <c r="AB70" s="150"/>
      <c r="AC70" s="122"/>
      <c r="AD70" s="149"/>
      <c r="AE70" s="150"/>
      <c r="AF70" s="126"/>
      <c r="AG70" s="123"/>
      <c r="AH70" s="123"/>
      <c r="AI70" s="123"/>
      <c r="AJ70" s="123"/>
      <c r="AK70" s="128"/>
      <c r="AL70" s="122"/>
      <c r="AM70" s="123"/>
      <c r="AN70" s="125"/>
      <c r="AO70" s="123"/>
      <c r="AP70" s="123"/>
      <c r="AQ70" s="127"/>
      <c r="AR70" s="126"/>
      <c r="AS70" s="123"/>
      <c r="AT70" s="125"/>
      <c r="AU70" s="122"/>
      <c r="AV70" s="123"/>
      <c r="AW70" s="148"/>
      <c r="AX70" s="122">
        <v>108</v>
      </c>
      <c r="AY70" s="123">
        <v>40</v>
      </c>
      <c r="AZ70" s="123">
        <v>3</v>
      </c>
      <c r="BA70" s="122"/>
      <c r="BB70" s="123"/>
      <c r="BC70" s="128"/>
      <c r="BD70" s="696">
        <f>SUM(AH70,AK70,AN70,AQ70,AT70,AW70,AZ70,BC70)</f>
        <v>3</v>
      </c>
      <c r="BE70" s="697"/>
      <c r="BF70" s="589" t="s">
        <v>354</v>
      </c>
      <c r="BG70" s="366"/>
      <c r="BH70" s="366"/>
      <c r="BI70" s="401"/>
    </row>
    <row r="71" spans="1:61" s="26" customFormat="1" ht="75.75" customHeight="1" thickBot="1" x14ac:dyDescent="0.3">
      <c r="A71" s="337" t="s">
        <v>357</v>
      </c>
      <c r="B71" s="404" t="s">
        <v>225</v>
      </c>
      <c r="C71" s="495"/>
      <c r="D71" s="495"/>
      <c r="E71" s="495"/>
      <c r="F71" s="495"/>
      <c r="G71" s="495"/>
      <c r="H71" s="495"/>
      <c r="I71" s="495"/>
      <c r="J71" s="495"/>
      <c r="K71" s="495"/>
      <c r="L71" s="495"/>
      <c r="M71" s="495"/>
      <c r="N71" s="495"/>
      <c r="O71" s="496"/>
      <c r="P71" s="250"/>
      <c r="Q71" s="251"/>
      <c r="R71" s="718">
        <v>8.8000000000000007</v>
      </c>
      <c r="S71" s="743"/>
      <c r="T71" s="413">
        <v>120</v>
      </c>
      <c r="U71" s="618"/>
      <c r="V71" s="413">
        <v>48</v>
      </c>
      <c r="W71" s="618"/>
      <c r="X71" s="413">
        <v>24</v>
      </c>
      <c r="Y71" s="618"/>
      <c r="Z71" s="413"/>
      <c r="AA71" s="618"/>
      <c r="AB71" s="413">
        <v>24</v>
      </c>
      <c r="AC71" s="618"/>
      <c r="AD71" s="618"/>
      <c r="AE71" s="412"/>
      <c r="AF71" s="126"/>
      <c r="AG71" s="123"/>
      <c r="AH71" s="123"/>
      <c r="AI71" s="123"/>
      <c r="AJ71" s="123"/>
      <c r="AK71" s="128"/>
      <c r="AL71" s="122"/>
      <c r="AM71" s="123"/>
      <c r="AN71" s="123"/>
      <c r="AO71" s="123"/>
      <c r="AP71" s="123"/>
      <c r="AQ71" s="161"/>
      <c r="AR71" s="126"/>
      <c r="AS71" s="123"/>
      <c r="AT71" s="123"/>
      <c r="AU71" s="123"/>
      <c r="AV71" s="123"/>
      <c r="AW71" s="128"/>
      <c r="AX71" s="122"/>
      <c r="AY71" s="123"/>
      <c r="AZ71" s="125"/>
      <c r="BA71" s="122">
        <v>120</v>
      </c>
      <c r="BB71" s="123">
        <v>48</v>
      </c>
      <c r="BC71" s="162">
        <v>3</v>
      </c>
      <c r="BD71" s="696">
        <f>SUM(AH71,AK71,AN71,AQ71,AT71,AW71,AZ71,BC71)</f>
        <v>3</v>
      </c>
      <c r="BE71" s="697"/>
      <c r="BF71" s="365" t="s">
        <v>355</v>
      </c>
      <c r="BG71" s="366"/>
      <c r="BH71" s="366"/>
      <c r="BI71" s="401"/>
    </row>
    <row r="72" spans="1:61" s="26" customFormat="1" ht="69" customHeight="1" thickBot="1" x14ac:dyDescent="0.3">
      <c r="A72" s="338" t="s">
        <v>162</v>
      </c>
      <c r="B72" s="417" t="s">
        <v>329</v>
      </c>
      <c r="C72" s="418"/>
      <c r="D72" s="418"/>
      <c r="E72" s="418"/>
      <c r="F72" s="418"/>
      <c r="G72" s="418"/>
      <c r="H72" s="418"/>
      <c r="I72" s="418"/>
      <c r="J72" s="418"/>
      <c r="K72" s="418"/>
      <c r="L72" s="418"/>
      <c r="M72" s="418"/>
      <c r="N72" s="418"/>
      <c r="O72" s="419"/>
      <c r="P72" s="656"/>
      <c r="Q72" s="836"/>
      <c r="R72" s="656"/>
      <c r="S72" s="657"/>
      <c r="T72" s="648">
        <f>SUM(T73,T76,T78,T82,T85,T89,T103,T107)</f>
        <v>2502</v>
      </c>
      <c r="U72" s="649"/>
      <c r="V72" s="648">
        <f>SUM(V73,V76,V78,V82,V85,V89,V103,V107)</f>
        <v>1190</v>
      </c>
      <c r="W72" s="649"/>
      <c r="X72" s="648">
        <f>SUM(X73,X76,X78,X82,X85,X89,X103,X107)</f>
        <v>490</v>
      </c>
      <c r="Y72" s="649"/>
      <c r="Z72" s="648">
        <f>SUM(Z73,Z76,Z78,Z82,Z85,Z89,Z103,Z107)</f>
        <v>444</v>
      </c>
      <c r="AA72" s="649"/>
      <c r="AB72" s="648">
        <f>SUM(AB73,AB76,AB78,AB82,AB85,AB89,AB103,AB107)</f>
        <v>224</v>
      </c>
      <c r="AC72" s="649"/>
      <c r="AD72" s="648">
        <f>SUM(AD73,AD76,AD78,AD82,AD85,AD89,AD103,AD107)</f>
        <v>32</v>
      </c>
      <c r="AE72" s="649"/>
      <c r="AF72" s="163"/>
      <c r="AG72" s="164"/>
      <c r="AH72" s="164"/>
      <c r="AI72" s="164"/>
      <c r="AJ72" s="164"/>
      <c r="AK72" s="165"/>
      <c r="AL72" s="166"/>
      <c r="AM72" s="164"/>
      <c r="AN72" s="164"/>
      <c r="AO72" s="164"/>
      <c r="AP72" s="164"/>
      <c r="AQ72" s="167"/>
      <c r="AR72" s="163"/>
      <c r="AS72" s="164"/>
      <c r="AT72" s="164"/>
      <c r="AU72" s="164"/>
      <c r="AV72" s="164"/>
      <c r="AW72" s="165"/>
      <c r="AX72" s="166"/>
      <c r="AY72" s="164"/>
      <c r="AZ72" s="164"/>
      <c r="BA72" s="164"/>
      <c r="BB72" s="164"/>
      <c r="BC72" s="168"/>
      <c r="BD72" s="648">
        <f>SUM(BD73,BD76,BD78,BD82,BD85,BD89,BD103,BD107)</f>
        <v>66</v>
      </c>
      <c r="BE72" s="649"/>
      <c r="BF72" s="707"/>
      <c r="BG72" s="708"/>
      <c r="BH72" s="708"/>
      <c r="BI72" s="709"/>
    </row>
    <row r="73" spans="1:61" s="26" customFormat="1" ht="66" customHeight="1" x14ac:dyDescent="0.25">
      <c r="A73" s="339" t="s">
        <v>182</v>
      </c>
      <c r="B73" s="749" t="s">
        <v>152</v>
      </c>
      <c r="C73" s="750"/>
      <c r="D73" s="750"/>
      <c r="E73" s="750"/>
      <c r="F73" s="750"/>
      <c r="G73" s="750"/>
      <c r="H73" s="750"/>
      <c r="I73" s="750"/>
      <c r="J73" s="750"/>
      <c r="K73" s="750"/>
      <c r="L73" s="750"/>
      <c r="M73" s="750"/>
      <c r="N73" s="750"/>
      <c r="O73" s="751"/>
      <c r="P73" s="273"/>
      <c r="Q73" s="274"/>
      <c r="R73" s="273"/>
      <c r="S73" s="275"/>
      <c r="T73" s="421">
        <f>SUM(T74:U75)</f>
        <v>144</v>
      </c>
      <c r="U73" s="422"/>
      <c r="V73" s="421">
        <f>SUM(V74:W75)</f>
        <v>68</v>
      </c>
      <c r="W73" s="422"/>
      <c r="X73" s="421">
        <f>SUM(X74:Y75)</f>
        <v>36</v>
      </c>
      <c r="Y73" s="422"/>
      <c r="Z73" s="421"/>
      <c r="AA73" s="422"/>
      <c r="AB73" s="421"/>
      <c r="AC73" s="422"/>
      <c r="AD73" s="421">
        <f>SUM(AD74:AE75)</f>
        <v>32</v>
      </c>
      <c r="AE73" s="422"/>
      <c r="AF73" s="210"/>
      <c r="AG73" s="211"/>
      <c r="AH73" s="211"/>
      <c r="AI73" s="211"/>
      <c r="AJ73" s="211"/>
      <c r="AK73" s="212"/>
      <c r="AL73" s="213"/>
      <c r="AM73" s="211"/>
      <c r="AN73" s="211"/>
      <c r="AO73" s="211"/>
      <c r="AP73" s="211"/>
      <c r="AQ73" s="214"/>
      <c r="AR73" s="210"/>
      <c r="AS73" s="211"/>
      <c r="AT73" s="211"/>
      <c r="AU73" s="211"/>
      <c r="AV73" s="211"/>
      <c r="AW73" s="212"/>
      <c r="AX73" s="213"/>
      <c r="AY73" s="211"/>
      <c r="AZ73" s="211"/>
      <c r="BA73" s="211"/>
      <c r="BB73" s="211"/>
      <c r="BC73" s="215"/>
      <c r="BD73" s="720">
        <f>SUM(BD74:BE75)</f>
        <v>4</v>
      </c>
      <c r="BE73" s="721"/>
      <c r="BF73" s="702"/>
      <c r="BG73" s="703"/>
      <c r="BH73" s="703"/>
      <c r="BI73" s="704"/>
    </row>
    <row r="74" spans="1:61" s="26" customFormat="1" ht="108" customHeight="1" x14ac:dyDescent="0.25">
      <c r="A74" s="337" t="s">
        <v>163</v>
      </c>
      <c r="B74" s="563" t="s">
        <v>428</v>
      </c>
      <c r="C74" s="564"/>
      <c r="D74" s="564"/>
      <c r="E74" s="564"/>
      <c r="F74" s="564"/>
      <c r="G74" s="564"/>
      <c r="H74" s="564"/>
      <c r="I74" s="564"/>
      <c r="J74" s="564"/>
      <c r="K74" s="564"/>
      <c r="L74" s="564"/>
      <c r="M74" s="564"/>
      <c r="N74" s="564"/>
      <c r="O74" s="565"/>
      <c r="P74" s="423"/>
      <c r="Q74" s="424"/>
      <c r="R74" s="423">
        <v>4</v>
      </c>
      <c r="S74" s="486"/>
      <c r="T74" s="420">
        <v>72</v>
      </c>
      <c r="U74" s="413"/>
      <c r="V74" s="412">
        <v>34</v>
      </c>
      <c r="W74" s="413"/>
      <c r="X74" s="412">
        <v>18</v>
      </c>
      <c r="Y74" s="413"/>
      <c r="Z74" s="412"/>
      <c r="AA74" s="413"/>
      <c r="AB74" s="412"/>
      <c r="AC74" s="413"/>
      <c r="AD74" s="412">
        <v>16</v>
      </c>
      <c r="AE74" s="570"/>
      <c r="AF74" s="142"/>
      <c r="AG74" s="203"/>
      <c r="AH74" s="203"/>
      <c r="AI74" s="143"/>
      <c r="AJ74" s="203"/>
      <c r="AK74" s="128"/>
      <c r="AL74" s="143"/>
      <c r="AM74" s="203"/>
      <c r="AN74" s="123"/>
      <c r="AO74" s="143">
        <v>72</v>
      </c>
      <c r="AP74" s="203">
        <v>34</v>
      </c>
      <c r="AQ74" s="128">
        <v>2</v>
      </c>
      <c r="AR74" s="203"/>
      <c r="AS74" s="203"/>
      <c r="AT74" s="144"/>
      <c r="AU74" s="123"/>
      <c r="AV74" s="203"/>
      <c r="AW74" s="155"/>
      <c r="AX74" s="143"/>
      <c r="AY74" s="203"/>
      <c r="AZ74" s="203"/>
      <c r="BA74" s="203"/>
      <c r="BB74" s="203"/>
      <c r="BC74" s="145"/>
      <c r="BD74" s="465">
        <f>SUM(AH74,AK74,AN74,AQ74,AT74,AW74,AZ74,BC74)</f>
        <v>2</v>
      </c>
      <c r="BE74" s="450"/>
      <c r="BF74" s="366" t="s">
        <v>442</v>
      </c>
      <c r="BG74" s="366"/>
      <c r="BH74" s="366"/>
      <c r="BI74" s="401"/>
    </row>
    <row r="75" spans="1:61" s="28" customFormat="1" ht="163.5" customHeight="1" x14ac:dyDescent="0.25">
      <c r="A75" s="337" t="s">
        <v>268</v>
      </c>
      <c r="B75" s="563" t="s">
        <v>427</v>
      </c>
      <c r="C75" s="564"/>
      <c r="D75" s="564"/>
      <c r="E75" s="564"/>
      <c r="F75" s="564"/>
      <c r="G75" s="564"/>
      <c r="H75" s="564"/>
      <c r="I75" s="564"/>
      <c r="J75" s="564"/>
      <c r="K75" s="564"/>
      <c r="L75" s="564"/>
      <c r="M75" s="564"/>
      <c r="N75" s="564"/>
      <c r="O75" s="565"/>
      <c r="P75" s="423"/>
      <c r="Q75" s="424"/>
      <c r="R75" s="423">
        <v>4</v>
      </c>
      <c r="S75" s="486"/>
      <c r="T75" s="420">
        <f>SUM(AF75,AI75,AL75,AO75,AR75,AU75,AX75,BA75)</f>
        <v>72</v>
      </c>
      <c r="U75" s="413"/>
      <c r="V75" s="412">
        <f>SUM(AG75,AJ75,AM75,AP75,AS75,AV75,AY75,BB75)</f>
        <v>34</v>
      </c>
      <c r="W75" s="413"/>
      <c r="X75" s="412">
        <v>18</v>
      </c>
      <c r="Y75" s="413"/>
      <c r="Z75" s="412"/>
      <c r="AA75" s="413"/>
      <c r="AB75" s="412"/>
      <c r="AC75" s="413"/>
      <c r="AD75" s="412">
        <v>16</v>
      </c>
      <c r="AE75" s="570"/>
      <c r="AF75" s="142"/>
      <c r="AG75" s="203"/>
      <c r="AH75" s="203"/>
      <c r="AI75" s="122"/>
      <c r="AJ75" s="123"/>
      <c r="AK75" s="148"/>
      <c r="AL75" s="143"/>
      <c r="AM75" s="203"/>
      <c r="AN75" s="123"/>
      <c r="AO75" s="203">
        <v>72</v>
      </c>
      <c r="AP75" s="203">
        <v>34</v>
      </c>
      <c r="AQ75" s="124">
        <v>2</v>
      </c>
      <c r="AR75" s="126"/>
      <c r="AS75" s="203"/>
      <c r="AT75" s="125"/>
      <c r="AU75" s="143"/>
      <c r="AV75" s="203"/>
      <c r="AW75" s="155"/>
      <c r="AX75" s="143"/>
      <c r="AY75" s="203"/>
      <c r="AZ75" s="203"/>
      <c r="BA75" s="203"/>
      <c r="BB75" s="203"/>
      <c r="BC75" s="145"/>
      <c r="BD75" s="465">
        <f>SUM(AH75,AK75,AN75,AQ75,AT75,AW75,AZ75,BC75)</f>
        <v>2</v>
      </c>
      <c r="BE75" s="450"/>
      <c r="BF75" s="366" t="s">
        <v>443</v>
      </c>
      <c r="BG75" s="366"/>
      <c r="BH75" s="366"/>
      <c r="BI75" s="401"/>
    </row>
    <row r="76" spans="1:61" s="26" customFormat="1" ht="138" customHeight="1" x14ac:dyDescent="0.25">
      <c r="A76" s="334" t="s">
        <v>183</v>
      </c>
      <c r="B76" s="719" t="s">
        <v>154</v>
      </c>
      <c r="C76" s="405"/>
      <c r="D76" s="405"/>
      <c r="E76" s="405"/>
      <c r="F76" s="405"/>
      <c r="G76" s="405"/>
      <c r="H76" s="405"/>
      <c r="I76" s="405"/>
      <c r="J76" s="405"/>
      <c r="K76" s="405"/>
      <c r="L76" s="405"/>
      <c r="M76" s="405"/>
      <c r="N76" s="405"/>
      <c r="O76" s="406"/>
      <c r="P76" s="250"/>
      <c r="Q76" s="251"/>
      <c r="R76" s="250"/>
      <c r="S76" s="252"/>
      <c r="T76" s="717">
        <f>SUM(T77:U77)</f>
        <v>240</v>
      </c>
      <c r="U76" s="625"/>
      <c r="V76" s="462">
        <f>SUM(V77:W77)</f>
        <v>108</v>
      </c>
      <c r="W76" s="462"/>
      <c r="X76" s="462">
        <f>SUM(X77:Y77)</f>
        <v>44</v>
      </c>
      <c r="Y76" s="462"/>
      <c r="Z76" s="462">
        <f>SUM(Z77:AA77)</f>
        <v>64</v>
      </c>
      <c r="AA76" s="462"/>
      <c r="AB76" s="462"/>
      <c r="AC76" s="462"/>
      <c r="AD76" s="625"/>
      <c r="AE76" s="625"/>
      <c r="AF76" s="126"/>
      <c r="AG76" s="123"/>
      <c r="AH76" s="123"/>
      <c r="AI76" s="123"/>
      <c r="AJ76" s="123"/>
      <c r="AK76" s="128"/>
      <c r="AL76" s="122"/>
      <c r="AM76" s="123"/>
      <c r="AN76" s="123"/>
      <c r="AO76" s="123"/>
      <c r="AP76" s="123"/>
      <c r="AQ76" s="127"/>
      <c r="AR76" s="126"/>
      <c r="AS76" s="123"/>
      <c r="AT76" s="123"/>
      <c r="AU76" s="123"/>
      <c r="AV76" s="123"/>
      <c r="AW76" s="128"/>
      <c r="AX76" s="122"/>
      <c r="AY76" s="123"/>
      <c r="AZ76" s="123"/>
      <c r="BA76" s="123"/>
      <c r="BB76" s="123"/>
      <c r="BC76" s="169"/>
      <c r="BD76" s="646">
        <f>SUM(BD77:BE77)</f>
        <v>6</v>
      </c>
      <c r="BE76" s="647"/>
      <c r="BF76" s="365" t="s">
        <v>135</v>
      </c>
      <c r="BG76" s="366"/>
      <c r="BH76" s="366"/>
      <c r="BI76" s="401"/>
    </row>
    <row r="77" spans="1:61" s="28" customFormat="1" ht="107.25" customHeight="1" x14ac:dyDescent="0.25">
      <c r="A77" s="335" t="s">
        <v>164</v>
      </c>
      <c r="B77" s="404" t="s">
        <v>154</v>
      </c>
      <c r="C77" s="495"/>
      <c r="D77" s="495"/>
      <c r="E77" s="495"/>
      <c r="F77" s="495"/>
      <c r="G77" s="495"/>
      <c r="H77" s="495"/>
      <c r="I77" s="495"/>
      <c r="J77" s="495"/>
      <c r="K77" s="495"/>
      <c r="L77" s="495"/>
      <c r="M77" s="495"/>
      <c r="N77" s="495"/>
      <c r="O77" s="496"/>
      <c r="P77" s="423">
        <v>2</v>
      </c>
      <c r="Q77" s="424"/>
      <c r="R77" s="423">
        <v>1</v>
      </c>
      <c r="S77" s="486"/>
      <c r="T77" s="410">
        <f>SUM(AF77,AI77,AL77,AO77,AR77,AU77,AX77,BA77)</f>
        <v>240</v>
      </c>
      <c r="U77" s="411"/>
      <c r="V77" s="467">
        <v>108</v>
      </c>
      <c r="W77" s="411"/>
      <c r="X77" s="412">
        <v>44</v>
      </c>
      <c r="Y77" s="413"/>
      <c r="Z77" s="412">
        <v>64</v>
      </c>
      <c r="AA77" s="413"/>
      <c r="AB77" s="412"/>
      <c r="AC77" s="413"/>
      <c r="AD77" s="412"/>
      <c r="AE77" s="570"/>
      <c r="AF77" s="170">
        <v>120</v>
      </c>
      <c r="AG77" s="171">
        <v>54</v>
      </c>
      <c r="AH77" s="172">
        <v>3</v>
      </c>
      <c r="AI77" s="171">
        <v>120</v>
      </c>
      <c r="AJ77" s="171">
        <v>54</v>
      </c>
      <c r="AK77" s="173">
        <v>3</v>
      </c>
      <c r="AL77" s="170"/>
      <c r="AM77" s="171"/>
      <c r="AN77" s="174"/>
      <c r="AO77" s="171"/>
      <c r="AP77" s="171"/>
      <c r="AQ77" s="173"/>
      <c r="AR77" s="170"/>
      <c r="AS77" s="171"/>
      <c r="AT77" s="171"/>
      <c r="AU77" s="171"/>
      <c r="AV77" s="171"/>
      <c r="AW77" s="175"/>
      <c r="AX77" s="176"/>
      <c r="AY77" s="171"/>
      <c r="AZ77" s="171"/>
      <c r="BA77" s="171"/>
      <c r="BB77" s="171"/>
      <c r="BC77" s="177"/>
      <c r="BD77" s="465">
        <f>SUM(AH77,AK77,AN77,AQ77,AT77,AW77,AZ77,BC77)</f>
        <v>6</v>
      </c>
      <c r="BE77" s="450"/>
      <c r="BF77" s="367"/>
      <c r="BG77" s="652"/>
      <c r="BH77" s="652"/>
      <c r="BI77" s="653"/>
    </row>
    <row r="78" spans="1:61" s="29" customFormat="1" ht="77.25" customHeight="1" x14ac:dyDescent="0.25">
      <c r="A78" s="334" t="s">
        <v>197</v>
      </c>
      <c r="B78" s="719" t="s">
        <v>195</v>
      </c>
      <c r="C78" s="405"/>
      <c r="D78" s="405"/>
      <c r="E78" s="405"/>
      <c r="F78" s="405"/>
      <c r="G78" s="405"/>
      <c r="H78" s="405"/>
      <c r="I78" s="405"/>
      <c r="J78" s="405"/>
      <c r="K78" s="405"/>
      <c r="L78" s="405"/>
      <c r="M78" s="405"/>
      <c r="N78" s="405"/>
      <c r="O78" s="406"/>
      <c r="P78" s="423"/>
      <c r="Q78" s="424"/>
      <c r="R78" s="423"/>
      <c r="S78" s="486"/>
      <c r="T78" s="717">
        <f>SUM(T79:U81)</f>
        <v>346</v>
      </c>
      <c r="U78" s="625"/>
      <c r="V78" s="462">
        <f>SUM(V79:W81)</f>
        <v>180</v>
      </c>
      <c r="W78" s="462"/>
      <c r="X78" s="462">
        <f>SUM(X79:Y81)</f>
        <v>66</v>
      </c>
      <c r="Y78" s="462"/>
      <c r="Z78" s="462">
        <f>SUM(Z79:AA81)</f>
        <v>78</v>
      </c>
      <c r="AA78" s="462"/>
      <c r="AB78" s="462">
        <f>SUM(AB79:AC81)</f>
        <v>36</v>
      </c>
      <c r="AC78" s="462"/>
      <c r="AD78" s="625"/>
      <c r="AE78" s="625"/>
      <c r="AF78" s="126"/>
      <c r="AG78" s="123"/>
      <c r="AH78" s="123"/>
      <c r="AI78" s="123"/>
      <c r="AJ78" s="123"/>
      <c r="AK78" s="128"/>
      <c r="AL78" s="122"/>
      <c r="AM78" s="123"/>
      <c r="AN78" s="123"/>
      <c r="AO78" s="123"/>
      <c r="AP78" s="123"/>
      <c r="AQ78" s="178"/>
      <c r="AR78" s="126"/>
      <c r="AS78" s="123"/>
      <c r="AT78" s="123"/>
      <c r="AU78" s="123"/>
      <c r="AV78" s="123"/>
      <c r="AW78" s="128"/>
      <c r="AX78" s="122"/>
      <c r="AY78" s="123"/>
      <c r="AZ78" s="123"/>
      <c r="BA78" s="123"/>
      <c r="BB78" s="123"/>
      <c r="BC78" s="120"/>
      <c r="BD78" s="646">
        <f>SUM(BD79:BE81)</f>
        <v>9</v>
      </c>
      <c r="BE78" s="647"/>
      <c r="BF78" s="365"/>
      <c r="BG78" s="366"/>
      <c r="BH78" s="366"/>
      <c r="BI78" s="401"/>
    </row>
    <row r="79" spans="1:61" s="19" customFormat="1" ht="72.75" customHeight="1" x14ac:dyDescent="0.25">
      <c r="A79" s="333" t="s">
        <v>165</v>
      </c>
      <c r="B79" s="404" t="s">
        <v>173</v>
      </c>
      <c r="C79" s="495"/>
      <c r="D79" s="495"/>
      <c r="E79" s="495"/>
      <c r="F79" s="495"/>
      <c r="G79" s="495"/>
      <c r="H79" s="495"/>
      <c r="I79" s="495"/>
      <c r="J79" s="495"/>
      <c r="K79" s="495"/>
      <c r="L79" s="495"/>
      <c r="M79" s="495"/>
      <c r="N79" s="495"/>
      <c r="O79" s="496"/>
      <c r="P79" s="451">
        <v>3</v>
      </c>
      <c r="Q79" s="452"/>
      <c r="R79" s="451"/>
      <c r="S79" s="466"/>
      <c r="T79" s="410">
        <f>SUM(AF79,AI79,AL79,AO79,AR79,AU79,AX79,BA79)</f>
        <v>130</v>
      </c>
      <c r="U79" s="411"/>
      <c r="V79" s="467">
        <f>SUM(AG79,AJ79,AM79,AP79,AS79,AV79,AY79,BB79)</f>
        <v>72</v>
      </c>
      <c r="W79" s="411"/>
      <c r="X79" s="463">
        <v>30</v>
      </c>
      <c r="Y79" s="551"/>
      <c r="Z79" s="463">
        <v>42</v>
      </c>
      <c r="AA79" s="551"/>
      <c r="AB79" s="463"/>
      <c r="AC79" s="551"/>
      <c r="AD79" s="463"/>
      <c r="AE79" s="548"/>
      <c r="AF79" s="105"/>
      <c r="AG79" s="50"/>
      <c r="AH79" s="179"/>
      <c r="AI79" s="202"/>
      <c r="AJ79" s="202"/>
      <c r="AK79" s="134"/>
      <c r="AL79" s="54">
        <v>130</v>
      </c>
      <c r="AM79" s="50">
        <v>72</v>
      </c>
      <c r="AN79" s="107">
        <v>3</v>
      </c>
      <c r="AO79" s="202"/>
      <c r="AP79" s="202"/>
      <c r="AQ79" s="138"/>
      <c r="AR79" s="133"/>
      <c r="AS79" s="202"/>
      <c r="AT79" s="202"/>
      <c r="AU79" s="202"/>
      <c r="AV79" s="202"/>
      <c r="AW79" s="134"/>
      <c r="AX79" s="131"/>
      <c r="AY79" s="202"/>
      <c r="AZ79" s="202"/>
      <c r="BA79" s="202"/>
      <c r="BB79" s="202"/>
      <c r="BC79" s="139"/>
      <c r="BD79" s="459">
        <f>SUM(AH79,AK79,AN79,AQ79,AT79,AW79,AZ79,BC79)</f>
        <v>3</v>
      </c>
      <c r="BE79" s="460"/>
      <c r="BF79" s="456" t="s">
        <v>140</v>
      </c>
      <c r="BG79" s="457"/>
      <c r="BH79" s="457"/>
      <c r="BI79" s="458"/>
    </row>
    <row r="80" spans="1:61" s="26" customFormat="1" ht="102" customHeight="1" x14ac:dyDescent="0.25">
      <c r="A80" s="337" t="s">
        <v>343</v>
      </c>
      <c r="B80" s="404" t="s">
        <v>130</v>
      </c>
      <c r="C80" s="495"/>
      <c r="D80" s="495"/>
      <c r="E80" s="495"/>
      <c r="F80" s="495"/>
      <c r="G80" s="495"/>
      <c r="H80" s="495"/>
      <c r="I80" s="495"/>
      <c r="J80" s="495"/>
      <c r="K80" s="495"/>
      <c r="L80" s="495"/>
      <c r="M80" s="495"/>
      <c r="N80" s="495"/>
      <c r="O80" s="496"/>
      <c r="P80" s="423">
        <v>3</v>
      </c>
      <c r="Q80" s="424"/>
      <c r="R80" s="423"/>
      <c r="S80" s="486"/>
      <c r="T80" s="410">
        <f>SUM(AF80,AI80,AL80,AO80,AR80,AU80,AX80,BA80)</f>
        <v>108</v>
      </c>
      <c r="U80" s="411"/>
      <c r="V80" s="467">
        <f>SUM(AG80,AJ80,AM80,AP80,AS80,AV80,AY80,BB80)</f>
        <v>54</v>
      </c>
      <c r="W80" s="411"/>
      <c r="X80" s="412">
        <v>18</v>
      </c>
      <c r="Y80" s="413"/>
      <c r="Z80" s="412">
        <v>36</v>
      </c>
      <c r="AA80" s="413"/>
      <c r="AB80" s="412"/>
      <c r="AC80" s="413"/>
      <c r="AD80" s="412"/>
      <c r="AE80" s="665"/>
      <c r="AF80" s="142"/>
      <c r="AG80" s="203"/>
      <c r="AH80" s="203"/>
      <c r="AI80" s="203"/>
      <c r="AJ80" s="203"/>
      <c r="AK80" s="204"/>
      <c r="AL80" s="203">
        <v>108</v>
      </c>
      <c r="AM80" s="203">
        <v>54</v>
      </c>
      <c r="AN80" s="144">
        <v>3</v>
      </c>
      <c r="AO80" s="203"/>
      <c r="AP80" s="203"/>
      <c r="AQ80" s="144"/>
      <c r="AR80" s="142"/>
      <c r="AS80" s="203"/>
      <c r="AT80" s="203"/>
      <c r="AU80" s="203"/>
      <c r="AV80" s="203"/>
      <c r="AW80" s="204"/>
      <c r="AX80" s="143"/>
      <c r="AY80" s="203"/>
      <c r="AZ80" s="203"/>
      <c r="BA80" s="203"/>
      <c r="BB80" s="203"/>
      <c r="BC80" s="180"/>
      <c r="BD80" s="465">
        <f>SUM(AH80,AK80,AN80,AQ80,AT80,AW80,AZ80,BC80)</f>
        <v>3</v>
      </c>
      <c r="BE80" s="450"/>
      <c r="BF80" s="589" t="s">
        <v>142</v>
      </c>
      <c r="BG80" s="366"/>
      <c r="BH80" s="366"/>
      <c r="BI80" s="401"/>
    </row>
    <row r="81" spans="1:61" s="14" customFormat="1" ht="33" customHeight="1" x14ac:dyDescent="0.25">
      <c r="A81" s="333" t="s">
        <v>344</v>
      </c>
      <c r="B81" s="404" t="s">
        <v>193</v>
      </c>
      <c r="C81" s="495"/>
      <c r="D81" s="495"/>
      <c r="E81" s="495"/>
      <c r="F81" s="495"/>
      <c r="G81" s="495"/>
      <c r="H81" s="495"/>
      <c r="I81" s="495"/>
      <c r="J81" s="495"/>
      <c r="K81" s="495"/>
      <c r="L81" s="495"/>
      <c r="M81" s="495"/>
      <c r="N81" s="495"/>
      <c r="O81" s="496"/>
      <c r="P81" s="451"/>
      <c r="Q81" s="452"/>
      <c r="R81" s="451">
        <v>3</v>
      </c>
      <c r="S81" s="466"/>
      <c r="T81" s="410">
        <f>SUM(AF81,AI81,AL81,AO81,AR81,AU81,AX81,BA81)</f>
        <v>108</v>
      </c>
      <c r="U81" s="411"/>
      <c r="V81" s="467">
        <f>SUM(AG81,AJ81,AM81,AP81,AS81,AV81,AY81,BB81)</f>
        <v>54</v>
      </c>
      <c r="W81" s="411"/>
      <c r="X81" s="463">
        <v>18</v>
      </c>
      <c r="Y81" s="551"/>
      <c r="Z81" s="463"/>
      <c r="AA81" s="551"/>
      <c r="AB81" s="463">
        <v>36</v>
      </c>
      <c r="AC81" s="551"/>
      <c r="AD81" s="463"/>
      <c r="AE81" s="548"/>
      <c r="AF81" s="105"/>
      <c r="AG81" s="50"/>
      <c r="AH81" s="50"/>
      <c r="AI81" s="50"/>
      <c r="AJ81" s="50"/>
      <c r="AK81" s="53"/>
      <c r="AL81" s="50">
        <v>108</v>
      </c>
      <c r="AM81" s="50">
        <v>54</v>
      </c>
      <c r="AN81" s="103">
        <v>3</v>
      </c>
      <c r="AO81" s="50"/>
      <c r="AP81" s="50"/>
      <c r="AQ81" s="103"/>
      <c r="AR81" s="105"/>
      <c r="AS81" s="50"/>
      <c r="AT81" s="50"/>
      <c r="AU81" s="50"/>
      <c r="AV81" s="50"/>
      <c r="AW81" s="53"/>
      <c r="AX81" s="54"/>
      <c r="AY81" s="50"/>
      <c r="AZ81" s="50"/>
      <c r="BA81" s="50"/>
      <c r="BB81" s="50"/>
      <c r="BC81" s="136"/>
      <c r="BD81" s="459">
        <f>SUM(AH81,AK81,AN81,AQ81,AT81,AW81,AZ81,BC81)</f>
        <v>3</v>
      </c>
      <c r="BE81" s="460"/>
      <c r="BF81" s="456" t="s">
        <v>143</v>
      </c>
      <c r="BG81" s="457"/>
      <c r="BH81" s="457"/>
      <c r="BI81" s="458"/>
    </row>
    <row r="82" spans="1:61" s="14" customFormat="1" ht="33" customHeight="1" x14ac:dyDescent="0.25">
      <c r="A82" s="340" t="s">
        <v>184</v>
      </c>
      <c r="B82" s="719" t="s">
        <v>127</v>
      </c>
      <c r="C82" s="495"/>
      <c r="D82" s="495"/>
      <c r="E82" s="495"/>
      <c r="F82" s="495"/>
      <c r="G82" s="495"/>
      <c r="H82" s="495"/>
      <c r="I82" s="495"/>
      <c r="J82" s="495"/>
      <c r="K82" s="495"/>
      <c r="L82" s="495"/>
      <c r="M82" s="495"/>
      <c r="N82" s="495"/>
      <c r="O82" s="496"/>
      <c r="P82" s="257"/>
      <c r="Q82" s="258"/>
      <c r="R82" s="257"/>
      <c r="S82" s="259"/>
      <c r="T82" s="453">
        <f>SUM(T83:U84)</f>
        <v>406</v>
      </c>
      <c r="U82" s="454"/>
      <c r="V82" s="453">
        <f>SUM(V83:W84)</f>
        <v>202</v>
      </c>
      <c r="W82" s="454"/>
      <c r="X82" s="453">
        <f>SUM(X83:Y84)</f>
        <v>68</v>
      </c>
      <c r="Y82" s="454"/>
      <c r="Z82" s="453">
        <f>SUM(Z83:AA84)</f>
        <v>104</v>
      </c>
      <c r="AA82" s="454"/>
      <c r="AB82" s="453">
        <f>SUM(AB83:AC84)</f>
        <v>30</v>
      </c>
      <c r="AC82" s="454"/>
      <c r="AD82" s="463"/>
      <c r="AE82" s="464"/>
      <c r="AF82" s="105"/>
      <c r="AG82" s="50"/>
      <c r="AH82" s="50"/>
      <c r="AI82" s="50"/>
      <c r="AJ82" s="50"/>
      <c r="AK82" s="53"/>
      <c r="AL82" s="54"/>
      <c r="AM82" s="50"/>
      <c r="AN82" s="50"/>
      <c r="AO82" s="50"/>
      <c r="AP82" s="50"/>
      <c r="AQ82" s="109"/>
      <c r="AR82" s="105"/>
      <c r="AS82" s="50"/>
      <c r="AT82" s="50"/>
      <c r="AU82" s="50"/>
      <c r="AV82" s="50"/>
      <c r="AW82" s="53"/>
      <c r="AX82" s="54"/>
      <c r="AY82" s="50"/>
      <c r="AZ82" s="50"/>
      <c r="BA82" s="50"/>
      <c r="BB82" s="50"/>
      <c r="BC82" s="136"/>
      <c r="BD82" s="698">
        <f>SUM(BD83:BE84)</f>
        <v>11</v>
      </c>
      <c r="BE82" s="699"/>
      <c r="BF82" s="679" t="s">
        <v>137</v>
      </c>
      <c r="BG82" s="457"/>
      <c r="BH82" s="457"/>
      <c r="BI82" s="458"/>
    </row>
    <row r="83" spans="1:61" s="14" customFormat="1" ht="33" customHeight="1" x14ac:dyDescent="0.25">
      <c r="A83" s="402" t="s">
        <v>166</v>
      </c>
      <c r="B83" s="404" t="s">
        <v>127</v>
      </c>
      <c r="C83" s="495"/>
      <c r="D83" s="495"/>
      <c r="E83" s="495"/>
      <c r="F83" s="495"/>
      <c r="G83" s="495"/>
      <c r="H83" s="495"/>
      <c r="I83" s="495"/>
      <c r="J83" s="495"/>
      <c r="K83" s="495"/>
      <c r="L83" s="495"/>
      <c r="M83" s="495"/>
      <c r="N83" s="495"/>
      <c r="O83" s="496"/>
      <c r="P83" s="451">
        <v>3.4</v>
      </c>
      <c r="Q83" s="452"/>
      <c r="R83" s="451"/>
      <c r="S83" s="466"/>
      <c r="T83" s="420">
        <f>SUM(AF83,AI83,AL83,AO83,AR83,AU83,AX83,BA83)</f>
        <v>366</v>
      </c>
      <c r="U83" s="413"/>
      <c r="V83" s="412">
        <f>SUM(AG83,AJ83,AM83,AP83,AS83,AV83,AY83,BB83)</f>
        <v>202</v>
      </c>
      <c r="W83" s="413"/>
      <c r="X83" s="463">
        <v>68</v>
      </c>
      <c r="Y83" s="551"/>
      <c r="Z83" s="463">
        <v>104</v>
      </c>
      <c r="AA83" s="551"/>
      <c r="AB83" s="463">
        <v>30</v>
      </c>
      <c r="AC83" s="551"/>
      <c r="AD83" s="463"/>
      <c r="AE83" s="464"/>
      <c r="AF83" s="105"/>
      <c r="AG83" s="50"/>
      <c r="AH83" s="50"/>
      <c r="AI83" s="50"/>
      <c r="AJ83" s="50"/>
      <c r="AK83" s="53"/>
      <c r="AL83" s="181">
        <v>216</v>
      </c>
      <c r="AM83" s="182">
        <v>108</v>
      </c>
      <c r="AN83" s="183">
        <v>6</v>
      </c>
      <c r="AO83" s="182">
        <v>150</v>
      </c>
      <c r="AP83" s="182">
        <v>94</v>
      </c>
      <c r="AQ83" s="184">
        <v>4</v>
      </c>
      <c r="AR83" s="105"/>
      <c r="AS83" s="50"/>
      <c r="AT83" s="179"/>
      <c r="AU83" s="50"/>
      <c r="AV83" s="50"/>
      <c r="AW83" s="53"/>
      <c r="AX83" s="54"/>
      <c r="AY83" s="50"/>
      <c r="AZ83" s="50"/>
      <c r="BA83" s="50"/>
      <c r="BB83" s="50"/>
      <c r="BC83" s="136"/>
      <c r="BD83" s="459">
        <f>SUM(AH83,AK83,AN83,AQ83,AT83,AW83,AZ83,BC83)</f>
        <v>10</v>
      </c>
      <c r="BE83" s="460"/>
      <c r="BF83" s="393"/>
      <c r="BG83" s="394"/>
      <c r="BH83" s="394"/>
      <c r="BI83" s="395"/>
    </row>
    <row r="84" spans="1:61" s="26" customFormat="1" ht="102.75" customHeight="1" x14ac:dyDescent="0.25">
      <c r="A84" s="403"/>
      <c r="B84" s="404" t="s">
        <v>128</v>
      </c>
      <c r="C84" s="495"/>
      <c r="D84" s="495"/>
      <c r="E84" s="495"/>
      <c r="F84" s="495"/>
      <c r="G84" s="495"/>
      <c r="H84" s="495"/>
      <c r="I84" s="495"/>
      <c r="J84" s="495"/>
      <c r="K84" s="495"/>
      <c r="L84" s="495"/>
      <c r="M84" s="495"/>
      <c r="N84" s="495"/>
      <c r="O84" s="496"/>
      <c r="P84" s="423"/>
      <c r="Q84" s="424"/>
      <c r="R84" s="423"/>
      <c r="S84" s="486"/>
      <c r="T84" s="570">
        <f>SUM(AF84,AI84,AL84,AO84,AR84,AU84,AX84,BA84)</f>
        <v>40</v>
      </c>
      <c r="U84" s="413"/>
      <c r="V84" s="412"/>
      <c r="W84" s="413"/>
      <c r="X84" s="412"/>
      <c r="Y84" s="413"/>
      <c r="Z84" s="412"/>
      <c r="AA84" s="413"/>
      <c r="AB84" s="412"/>
      <c r="AC84" s="413"/>
      <c r="AD84" s="412"/>
      <c r="AE84" s="570"/>
      <c r="AF84" s="185"/>
      <c r="AG84" s="186"/>
      <c r="AH84" s="186"/>
      <c r="AI84" s="186"/>
      <c r="AJ84" s="186"/>
      <c r="AK84" s="187"/>
      <c r="AL84" s="95"/>
      <c r="AM84" s="186"/>
      <c r="AN84" s="186"/>
      <c r="AO84" s="186">
        <v>40</v>
      </c>
      <c r="AP84" s="186"/>
      <c r="AQ84" s="124">
        <v>1</v>
      </c>
      <c r="AR84" s="185"/>
      <c r="AS84" s="186"/>
      <c r="AT84" s="123"/>
      <c r="AU84" s="186"/>
      <c r="AV84" s="186"/>
      <c r="AW84" s="187"/>
      <c r="AX84" s="95"/>
      <c r="AY84" s="186"/>
      <c r="AZ84" s="186"/>
      <c r="BA84" s="186"/>
      <c r="BB84" s="186"/>
      <c r="BC84" s="205"/>
      <c r="BD84" s="465">
        <f>SUM(AH84,AK84,AN84,AQ84,AT84,AW84,AZ84,BC84)</f>
        <v>1</v>
      </c>
      <c r="BE84" s="450"/>
      <c r="BF84" s="396"/>
      <c r="BG84" s="397"/>
      <c r="BH84" s="397"/>
      <c r="BI84" s="398"/>
    </row>
    <row r="85" spans="1:61" s="26" customFormat="1" ht="66" customHeight="1" x14ac:dyDescent="0.25">
      <c r="A85" s="334" t="s">
        <v>185</v>
      </c>
      <c r="B85" s="764" t="s">
        <v>227</v>
      </c>
      <c r="C85" s="778"/>
      <c r="D85" s="778"/>
      <c r="E85" s="778"/>
      <c r="F85" s="778"/>
      <c r="G85" s="778"/>
      <c r="H85" s="778"/>
      <c r="I85" s="778"/>
      <c r="J85" s="778"/>
      <c r="K85" s="778"/>
      <c r="L85" s="778"/>
      <c r="M85" s="778"/>
      <c r="N85" s="778"/>
      <c r="O85" s="778"/>
      <c r="P85" s="423"/>
      <c r="Q85" s="424"/>
      <c r="R85" s="423"/>
      <c r="S85" s="486"/>
      <c r="T85" s="461">
        <f>SUM(T86:U88)</f>
        <v>324</v>
      </c>
      <c r="U85" s="462"/>
      <c r="V85" s="461">
        <f>SUM(V86:W88)</f>
        <v>162</v>
      </c>
      <c r="W85" s="462"/>
      <c r="X85" s="461">
        <f>SUM(X86:Y88)</f>
        <v>54</v>
      </c>
      <c r="Y85" s="462"/>
      <c r="Z85" s="461">
        <f>SUM(Z86:AA88)</f>
        <v>54</v>
      </c>
      <c r="AA85" s="462"/>
      <c r="AB85" s="461">
        <f>SUM(AB86:AC88)</f>
        <v>54</v>
      </c>
      <c r="AC85" s="462"/>
      <c r="AD85" s="461"/>
      <c r="AE85" s="462"/>
      <c r="AF85" s="126"/>
      <c r="AG85" s="123"/>
      <c r="AH85" s="123"/>
      <c r="AI85" s="123"/>
      <c r="AJ85" s="123"/>
      <c r="AK85" s="128"/>
      <c r="AL85" s="122"/>
      <c r="AM85" s="123"/>
      <c r="AN85" s="123"/>
      <c r="AO85" s="123"/>
      <c r="AP85" s="123"/>
      <c r="AQ85" s="161"/>
      <c r="AR85" s="126"/>
      <c r="AS85" s="123"/>
      <c r="AT85" s="123"/>
      <c r="AU85" s="123"/>
      <c r="AV85" s="123"/>
      <c r="AW85" s="128"/>
      <c r="AX85" s="122"/>
      <c r="AY85" s="123"/>
      <c r="AZ85" s="123"/>
      <c r="BA85" s="123"/>
      <c r="BB85" s="123"/>
      <c r="BC85" s="120"/>
      <c r="BD85" s="634">
        <f>SUM(BD86:BE88)</f>
        <v>9</v>
      </c>
      <c r="BE85" s="635"/>
      <c r="BF85" s="365"/>
      <c r="BG85" s="366"/>
      <c r="BH85" s="366"/>
      <c r="BI85" s="401"/>
    </row>
    <row r="86" spans="1:61" s="14" customFormat="1" ht="33" customHeight="1" x14ac:dyDescent="0.25">
      <c r="A86" s="341" t="s">
        <v>167</v>
      </c>
      <c r="B86" s="573" t="s">
        <v>226</v>
      </c>
      <c r="C86" s="574"/>
      <c r="D86" s="574"/>
      <c r="E86" s="574"/>
      <c r="F86" s="574"/>
      <c r="G86" s="574"/>
      <c r="H86" s="574"/>
      <c r="I86" s="574"/>
      <c r="J86" s="574"/>
      <c r="K86" s="574"/>
      <c r="L86" s="574"/>
      <c r="M86" s="574"/>
      <c r="N86" s="574"/>
      <c r="O86" s="575"/>
      <c r="P86" s="451"/>
      <c r="Q86" s="452"/>
      <c r="R86" s="451">
        <v>3</v>
      </c>
      <c r="S86" s="466"/>
      <c r="T86" s="420">
        <f>SUM(AF86,AI86,AL86,AO86,AR86,AU86,AX86,BA86)</f>
        <v>108</v>
      </c>
      <c r="U86" s="413"/>
      <c r="V86" s="412">
        <f>SUM(AG86,AJ86,AM86,AP86,AS86,AV86,AY86,BB86)</f>
        <v>54</v>
      </c>
      <c r="W86" s="413"/>
      <c r="X86" s="463">
        <v>18</v>
      </c>
      <c r="Y86" s="551"/>
      <c r="Z86" s="463">
        <v>18</v>
      </c>
      <c r="AA86" s="551"/>
      <c r="AB86" s="463">
        <v>18</v>
      </c>
      <c r="AC86" s="551"/>
      <c r="AD86" s="453"/>
      <c r="AE86" s="454"/>
      <c r="AF86" s="105"/>
      <c r="AG86" s="50"/>
      <c r="AH86" s="109"/>
      <c r="AI86" s="50"/>
      <c r="AJ86" s="50"/>
      <c r="AK86" s="53"/>
      <c r="AL86" s="54">
        <v>108</v>
      </c>
      <c r="AM86" s="50">
        <v>54</v>
      </c>
      <c r="AN86" s="109">
        <v>3</v>
      </c>
      <c r="AO86" s="50"/>
      <c r="AP86" s="50"/>
      <c r="AQ86" s="188"/>
      <c r="AR86" s="105"/>
      <c r="AS86" s="50"/>
      <c r="AT86" s="50"/>
      <c r="AU86" s="50"/>
      <c r="AV86" s="50"/>
      <c r="AW86" s="53"/>
      <c r="AX86" s="54"/>
      <c r="AY86" s="50"/>
      <c r="AZ86" s="50"/>
      <c r="BA86" s="50"/>
      <c r="BB86" s="50"/>
      <c r="BC86" s="136"/>
      <c r="BD86" s="459">
        <f>SUM(AH86,AK86,AN86,AQ86,AT86,AW86,AZ86,BC86)</f>
        <v>3</v>
      </c>
      <c r="BE86" s="460"/>
      <c r="BF86" s="679" t="s">
        <v>136</v>
      </c>
      <c r="BG86" s="457"/>
      <c r="BH86" s="457"/>
      <c r="BI86" s="458"/>
    </row>
    <row r="87" spans="1:61" s="26" customFormat="1" ht="66" customHeight="1" x14ac:dyDescent="0.25">
      <c r="A87" s="335" t="s">
        <v>345</v>
      </c>
      <c r="B87" s="745" t="s">
        <v>148</v>
      </c>
      <c r="C87" s="746"/>
      <c r="D87" s="746"/>
      <c r="E87" s="746"/>
      <c r="F87" s="746"/>
      <c r="G87" s="746"/>
      <c r="H87" s="746"/>
      <c r="I87" s="746"/>
      <c r="J87" s="746"/>
      <c r="K87" s="746"/>
      <c r="L87" s="746"/>
      <c r="M87" s="746"/>
      <c r="N87" s="746"/>
      <c r="O87" s="747"/>
      <c r="P87" s="423"/>
      <c r="Q87" s="424"/>
      <c r="R87" s="423">
        <v>3</v>
      </c>
      <c r="S87" s="486"/>
      <c r="T87" s="420">
        <f>SUM(AF87,AI87,AL87,AO87,AR87,AU87,AX87,BA87)</f>
        <v>108</v>
      </c>
      <c r="U87" s="413"/>
      <c r="V87" s="412">
        <f>SUM(AG87,AJ87,AM87,AP87,AS87,AV87,AY87,BB87)</f>
        <v>54</v>
      </c>
      <c r="W87" s="413"/>
      <c r="X87" s="412">
        <v>18</v>
      </c>
      <c r="Y87" s="413"/>
      <c r="Z87" s="412">
        <v>18</v>
      </c>
      <c r="AA87" s="413"/>
      <c r="AB87" s="412">
        <v>18</v>
      </c>
      <c r="AC87" s="413"/>
      <c r="AD87" s="412"/>
      <c r="AE87" s="570"/>
      <c r="AF87" s="126"/>
      <c r="AG87" s="123"/>
      <c r="AH87" s="125"/>
      <c r="AI87" s="123"/>
      <c r="AJ87" s="123"/>
      <c r="AK87" s="147"/>
      <c r="AL87" s="122">
        <v>108</v>
      </c>
      <c r="AM87" s="123">
        <v>54</v>
      </c>
      <c r="AN87" s="125">
        <v>3</v>
      </c>
      <c r="AO87" s="122"/>
      <c r="AP87" s="123"/>
      <c r="AQ87" s="125"/>
      <c r="AR87" s="126"/>
      <c r="AS87" s="123"/>
      <c r="AT87" s="125"/>
      <c r="AU87" s="123"/>
      <c r="AV87" s="123"/>
      <c r="AW87" s="147"/>
      <c r="AX87" s="95"/>
      <c r="AY87" s="186"/>
      <c r="AZ87" s="186"/>
      <c r="BA87" s="186"/>
      <c r="BB87" s="186"/>
      <c r="BC87" s="205"/>
      <c r="BD87" s="465">
        <f>SUM(AH87,AK87,AN87,AQ87,AT87,AW87,AZ87,BC87)</f>
        <v>3</v>
      </c>
      <c r="BE87" s="450"/>
      <c r="BF87" s="365" t="s">
        <v>209</v>
      </c>
      <c r="BG87" s="366"/>
      <c r="BH87" s="366"/>
      <c r="BI87" s="401"/>
    </row>
    <row r="88" spans="1:61" s="14" customFormat="1" ht="33" customHeight="1" x14ac:dyDescent="0.25">
      <c r="A88" s="341" t="s">
        <v>346</v>
      </c>
      <c r="B88" s="573" t="s">
        <v>228</v>
      </c>
      <c r="C88" s="574"/>
      <c r="D88" s="574"/>
      <c r="E88" s="574"/>
      <c r="F88" s="574"/>
      <c r="G88" s="574"/>
      <c r="H88" s="574"/>
      <c r="I88" s="574"/>
      <c r="J88" s="574"/>
      <c r="K88" s="574"/>
      <c r="L88" s="574"/>
      <c r="M88" s="574"/>
      <c r="N88" s="574"/>
      <c r="O88" s="575"/>
      <c r="P88" s="451">
        <v>4</v>
      </c>
      <c r="Q88" s="452"/>
      <c r="R88" s="451"/>
      <c r="S88" s="466"/>
      <c r="T88" s="420">
        <f>SUM(AF88,AI88,AL88,AO88,AR88,AU88,AX88,BA88)</f>
        <v>108</v>
      </c>
      <c r="U88" s="413"/>
      <c r="V88" s="412">
        <f>SUM(AG88,AJ88,AM88,AP88,AS88,AV88,AY88,BB88)</f>
        <v>54</v>
      </c>
      <c r="W88" s="413"/>
      <c r="X88" s="463">
        <v>18</v>
      </c>
      <c r="Y88" s="551"/>
      <c r="Z88" s="463">
        <v>18</v>
      </c>
      <c r="AA88" s="551"/>
      <c r="AB88" s="463">
        <v>18</v>
      </c>
      <c r="AC88" s="551"/>
      <c r="AD88" s="463"/>
      <c r="AE88" s="464"/>
      <c r="AF88" s="105"/>
      <c r="AG88" s="50"/>
      <c r="AH88" s="109"/>
      <c r="AI88" s="50"/>
      <c r="AJ88" s="50"/>
      <c r="AK88" s="53"/>
      <c r="AL88" s="54"/>
      <c r="AM88" s="50"/>
      <c r="AN88" s="109"/>
      <c r="AO88" s="50">
        <v>108</v>
      </c>
      <c r="AP88" s="50">
        <v>54</v>
      </c>
      <c r="AQ88" s="109">
        <v>3</v>
      </c>
      <c r="AR88" s="105"/>
      <c r="AS88" s="50"/>
      <c r="AT88" s="50"/>
      <c r="AU88" s="50"/>
      <c r="AV88" s="50"/>
      <c r="AW88" s="53"/>
      <c r="AX88" s="54"/>
      <c r="AY88" s="50"/>
      <c r="AZ88" s="50"/>
      <c r="BA88" s="50"/>
      <c r="BB88" s="50"/>
      <c r="BC88" s="136"/>
      <c r="BD88" s="459">
        <f>SUM(AH88,AK88,AN88,AQ88,AT88,AW88,AZ88,BC88)</f>
        <v>3</v>
      </c>
      <c r="BE88" s="460"/>
      <c r="BF88" s="679" t="s">
        <v>136</v>
      </c>
      <c r="BG88" s="457"/>
      <c r="BH88" s="457"/>
      <c r="BI88" s="458"/>
    </row>
    <row r="89" spans="1:61" s="26" customFormat="1" ht="105" customHeight="1" x14ac:dyDescent="0.25">
      <c r="A89" s="342" t="s">
        <v>186</v>
      </c>
      <c r="B89" s="719" t="s">
        <v>176</v>
      </c>
      <c r="C89" s="405"/>
      <c r="D89" s="405"/>
      <c r="E89" s="405"/>
      <c r="F89" s="405"/>
      <c r="G89" s="405"/>
      <c r="H89" s="405"/>
      <c r="I89" s="405"/>
      <c r="J89" s="405"/>
      <c r="K89" s="405"/>
      <c r="L89" s="405"/>
      <c r="M89" s="405"/>
      <c r="N89" s="405"/>
      <c r="O89" s="406"/>
      <c r="P89" s="250"/>
      <c r="Q89" s="251"/>
      <c r="R89" s="250"/>
      <c r="S89" s="252"/>
      <c r="T89" s="625">
        <f>SUM(T90:U102)</f>
        <v>502</v>
      </c>
      <c r="U89" s="461"/>
      <c r="V89" s="625">
        <f>SUM(V90:W102)</f>
        <v>238</v>
      </c>
      <c r="W89" s="461"/>
      <c r="X89" s="625">
        <f>SUM(X90:Y102)</f>
        <v>110</v>
      </c>
      <c r="Y89" s="461"/>
      <c r="Z89" s="625">
        <f>SUM(Z90:AA102)</f>
        <v>72</v>
      </c>
      <c r="AA89" s="461"/>
      <c r="AB89" s="625">
        <f>SUM(AB90:AC102)</f>
        <v>56</v>
      </c>
      <c r="AC89" s="461"/>
      <c r="AD89" s="688"/>
      <c r="AE89" s="461"/>
      <c r="AF89" s="126"/>
      <c r="AG89" s="123"/>
      <c r="AH89" s="123"/>
      <c r="AI89" s="123"/>
      <c r="AJ89" s="123"/>
      <c r="AK89" s="128"/>
      <c r="AL89" s="122"/>
      <c r="AM89" s="123"/>
      <c r="AN89" s="123"/>
      <c r="AO89" s="123"/>
      <c r="AP89" s="123"/>
      <c r="AQ89" s="127"/>
      <c r="AR89" s="126"/>
      <c r="AS89" s="123"/>
      <c r="AT89" s="123"/>
      <c r="AU89" s="123"/>
      <c r="AV89" s="123"/>
      <c r="AW89" s="128"/>
      <c r="AX89" s="122"/>
      <c r="AY89" s="123"/>
      <c r="AZ89" s="123"/>
      <c r="BA89" s="123"/>
      <c r="BB89" s="123"/>
      <c r="BC89" s="169"/>
      <c r="BD89" s="638">
        <f>SUM(BD90:BE102)</f>
        <v>12</v>
      </c>
      <c r="BE89" s="639"/>
      <c r="BF89" s="365"/>
      <c r="BG89" s="366"/>
      <c r="BH89" s="366"/>
      <c r="BI89" s="401"/>
    </row>
    <row r="90" spans="1:61" s="26" customFormat="1" ht="69" customHeight="1" x14ac:dyDescent="0.25">
      <c r="A90" s="399" t="s">
        <v>168</v>
      </c>
      <c r="B90" s="404" t="s">
        <v>429</v>
      </c>
      <c r="C90" s="495"/>
      <c r="D90" s="495"/>
      <c r="E90" s="495"/>
      <c r="F90" s="495"/>
      <c r="G90" s="495"/>
      <c r="H90" s="495"/>
      <c r="I90" s="495"/>
      <c r="J90" s="495"/>
      <c r="K90" s="495"/>
      <c r="L90" s="495"/>
      <c r="M90" s="495"/>
      <c r="N90" s="495"/>
      <c r="O90" s="496"/>
      <c r="P90" s="423">
        <v>5</v>
      </c>
      <c r="Q90" s="424"/>
      <c r="R90" s="423"/>
      <c r="S90" s="486"/>
      <c r="T90" s="420">
        <f>SUM(AF90,AI90,AL90,AO90,AR90,AU90,AX90,BA90)</f>
        <v>176</v>
      </c>
      <c r="U90" s="413"/>
      <c r="V90" s="412">
        <f>SUM(AG90,AJ90,AM90,AP90,AS90,AV90,AY90,BB90)</f>
        <v>94</v>
      </c>
      <c r="W90" s="413"/>
      <c r="X90" s="412">
        <v>46</v>
      </c>
      <c r="Y90" s="413"/>
      <c r="Z90" s="412">
        <v>32</v>
      </c>
      <c r="AA90" s="413"/>
      <c r="AB90" s="412">
        <v>16</v>
      </c>
      <c r="AC90" s="413"/>
      <c r="AD90" s="412"/>
      <c r="AE90" s="665"/>
      <c r="AF90" s="126"/>
      <c r="AG90" s="123"/>
      <c r="AH90" s="123"/>
      <c r="AI90" s="123"/>
      <c r="AJ90" s="123"/>
      <c r="AK90" s="128"/>
      <c r="AL90" s="122"/>
      <c r="AM90" s="123"/>
      <c r="AN90" s="123"/>
      <c r="AO90" s="123"/>
      <c r="AP90" s="123"/>
      <c r="AQ90" s="127"/>
      <c r="AR90" s="126">
        <v>176</v>
      </c>
      <c r="AS90" s="123">
        <v>94</v>
      </c>
      <c r="AT90" s="125">
        <v>4</v>
      </c>
      <c r="AU90" s="123"/>
      <c r="AV90" s="123"/>
      <c r="AW90" s="147"/>
      <c r="AX90" s="122"/>
      <c r="AY90" s="123"/>
      <c r="AZ90" s="123"/>
      <c r="BA90" s="123"/>
      <c r="BB90" s="123"/>
      <c r="BC90" s="169"/>
      <c r="BD90" s="465">
        <f>SUM(AH90,AK90,AN90,AQ90,AT90,AW90,AZ90,BC90)</f>
        <v>4</v>
      </c>
      <c r="BE90" s="450"/>
      <c r="BF90" s="387" t="s">
        <v>141</v>
      </c>
      <c r="BG90" s="388"/>
      <c r="BH90" s="388"/>
      <c r="BI90" s="389"/>
    </row>
    <row r="91" spans="1:61" s="26" customFormat="1" ht="134.25" customHeight="1" x14ac:dyDescent="0.25">
      <c r="A91" s="400"/>
      <c r="B91" s="404" t="s">
        <v>218</v>
      </c>
      <c r="C91" s="495"/>
      <c r="D91" s="495"/>
      <c r="E91" s="495"/>
      <c r="F91" s="495"/>
      <c r="G91" s="495"/>
      <c r="H91" s="495"/>
      <c r="I91" s="495"/>
      <c r="J91" s="495"/>
      <c r="K91" s="495"/>
      <c r="L91" s="495"/>
      <c r="M91" s="495"/>
      <c r="N91" s="495"/>
      <c r="O91" s="496"/>
      <c r="P91" s="423"/>
      <c r="Q91" s="424"/>
      <c r="R91" s="423"/>
      <c r="S91" s="486"/>
      <c r="T91" s="420">
        <f>SUM(AF91,AI91,AL91,AO91,AR91,AU91,AX91,BA91)</f>
        <v>70</v>
      </c>
      <c r="U91" s="413"/>
      <c r="V91" s="412"/>
      <c r="W91" s="413"/>
      <c r="X91" s="412"/>
      <c r="Y91" s="413"/>
      <c r="Z91" s="412"/>
      <c r="AA91" s="413"/>
      <c r="AB91" s="412"/>
      <c r="AC91" s="413"/>
      <c r="AD91" s="412"/>
      <c r="AE91" s="665"/>
      <c r="AF91" s="126"/>
      <c r="AG91" s="123"/>
      <c r="AH91" s="123"/>
      <c r="AI91" s="123"/>
      <c r="AJ91" s="123"/>
      <c r="AK91" s="128"/>
      <c r="AL91" s="122"/>
      <c r="AM91" s="123"/>
      <c r="AN91" s="123"/>
      <c r="AO91" s="123"/>
      <c r="AP91" s="123"/>
      <c r="AQ91" s="189"/>
      <c r="AR91" s="126">
        <v>70</v>
      </c>
      <c r="AS91" s="123"/>
      <c r="AT91" s="125">
        <v>2</v>
      </c>
      <c r="AU91" s="123"/>
      <c r="AV91" s="123"/>
      <c r="AW91" s="175"/>
      <c r="AX91" s="122"/>
      <c r="AY91" s="123"/>
      <c r="AZ91" s="123"/>
      <c r="BA91" s="123"/>
      <c r="BB91" s="123"/>
      <c r="BC91" s="120"/>
      <c r="BD91" s="465">
        <f>SUM(AH91,AK91,AN91,AQ91,AT91,AW91,AZ91,BC91)</f>
        <v>2</v>
      </c>
      <c r="BE91" s="450"/>
      <c r="BF91" s="390"/>
      <c r="BG91" s="391"/>
      <c r="BH91" s="391"/>
      <c r="BI91" s="392"/>
    </row>
    <row r="92" spans="1:61" s="26" customFormat="1" ht="70.5" customHeight="1" x14ac:dyDescent="0.25">
      <c r="A92" s="779" t="s">
        <v>103</v>
      </c>
      <c r="B92" s="779"/>
      <c r="C92" s="779"/>
      <c r="D92" s="779"/>
      <c r="E92" s="779"/>
      <c r="F92" s="779"/>
      <c r="G92" s="779"/>
      <c r="H92" s="779"/>
      <c r="I92" s="779"/>
      <c r="J92" s="779"/>
      <c r="K92" s="779"/>
      <c r="L92" s="779"/>
      <c r="M92" s="779"/>
      <c r="N92" s="779"/>
      <c r="O92" s="779"/>
      <c r="P92" s="779"/>
      <c r="Q92" s="779"/>
      <c r="R92" s="779"/>
      <c r="S92" s="277"/>
      <c r="T92" s="278"/>
      <c r="U92" s="278"/>
      <c r="V92" s="279"/>
      <c r="W92" s="279"/>
      <c r="X92" s="279"/>
      <c r="Y92" s="279"/>
      <c r="Z92" s="279"/>
      <c r="AA92" s="279"/>
      <c r="AB92" s="279"/>
      <c r="AC92" s="279"/>
      <c r="AD92" s="279"/>
      <c r="AE92" s="279"/>
      <c r="AF92" s="278"/>
      <c r="AG92" s="278"/>
      <c r="AH92" s="278"/>
      <c r="AI92" s="278"/>
      <c r="AJ92" s="278"/>
      <c r="AK92" s="233" t="s">
        <v>103</v>
      </c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81"/>
      <c r="BD92" s="282"/>
      <c r="BE92" s="283"/>
      <c r="BF92" s="283"/>
      <c r="BG92" s="283"/>
      <c r="BH92" s="283"/>
      <c r="BI92" s="14"/>
    </row>
    <row r="93" spans="1:61" s="26" customFormat="1" ht="99.75" customHeight="1" x14ac:dyDescent="0.25">
      <c r="A93" s="881" t="s">
        <v>390</v>
      </c>
      <c r="B93" s="881"/>
      <c r="C93" s="881"/>
      <c r="D93" s="881"/>
      <c r="E93" s="881"/>
      <c r="F93" s="881"/>
      <c r="G93" s="881"/>
      <c r="H93" s="881"/>
      <c r="I93" s="881"/>
      <c r="J93" s="881"/>
      <c r="K93" s="881"/>
      <c r="L93" s="881"/>
      <c r="M93" s="881"/>
      <c r="N93" s="881"/>
      <c r="O93" s="881"/>
      <c r="P93" s="881"/>
      <c r="Q93" s="881"/>
      <c r="R93" s="881"/>
      <c r="S93" s="881"/>
      <c r="T93" s="881"/>
      <c r="U93" s="881"/>
      <c r="V93" s="881"/>
      <c r="W93" s="881"/>
      <c r="X93" s="881"/>
      <c r="Y93" s="881"/>
      <c r="Z93" s="881"/>
      <c r="AA93" s="881"/>
      <c r="AB93" s="881"/>
      <c r="AC93" s="881"/>
      <c r="AD93" s="881"/>
      <c r="AE93" s="881"/>
      <c r="AF93" s="881"/>
      <c r="AG93" s="881"/>
      <c r="AH93" s="881"/>
      <c r="AI93" s="881"/>
      <c r="AJ93" s="278"/>
      <c r="AK93" s="882" t="s">
        <v>417</v>
      </c>
      <c r="AL93" s="882"/>
      <c r="AM93" s="882"/>
      <c r="AN93" s="882"/>
      <c r="AO93" s="882"/>
      <c r="AP93" s="882"/>
      <c r="AQ93" s="882"/>
      <c r="AR93" s="882"/>
      <c r="AS93" s="882"/>
      <c r="AT93" s="882"/>
      <c r="AU93" s="882"/>
      <c r="AV93" s="882"/>
      <c r="AW93" s="882"/>
      <c r="AX93" s="882"/>
      <c r="AY93" s="882"/>
      <c r="AZ93" s="882"/>
      <c r="BA93" s="882"/>
      <c r="BB93" s="882"/>
      <c r="BC93" s="882"/>
      <c r="BD93" s="882"/>
      <c r="BE93" s="882"/>
      <c r="BF93" s="882"/>
      <c r="BG93" s="882"/>
      <c r="BH93" s="882"/>
      <c r="BI93" s="882"/>
    </row>
    <row r="94" spans="1:61" s="14" customFormat="1" ht="48.75" customHeight="1" x14ac:dyDescent="0.25">
      <c r="A94" s="880" t="s">
        <v>255</v>
      </c>
      <c r="B94" s="880"/>
      <c r="C94" s="880"/>
      <c r="D94" s="880"/>
      <c r="E94" s="880"/>
      <c r="F94" s="880"/>
      <c r="G94" s="880"/>
      <c r="H94" s="880"/>
      <c r="I94" s="880"/>
      <c r="J94" s="880"/>
      <c r="K94" s="880"/>
      <c r="L94" s="880"/>
      <c r="M94" s="880"/>
      <c r="N94" s="880"/>
      <c r="O94" s="880"/>
      <c r="P94" s="880"/>
      <c r="Q94" s="880"/>
      <c r="R94" s="880"/>
      <c r="S94" s="880"/>
      <c r="T94" s="880"/>
      <c r="U94" s="880"/>
      <c r="V94" s="880"/>
      <c r="W94" s="279"/>
      <c r="X94" s="279"/>
      <c r="Y94" s="279"/>
      <c r="Z94" s="279"/>
      <c r="AA94" s="279"/>
      <c r="AB94" s="279"/>
      <c r="AC94" s="279"/>
      <c r="AD94" s="279"/>
      <c r="AE94" s="279"/>
      <c r="AF94" s="278"/>
      <c r="AG94" s="278"/>
      <c r="AH94" s="278"/>
      <c r="AI94" s="278"/>
      <c r="AJ94" s="278"/>
      <c r="AK94" s="234" t="s">
        <v>260</v>
      </c>
      <c r="AL94" s="234"/>
      <c r="AM94" s="234"/>
      <c r="AN94" s="234"/>
      <c r="AO94" s="234"/>
      <c r="AP94" s="234"/>
      <c r="AQ94" s="234"/>
      <c r="AR94" s="234"/>
      <c r="AS94" s="234"/>
      <c r="AT94" s="234"/>
      <c r="AU94" s="234"/>
      <c r="AV94" s="234"/>
      <c r="AW94" s="234"/>
      <c r="AX94" s="234"/>
      <c r="AY94" s="234"/>
      <c r="AZ94" s="234"/>
      <c r="BA94" s="234"/>
      <c r="BB94" s="280"/>
      <c r="BC94" s="281"/>
      <c r="BD94" s="282"/>
      <c r="BE94" s="283"/>
      <c r="BF94" s="283"/>
      <c r="BG94" s="283"/>
      <c r="BH94" s="283"/>
    </row>
    <row r="95" spans="1:61" s="14" customFormat="1" ht="85.5" customHeight="1" x14ac:dyDescent="0.25">
      <c r="A95" s="880" t="s">
        <v>411</v>
      </c>
      <c r="B95" s="880"/>
      <c r="C95" s="880"/>
      <c r="D95" s="880"/>
      <c r="E95" s="880"/>
      <c r="F95" s="880"/>
      <c r="G95" s="880"/>
      <c r="H95" s="880"/>
      <c r="I95" s="880"/>
      <c r="J95" s="880"/>
      <c r="K95" s="880"/>
      <c r="L95" s="880"/>
      <c r="M95" s="880"/>
      <c r="N95" s="880"/>
      <c r="O95" s="880"/>
      <c r="P95" s="880"/>
      <c r="Q95" s="880"/>
      <c r="R95" s="880"/>
      <c r="S95" s="277"/>
      <c r="T95" s="278"/>
      <c r="U95" s="278"/>
      <c r="V95" s="279"/>
      <c r="W95" s="279"/>
      <c r="X95" s="279"/>
      <c r="Y95" s="279"/>
      <c r="Z95" s="279"/>
      <c r="AA95" s="279"/>
      <c r="AB95" s="279"/>
      <c r="AC95" s="279"/>
      <c r="AD95" s="279"/>
      <c r="AE95" s="279"/>
      <c r="AF95" s="278"/>
      <c r="AG95" s="278"/>
      <c r="AH95" s="278"/>
      <c r="AI95" s="278"/>
      <c r="AJ95" s="278"/>
      <c r="AK95" s="234" t="s">
        <v>411</v>
      </c>
      <c r="AL95" s="234"/>
      <c r="AM95" s="234"/>
      <c r="AN95" s="234"/>
      <c r="AO95" s="234"/>
      <c r="AP95" s="234"/>
      <c r="AQ95" s="234"/>
      <c r="AR95" s="234"/>
      <c r="AS95" s="234"/>
      <c r="AT95" s="234"/>
      <c r="AU95" s="234"/>
      <c r="AV95" s="234"/>
      <c r="AW95" s="234"/>
      <c r="AX95" s="234"/>
      <c r="AY95" s="234"/>
      <c r="AZ95" s="234"/>
      <c r="BA95" s="234"/>
      <c r="BB95" s="280"/>
      <c r="BC95" s="281"/>
      <c r="BD95" s="282"/>
      <c r="BE95" s="283"/>
      <c r="BF95" s="283"/>
      <c r="BG95" s="283"/>
      <c r="BH95" s="283"/>
    </row>
    <row r="96" spans="1:61" s="14" customFormat="1" ht="39.75" customHeight="1" thickBot="1" x14ac:dyDescent="0.3">
      <c r="A96" s="835" t="s">
        <v>418</v>
      </c>
      <c r="B96" s="835"/>
      <c r="C96" s="835"/>
      <c r="D96" s="835"/>
      <c r="E96" s="835"/>
      <c r="F96" s="835"/>
      <c r="G96" s="835"/>
      <c r="H96" s="835"/>
      <c r="I96" s="835"/>
      <c r="J96" s="835"/>
      <c r="K96" s="835"/>
      <c r="L96" s="835"/>
      <c r="M96" s="835"/>
      <c r="N96" s="835"/>
      <c r="O96" s="835"/>
      <c r="P96" s="835"/>
      <c r="Q96" s="835"/>
      <c r="R96" s="835"/>
      <c r="S96" s="835"/>
      <c r="T96" s="835"/>
      <c r="U96" s="835"/>
      <c r="V96" s="835"/>
      <c r="W96" s="835"/>
      <c r="X96" s="835"/>
      <c r="Y96" s="835"/>
      <c r="Z96" s="835"/>
      <c r="AA96" s="835"/>
      <c r="AB96" s="835"/>
      <c r="AC96" s="835"/>
      <c r="AD96" s="835"/>
      <c r="AE96" s="835"/>
      <c r="AF96" s="835"/>
      <c r="AG96" s="835"/>
      <c r="AH96" s="835"/>
      <c r="AI96" s="835"/>
      <c r="AJ96" s="835"/>
      <c r="AK96" s="835"/>
      <c r="AL96" s="835"/>
      <c r="AM96" s="835"/>
      <c r="AN96" s="835"/>
      <c r="AO96" s="835"/>
      <c r="AP96" s="835"/>
      <c r="AQ96" s="835"/>
      <c r="AR96" s="835"/>
      <c r="AS96" s="835"/>
      <c r="AT96" s="835"/>
      <c r="AU96" s="835"/>
      <c r="AV96" s="835"/>
      <c r="AW96" s="835"/>
      <c r="AX96" s="835"/>
      <c r="AY96" s="835"/>
      <c r="AZ96" s="835"/>
      <c r="BA96" s="835"/>
      <c r="BB96" s="835"/>
      <c r="BC96" s="835"/>
      <c r="BD96" s="835"/>
      <c r="BE96" s="835"/>
      <c r="BF96" s="835"/>
      <c r="BG96" s="835"/>
      <c r="BH96" s="835"/>
      <c r="BI96" s="835"/>
    </row>
    <row r="97" spans="1:62" s="14" customFormat="1" ht="69.75" customHeight="1" x14ac:dyDescent="0.25">
      <c r="A97" s="345" t="s">
        <v>84</v>
      </c>
      <c r="B97" s="348" t="s">
        <v>94</v>
      </c>
      <c r="C97" s="349"/>
      <c r="D97" s="349"/>
      <c r="E97" s="349"/>
      <c r="F97" s="349"/>
      <c r="G97" s="349"/>
      <c r="H97" s="349"/>
      <c r="I97" s="349"/>
      <c r="J97" s="349"/>
      <c r="K97" s="349"/>
      <c r="L97" s="349"/>
      <c r="M97" s="349"/>
      <c r="N97" s="349"/>
      <c r="O97" s="350"/>
      <c r="P97" s="477" t="s">
        <v>7</v>
      </c>
      <c r="Q97" s="519"/>
      <c r="R97" s="477" t="s">
        <v>8</v>
      </c>
      <c r="S97" s="478"/>
      <c r="T97" s="483" t="s">
        <v>9</v>
      </c>
      <c r="U97" s="484"/>
      <c r="V97" s="484"/>
      <c r="W97" s="484"/>
      <c r="X97" s="484"/>
      <c r="Y97" s="484"/>
      <c r="Z97" s="484"/>
      <c r="AA97" s="484"/>
      <c r="AB97" s="484"/>
      <c r="AC97" s="484"/>
      <c r="AD97" s="484"/>
      <c r="AE97" s="485"/>
      <c r="AF97" s="537" t="s">
        <v>28</v>
      </c>
      <c r="AG97" s="537"/>
      <c r="AH97" s="537"/>
      <c r="AI97" s="537"/>
      <c r="AJ97" s="537"/>
      <c r="AK97" s="537"/>
      <c r="AL97" s="537"/>
      <c r="AM97" s="537"/>
      <c r="AN97" s="537"/>
      <c r="AO97" s="537"/>
      <c r="AP97" s="537"/>
      <c r="AQ97" s="537"/>
      <c r="AR97" s="537"/>
      <c r="AS97" s="537"/>
      <c r="AT97" s="537"/>
      <c r="AU97" s="537"/>
      <c r="AV97" s="537"/>
      <c r="AW97" s="537"/>
      <c r="AX97" s="537"/>
      <c r="AY97" s="537"/>
      <c r="AZ97" s="537"/>
      <c r="BA97" s="537"/>
      <c r="BB97" s="537"/>
      <c r="BC97" s="538"/>
      <c r="BD97" s="711" t="s">
        <v>18</v>
      </c>
      <c r="BE97" s="674"/>
      <c r="BF97" s="497" t="s">
        <v>85</v>
      </c>
      <c r="BG97" s="497"/>
      <c r="BH97" s="497"/>
      <c r="BI97" s="498"/>
    </row>
    <row r="98" spans="1:62" s="14" customFormat="1" ht="96" customHeight="1" x14ac:dyDescent="0.25">
      <c r="A98" s="346"/>
      <c r="B98" s="351"/>
      <c r="C98" s="352"/>
      <c r="D98" s="352"/>
      <c r="E98" s="352"/>
      <c r="F98" s="352"/>
      <c r="G98" s="352"/>
      <c r="H98" s="352"/>
      <c r="I98" s="352"/>
      <c r="J98" s="352"/>
      <c r="K98" s="352"/>
      <c r="L98" s="352"/>
      <c r="M98" s="352"/>
      <c r="N98" s="352"/>
      <c r="O98" s="353"/>
      <c r="P98" s="479"/>
      <c r="Q98" s="520"/>
      <c r="R98" s="479"/>
      <c r="S98" s="480"/>
      <c r="T98" s="609" t="s">
        <v>4</v>
      </c>
      <c r="U98" s="474"/>
      <c r="V98" s="615" t="s">
        <v>10</v>
      </c>
      <c r="W98" s="474"/>
      <c r="X98" s="361" t="s">
        <v>11</v>
      </c>
      <c r="Y98" s="535"/>
      <c r="Z98" s="535"/>
      <c r="AA98" s="535"/>
      <c r="AB98" s="535"/>
      <c r="AC98" s="535"/>
      <c r="AD98" s="535"/>
      <c r="AE98" s="536"/>
      <c r="AF98" s="362" t="s">
        <v>13</v>
      </c>
      <c r="AG98" s="531"/>
      <c r="AH98" s="531"/>
      <c r="AI98" s="531"/>
      <c r="AJ98" s="531"/>
      <c r="AK98" s="533"/>
      <c r="AL98" s="362" t="s">
        <v>14</v>
      </c>
      <c r="AM98" s="531"/>
      <c r="AN98" s="531"/>
      <c r="AO98" s="531"/>
      <c r="AP98" s="531"/>
      <c r="AQ98" s="533"/>
      <c r="AR98" s="362" t="s">
        <v>15</v>
      </c>
      <c r="AS98" s="531"/>
      <c r="AT98" s="531"/>
      <c r="AU98" s="531"/>
      <c r="AV98" s="531"/>
      <c r="AW98" s="533"/>
      <c r="AX98" s="452" t="s">
        <v>123</v>
      </c>
      <c r="AY98" s="540"/>
      <c r="AZ98" s="540"/>
      <c r="BA98" s="540"/>
      <c r="BB98" s="540"/>
      <c r="BC98" s="541"/>
      <c r="BD98" s="712"/>
      <c r="BE98" s="676"/>
      <c r="BF98" s="499"/>
      <c r="BG98" s="499"/>
      <c r="BH98" s="499"/>
      <c r="BI98" s="500"/>
      <c r="BJ98" s="18"/>
    </row>
    <row r="99" spans="1:62" s="14" customFormat="1" ht="60.75" customHeight="1" x14ac:dyDescent="0.25">
      <c r="A99" s="346"/>
      <c r="B99" s="351"/>
      <c r="C99" s="352"/>
      <c r="D99" s="352"/>
      <c r="E99" s="352"/>
      <c r="F99" s="352"/>
      <c r="G99" s="352"/>
      <c r="H99" s="352"/>
      <c r="I99" s="352"/>
      <c r="J99" s="352"/>
      <c r="K99" s="352"/>
      <c r="L99" s="352"/>
      <c r="M99" s="352"/>
      <c r="N99" s="352"/>
      <c r="O99" s="353"/>
      <c r="P99" s="479"/>
      <c r="Q99" s="520"/>
      <c r="R99" s="479"/>
      <c r="S99" s="480"/>
      <c r="T99" s="610"/>
      <c r="U99" s="611"/>
      <c r="V99" s="664"/>
      <c r="W99" s="611"/>
      <c r="X99" s="473" t="s">
        <v>12</v>
      </c>
      <c r="Y99" s="474"/>
      <c r="Z99" s="473" t="s">
        <v>86</v>
      </c>
      <c r="AA99" s="474"/>
      <c r="AB99" s="473" t="s">
        <v>87</v>
      </c>
      <c r="AC99" s="474"/>
      <c r="AD99" s="615" t="s">
        <v>62</v>
      </c>
      <c r="AE99" s="616"/>
      <c r="AF99" s="530" t="s">
        <v>358</v>
      </c>
      <c r="AG99" s="531"/>
      <c r="AH99" s="531"/>
      <c r="AI99" s="532" t="s">
        <v>149</v>
      </c>
      <c r="AJ99" s="531"/>
      <c r="AK99" s="533"/>
      <c r="AL99" s="530" t="s">
        <v>199</v>
      </c>
      <c r="AM99" s="531"/>
      <c r="AN99" s="531"/>
      <c r="AO99" s="532" t="s">
        <v>359</v>
      </c>
      <c r="AP99" s="531"/>
      <c r="AQ99" s="533"/>
      <c r="AR99" s="530" t="s">
        <v>374</v>
      </c>
      <c r="AS99" s="531"/>
      <c r="AT99" s="531"/>
      <c r="AU99" s="532" t="s">
        <v>375</v>
      </c>
      <c r="AV99" s="531"/>
      <c r="AW99" s="533"/>
      <c r="AX99" s="530" t="s">
        <v>336</v>
      </c>
      <c r="AY99" s="531"/>
      <c r="AZ99" s="531"/>
      <c r="BA99" s="423" t="s">
        <v>397</v>
      </c>
      <c r="BB99" s="545"/>
      <c r="BC99" s="486"/>
      <c r="BD99" s="712"/>
      <c r="BE99" s="676"/>
      <c r="BF99" s="499"/>
      <c r="BG99" s="499"/>
      <c r="BH99" s="499"/>
      <c r="BI99" s="500"/>
    </row>
    <row r="100" spans="1:62" s="14" customFormat="1" ht="193.5" customHeight="1" thickBot="1" x14ac:dyDescent="0.3">
      <c r="A100" s="347"/>
      <c r="B100" s="354"/>
      <c r="C100" s="355"/>
      <c r="D100" s="355"/>
      <c r="E100" s="355"/>
      <c r="F100" s="355"/>
      <c r="G100" s="355"/>
      <c r="H100" s="355"/>
      <c r="I100" s="355"/>
      <c r="J100" s="355"/>
      <c r="K100" s="355"/>
      <c r="L100" s="355"/>
      <c r="M100" s="355"/>
      <c r="N100" s="355"/>
      <c r="O100" s="356"/>
      <c r="P100" s="481"/>
      <c r="Q100" s="521"/>
      <c r="R100" s="481"/>
      <c r="S100" s="482"/>
      <c r="T100" s="612"/>
      <c r="U100" s="476"/>
      <c r="V100" s="475"/>
      <c r="W100" s="476"/>
      <c r="X100" s="475"/>
      <c r="Y100" s="476"/>
      <c r="Z100" s="475"/>
      <c r="AA100" s="476"/>
      <c r="AB100" s="475"/>
      <c r="AC100" s="476"/>
      <c r="AD100" s="475"/>
      <c r="AE100" s="617"/>
      <c r="AF100" s="262" t="s">
        <v>2</v>
      </c>
      <c r="AG100" s="263" t="s">
        <v>16</v>
      </c>
      <c r="AH100" s="263" t="s">
        <v>17</v>
      </c>
      <c r="AI100" s="263" t="s">
        <v>2</v>
      </c>
      <c r="AJ100" s="263" t="s">
        <v>16</v>
      </c>
      <c r="AK100" s="264" t="s">
        <v>17</v>
      </c>
      <c r="AL100" s="265" t="s">
        <v>2</v>
      </c>
      <c r="AM100" s="263" t="s">
        <v>16</v>
      </c>
      <c r="AN100" s="263" t="s">
        <v>17</v>
      </c>
      <c r="AO100" s="263" t="s">
        <v>2</v>
      </c>
      <c r="AP100" s="263" t="s">
        <v>16</v>
      </c>
      <c r="AQ100" s="266" t="s">
        <v>17</v>
      </c>
      <c r="AR100" s="265" t="s">
        <v>2</v>
      </c>
      <c r="AS100" s="263" t="s">
        <v>16</v>
      </c>
      <c r="AT100" s="263" t="s">
        <v>17</v>
      </c>
      <c r="AU100" s="263" t="s">
        <v>2</v>
      </c>
      <c r="AV100" s="263" t="s">
        <v>16</v>
      </c>
      <c r="AW100" s="264" t="s">
        <v>17</v>
      </c>
      <c r="AX100" s="265" t="s">
        <v>2</v>
      </c>
      <c r="AY100" s="263" t="s">
        <v>16</v>
      </c>
      <c r="AZ100" s="263" t="s">
        <v>17</v>
      </c>
      <c r="BA100" s="263" t="s">
        <v>2</v>
      </c>
      <c r="BB100" s="263" t="s">
        <v>16</v>
      </c>
      <c r="BC100" s="267" t="s">
        <v>17</v>
      </c>
      <c r="BD100" s="713"/>
      <c r="BE100" s="678"/>
      <c r="BF100" s="501"/>
      <c r="BG100" s="501"/>
      <c r="BH100" s="501"/>
      <c r="BI100" s="502"/>
    </row>
    <row r="101" spans="1:62" s="14" customFormat="1" ht="64.5" customHeight="1" x14ac:dyDescent="0.25">
      <c r="A101" s="272" t="s">
        <v>169</v>
      </c>
      <c r="B101" s="437" t="s">
        <v>196</v>
      </c>
      <c r="C101" s="438"/>
      <c r="D101" s="438"/>
      <c r="E101" s="438"/>
      <c r="F101" s="438"/>
      <c r="G101" s="438"/>
      <c r="H101" s="438"/>
      <c r="I101" s="438"/>
      <c r="J101" s="438"/>
      <c r="K101" s="438"/>
      <c r="L101" s="438"/>
      <c r="M101" s="438"/>
      <c r="N101" s="438"/>
      <c r="O101" s="439"/>
      <c r="P101" s="423">
        <v>5</v>
      </c>
      <c r="Q101" s="424"/>
      <c r="R101" s="423"/>
      <c r="S101" s="486"/>
      <c r="T101" s="420">
        <f>SUM(AF101,AI101,AL101,AO101,AR101,AU101,AX101,BA101)</f>
        <v>120</v>
      </c>
      <c r="U101" s="413"/>
      <c r="V101" s="412">
        <f>SUM(AG101,AJ101,AM101,AP101,AS101,AV101,AY101,BB101)</f>
        <v>64</v>
      </c>
      <c r="W101" s="413"/>
      <c r="X101" s="412">
        <v>32</v>
      </c>
      <c r="Y101" s="413"/>
      <c r="Z101" s="412">
        <v>16</v>
      </c>
      <c r="AA101" s="413"/>
      <c r="AB101" s="412">
        <v>16</v>
      </c>
      <c r="AC101" s="413"/>
      <c r="AD101" s="412"/>
      <c r="AE101" s="570"/>
      <c r="AF101" s="126"/>
      <c r="AG101" s="123"/>
      <c r="AH101" s="123"/>
      <c r="AI101" s="123"/>
      <c r="AJ101" s="123"/>
      <c r="AK101" s="128"/>
      <c r="AL101" s="122"/>
      <c r="AM101" s="123"/>
      <c r="AN101" s="123"/>
      <c r="AO101" s="123"/>
      <c r="AP101" s="149"/>
      <c r="AQ101" s="147"/>
      <c r="AR101" s="190">
        <v>120</v>
      </c>
      <c r="AS101" s="123">
        <v>64</v>
      </c>
      <c r="AT101" s="123">
        <v>3</v>
      </c>
      <c r="AU101" s="122"/>
      <c r="AV101" s="149"/>
      <c r="AW101" s="148"/>
      <c r="AX101" s="122"/>
      <c r="AY101" s="123"/>
      <c r="AZ101" s="123"/>
      <c r="BA101" s="123"/>
      <c r="BB101" s="123"/>
      <c r="BC101" s="120"/>
      <c r="BD101" s="465">
        <v>3</v>
      </c>
      <c r="BE101" s="450"/>
      <c r="BF101" s="365" t="s">
        <v>138</v>
      </c>
      <c r="BG101" s="366"/>
      <c r="BH101" s="366"/>
      <c r="BI101" s="401"/>
    </row>
    <row r="102" spans="1:62" s="14" customFormat="1" ht="105" customHeight="1" x14ac:dyDescent="0.25">
      <c r="A102" s="271" t="s">
        <v>217</v>
      </c>
      <c r="B102" s="437" t="s">
        <v>129</v>
      </c>
      <c r="C102" s="438"/>
      <c r="D102" s="438"/>
      <c r="E102" s="438"/>
      <c r="F102" s="438"/>
      <c r="G102" s="438"/>
      <c r="H102" s="438"/>
      <c r="I102" s="438"/>
      <c r="J102" s="438"/>
      <c r="K102" s="438"/>
      <c r="L102" s="438"/>
      <c r="M102" s="438"/>
      <c r="N102" s="438"/>
      <c r="O102" s="439"/>
      <c r="P102" s="423">
        <v>6</v>
      </c>
      <c r="Q102" s="424"/>
      <c r="R102" s="423"/>
      <c r="S102" s="486"/>
      <c r="T102" s="420">
        <f>SUM(AF102,AI102,AL102,AO102,AR102,AU102,AX102,BA102)</f>
        <v>136</v>
      </c>
      <c r="U102" s="413"/>
      <c r="V102" s="412">
        <f>SUM(AG102,AJ102,AM102,AP102,AS102,AV102,AY102,BB102)</f>
        <v>80</v>
      </c>
      <c r="W102" s="413"/>
      <c r="X102" s="412">
        <v>32</v>
      </c>
      <c r="Y102" s="413"/>
      <c r="Z102" s="412">
        <v>24</v>
      </c>
      <c r="AA102" s="413"/>
      <c r="AB102" s="412">
        <v>24</v>
      </c>
      <c r="AC102" s="413"/>
      <c r="AD102" s="412"/>
      <c r="AE102" s="665"/>
      <c r="AF102" s="126"/>
      <c r="AG102" s="123"/>
      <c r="AH102" s="123"/>
      <c r="AI102" s="123"/>
      <c r="AJ102" s="123"/>
      <c r="AK102" s="128"/>
      <c r="AL102" s="126"/>
      <c r="AM102" s="123"/>
      <c r="AN102" s="127"/>
      <c r="AO102" s="123"/>
      <c r="AP102" s="123"/>
      <c r="AQ102" s="148"/>
      <c r="AR102" s="126"/>
      <c r="AS102" s="123"/>
      <c r="AT102" s="146"/>
      <c r="AU102" s="122">
        <v>136</v>
      </c>
      <c r="AV102" s="123">
        <v>80</v>
      </c>
      <c r="AW102" s="124">
        <v>3</v>
      </c>
      <c r="AX102" s="126"/>
      <c r="AY102" s="123"/>
      <c r="AZ102" s="125"/>
      <c r="BA102" s="122"/>
      <c r="BB102" s="123"/>
      <c r="BC102" s="191"/>
      <c r="BD102" s="465">
        <f>SUM(AH102,AK102,AN102,AQ102,AT102,AW102,AZ102,BC102)</f>
        <v>3</v>
      </c>
      <c r="BE102" s="450"/>
      <c r="BF102" s="366" t="s">
        <v>211</v>
      </c>
      <c r="BG102" s="366"/>
      <c r="BH102" s="366"/>
      <c r="BI102" s="401"/>
    </row>
    <row r="103" spans="1:62" s="26" customFormat="1" ht="135.75" customHeight="1" x14ac:dyDescent="0.25">
      <c r="A103" s="270" t="s">
        <v>187</v>
      </c>
      <c r="B103" s="539" t="s">
        <v>229</v>
      </c>
      <c r="C103" s="438"/>
      <c r="D103" s="438"/>
      <c r="E103" s="438"/>
      <c r="F103" s="438"/>
      <c r="G103" s="438"/>
      <c r="H103" s="438"/>
      <c r="I103" s="438"/>
      <c r="J103" s="438"/>
      <c r="K103" s="438"/>
      <c r="L103" s="438"/>
      <c r="M103" s="438"/>
      <c r="N103" s="438"/>
      <c r="O103" s="439"/>
      <c r="P103" s="423"/>
      <c r="Q103" s="424"/>
      <c r="R103" s="423"/>
      <c r="S103" s="486"/>
      <c r="T103" s="461">
        <f>SUM(T104:U106)</f>
        <v>312</v>
      </c>
      <c r="U103" s="462"/>
      <c r="V103" s="461">
        <f>SUM(V104:W106)</f>
        <v>136</v>
      </c>
      <c r="W103" s="462"/>
      <c r="X103" s="461">
        <f>SUM(X104:Y106)</f>
        <v>64</v>
      </c>
      <c r="Y103" s="462"/>
      <c r="Z103" s="461">
        <f>SUM(Z104:AA106)</f>
        <v>72</v>
      </c>
      <c r="AA103" s="462"/>
      <c r="AB103" s="462"/>
      <c r="AC103" s="462"/>
      <c r="AD103" s="462"/>
      <c r="AE103" s="688"/>
      <c r="AF103" s="126"/>
      <c r="AG103" s="123"/>
      <c r="AH103" s="123"/>
      <c r="AI103" s="123"/>
      <c r="AJ103" s="123"/>
      <c r="AK103" s="128"/>
      <c r="AL103" s="122"/>
      <c r="AM103" s="123"/>
      <c r="AN103" s="123"/>
      <c r="AO103" s="123"/>
      <c r="AP103" s="123"/>
      <c r="AQ103" s="147"/>
      <c r="AR103" s="122"/>
      <c r="AS103" s="123"/>
      <c r="AT103" s="123"/>
      <c r="AU103" s="123"/>
      <c r="AV103" s="123"/>
      <c r="AW103" s="128"/>
      <c r="AX103" s="122"/>
      <c r="AY103" s="123"/>
      <c r="AZ103" s="123"/>
      <c r="BA103" s="123"/>
      <c r="BB103" s="123"/>
      <c r="BC103" s="120"/>
      <c r="BD103" s="885">
        <f>SUM(BD104:BE106)</f>
        <v>9</v>
      </c>
      <c r="BE103" s="888"/>
      <c r="BF103" s="365"/>
      <c r="BG103" s="366"/>
      <c r="BH103" s="366"/>
      <c r="BI103" s="401"/>
    </row>
    <row r="104" spans="1:62" s="26" customFormat="1" ht="70.5" customHeight="1" x14ac:dyDescent="0.25">
      <c r="A104" s="271" t="s">
        <v>230</v>
      </c>
      <c r="B104" s="437" t="s">
        <v>131</v>
      </c>
      <c r="C104" s="438"/>
      <c r="D104" s="438"/>
      <c r="E104" s="438"/>
      <c r="F104" s="438"/>
      <c r="G104" s="438"/>
      <c r="H104" s="438"/>
      <c r="I104" s="438"/>
      <c r="J104" s="438"/>
      <c r="K104" s="438"/>
      <c r="L104" s="438"/>
      <c r="M104" s="438"/>
      <c r="N104" s="438"/>
      <c r="O104" s="439"/>
      <c r="P104" s="423"/>
      <c r="Q104" s="424"/>
      <c r="R104" s="423">
        <v>7</v>
      </c>
      <c r="S104" s="486"/>
      <c r="T104" s="420">
        <f>SUM(AF104,AI104,AL104,AO104,AR104,AU104,AX104,BA104)</f>
        <v>90</v>
      </c>
      <c r="U104" s="413"/>
      <c r="V104" s="412">
        <f>SUM(AG104,AJ104,AM104,AP104,AS104,AV104,AY104,BB104)</f>
        <v>40</v>
      </c>
      <c r="W104" s="413"/>
      <c r="X104" s="412">
        <v>20</v>
      </c>
      <c r="Y104" s="413"/>
      <c r="Z104" s="412">
        <v>20</v>
      </c>
      <c r="AA104" s="413"/>
      <c r="AB104" s="412"/>
      <c r="AC104" s="413"/>
      <c r="AD104" s="412"/>
      <c r="AE104" s="570"/>
      <c r="AF104" s="126"/>
      <c r="AG104" s="123"/>
      <c r="AH104" s="123"/>
      <c r="AI104" s="123"/>
      <c r="AJ104" s="123"/>
      <c r="AK104" s="148"/>
      <c r="AL104" s="126"/>
      <c r="AM104" s="123"/>
      <c r="AN104" s="123"/>
      <c r="AO104" s="123"/>
      <c r="AP104" s="123"/>
      <c r="AQ104" s="148"/>
      <c r="AR104" s="126"/>
      <c r="AS104" s="123"/>
      <c r="AT104" s="123"/>
      <c r="AU104" s="123"/>
      <c r="AV104" s="123"/>
      <c r="AW104" s="148"/>
      <c r="AX104" s="123">
        <v>90</v>
      </c>
      <c r="AY104" s="123">
        <v>40</v>
      </c>
      <c r="AZ104" s="125">
        <v>3</v>
      </c>
      <c r="BA104" s="122"/>
      <c r="BB104" s="123"/>
      <c r="BC104" s="191"/>
      <c r="BD104" s="465">
        <f>SUM(AH104,AK104,AN104,AQ104,AT104,AW104,AZ104,BC104)</f>
        <v>3</v>
      </c>
      <c r="BE104" s="450"/>
      <c r="BF104" s="366" t="s">
        <v>139</v>
      </c>
      <c r="BG104" s="366"/>
      <c r="BH104" s="366"/>
      <c r="BI104" s="401"/>
    </row>
    <row r="105" spans="1:62" s="26" customFormat="1" ht="75" customHeight="1" x14ac:dyDescent="0.25">
      <c r="A105" s="271" t="s">
        <v>170</v>
      </c>
      <c r="B105" s="437" t="s">
        <v>234</v>
      </c>
      <c r="C105" s="438"/>
      <c r="D105" s="438"/>
      <c r="E105" s="438"/>
      <c r="F105" s="438"/>
      <c r="G105" s="438"/>
      <c r="H105" s="438"/>
      <c r="I105" s="438"/>
      <c r="J105" s="438"/>
      <c r="K105" s="438"/>
      <c r="L105" s="438"/>
      <c r="M105" s="438"/>
      <c r="N105" s="438"/>
      <c r="O105" s="439"/>
      <c r="P105" s="250"/>
      <c r="Q105" s="251"/>
      <c r="R105" s="423">
        <v>7</v>
      </c>
      <c r="S105" s="486"/>
      <c r="T105" s="420">
        <f>SUM(AF105,AI105,AL105,AO105,AR105,AU105,AX105,BA105)</f>
        <v>90</v>
      </c>
      <c r="U105" s="413"/>
      <c r="V105" s="412">
        <f>SUM(AG105,AJ105,AM105,AP105,AS105,AV105,AY105,BB105)</f>
        <v>40</v>
      </c>
      <c r="W105" s="413"/>
      <c r="X105" s="412">
        <v>20</v>
      </c>
      <c r="Y105" s="413"/>
      <c r="Z105" s="412">
        <v>20</v>
      </c>
      <c r="AA105" s="413"/>
      <c r="AB105" s="412"/>
      <c r="AC105" s="413"/>
      <c r="AD105" s="412"/>
      <c r="AE105" s="570"/>
      <c r="AF105" s="142"/>
      <c r="AG105" s="203"/>
      <c r="AH105" s="203"/>
      <c r="AI105" s="203"/>
      <c r="AJ105" s="203"/>
      <c r="AK105" s="157"/>
      <c r="AL105" s="143"/>
      <c r="AM105" s="203"/>
      <c r="AN105" s="203"/>
      <c r="AO105" s="203"/>
      <c r="AP105" s="203"/>
      <c r="AQ105" s="144"/>
      <c r="AR105" s="142"/>
      <c r="AS105" s="203"/>
      <c r="AT105" s="203"/>
      <c r="AU105" s="203"/>
      <c r="AV105" s="203"/>
      <c r="AW105" s="157"/>
      <c r="AX105" s="143">
        <v>90</v>
      </c>
      <c r="AY105" s="203">
        <v>40</v>
      </c>
      <c r="AZ105" s="203">
        <v>3</v>
      </c>
      <c r="BA105" s="203"/>
      <c r="BB105" s="203"/>
      <c r="BC105" s="192"/>
      <c r="BD105" s="465">
        <f>SUM(AH105,AK105,AN105,AQ105,AT105,AW105,AZ105,BC105)</f>
        <v>3</v>
      </c>
      <c r="BE105" s="450"/>
      <c r="BF105" s="366" t="s">
        <v>212</v>
      </c>
      <c r="BG105" s="366"/>
      <c r="BH105" s="366"/>
      <c r="BI105" s="401"/>
    </row>
    <row r="106" spans="1:62" s="26" customFormat="1" ht="72.75" customHeight="1" x14ac:dyDescent="0.25">
      <c r="A106" s="271" t="s">
        <v>347</v>
      </c>
      <c r="B106" s="437" t="s">
        <v>235</v>
      </c>
      <c r="C106" s="438"/>
      <c r="D106" s="438"/>
      <c r="E106" s="438"/>
      <c r="F106" s="438"/>
      <c r="G106" s="438"/>
      <c r="H106" s="438"/>
      <c r="I106" s="438"/>
      <c r="J106" s="438"/>
      <c r="K106" s="438"/>
      <c r="L106" s="438"/>
      <c r="M106" s="438"/>
      <c r="N106" s="438"/>
      <c r="O106" s="439"/>
      <c r="P106" s="423">
        <v>8</v>
      </c>
      <c r="Q106" s="424"/>
      <c r="R106" s="423"/>
      <c r="S106" s="486"/>
      <c r="T106" s="420">
        <f>SUM(AF106,AI106,AL106,AO106,AR106,AU106,AX106,BA106)</f>
        <v>132</v>
      </c>
      <c r="U106" s="413"/>
      <c r="V106" s="412">
        <f>SUM(AG106,AJ106,AM106,AP106,AS106,AV106,AY106,BB106)</f>
        <v>56</v>
      </c>
      <c r="W106" s="413"/>
      <c r="X106" s="412">
        <v>24</v>
      </c>
      <c r="Y106" s="413"/>
      <c r="Z106" s="412">
        <v>32</v>
      </c>
      <c r="AA106" s="413"/>
      <c r="AB106" s="412"/>
      <c r="AC106" s="413"/>
      <c r="AD106" s="412"/>
      <c r="AE106" s="570"/>
      <c r="AF106" s="126"/>
      <c r="AG106" s="123"/>
      <c r="AH106" s="123"/>
      <c r="AI106" s="123"/>
      <c r="AJ106" s="123"/>
      <c r="AK106" s="128"/>
      <c r="AL106" s="122"/>
      <c r="AM106" s="123"/>
      <c r="AN106" s="123"/>
      <c r="AO106" s="123"/>
      <c r="AP106" s="123"/>
      <c r="AQ106" s="147"/>
      <c r="AR106" s="122"/>
      <c r="AS106" s="123"/>
      <c r="AT106" s="125"/>
      <c r="AU106" s="122"/>
      <c r="AV106" s="123"/>
      <c r="AW106" s="148"/>
      <c r="AX106" s="122"/>
      <c r="AY106" s="123"/>
      <c r="AZ106" s="125"/>
      <c r="BA106" s="122">
        <v>132</v>
      </c>
      <c r="BB106" s="123">
        <v>56</v>
      </c>
      <c r="BC106" s="191">
        <v>3</v>
      </c>
      <c r="BD106" s="465">
        <f>SUM(AH106,AK106,AN106,AQ106,AT106,AW106,AZ106,BC106)</f>
        <v>3</v>
      </c>
      <c r="BE106" s="450"/>
      <c r="BF106" s="366" t="s">
        <v>213</v>
      </c>
      <c r="BG106" s="366"/>
      <c r="BH106" s="366"/>
      <c r="BI106" s="401"/>
    </row>
    <row r="107" spans="1:62" s="26" customFormat="1" ht="66" customHeight="1" x14ac:dyDescent="0.25">
      <c r="A107" s="270" t="s">
        <v>198</v>
      </c>
      <c r="B107" s="539" t="s">
        <v>280</v>
      </c>
      <c r="C107" s="558"/>
      <c r="D107" s="558"/>
      <c r="E107" s="558"/>
      <c r="F107" s="558"/>
      <c r="G107" s="558"/>
      <c r="H107" s="558"/>
      <c r="I107" s="558"/>
      <c r="J107" s="558"/>
      <c r="K107" s="558"/>
      <c r="L107" s="558"/>
      <c r="M107" s="558"/>
      <c r="N107" s="558"/>
      <c r="O107" s="559"/>
      <c r="P107" s="423"/>
      <c r="Q107" s="424"/>
      <c r="R107" s="423"/>
      <c r="S107" s="486"/>
      <c r="T107" s="461">
        <f>SUM(T108:U109)</f>
        <v>228</v>
      </c>
      <c r="U107" s="462"/>
      <c r="V107" s="461">
        <f>SUM(V108:W109)</f>
        <v>96</v>
      </c>
      <c r="W107" s="462"/>
      <c r="X107" s="461">
        <f>SUM(X108:Y109)</f>
        <v>48</v>
      </c>
      <c r="Y107" s="462"/>
      <c r="Z107" s="461"/>
      <c r="AA107" s="462"/>
      <c r="AB107" s="461">
        <f>SUM(AB108:AC109)</f>
        <v>48</v>
      </c>
      <c r="AC107" s="462"/>
      <c r="AD107" s="462"/>
      <c r="AE107" s="688"/>
      <c r="AF107" s="126"/>
      <c r="AG107" s="123"/>
      <c r="AH107" s="123"/>
      <c r="AI107" s="123"/>
      <c r="AJ107" s="123"/>
      <c r="AK107" s="128"/>
      <c r="AL107" s="122"/>
      <c r="AM107" s="123"/>
      <c r="AN107" s="123"/>
      <c r="AO107" s="123"/>
      <c r="AP107" s="123"/>
      <c r="AQ107" s="127"/>
      <c r="AR107" s="126"/>
      <c r="AS107" s="123"/>
      <c r="AT107" s="123"/>
      <c r="AU107" s="123"/>
      <c r="AV107" s="123"/>
      <c r="AW107" s="128"/>
      <c r="AX107" s="122"/>
      <c r="AY107" s="123"/>
      <c r="AZ107" s="123"/>
      <c r="BA107" s="123"/>
      <c r="BB107" s="123"/>
      <c r="BC107" s="206"/>
      <c r="BD107" s="885">
        <f>SUM(BD108:BE109)</f>
        <v>6</v>
      </c>
      <c r="BE107" s="886"/>
      <c r="BF107" s="367"/>
      <c r="BG107" s="652"/>
      <c r="BH107" s="652"/>
      <c r="BI107" s="653"/>
    </row>
    <row r="108" spans="1:62" s="26" customFormat="1" ht="69.75" customHeight="1" x14ac:dyDescent="0.25">
      <c r="A108" s="271" t="s">
        <v>239</v>
      </c>
      <c r="B108" s="437" t="s">
        <v>132</v>
      </c>
      <c r="C108" s="438"/>
      <c r="D108" s="438"/>
      <c r="E108" s="438"/>
      <c r="F108" s="438"/>
      <c r="G108" s="438"/>
      <c r="H108" s="438"/>
      <c r="I108" s="438"/>
      <c r="J108" s="438"/>
      <c r="K108" s="438"/>
      <c r="L108" s="438"/>
      <c r="M108" s="438"/>
      <c r="N108" s="438"/>
      <c r="O108" s="439"/>
      <c r="P108" s="423">
        <v>7</v>
      </c>
      <c r="Q108" s="424"/>
      <c r="R108" s="423"/>
      <c r="S108" s="486"/>
      <c r="T108" s="420">
        <f>SUM(AF108,AI108,AL108,AO108,AR108,AU108,AX108,BA108)</f>
        <v>108</v>
      </c>
      <c r="U108" s="413"/>
      <c r="V108" s="412">
        <f>SUM(AG108,AJ108,AM108,AP108,AS108,AV108,AY108,BB108)</f>
        <v>48</v>
      </c>
      <c r="W108" s="413"/>
      <c r="X108" s="412">
        <v>24</v>
      </c>
      <c r="Y108" s="413"/>
      <c r="Z108" s="412"/>
      <c r="AA108" s="413"/>
      <c r="AB108" s="412">
        <v>24</v>
      </c>
      <c r="AC108" s="413"/>
      <c r="AD108" s="412"/>
      <c r="AE108" s="570"/>
      <c r="AF108" s="126"/>
      <c r="AG108" s="123"/>
      <c r="AH108" s="123"/>
      <c r="AI108" s="123"/>
      <c r="AJ108" s="123"/>
      <c r="AK108" s="128"/>
      <c r="AL108" s="122"/>
      <c r="AM108" s="123"/>
      <c r="AN108" s="123"/>
      <c r="AO108" s="123"/>
      <c r="AP108" s="123"/>
      <c r="AQ108" s="161"/>
      <c r="AR108" s="126"/>
      <c r="AS108" s="123"/>
      <c r="AT108" s="123"/>
      <c r="AU108" s="123"/>
      <c r="AV108" s="123"/>
      <c r="AW108" s="204"/>
      <c r="AX108" s="122">
        <v>108</v>
      </c>
      <c r="AY108" s="123">
        <v>48</v>
      </c>
      <c r="AZ108" s="144">
        <v>3</v>
      </c>
      <c r="BA108" s="171"/>
      <c r="BB108" s="123"/>
      <c r="BC108" s="162"/>
      <c r="BD108" s="465">
        <f>SUM(AH108,AK108,AN108,AQ108,AT108,AW108,AZ108,BC108)</f>
        <v>3</v>
      </c>
      <c r="BE108" s="450"/>
      <c r="BF108" s="366" t="s">
        <v>144</v>
      </c>
      <c r="BG108" s="366"/>
      <c r="BH108" s="366"/>
      <c r="BI108" s="401"/>
    </row>
    <row r="109" spans="1:62" s="26" customFormat="1" ht="71.25" customHeight="1" thickBot="1" x14ac:dyDescent="0.3">
      <c r="A109" s="271" t="s">
        <v>205</v>
      </c>
      <c r="B109" s="437" t="s">
        <v>248</v>
      </c>
      <c r="C109" s="438"/>
      <c r="D109" s="438"/>
      <c r="E109" s="438"/>
      <c r="F109" s="438"/>
      <c r="G109" s="438"/>
      <c r="H109" s="438"/>
      <c r="I109" s="438"/>
      <c r="J109" s="438"/>
      <c r="K109" s="438"/>
      <c r="L109" s="438"/>
      <c r="M109" s="438"/>
      <c r="N109" s="438"/>
      <c r="O109" s="439"/>
      <c r="P109" s="423"/>
      <c r="Q109" s="424"/>
      <c r="R109" s="423">
        <v>8</v>
      </c>
      <c r="S109" s="486"/>
      <c r="T109" s="420">
        <f>SUM(AF109,AI109,AL109,AO109,AR109,AU109,AX109,BA109)</f>
        <v>120</v>
      </c>
      <c r="U109" s="413"/>
      <c r="V109" s="412">
        <f>SUM(AG109,AJ109,AM109,AP109,AS109,AV109,AY109,BB109)</f>
        <v>48</v>
      </c>
      <c r="W109" s="413"/>
      <c r="X109" s="412">
        <v>24</v>
      </c>
      <c r="Y109" s="413"/>
      <c r="Z109" s="412"/>
      <c r="AA109" s="413"/>
      <c r="AB109" s="412">
        <v>24</v>
      </c>
      <c r="AC109" s="413"/>
      <c r="AD109" s="412"/>
      <c r="AE109" s="570"/>
      <c r="AF109" s="126"/>
      <c r="AG109" s="123"/>
      <c r="AH109" s="123"/>
      <c r="AI109" s="123"/>
      <c r="AJ109" s="123"/>
      <c r="AK109" s="128"/>
      <c r="AL109" s="122"/>
      <c r="AM109" s="123"/>
      <c r="AN109" s="123"/>
      <c r="AO109" s="123"/>
      <c r="AP109" s="123"/>
      <c r="AQ109" s="161"/>
      <c r="AR109" s="126"/>
      <c r="AS109" s="123"/>
      <c r="AT109" s="123"/>
      <c r="AU109" s="123"/>
      <c r="AV109" s="149"/>
      <c r="AW109" s="128"/>
      <c r="AX109" s="122"/>
      <c r="AY109" s="123"/>
      <c r="AZ109" s="124"/>
      <c r="BA109" s="123">
        <v>120</v>
      </c>
      <c r="BB109" s="123">
        <v>48</v>
      </c>
      <c r="BC109" s="191">
        <v>3</v>
      </c>
      <c r="BD109" s="465">
        <v>3</v>
      </c>
      <c r="BE109" s="450"/>
      <c r="BF109" s="366" t="s">
        <v>321</v>
      </c>
      <c r="BG109" s="366"/>
      <c r="BH109" s="366"/>
      <c r="BI109" s="401"/>
    </row>
    <row r="110" spans="1:62" s="26" customFormat="1" ht="69" customHeight="1" thickBot="1" x14ac:dyDescent="0.3">
      <c r="A110" s="284" t="s">
        <v>222</v>
      </c>
      <c r="B110" s="511" t="s">
        <v>90</v>
      </c>
      <c r="C110" s="512"/>
      <c r="D110" s="512"/>
      <c r="E110" s="512"/>
      <c r="F110" s="512"/>
      <c r="G110" s="512"/>
      <c r="H110" s="512"/>
      <c r="I110" s="512"/>
      <c r="J110" s="512"/>
      <c r="K110" s="512"/>
      <c r="L110" s="512"/>
      <c r="M110" s="512"/>
      <c r="N110" s="512"/>
      <c r="O110" s="513"/>
      <c r="P110" s="623"/>
      <c r="Q110" s="805"/>
      <c r="R110" s="623"/>
      <c r="S110" s="624"/>
      <c r="T110" s="614"/>
      <c r="U110" s="613"/>
      <c r="V110" s="594"/>
      <c r="W110" s="613"/>
      <c r="X110" s="594"/>
      <c r="Y110" s="613"/>
      <c r="Z110" s="594"/>
      <c r="AA110" s="613"/>
      <c r="AB110" s="594"/>
      <c r="AC110" s="613"/>
      <c r="AD110" s="594"/>
      <c r="AE110" s="595"/>
      <c r="AF110" s="216"/>
      <c r="AG110" s="216"/>
      <c r="AH110" s="216"/>
      <c r="AI110" s="216"/>
      <c r="AJ110" s="216"/>
      <c r="AK110" s="217"/>
      <c r="AL110" s="218"/>
      <c r="AM110" s="216"/>
      <c r="AN110" s="216"/>
      <c r="AO110" s="216"/>
      <c r="AP110" s="216"/>
      <c r="AQ110" s="219"/>
      <c r="AR110" s="218"/>
      <c r="AS110" s="216"/>
      <c r="AT110" s="216"/>
      <c r="AU110" s="216"/>
      <c r="AV110" s="216"/>
      <c r="AW110" s="217"/>
      <c r="AX110" s="218"/>
      <c r="AY110" s="216"/>
      <c r="AZ110" s="216"/>
      <c r="BA110" s="216"/>
      <c r="BB110" s="216"/>
      <c r="BC110" s="220"/>
      <c r="BD110" s="805"/>
      <c r="BE110" s="806"/>
      <c r="BF110" s="708"/>
      <c r="BG110" s="708"/>
      <c r="BH110" s="708"/>
      <c r="BI110" s="709"/>
    </row>
    <row r="111" spans="1:62" s="26" customFormat="1" ht="67.5" customHeight="1" x14ac:dyDescent="0.25">
      <c r="A111" s="272" t="s">
        <v>300</v>
      </c>
      <c r="B111" s="725" t="s">
        <v>309</v>
      </c>
      <c r="C111" s="726"/>
      <c r="D111" s="726"/>
      <c r="E111" s="726"/>
      <c r="F111" s="726"/>
      <c r="G111" s="726"/>
      <c r="H111" s="726"/>
      <c r="I111" s="726"/>
      <c r="J111" s="726"/>
      <c r="K111" s="726"/>
      <c r="L111" s="726"/>
      <c r="M111" s="726"/>
      <c r="N111" s="726"/>
      <c r="O111" s="727"/>
      <c r="P111" s="423"/>
      <c r="Q111" s="424"/>
      <c r="R111" s="589"/>
      <c r="S111" s="401"/>
      <c r="T111" s="570" t="s">
        <v>249</v>
      </c>
      <c r="U111" s="413"/>
      <c r="V111" s="412" t="s">
        <v>249</v>
      </c>
      <c r="W111" s="413"/>
      <c r="X111" s="412" t="s">
        <v>301</v>
      </c>
      <c r="Y111" s="413"/>
      <c r="Z111" s="412" t="s">
        <v>301</v>
      </c>
      <c r="AA111" s="413"/>
      <c r="AB111" s="412"/>
      <c r="AC111" s="413"/>
      <c r="AD111" s="412"/>
      <c r="AE111" s="665"/>
      <c r="AF111" s="123" t="s">
        <v>249</v>
      </c>
      <c r="AG111" s="123" t="s">
        <v>249</v>
      </c>
      <c r="AH111" s="123"/>
      <c r="AI111" s="123"/>
      <c r="AJ111" s="123"/>
      <c r="AK111" s="128"/>
      <c r="AL111" s="122"/>
      <c r="AM111" s="123"/>
      <c r="AN111" s="123"/>
      <c r="AO111" s="123"/>
      <c r="AP111" s="123"/>
      <c r="AQ111" s="147"/>
      <c r="AR111" s="122"/>
      <c r="AS111" s="123"/>
      <c r="AT111" s="123"/>
      <c r="AU111" s="123"/>
      <c r="AV111" s="123"/>
      <c r="AW111" s="128"/>
      <c r="AX111" s="122"/>
      <c r="AY111" s="123"/>
      <c r="AZ111" s="123"/>
      <c r="BA111" s="123"/>
      <c r="BB111" s="123"/>
      <c r="BC111" s="156"/>
      <c r="BD111" s="545"/>
      <c r="BE111" s="486"/>
      <c r="BF111" s="367"/>
      <c r="BG111" s="652"/>
      <c r="BH111" s="652"/>
      <c r="BI111" s="653"/>
    </row>
    <row r="112" spans="1:62" s="26" customFormat="1" ht="66" customHeight="1" x14ac:dyDescent="0.25">
      <c r="A112" s="272" t="s">
        <v>96</v>
      </c>
      <c r="B112" s="437" t="s">
        <v>110</v>
      </c>
      <c r="C112" s="438"/>
      <c r="D112" s="438"/>
      <c r="E112" s="438"/>
      <c r="F112" s="438"/>
      <c r="G112" s="438"/>
      <c r="H112" s="438"/>
      <c r="I112" s="438"/>
      <c r="J112" s="438"/>
      <c r="K112" s="438"/>
      <c r="L112" s="438"/>
      <c r="M112" s="438"/>
      <c r="N112" s="438"/>
      <c r="O112" s="439"/>
      <c r="P112" s="423"/>
      <c r="Q112" s="424"/>
      <c r="R112" s="589"/>
      <c r="S112" s="401"/>
      <c r="T112" s="570" t="s">
        <v>145</v>
      </c>
      <c r="U112" s="413"/>
      <c r="V112" s="412" t="s">
        <v>145</v>
      </c>
      <c r="W112" s="413"/>
      <c r="X112" s="412" t="s">
        <v>206</v>
      </c>
      <c r="Y112" s="413"/>
      <c r="Z112" s="412"/>
      <c r="AA112" s="413"/>
      <c r="AB112" s="412" t="s">
        <v>299</v>
      </c>
      <c r="AC112" s="413"/>
      <c r="AD112" s="412"/>
      <c r="AE112" s="665"/>
      <c r="AF112" s="123" t="s">
        <v>145</v>
      </c>
      <c r="AG112" s="123" t="s">
        <v>145</v>
      </c>
      <c r="AH112" s="123"/>
      <c r="AI112" s="123"/>
      <c r="AJ112" s="123"/>
      <c r="AK112" s="128"/>
      <c r="AL112" s="122"/>
      <c r="AM112" s="123"/>
      <c r="AN112" s="123"/>
      <c r="AO112" s="123"/>
      <c r="AP112" s="123"/>
      <c r="AQ112" s="147"/>
      <c r="AR112" s="122"/>
      <c r="AS112" s="123"/>
      <c r="AT112" s="123"/>
      <c r="AU112" s="123"/>
      <c r="AV112" s="123"/>
      <c r="AW112" s="128"/>
      <c r="AX112" s="122"/>
      <c r="AY112" s="123"/>
      <c r="AZ112" s="123"/>
      <c r="BA112" s="123"/>
      <c r="BB112" s="123"/>
      <c r="BC112" s="156"/>
      <c r="BD112" s="545"/>
      <c r="BE112" s="486"/>
      <c r="BF112" s="367"/>
      <c r="BG112" s="652"/>
      <c r="BH112" s="652"/>
      <c r="BI112" s="653"/>
    </row>
    <row r="113" spans="1:61" s="14" customFormat="1" ht="33" customHeight="1" x14ac:dyDescent="0.25">
      <c r="A113" s="260" t="s">
        <v>112</v>
      </c>
      <c r="B113" s="437" t="s">
        <v>194</v>
      </c>
      <c r="C113" s="438"/>
      <c r="D113" s="438"/>
      <c r="E113" s="438"/>
      <c r="F113" s="438"/>
      <c r="G113" s="438"/>
      <c r="H113" s="438"/>
      <c r="I113" s="438"/>
      <c r="J113" s="438"/>
      <c r="K113" s="438"/>
      <c r="L113" s="438"/>
      <c r="M113" s="438"/>
      <c r="N113" s="438"/>
      <c r="O113" s="439"/>
      <c r="P113" s="451"/>
      <c r="Q113" s="452"/>
      <c r="R113" s="456"/>
      <c r="S113" s="458"/>
      <c r="T113" s="570" t="s">
        <v>203</v>
      </c>
      <c r="U113" s="413"/>
      <c r="V113" s="412" t="s">
        <v>203</v>
      </c>
      <c r="W113" s="413"/>
      <c r="X113" s="463"/>
      <c r="Y113" s="551"/>
      <c r="Z113" s="463"/>
      <c r="AA113" s="551"/>
      <c r="AB113" s="463" t="s">
        <v>203</v>
      </c>
      <c r="AC113" s="551"/>
      <c r="AD113" s="463"/>
      <c r="AE113" s="548"/>
      <c r="AF113" s="50"/>
      <c r="AG113" s="50"/>
      <c r="AH113" s="50"/>
      <c r="AI113" s="50" t="s">
        <v>203</v>
      </c>
      <c r="AJ113" s="50" t="s">
        <v>203</v>
      </c>
      <c r="AK113" s="53"/>
      <c r="AL113" s="54"/>
      <c r="AM113" s="50"/>
      <c r="AN113" s="50"/>
      <c r="AO113" s="50"/>
      <c r="AP113" s="50"/>
      <c r="AQ113" s="195"/>
      <c r="AR113" s="54"/>
      <c r="AS113" s="50"/>
      <c r="AT113" s="50"/>
      <c r="AU113" s="50"/>
      <c r="AV113" s="50"/>
      <c r="AW113" s="53"/>
      <c r="AX113" s="54"/>
      <c r="AY113" s="50"/>
      <c r="AZ113" s="50"/>
      <c r="BA113" s="50"/>
      <c r="BB113" s="50"/>
      <c r="BC113" s="112"/>
      <c r="BD113" s="285"/>
      <c r="BE113" s="259"/>
      <c r="BF113" s="268"/>
      <c r="BG113" s="268"/>
      <c r="BH113" s="268"/>
      <c r="BI113" s="269"/>
    </row>
    <row r="114" spans="1:61" s="26" customFormat="1" ht="106.5" customHeight="1" x14ac:dyDescent="0.25">
      <c r="A114" s="272" t="s">
        <v>133</v>
      </c>
      <c r="B114" s="437" t="s">
        <v>430</v>
      </c>
      <c r="C114" s="438"/>
      <c r="D114" s="438"/>
      <c r="E114" s="438"/>
      <c r="F114" s="438"/>
      <c r="G114" s="438"/>
      <c r="H114" s="438"/>
      <c r="I114" s="438"/>
      <c r="J114" s="438"/>
      <c r="K114" s="438"/>
      <c r="L114" s="438"/>
      <c r="M114" s="438"/>
      <c r="N114" s="438"/>
      <c r="O114" s="439"/>
      <c r="P114" s="423"/>
      <c r="Q114" s="424"/>
      <c r="R114" s="621" t="s">
        <v>333</v>
      </c>
      <c r="S114" s="622"/>
      <c r="T114" s="420" t="s">
        <v>146</v>
      </c>
      <c r="U114" s="413"/>
      <c r="V114" s="412" t="s">
        <v>146</v>
      </c>
      <c r="W114" s="413"/>
      <c r="X114" s="412"/>
      <c r="Y114" s="413"/>
      <c r="Z114" s="412"/>
      <c r="AA114" s="413"/>
      <c r="AB114" s="825" t="s">
        <v>146</v>
      </c>
      <c r="AC114" s="826"/>
      <c r="AD114" s="412"/>
      <c r="AE114" s="665"/>
      <c r="AF114" s="123"/>
      <c r="AG114" s="123"/>
      <c r="AH114" s="123"/>
      <c r="AI114" s="123"/>
      <c r="AJ114" s="123"/>
      <c r="AK114" s="128"/>
      <c r="AL114" s="122"/>
      <c r="AM114" s="203"/>
      <c r="AN114" s="123"/>
      <c r="AO114" s="123"/>
      <c r="AP114" s="123"/>
      <c r="AQ114" s="147"/>
      <c r="AR114" s="343" t="s">
        <v>360</v>
      </c>
      <c r="AS114" s="343" t="s">
        <v>360</v>
      </c>
      <c r="AT114" s="123"/>
      <c r="AU114" s="123" t="s">
        <v>207</v>
      </c>
      <c r="AV114" s="123" t="s">
        <v>207</v>
      </c>
      <c r="AW114" s="128"/>
      <c r="AX114" s="122"/>
      <c r="AY114" s="123"/>
      <c r="AZ114" s="123"/>
      <c r="BA114" s="123"/>
      <c r="BB114" s="123"/>
      <c r="BC114" s="156"/>
      <c r="BD114" s="636"/>
      <c r="BE114" s="637"/>
      <c r="BF114" s="775"/>
      <c r="BG114" s="776"/>
      <c r="BH114" s="776"/>
      <c r="BI114" s="777"/>
    </row>
    <row r="115" spans="1:61" s="26" customFormat="1" ht="70.5" customHeight="1" x14ac:dyDescent="0.25">
      <c r="A115" s="272" t="s">
        <v>294</v>
      </c>
      <c r="B115" s="560" t="s">
        <v>431</v>
      </c>
      <c r="C115" s="560"/>
      <c r="D115" s="560"/>
      <c r="E115" s="560"/>
      <c r="F115" s="560"/>
      <c r="G115" s="560"/>
      <c r="H115" s="560"/>
      <c r="I115" s="560"/>
      <c r="J115" s="560"/>
      <c r="K115" s="560"/>
      <c r="L115" s="560"/>
      <c r="M115" s="560"/>
      <c r="N115" s="560"/>
      <c r="O115" s="560"/>
      <c r="P115" s="423"/>
      <c r="Q115" s="424"/>
      <c r="R115" s="554" t="s">
        <v>206</v>
      </c>
      <c r="S115" s="555"/>
      <c r="T115" s="570" t="s">
        <v>207</v>
      </c>
      <c r="U115" s="413"/>
      <c r="V115" s="412" t="s">
        <v>207</v>
      </c>
      <c r="W115" s="413"/>
      <c r="X115" s="412"/>
      <c r="Y115" s="413"/>
      <c r="Z115" s="412"/>
      <c r="AA115" s="413"/>
      <c r="AB115" s="412" t="s">
        <v>207</v>
      </c>
      <c r="AC115" s="413"/>
      <c r="AD115" s="412"/>
      <c r="AE115" s="665"/>
      <c r="AF115" s="123"/>
      <c r="AG115" s="123"/>
      <c r="AH115" s="123"/>
      <c r="AI115" s="123"/>
      <c r="AJ115" s="123"/>
      <c r="AK115" s="128"/>
      <c r="AL115" s="122"/>
      <c r="AM115" s="123"/>
      <c r="AN115" s="123"/>
      <c r="AO115" s="123"/>
      <c r="AP115" s="123"/>
      <c r="AQ115" s="147"/>
      <c r="AR115" s="122"/>
      <c r="AS115" s="122"/>
      <c r="AT115" s="123"/>
      <c r="AU115" s="122" t="s">
        <v>207</v>
      </c>
      <c r="AV115" s="122" t="s">
        <v>207</v>
      </c>
      <c r="AW115" s="128"/>
      <c r="AX115" s="122"/>
      <c r="AY115" s="123"/>
      <c r="AZ115" s="123"/>
      <c r="BA115" s="123"/>
      <c r="BB115" s="123"/>
      <c r="BC115" s="156"/>
      <c r="BD115" s="636"/>
      <c r="BE115" s="637"/>
      <c r="BF115" s="775"/>
      <c r="BG115" s="776"/>
      <c r="BH115" s="776"/>
      <c r="BI115" s="777"/>
    </row>
    <row r="116" spans="1:61" s="26" customFormat="1" ht="176.25" customHeight="1" x14ac:dyDescent="0.25">
      <c r="A116" s="272" t="s">
        <v>295</v>
      </c>
      <c r="B116" s="560" t="s">
        <v>432</v>
      </c>
      <c r="C116" s="560"/>
      <c r="D116" s="560"/>
      <c r="E116" s="560"/>
      <c r="F116" s="560"/>
      <c r="G116" s="560"/>
      <c r="H116" s="560"/>
      <c r="I116" s="560"/>
      <c r="J116" s="560"/>
      <c r="K116" s="560"/>
      <c r="L116" s="560"/>
      <c r="M116" s="560"/>
      <c r="N116" s="560"/>
      <c r="O116" s="560"/>
      <c r="P116" s="423"/>
      <c r="Q116" s="424"/>
      <c r="R116" s="554" t="s">
        <v>206</v>
      </c>
      <c r="S116" s="555"/>
      <c r="T116" s="570" t="s">
        <v>208</v>
      </c>
      <c r="U116" s="413"/>
      <c r="V116" s="412" t="s">
        <v>208</v>
      </c>
      <c r="W116" s="413"/>
      <c r="X116" s="412"/>
      <c r="Y116" s="413"/>
      <c r="Z116" s="412"/>
      <c r="AA116" s="413"/>
      <c r="AB116" s="412" t="s">
        <v>208</v>
      </c>
      <c r="AC116" s="413"/>
      <c r="AD116" s="412"/>
      <c r="AE116" s="665"/>
      <c r="AF116" s="123"/>
      <c r="AG116" s="123"/>
      <c r="AH116" s="123"/>
      <c r="AI116" s="123"/>
      <c r="AJ116" s="123"/>
      <c r="AK116" s="128"/>
      <c r="AL116" s="122"/>
      <c r="AM116" s="123"/>
      <c r="AN116" s="123"/>
      <c r="AO116" s="123"/>
      <c r="AP116" s="123"/>
      <c r="AQ116" s="147"/>
      <c r="AR116" s="123"/>
      <c r="AS116" s="123"/>
      <c r="AT116" s="123"/>
      <c r="AU116" s="123" t="s">
        <v>208</v>
      </c>
      <c r="AV116" s="123" t="s">
        <v>208</v>
      </c>
      <c r="AW116" s="128"/>
      <c r="AX116" s="122"/>
      <c r="AY116" s="123"/>
      <c r="AZ116" s="123"/>
      <c r="BA116" s="123"/>
      <c r="BB116" s="123"/>
      <c r="BC116" s="156"/>
      <c r="BD116" s="636"/>
      <c r="BE116" s="637"/>
      <c r="BF116" s="775"/>
      <c r="BG116" s="776"/>
      <c r="BH116" s="776"/>
      <c r="BI116" s="777"/>
    </row>
    <row r="117" spans="1:61" s="26" customFormat="1" ht="99.75" customHeight="1" x14ac:dyDescent="0.25">
      <c r="A117" s="272" t="s">
        <v>296</v>
      </c>
      <c r="B117" s="437" t="s">
        <v>433</v>
      </c>
      <c r="C117" s="438"/>
      <c r="D117" s="438"/>
      <c r="E117" s="438"/>
      <c r="F117" s="438"/>
      <c r="G117" s="438"/>
      <c r="H117" s="438"/>
      <c r="I117" s="438"/>
      <c r="J117" s="438"/>
      <c r="K117" s="438"/>
      <c r="L117" s="438"/>
      <c r="M117" s="438"/>
      <c r="N117" s="438"/>
      <c r="O117" s="439"/>
      <c r="P117" s="423"/>
      <c r="Q117" s="424"/>
      <c r="R117" s="423"/>
      <c r="S117" s="486"/>
      <c r="T117" s="570" t="s">
        <v>203</v>
      </c>
      <c r="U117" s="413"/>
      <c r="V117" s="412" t="s">
        <v>203</v>
      </c>
      <c r="W117" s="413"/>
      <c r="X117" s="412" t="s">
        <v>204</v>
      </c>
      <c r="Y117" s="413"/>
      <c r="Z117" s="412"/>
      <c r="AA117" s="413"/>
      <c r="AB117" s="412" t="s">
        <v>204</v>
      </c>
      <c r="AC117" s="413"/>
      <c r="AD117" s="412"/>
      <c r="AE117" s="665"/>
      <c r="AF117" s="123"/>
      <c r="AG117" s="123"/>
      <c r="AH117" s="123"/>
      <c r="AI117" s="123"/>
      <c r="AJ117" s="123"/>
      <c r="AK117" s="128"/>
      <c r="AL117" s="122"/>
      <c r="AM117" s="123"/>
      <c r="AN117" s="123"/>
      <c r="AO117" s="123" t="s">
        <v>203</v>
      </c>
      <c r="AP117" s="123" t="s">
        <v>203</v>
      </c>
      <c r="AQ117" s="147"/>
      <c r="AR117" s="126"/>
      <c r="AS117" s="122"/>
      <c r="AT117" s="123"/>
      <c r="AU117" s="123"/>
      <c r="AV117" s="123"/>
      <c r="AW117" s="128"/>
      <c r="AX117" s="122"/>
      <c r="AY117" s="123"/>
      <c r="AZ117" s="123"/>
      <c r="BA117" s="123"/>
      <c r="BB117" s="123"/>
      <c r="BC117" s="156"/>
      <c r="BD117" s="286"/>
      <c r="BE117" s="252"/>
      <c r="BF117" s="287"/>
      <c r="BG117" s="287"/>
      <c r="BH117" s="287"/>
      <c r="BI117" s="288"/>
    </row>
    <row r="118" spans="1:61" s="14" customFormat="1" ht="33" customHeight="1" x14ac:dyDescent="0.25">
      <c r="A118" s="260" t="s">
        <v>297</v>
      </c>
      <c r="B118" s="437" t="s">
        <v>109</v>
      </c>
      <c r="C118" s="438"/>
      <c r="D118" s="438"/>
      <c r="E118" s="438"/>
      <c r="F118" s="438"/>
      <c r="G118" s="438"/>
      <c r="H118" s="438"/>
      <c r="I118" s="438"/>
      <c r="J118" s="438"/>
      <c r="K118" s="438"/>
      <c r="L118" s="438"/>
      <c r="M118" s="438"/>
      <c r="N118" s="438"/>
      <c r="O118" s="439"/>
      <c r="P118" s="451"/>
      <c r="Q118" s="452"/>
      <c r="R118" s="451"/>
      <c r="S118" s="466"/>
      <c r="T118" s="570" t="s">
        <v>249</v>
      </c>
      <c r="U118" s="413"/>
      <c r="V118" s="412" t="s">
        <v>249</v>
      </c>
      <c r="W118" s="413"/>
      <c r="X118" s="463"/>
      <c r="Y118" s="551"/>
      <c r="Z118" s="463"/>
      <c r="AA118" s="551"/>
      <c r="AB118" s="463" t="s">
        <v>249</v>
      </c>
      <c r="AC118" s="551"/>
      <c r="AD118" s="463"/>
      <c r="AE118" s="548"/>
      <c r="AF118" s="50" t="s">
        <v>249</v>
      </c>
      <c r="AG118" s="50" t="s">
        <v>249</v>
      </c>
      <c r="AH118" s="50"/>
      <c r="AI118" s="50"/>
      <c r="AJ118" s="50"/>
      <c r="AK118" s="53"/>
      <c r="AL118" s="54"/>
      <c r="AM118" s="50"/>
      <c r="AN118" s="50"/>
      <c r="AO118" s="52"/>
      <c r="AP118" s="113"/>
      <c r="AQ118" s="195"/>
      <c r="AR118" s="105"/>
      <c r="AS118" s="54"/>
      <c r="AT118" s="50"/>
      <c r="AU118" s="50"/>
      <c r="AV118" s="50"/>
      <c r="AW118" s="53"/>
      <c r="AX118" s="54"/>
      <c r="AY118" s="50"/>
      <c r="AZ118" s="50"/>
      <c r="BA118" s="50"/>
      <c r="BB118" s="50"/>
      <c r="BC118" s="112"/>
      <c r="BD118" s="285"/>
      <c r="BE118" s="259"/>
      <c r="BF118" s="268"/>
      <c r="BG118" s="268"/>
      <c r="BH118" s="268"/>
      <c r="BI118" s="269"/>
    </row>
    <row r="119" spans="1:61" s="14" customFormat="1" ht="33" customHeight="1" thickBot="1" x14ac:dyDescent="0.3">
      <c r="A119" s="260" t="s">
        <v>298</v>
      </c>
      <c r="B119" s="437" t="s">
        <v>111</v>
      </c>
      <c r="C119" s="438"/>
      <c r="D119" s="438"/>
      <c r="E119" s="438"/>
      <c r="F119" s="438"/>
      <c r="G119" s="438"/>
      <c r="H119" s="438"/>
      <c r="I119" s="438"/>
      <c r="J119" s="438"/>
      <c r="K119" s="438"/>
      <c r="L119" s="438"/>
      <c r="M119" s="438"/>
      <c r="N119" s="438"/>
      <c r="O119" s="439"/>
      <c r="P119" s="451"/>
      <c r="Q119" s="452"/>
      <c r="R119" s="451"/>
      <c r="S119" s="466"/>
      <c r="T119" s="570" t="s">
        <v>370</v>
      </c>
      <c r="U119" s="413"/>
      <c r="V119" s="412" t="s">
        <v>370</v>
      </c>
      <c r="W119" s="413"/>
      <c r="X119" s="463"/>
      <c r="Y119" s="551"/>
      <c r="Z119" s="463"/>
      <c r="AA119" s="551"/>
      <c r="AB119" s="463" t="s">
        <v>370</v>
      </c>
      <c r="AC119" s="551"/>
      <c r="AD119" s="463"/>
      <c r="AE119" s="548"/>
      <c r="AF119" s="50"/>
      <c r="AG119" s="50"/>
      <c r="AH119" s="50"/>
      <c r="AI119" s="50"/>
      <c r="AJ119" s="50"/>
      <c r="AK119" s="53"/>
      <c r="AL119" s="54"/>
      <c r="AM119" s="50"/>
      <c r="AN119" s="50"/>
      <c r="AO119" s="196"/>
      <c r="AP119" s="65"/>
      <c r="AQ119" s="195"/>
      <c r="AR119" s="54" t="s">
        <v>203</v>
      </c>
      <c r="AS119" s="50" t="s">
        <v>203</v>
      </c>
      <c r="AT119" s="50"/>
      <c r="AU119" s="50" t="s">
        <v>376</v>
      </c>
      <c r="AV119" s="50" t="s">
        <v>376</v>
      </c>
      <c r="AW119" s="53"/>
      <c r="AX119" s="54"/>
      <c r="AY119" s="50"/>
      <c r="AZ119" s="50"/>
      <c r="BA119" s="50"/>
      <c r="BB119" s="50"/>
      <c r="BC119" s="112"/>
      <c r="BD119" s="285"/>
      <c r="BE119" s="259"/>
      <c r="BF119" s="268"/>
      <c r="BG119" s="268"/>
      <c r="BH119" s="268"/>
      <c r="BI119" s="269"/>
    </row>
    <row r="120" spans="1:61" s="26" customFormat="1" ht="69.75" customHeight="1" thickBot="1" x14ac:dyDescent="0.3">
      <c r="A120" s="284" t="s">
        <v>221</v>
      </c>
      <c r="B120" s="511" t="s">
        <v>91</v>
      </c>
      <c r="C120" s="512"/>
      <c r="D120" s="512"/>
      <c r="E120" s="512"/>
      <c r="F120" s="512"/>
      <c r="G120" s="512"/>
      <c r="H120" s="512"/>
      <c r="I120" s="512"/>
      <c r="J120" s="512"/>
      <c r="K120" s="512"/>
      <c r="L120" s="512"/>
      <c r="M120" s="512"/>
      <c r="N120" s="512"/>
      <c r="O120" s="513"/>
      <c r="P120" s="623"/>
      <c r="Q120" s="805"/>
      <c r="R120" s="623"/>
      <c r="S120" s="624"/>
      <c r="T120" s="614"/>
      <c r="U120" s="613"/>
      <c r="V120" s="594"/>
      <c r="W120" s="613"/>
      <c r="X120" s="594"/>
      <c r="Y120" s="613"/>
      <c r="Z120" s="594"/>
      <c r="AA120" s="613"/>
      <c r="AB120" s="594"/>
      <c r="AC120" s="613"/>
      <c r="AD120" s="594"/>
      <c r="AE120" s="595"/>
      <c r="AF120" s="216"/>
      <c r="AG120" s="216"/>
      <c r="AH120" s="216"/>
      <c r="AI120" s="216"/>
      <c r="AJ120" s="216"/>
      <c r="AK120" s="217"/>
      <c r="AL120" s="218"/>
      <c r="AM120" s="216"/>
      <c r="AN120" s="216"/>
      <c r="AO120" s="216"/>
      <c r="AP120" s="216"/>
      <c r="AQ120" s="219"/>
      <c r="AR120" s="218"/>
      <c r="AS120" s="216"/>
      <c r="AT120" s="216"/>
      <c r="AU120" s="216"/>
      <c r="AV120" s="216"/>
      <c r="AW120" s="217"/>
      <c r="AX120" s="218"/>
      <c r="AY120" s="216"/>
      <c r="AZ120" s="216"/>
      <c r="BA120" s="216"/>
      <c r="BB120" s="216"/>
      <c r="BC120" s="221"/>
      <c r="BD120" s="805"/>
      <c r="BE120" s="806"/>
      <c r="BF120" s="807"/>
      <c r="BG120" s="808"/>
      <c r="BH120" s="808"/>
      <c r="BI120" s="809"/>
    </row>
    <row r="121" spans="1:61" s="14" customFormat="1" ht="33" customHeight="1" x14ac:dyDescent="0.25">
      <c r="A121" s="260" t="s">
        <v>61</v>
      </c>
      <c r="B121" s="725" t="s">
        <v>245</v>
      </c>
      <c r="C121" s="726"/>
      <c r="D121" s="726"/>
      <c r="E121" s="726"/>
      <c r="F121" s="726"/>
      <c r="G121" s="726"/>
      <c r="H121" s="726"/>
      <c r="I121" s="726"/>
      <c r="J121" s="726"/>
      <c r="K121" s="726"/>
      <c r="L121" s="726"/>
      <c r="M121" s="726"/>
      <c r="N121" s="726"/>
      <c r="O121" s="727"/>
      <c r="P121" s="423"/>
      <c r="Q121" s="424"/>
      <c r="R121" s="423"/>
      <c r="S121" s="486"/>
      <c r="T121" s="632" t="s">
        <v>203</v>
      </c>
      <c r="U121" s="633"/>
      <c r="V121" s="412" t="s">
        <v>203</v>
      </c>
      <c r="W121" s="413"/>
      <c r="X121" s="412" t="s">
        <v>203</v>
      </c>
      <c r="Y121" s="413"/>
      <c r="Z121" s="412"/>
      <c r="AA121" s="413"/>
      <c r="AB121" s="412"/>
      <c r="AC121" s="413"/>
      <c r="AD121" s="454"/>
      <c r="AE121" s="599"/>
      <c r="AF121" s="105" t="s">
        <v>203</v>
      </c>
      <c r="AG121" s="50" t="s">
        <v>203</v>
      </c>
      <c r="AH121" s="50"/>
      <c r="AI121" s="50"/>
      <c r="AJ121" s="50"/>
      <c r="AK121" s="195"/>
      <c r="AL121" s="54"/>
      <c r="AM121" s="50"/>
      <c r="AN121" s="50"/>
      <c r="AO121" s="50"/>
      <c r="AP121" s="50"/>
      <c r="AQ121" s="195"/>
      <c r="AR121" s="50"/>
      <c r="AS121" s="50"/>
      <c r="AT121" s="197"/>
      <c r="AU121" s="54"/>
      <c r="AV121" s="50"/>
      <c r="AW121" s="104"/>
      <c r="AX121" s="50"/>
      <c r="AY121" s="50"/>
      <c r="AZ121" s="197"/>
      <c r="BA121" s="54"/>
      <c r="BB121" s="50"/>
      <c r="BC121" s="154"/>
      <c r="BD121" s="663"/>
      <c r="BE121" s="460"/>
      <c r="BF121" s="393" t="s">
        <v>115</v>
      </c>
      <c r="BG121" s="394"/>
      <c r="BH121" s="394"/>
      <c r="BI121" s="395"/>
    </row>
    <row r="122" spans="1:61" s="14" customFormat="1" ht="33" customHeight="1" x14ac:dyDescent="0.25">
      <c r="A122" s="260" t="s">
        <v>97</v>
      </c>
      <c r="B122" s="590" t="s">
        <v>111</v>
      </c>
      <c r="C122" s="591"/>
      <c r="D122" s="591"/>
      <c r="E122" s="591"/>
      <c r="F122" s="591"/>
      <c r="G122" s="591"/>
      <c r="H122" s="591"/>
      <c r="I122" s="591"/>
      <c r="J122" s="591"/>
      <c r="K122" s="591"/>
      <c r="L122" s="591"/>
      <c r="M122" s="591"/>
      <c r="N122" s="591"/>
      <c r="O122" s="592"/>
      <c r="P122" s="451"/>
      <c r="Q122" s="452"/>
      <c r="R122" s="451" t="s">
        <v>124</v>
      </c>
      <c r="S122" s="466"/>
      <c r="T122" s="464" t="s">
        <v>371</v>
      </c>
      <c r="U122" s="551"/>
      <c r="V122" s="463" t="s">
        <v>371</v>
      </c>
      <c r="W122" s="551"/>
      <c r="X122" s="463" t="s">
        <v>204</v>
      </c>
      <c r="Y122" s="551"/>
      <c r="Z122" s="463"/>
      <c r="AA122" s="551"/>
      <c r="AB122" s="463" t="s">
        <v>372</v>
      </c>
      <c r="AC122" s="551"/>
      <c r="AD122" s="463"/>
      <c r="AE122" s="548"/>
      <c r="AF122" s="50" t="s">
        <v>369</v>
      </c>
      <c r="AG122" s="50" t="s">
        <v>369</v>
      </c>
      <c r="AH122" s="50"/>
      <c r="AI122" s="50" t="s">
        <v>191</v>
      </c>
      <c r="AJ122" s="50" t="s">
        <v>191</v>
      </c>
      <c r="AK122" s="53"/>
      <c r="AL122" s="54" t="s">
        <v>220</v>
      </c>
      <c r="AM122" s="50" t="s">
        <v>220</v>
      </c>
      <c r="AN122" s="50"/>
      <c r="AO122" s="50" t="s">
        <v>191</v>
      </c>
      <c r="AP122" s="50" t="s">
        <v>191</v>
      </c>
      <c r="AQ122" s="195"/>
      <c r="AR122" s="54" t="s">
        <v>203</v>
      </c>
      <c r="AS122" s="50" t="s">
        <v>203</v>
      </c>
      <c r="AT122" s="50"/>
      <c r="AU122" s="50" t="s">
        <v>376</v>
      </c>
      <c r="AV122" s="50" t="s">
        <v>376</v>
      </c>
      <c r="AW122" s="53"/>
      <c r="AX122" s="54"/>
      <c r="AY122" s="50"/>
      <c r="AZ122" s="50"/>
      <c r="BA122" s="50"/>
      <c r="BB122" s="50"/>
      <c r="BC122" s="112"/>
      <c r="BD122" s="874"/>
      <c r="BE122" s="875"/>
      <c r="BF122" s="679" t="s">
        <v>119</v>
      </c>
      <c r="BG122" s="457"/>
      <c r="BH122" s="457"/>
      <c r="BI122" s="458"/>
    </row>
    <row r="123" spans="1:61" s="14" customFormat="1" ht="77.25" customHeight="1" thickBot="1" x14ac:dyDescent="0.3">
      <c r="A123" s="290" t="s">
        <v>327</v>
      </c>
      <c r="B123" s="738" t="s">
        <v>420</v>
      </c>
      <c r="C123" s="739"/>
      <c r="D123" s="739"/>
      <c r="E123" s="739"/>
      <c r="F123" s="739"/>
      <c r="G123" s="739"/>
      <c r="H123" s="739"/>
      <c r="I123" s="739"/>
      <c r="J123" s="739"/>
      <c r="K123" s="739"/>
      <c r="L123" s="739"/>
      <c r="M123" s="739"/>
      <c r="N123" s="739"/>
      <c r="O123" s="740"/>
      <c r="P123" s="619"/>
      <c r="Q123" s="742"/>
      <c r="R123" s="619" t="s">
        <v>444</v>
      </c>
      <c r="S123" s="620"/>
      <c r="T123" s="878" t="s">
        <v>422</v>
      </c>
      <c r="U123" s="557"/>
      <c r="V123" s="556" t="s">
        <v>249</v>
      </c>
      <c r="W123" s="557"/>
      <c r="X123" s="552"/>
      <c r="Y123" s="553"/>
      <c r="Z123" s="552"/>
      <c r="AA123" s="553"/>
      <c r="AB123" s="552" t="s">
        <v>249</v>
      </c>
      <c r="AC123" s="553"/>
      <c r="AD123" s="552"/>
      <c r="AE123" s="598"/>
      <c r="AF123" s="60"/>
      <c r="AG123" s="60"/>
      <c r="AH123" s="60"/>
      <c r="AI123" s="60" t="s">
        <v>422</v>
      </c>
      <c r="AJ123" s="60" t="s">
        <v>249</v>
      </c>
      <c r="AK123" s="61"/>
      <c r="AL123" s="198"/>
      <c r="AM123" s="60"/>
      <c r="AN123" s="60"/>
      <c r="AO123" s="60"/>
      <c r="AP123" s="60"/>
      <c r="AQ123" s="199"/>
      <c r="AR123" s="198"/>
      <c r="AS123" s="60"/>
      <c r="AT123" s="60"/>
      <c r="AU123" s="60"/>
      <c r="AV123" s="60"/>
      <c r="AW123" s="61"/>
      <c r="AX123" s="200"/>
      <c r="AY123" s="60"/>
      <c r="AZ123" s="60"/>
      <c r="BA123" s="60"/>
      <c r="BB123" s="60"/>
      <c r="BC123" s="201"/>
      <c r="BD123" s="291"/>
      <c r="BE123" s="292"/>
      <c r="BF123" s="843" t="s">
        <v>118</v>
      </c>
      <c r="BG123" s="844"/>
      <c r="BH123" s="844"/>
      <c r="BI123" s="845"/>
    </row>
    <row r="124" spans="1:61" s="14" customFormat="1" ht="33" customHeight="1" x14ac:dyDescent="0.25">
      <c r="A124" s="604" t="s">
        <v>246</v>
      </c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6"/>
      <c r="T124" s="791">
        <f>SUM(T72,T29)</f>
        <v>7130</v>
      </c>
      <c r="U124" s="603"/>
      <c r="V124" s="602">
        <f>SUM(V72,V29)</f>
        <v>3292</v>
      </c>
      <c r="W124" s="603"/>
      <c r="X124" s="600">
        <f>SUM(X72,X29)</f>
        <v>1344</v>
      </c>
      <c r="Y124" s="601"/>
      <c r="Z124" s="629">
        <f>SUM(Z72,Z29)</f>
        <v>918</v>
      </c>
      <c r="AA124" s="629"/>
      <c r="AB124" s="596">
        <f>SUM(AB72,AB29)</f>
        <v>904</v>
      </c>
      <c r="AC124" s="629"/>
      <c r="AD124" s="596">
        <f>SUM(AD72,AD29)</f>
        <v>126</v>
      </c>
      <c r="AE124" s="597"/>
      <c r="AF124" s="77">
        <f t="shared" ref="AF124:AW124" si="1">SUM(AF63:AF102,AF30:AF56)</f>
        <v>1050</v>
      </c>
      <c r="AG124" s="193">
        <f t="shared" si="1"/>
        <v>498</v>
      </c>
      <c r="AH124" s="320">
        <f t="shared" si="1"/>
        <v>27</v>
      </c>
      <c r="AI124" s="77">
        <f t="shared" si="1"/>
        <v>1024</v>
      </c>
      <c r="AJ124" s="193">
        <f t="shared" si="1"/>
        <v>546</v>
      </c>
      <c r="AK124" s="321">
        <f t="shared" si="1"/>
        <v>27</v>
      </c>
      <c r="AL124" s="88">
        <f t="shared" si="1"/>
        <v>1132</v>
      </c>
      <c r="AM124" s="193">
        <f t="shared" si="1"/>
        <v>540</v>
      </c>
      <c r="AN124" s="320">
        <f t="shared" si="1"/>
        <v>30</v>
      </c>
      <c r="AO124" s="77">
        <f t="shared" si="1"/>
        <v>1128</v>
      </c>
      <c r="AP124" s="193">
        <f t="shared" si="1"/>
        <v>472</v>
      </c>
      <c r="AQ124" s="322">
        <f t="shared" si="1"/>
        <v>30</v>
      </c>
      <c r="AR124" s="193">
        <f t="shared" si="1"/>
        <v>954</v>
      </c>
      <c r="AS124" s="193">
        <f t="shared" si="1"/>
        <v>458</v>
      </c>
      <c r="AT124" s="320">
        <f t="shared" si="1"/>
        <v>24</v>
      </c>
      <c r="AU124" s="193">
        <f t="shared" si="1"/>
        <v>760</v>
      </c>
      <c r="AV124" s="193">
        <f t="shared" si="1"/>
        <v>350</v>
      </c>
      <c r="AW124" s="321">
        <f t="shared" si="1"/>
        <v>18</v>
      </c>
      <c r="AX124" s="194">
        <v>602</v>
      </c>
      <c r="AY124" s="193">
        <v>236</v>
      </c>
      <c r="AZ124" s="320">
        <v>18</v>
      </c>
      <c r="BA124" s="193">
        <v>480</v>
      </c>
      <c r="BB124" s="193">
        <v>192</v>
      </c>
      <c r="BC124" s="320">
        <v>12</v>
      </c>
      <c r="BD124" s="876">
        <v>186</v>
      </c>
      <c r="BE124" s="537"/>
      <c r="BF124" s="626"/>
      <c r="BG124" s="627"/>
      <c r="BH124" s="627"/>
      <c r="BI124" s="628"/>
    </row>
    <row r="125" spans="1:61" s="14" customFormat="1" ht="33" customHeight="1" x14ac:dyDescent="0.25">
      <c r="A125" s="549" t="s">
        <v>247</v>
      </c>
      <c r="B125" s="438"/>
      <c r="C125" s="438"/>
      <c r="D125" s="438"/>
      <c r="E125" s="438"/>
      <c r="F125" s="438"/>
      <c r="G125" s="438"/>
      <c r="H125" s="438"/>
      <c r="I125" s="438"/>
      <c r="J125" s="438"/>
      <c r="K125" s="438"/>
      <c r="L125" s="438"/>
      <c r="M125" s="438"/>
      <c r="N125" s="438"/>
      <c r="O125" s="438"/>
      <c r="P125" s="438"/>
      <c r="Q125" s="438"/>
      <c r="R125" s="438"/>
      <c r="S125" s="550"/>
      <c r="T125" s="630"/>
      <c r="U125" s="631"/>
      <c r="V125" s="361"/>
      <c r="W125" s="362"/>
      <c r="X125" s="361"/>
      <c r="Y125" s="362"/>
      <c r="Z125" s="361"/>
      <c r="AA125" s="362"/>
      <c r="AB125" s="361"/>
      <c r="AC125" s="362"/>
      <c r="AD125" s="361"/>
      <c r="AE125" s="536"/>
      <c r="AF125" s="593">
        <f>AG124/17</f>
        <v>29.294117647058822</v>
      </c>
      <c r="AG125" s="585"/>
      <c r="AH125" s="586"/>
      <c r="AI125" s="587">
        <f>AJ124/18</f>
        <v>30.333333333333332</v>
      </c>
      <c r="AJ125" s="585"/>
      <c r="AK125" s="588"/>
      <c r="AL125" s="585">
        <f>AM124/19</f>
        <v>28.421052631578949</v>
      </c>
      <c r="AM125" s="585"/>
      <c r="AN125" s="586"/>
      <c r="AO125" s="587">
        <f>AP124/18</f>
        <v>26.222222222222221</v>
      </c>
      <c r="AP125" s="585"/>
      <c r="AQ125" s="588"/>
      <c r="AR125" s="585">
        <f>AS124/16</f>
        <v>28.625</v>
      </c>
      <c r="AS125" s="585"/>
      <c r="AT125" s="586"/>
      <c r="AU125" s="587">
        <f>AV124/13</f>
        <v>26.923076923076923</v>
      </c>
      <c r="AV125" s="585"/>
      <c r="AW125" s="588"/>
      <c r="AX125" s="585">
        <f>AY124/10</f>
        <v>23.6</v>
      </c>
      <c r="AY125" s="585"/>
      <c r="AZ125" s="586"/>
      <c r="BA125" s="780">
        <f>BB124/8</f>
        <v>24</v>
      </c>
      <c r="BB125" s="781"/>
      <c r="BC125" s="782"/>
      <c r="BD125" s="877"/>
      <c r="BE125" s="466"/>
      <c r="BF125" s="457"/>
      <c r="BG125" s="457"/>
      <c r="BH125" s="457"/>
      <c r="BI125" s="458"/>
    </row>
    <row r="126" spans="1:61" s="14" customFormat="1" ht="33" hidden="1" customHeight="1" x14ac:dyDescent="0.25">
      <c r="A126" s="293"/>
      <c r="B126" s="294"/>
      <c r="C126" s="294"/>
      <c r="D126" s="294"/>
      <c r="E126" s="295"/>
      <c r="F126" s="295"/>
      <c r="G126" s="295"/>
      <c r="H126" s="295"/>
      <c r="I126" s="295"/>
      <c r="J126" s="295"/>
      <c r="K126" s="295"/>
      <c r="L126" s="295"/>
      <c r="M126" s="295"/>
      <c r="N126" s="295"/>
      <c r="O126" s="295"/>
      <c r="P126" s="295"/>
      <c r="Q126" s="295"/>
      <c r="R126" s="295"/>
      <c r="S126" s="296"/>
      <c r="T126" s="297"/>
      <c r="U126" s="298"/>
      <c r="V126" s="299"/>
      <c r="W126" s="246"/>
      <c r="X126" s="248"/>
      <c r="Y126" s="246"/>
      <c r="Z126" s="248"/>
      <c r="AA126" s="246"/>
      <c r="AB126" s="248"/>
      <c r="AC126" s="246"/>
      <c r="AD126" s="248"/>
      <c r="AE126" s="300"/>
      <c r="AF126" s="301"/>
      <c r="AG126" s="302"/>
      <c r="AH126" s="303">
        <f>AF124/21</f>
        <v>50</v>
      </c>
      <c r="AI126" s="304"/>
      <c r="AJ126" s="302"/>
      <c r="AK126" s="305">
        <f>AI124/21</f>
        <v>48.761904761904759</v>
      </c>
      <c r="AL126" s="302"/>
      <c r="AM126" s="302"/>
      <c r="AN126" s="303">
        <f>AL124/22</f>
        <v>51.454545454545453</v>
      </c>
      <c r="AO126" s="304"/>
      <c r="AP126" s="302"/>
      <c r="AQ126" s="305">
        <f>AO124/22</f>
        <v>51.272727272727273</v>
      </c>
      <c r="AR126" s="302"/>
      <c r="AS126" s="302"/>
      <c r="AT126" s="303">
        <f>AR124/17</f>
        <v>56.117647058823529</v>
      </c>
      <c r="AU126" s="304"/>
      <c r="AV126" s="302"/>
      <c r="AW126" s="305">
        <f>AU124/17</f>
        <v>44.705882352941174</v>
      </c>
      <c r="AX126" s="302"/>
      <c r="AY126" s="302"/>
      <c r="AZ126" s="303">
        <f>AX124/12</f>
        <v>50.166666666666664</v>
      </c>
      <c r="BA126" s="304"/>
      <c r="BB126" s="302"/>
      <c r="BC126" s="306">
        <f>BA124/9</f>
        <v>53.333333333333336</v>
      </c>
      <c r="BD126" s="285"/>
      <c r="BE126" s="259"/>
      <c r="BF126" s="268"/>
      <c r="BG126" s="268"/>
      <c r="BH126" s="268"/>
      <c r="BI126" s="269"/>
    </row>
    <row r="127" spans="1:61" s="14" customFormat="1" ht="33" customHeight="1" x14ac:dyDescent="0.25">
      <c r="A127" s="549" t="s">
        <v>150</v>
      </c>
      <c r="B127" s="438"/>
      <c r="C127" s="438"/>
      <c r="D127" s="438"/>
      <c r="E127" s="438"/>
      <c r="F127" s="438"/>
      <c r="G127" s="438"/>
      <c r="H127" s="438"/>
      <c r="I127" s="438"/>
      <c r="J127" s="438"/>
      <c r="K127" s="438"/>
      <c r="L127" s="438"/>
      <c r="M127" s="438"/>
      <c r="N127" s="438"/>
      <c r="O127" s="438"/>
      <c r="P127" s="438"/>
      <c r="Q127" s="438"/>
      <c r="R127" s="438"/>
      <c r="S127" s="550"/>
      <c r="T127" s="363">
        <f>SUM(AF127:BC127)</f>
        <v>4</v>
      </c>
      <c r="U127" s="364"/>
      <c r="V127" s="535"/>
      <c r="W127" s="362"/>
      <c r="X127" s="361"/>
      <c r="Y127" s="362"/>
      <c r="Z127" s="361"/>
      <c r="AA127" s="362"/>
      <c r="AB127" s="361"/>
      <c r="AC127" s="362"/>
      <c r="AD127" s="361"/>
      <c r="AE127" s="536"/>
      <c r="AF127" s="358"/>
      <c r="AG127" s="358"/>
      <c r="AH127" s="360"/>
      <c r="AI127" s="357"/>
      <c r="AJ127" s="358"/>
      <c r="AK127" s="359"/>
      <c r="AL127" s="358"/>
      <c r="AM127" s="358"/>
      <c r="AN127" s="360"/>
      <c r="AO127" s="357">
        <v>1</v>
      </c>
      <c r="AP127" s="358"/>
      <c r="AQ127" s="359"/>
      <c r="AR127" s="358"/>
      <c r="AS127" s="358"/>
      <c r="AT127" s="360"/>
      <c r="AU127" s="357">
        <v>2</v>
      </c>
      <c r="AV127" s="358"/>
      <c r="AW127" s="359"/>
      <c r="AX127" s="358">
        <v>1</v>
      </c>
      <c r="AY127" s="358"/>
      <c r="AZ127" s="360"/>
      <c r="BA127" s="852"/>
      <c r="BB127" s="853"/>
      <c r="BC127" s="854"/>
      <c r="BD127" s="583"/>
      <c r="BE127" s="584"/>
      <c r="BF127" s="457"/>
      <c r="BG127" s="457"/>
      <c r="BH127" s="457"/>
      <c r="BI127" s="458"/>
    </row>
    <row r="128" spans="1:61" s="14" customFormat="1" ht="33" customHeight="1" x14ac:dyDescent="0.25">
      <c r="A128" s="549" t="s">
        <v>151</v>
      </c>
      <c r="B128" s="438"/>
      <c r="C128" s="438"/>
      <c r="D128" s="438"/>
      <c r="E128" s="438"/>
      <c r="F128" s="438"/>
      <c r="G128" s="438"/>
      <c r="H128" s="438"/>
      <c r="I128" s="438"/>
      <c r="J128" s="438"/>
      <c r="K128" s="438"/>
      <c r="L128" s="438"/>
      <c r="M128" s="438"/>
      <c r="N128" s="438"/>
      <c r="O128" s="438"/>
      <c r="P128" s="438"/>
      <c r="Q128" s="438"/>
      <c r="R128" s="438"/>
      <c r="S128" s="550"/>
      <c r="T128" s="872">
        <f>SUM(AF128:BC128)</f>
        <v>2</v>
      </c>
      <c r="U128" s="873"/>
      <c r="V128" s="535"/>
      <c r="W128" s="362"/>
      <c r="X128" s="361"/>
      <c r="Y128" s="362"/>
      <c r="Z128" s="361"/>
      <c r="AA128" s="362"/>
      <c r="AB128" s="361"/>
      <c r="AC128" s="362"/>
      <c r="AD128" s="361"/>
      <c r="AE128" s="536"/>
      <c r="AF128" s="358"/>
      <c r="AG128" s="358"/>
      <c r="AH128" s="360"/>
      <c r="AI128" s="357"/>
      <c r="AJ128" s="358"/>
      <c r="AK128" s="359"/>
      <c r="AL128" s="358"/>
      <c r="AM128" s="358"/>
      <c r="AN128" s="360"/>
      <c r="AO128" s="357">
        <v>1</v>
      </c>
      <c r="AP128" s="358"/>
      <c r="AQ128" s="359"/>
      <c r="AR128" s="358">
        <v>1</v>
      </c>
      <c r="AS128" s="358"/>
      <c r="AT128" s="360"/>
      <c r="AU128" s="357"/>
      <c r="AV128" s="358"/>
      <c r="AW128" s="359"/>
      <c r="AX128" s="358"/>
      <c r="AY128" s="358"/>
      <c r="AZ128" s="360"/>
      <c r="BA128" s="852"/>
      <c r="BB128" s="853"/>
      <c r="BC128" s="854"/>
      <c r="BD128" s="583"/>
      <c r="BE128" s="584"/>
      <c r="BF128" s="577"/>
      <c r="BG128" s="578"/>
      <c r="BH128" s="578"/>
      <c r="BI128" s="579"/>
    </row>
    <row r="129" spans="1:65" s="14" customFormat="1" ht="33" customHeight="1" x14ac:dyDescent="0.25">
      <c r="A129" s="549" t="s">
        <v>171</v>
      </c>
      <c r="B129" s="438"/>
      <c r="C129" s="438"/>
      <c r="D129" s="438"/>
      <c r="E129" s="438"/>
      <c r="F129" s="438"/>
      <c r="G129" s="438"/>
      <c r="H129" s="438"/>
      <c r="I129" s="438"/>
      <c r="J129" s="438"/>
      <c r="K129" s="438"/>
      <c r="L129" s="438"/>
      <c r="M129" s="438"/>
      <c r="N129" s="438"/>
      <c r="O129" s="438"/>
      <c r="P129" s="438"/>
      <c r="Q129" s="438"/>
      <c r="R129" s="438"/>
      <c r="S129" s="550"/>
      <c r="T129" s="363">
        <f>SUM(AF129:BC129)</f>
        <v>30</v>
      </c>
      <c r="U129" s="364"/>
      <c r="V129" s="361"/>
      <c r="W129" s="362"/>
      <c r="X129" s="361"/>
      <c r="Y129" s="362"/>
      <c r="Z129" s="361"/>
      <c r="AA129" s="362"/>
      <c r="AB129" s="361"/>
      <c r="AC129" s="362"/>
      <c r="AD129" s="883"/>
      <c r="AE129" s="884"/>
      <c r="AF129" s="358">
        <v>4</v>
      </c>
      <c r="AG129" s="358"/>
      <c r="AH129" s="360"/>
      <c r="AI129" s="357">
        <f>COUNTIF($P$29:$Q$102,2)+COUNTIF($P$29:$Q$102,1.2)</f>
        <v>4</v>
      </c>
      <c r="AJ129" s="358"/>
      <c r="AK129" s="359"/>
      <c r="AL129" s="358">
        <f>COUNTIF($P$29:$Q$102,3)+COUNTIF($P$29:$Q$102,3.4)</f>
        <v>5</v>
      </c>
      <c r="AM129" s="358"/>
      <c r="AN129" s="360"/>
      <c r="AO129" s="357">
        <f>COUNTIF($P$29:$Q$102,4)+COUNTIF($P$29:$Q$102,3.4)</f>
        <v>5</v>
      </c>
      <c r="AP129" s="358"/>
      <c r="AQ129" s="359"/>
      <c r="AR129" s="358">
        <v>3</v>
      </c>
      <c r="AS129" s="358"/>
      <c r="AT129" s="360"/>
      <c r="AU129" s="357">
        <f>COUNTIF($P$29:$Q$102,6)+COUNTIF($P$29:$Q$102,5.6)+COUNTIF($P$29:$Q$102,6.6)+COUNTIF($P$29:$Q$102,6.7)</f>
        <v>5</v>
      </c>
      <c r="AV129" s="358"/>
      <c r="AW129" s="359"/>
      <c r="AX129" s="358">
        <v>3</v>
      </c>
      <c r="AY129" s="358"/>
      <c r="AZ129" s="360"/>
      <c r="BA129" s="580">
        <v>1</v>
      </c>
      <c r="BB129" s="581"/>
      <c r="BC129" s="582"/>
      <c r="BD129" s="583"/>
      <c r="BE129" s="584"/>
      <c r="BF129" s="577"/>
      <c r="BG129" s="578"/>
      <c r="BH129" s="578"/>
      <c r="BI129" s="579"/>
    </row>
    <row r="130" spans="1:65" s="14" customFormat="1" ht="33" customHeight="1" thickBot="1" x14ac:dyDescent="0.3">
      <c r="A130" s="770" t="s">
        <v>172</v>
      </c>
      <c r="B130" s="739"/>
      <c r="C130" s="739"/>
      <c r="D130" s="739"/>
      <c r="E130" s="739"/>
      <c r="F130" s="739"/>
      <c r="G130" s="739"/>
      <c r="H130" s="739"/>
      <c r="I130" s="739"/>
      <c r="J130" s="739"/>
      <c r="K130" s="739"/>
      <c r="L130" s="739"/>
      <c r="M130" s="739"/>
      <c r="N130" s="739"/>
      <c r="O130" s="739"/>
      <c r="P130" s="739"/>
      <c r="Q130" s="739"/>
      <c r="R130" s="739"/>
      <c r="S130" s="771"/>
      <c r="T130" s="870">
        <f>SUM(AF130:BC130)</f>
        <v>22</v>
      </c>
      <c r="U130" s="871"/>
      <c r="V130" s="730"/>
      <c r="W130" s="731"/>
      <c r="X130" s="730"/>
      <c r="Y130" s="731"/>
      <c r="Z130" s="730"/>
      <c r="AA130" s="731"/>
      <c r="AB130" s="730"/>
      <c r="AC130" s="731"/>
      <c r="AD130" s="730"/>
      <c r="AE130" s="855"/>
      <c r="AF130" s="728">
        <v>3</v>
      </c>
      <c r="AG130" s="728"/>
      <c r="AH130" s="729"/>
      <c r="AI130" s="732">
        <v>4</v>
      </c>
      <c r="AJ130" s="728"/>
      <c r="AK130" s="733"/>
      <c r="AL130" s="728">
        <f>COUNTIF($R$29:$S$102,3)+COUNTIF($R$29:$S$102,3.4)</f>
        <v>3</v>
      </c>
      <c r="AM130" s="728"/>
      <c r="AN130" s="729"/>
      <c r="AO130" s="732">
        <v>3</v>
      </c>
      <c r="AP130" s="728"/>
      <c r="AQ130" s="733"/>
      <c r="AR130" s="728">
        <v>2</v>
      </c>
      <c r="AS130" s="728"/>
      <c r="AT130" s="729"/>
      <c r="AU130" s="732">
        <v>1</v>
      </c>
      <c r="AV130" s="728"/>
      <c r="AW130" s="733"/>
      <c r="AX130" s="728">
        <v>2</v>
      </c>
      <c r="AY130" s="728"/>
      <c r="AZ130" s="728"/>
      <c r="BA130" s="783">
        <v>4</v>
      </c>
      <c r="BB130" s="784"/>
      <c r="BC130" s="785"/>
      <c r="BD130" s="786"/>
      <c r="BE130" s="787"/>
      <c r="BF130" s="414"/>
      <c r="BG130" s="415"/>
      <c r="BH130" s="415"/>
      <c r="BI130" s="416"/>
    </row>
    <row r="131" spans="1:65" s="14" customFormat="1" ht="16.5" customHeight="1" thickBot="1" x14ac:dyDescent="0.3">
      <c r="A131" s="84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5"/>
      <c r="S131" s="83"/>
      <c r="T131" s="75"/>
      <c r="U131" s="75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5"/>
      <c r="AG131" s="75"/>
      <c r="AH131" s="75"/>
      <c r="AI131" s="75"/>
      <c r="AJ131" s="75"/>
      <c r="AK131" s="75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76"/>
      <c r="BD131" s="86"/>
      <c r="BE131" s="87"/>
      <c r="BF131" s="73"/>
      <c r="BG131" s="73"/>
      <c r="BH131" s="73"/>
      <c r="BI131" s="73"/>
    </row>
    <row r="132" spans="1:65" s="14" customFormat="1" ht="86.25" customHeight="1" thickBot="1" x14ac:dyDescent="0.3">
      <c r="A132" s="846" t="s">
        <v>391</v>
      </c>
      <c r="B132" s="847"/>
      <c r="C132" s="847"/>
      <c r="D132" s="847"/>
      <c r="E132" s="847"/>
      <c r="F132" s="847"/>
      <c r="G132" s="847"/>
      <c r="H132" s="847"/>
      <c r="I132" s="847"/>
      <c r="J132" s="847"/>
      <c r="K132" s="847"/>
      <c r="L132" s="847"/>
      <c r="M132" s="847"/>
      <c r="N132" s="847"/>
      <c r="O132" s="847"/>
      <c r="P132" s="847"/>
      <c r="Q132" s="847"/>
      <c r="R132" s="847"/>
      <c r="S132" s="847"/>
      <c r="T132" s="847"/>
      <c r="U132" s="847"/>
      <c r="V132" s="848"/>
      <c r="W132" s="863" t="s">
        <v>392</v>
      </c>
      <c r="X132" s="864"/>
      <c r="Y132" s="864"/>
      <c r="Z132" s="864"/>
      <c r="AA132" s="864"/>
      <c r="AB132" s="864"/>
      <c r="AC132" s="864"/>
      <c r="AD132" s="864"/>
      <c r="AE132" s="864"/>
      <c r="AF132" s="864"/>
      <c r="AG132" s="864"/>
      <c r="AH132" s="864"/>
      <c r="AI132" s="864"/>
      <c r="AJ132" s="864"/>
      <c r="AK132" s="864"/>
      <c r="AL132" s="864"/>
      <c r="AM132" s="864"/>
      <c r="AN132" s="865"/>
      <c r="AO132" s="443" t="s">
        <v>393</v>
      </c>
      <c r="AP132" s="444"/>
      <c r="AQ132" s="444"/>
      <c r="AR132" s="444"/>
      <c r="AS132" s="444"/>
      <c r="AT132" s="444"/>
      <c r="AU132" s="444"/>
      <c r="AV132" s="444"/>
      <c r="AW132" s="445"/>
      <c r="AX132" s="849" t="s">
        <v>394</v>
      </c>
      <c r="AY132" s="850"/>
      <c r="AZ132" s="850"/>
      <c r="BA132" s="850"/>
      <c r="BB132" s="850"/>
      <c r="BC132" s="850"/>
      <c r="BD132" s="850"/>
      <c r="BE132" s="850"/>
      <c r="BF132" s="850"/>
      <c r="BG132" s="850"/>
      <c r="BH132" s="850"/>
      <c r="BI132" s="851"/>
      <c r="BJ132" s="24"/>
      <c r="BK132" s="24"/>
      <c r="BL132" s="18"/>
    </row>
    <row r="133" spans="1:65" s="14" customFormat="1" ht="65.25" customHeight="1" x14ac:dyDescent="0.25">
      <c r="A133" s="822" t="s">
        <v>25</v>
      </c>
      <c r="B133" s="823"/>
      <c r="C133" s="823"/>
      <c r="D133" s="823"/>
      <c r="E133" s="823"/>
      <c r="F133" s="823"/>
      <c r="G133" s="823"/>
      <c r="H133" s="823"/>
      <c r="I133" s="823"/>
      <c r="J133" s="824"/>
      <c r="K133" s="856" t="s">
        <v>24</v>
      </c>
      <c r="L133" s="857"/>
      <c r="M133" s="857"/>
      <c r="N133" s="857"/>
      <c r="O133" s="856" t="s">
        <v>26</v>
      </c>
      <c r="P133" s="857"/>
      <c r="Q133" s="857"/>
      <c r="R133" s="857"/>
      <c r="S133" s="891" t="s">
        <v>89</v>
      </c>
      <c r="T133" s="892"/>
      <c r="U133" s="892"/>
      <c r="V133" s="893"/>
      <c r="W133" s="632" t="s">
        <v>25</v>
      </c>
      <c r="X133" s="804"/>
      <c r="Y133" s="804"/>
      <c r="Z133" s="804"/>
      <c r="AA133" s="804"/>
      <c r="AB133" s="804"/>
      <c r="AC133" s="804"/>
      <c r="AD133" s="804"/>
      <c r="AE133" s="633"/>
      <c r="AF133" s="741" t="s">
        <v>24</v>
      </c>
      <c r="AG133" s="741"/>
      <c r="AH133" s="741"/>
      <c r="AI133" s="741" t="s">
        <v>26</v>
      </c>
      <c r="AJ133" s="741"/>
      <c r="AK133" s="741"/>
      <c r="AL133" s="830" t="s">
        <v>89</v>
      </c>
      <c r="AM133" s="830"/>
      <c r="AN133" s="831"/>
      <c r="AO133" s="832" t="s">
        <v>24</v>
      </c>
      <c r="AP133" s="666"/>
      <c r="AQ133" s="492"/>
      <c r="AR133" s="741" t="s">
        <v>26</v>
      </c>
      <c r="AS133" s="741"/>
      <c r="AT133" s="741"/>
      <c r="AU133" s="833" t="s">
        <v>89</v>
      </c>
      <c r="AV133" s="833"/>
      <c r="AW133" s="834"/>
      <c r="AX133" s="376" t="s">
        <v>398</v>
      </c>
      <c r="AY133" s="377"/>
      <c r="AZ133" s="377"/>
      <c r="BA133" s="377"/>
      <c r="BB133" s="377"/>
      <c r="BC133" s="377"/>
      <c r="BD133" s="377"/>
      <c r="BE133" s="377"/>
      <c r="BF133" s="377"/>
      <c r="BG133" s="377"/>
      <c r="BH133" s="377"/>
      <c r="BI133" s="378"/>
      <c r="BJ133" s="25"/>
      <c r="BK133" s="25"/>
      <c r="BL133" s="18"/>
    </row>
    <row r="134" spans="1:65" s="14" customFormat="1" ht="90.75" customHeight="1" x14ac:dyDescent="0.25">
      <c r="A134" s="722" t="s">
        <v>304</v>
      </c>
      <c r="B134" s="723"/>
      <c r="C134" s="723"/>
      <c r="D134" s="723"/>
      <c r="E134" s="723"/>
      <c r="F134" s="723"/>
      <c r="G134" s="723"/>
      <c r="H134" s="723"/>
      <c r="I134" s="723"/>
      <c r="J134" s="724"/>
      <c r="K134" s="554">
        <v>1</v>
      </c>
      <c r="L134" s="715"/>
      <c r="M134" s="715"/>
      <c r="N134" s="715"/>
      <c r="O134" s="554">
        <v>2</v>
      </c>
      <c r="P134" s="715"/>
      <c r="Q134" s="715"/>
      <c r="R134" s="716"/>
      <c r="S134" s="714">
        <f>O134*1.5</f>
        <v>3</v>
      </c>
      <c r="T134" s="380"/>
      <c r="U134" s="380"/>
      <c r="V134" s="381"/>
      <c r="W134" s="431" t="s">
        <v>400</v>
      </c>
      <c r="X134" s="432"/>
      <c r="Y134" s="432"/>
      <c r="Z134" s="432"/>
      <c r="AA134" s="432"/>
      <c r="AB134" s="432"/>
      <c r="AC134" s="432"/>
      <c r="AD134" s="432"/>
      <c r="AE134" s="433"/>
      <c r="AF134" s="686">
        <v>6</v>
      </c>
      <c r="AG134" s="686"/>
      <c r="AH134" s="686"/>
      <c r="AI134" s="686">
        <v>8</v>
      </c>
      <c r="AJ134" s="686"/>
      <c r="AK134" s="686"/>
      <c r="AL134" s="686">
        <v>12</v>
      </c>
      <c r="AM134" s="686"/>
      <c r="AN134" s="687"/>
      <c r="AO134" s="425">
        <v>8</v>
      </c>
      <c r="AP134" s="425"/>
      <c r="AQ134" s="426"/>
      <c r="AR134" s="467">
        <v>8</v>
      </c>
      <c r="AS134" s="410"/>
      <c r="AT134" s="411"/>
      <c r="AU134" s="534">
        <v>12</v>
      </c>
      <c r="AV134" s="425"/>
      <c r="AW134" s="841"/>
      <c r="AX134" s="379"/>
      <c r="AY134" s="380"/>
      <c r="AZ134" s="380"/>
      <c r="BA134" s="380"/>
      <c r="BB134" s="380"/>
      <c r="BC134" s="380"/>
      <c r="BD134" s="380"/>
      <c r="BE134" s="380"/>
      <c r="BF134" s="380"/>
      <c r="BG134" s="380"/>
      <c r="BH134" s="380"/>
      <c r="BI134" s="381"/>
      <c r="BJ134" s="25"/>
      <c r="BK134" s="25"/>
      <c r="BL134" s="18"/>
    </row>
    <row r="135" spans="1:65" s="14" customFormat="1" ht="61.5" customHeight="1" x14ac:dyDescent="0.25">
      <c r="A135" s="722" t="s">
        <v>305</v>
      </c>
      <c r="B135" s="723"/>
      <c r="C135" s="723"/>
      <c r="D135" s="723"/>
      <c r="E135" s="723"/>
      <c r="F135" s="723"/>
      <c r="G135" s="723"/>
      <c r="H135" s="723"/>
      <c r="I135" s="723"/>
      <c r="J135" s="724"/>
      <c r="K135" s="714">
        <v>1</v>
      </c>
      <c r="L135" s="380"/>
      <c r="M135" s="380"/>
      <c r="N135" s="380"/>
      <c r="O135" s="714">
        <v>2</v>
      </c>
      <c r="P135" s="380"/>
      <c r="Q135" s="380"/>
      <c r="R135" s="380"/>
      <c r="S135" s="894">
        <f>O135*1.5</f>
        <v>3</v>
      </c>
      <c r="T135" s="895"/>
      <c r="U135" s="895"/>
      <c r="V135" s="896"/>
      <c r="W135" s="858"/>
      <c r="X135" s="859"/>
      <c r="Y135" s="859"/>
      <c r="Z135" s="859"/>
      <c r="AA135" s="859"/>
      <c r="AB135" s="859"/>
      <c r="AC135" s="859"/>
      <c r="AD135" s="859"/>
      <c r="AE135" s="860"/>
      <c r="AF135" s="463">
        <v>7</v>
      </c>
      <c r="AG135" s="464"/>
      <c r="AH135" s="551"/>
      <c r="AI135" s="463">
        <v>8</v>
      </c>
      <c r="AJ135" s="464"/>
      <c r="AK135" s="551"/>
      <c r="AL135" s="463">
        <v>12</v>
      </c>
      <c r="AM135" s="464"/>
      <c r="AN135" s="548"/>
      <c r="AO135" s="427"/>
      <c r="AP135" s="427"/>
      <c r="AQ135" s="428"/>
      <c r="AR135" s="798"/>
      <c r="AS135" s="799"/>
      <c r="AT135" s="800"/>
      <c r="AU135" s="861"/>
      <c r="AV135" s="427"/>
      <c r="AW135" s="862"/>
      <c r="AX135" s="379" t="s">
        <v>399</v>
      </c>
      <c r="AY135" s="380"/>
      <c r="AZ135" s="380"/>
      <c r="BA135" s="380"/>
      <c r="BB135" s="380"/>
      <c r="BC135" s="380"/>
      <c r="BD135" s="380"/>
      <c r="BE135" s="380"/>
      <c r="BF135" s="380"/>
      <c r="BG135" s="380"/>
      <c r="BH135" s="380"/>
      <c r="BI135" s="381"/>
      <c r="BJ135" s="25"/>
      <c r="BK135" s="25"/>
      <c r="BL135" s="18"/>
    </row>
    <row r="136" spans="1:65" s="14" customFormat="1" ht="65.25" customHeight="1" x14ac:dyDescent="0.25">
      <c r="A136" s="431" t="s">
        <v>306</v>
      </c>
      <c r="B136" s="432"/>
      <c r="C136" s="432"/>
      <c r="D136" s="432"/>
      <c r="E136" s="432"/>
      <c r="F136" s="432"/>
      <c r="G136" s="432"/>
      <c r="H136" s="432"/>
      <c r="I136" s="432"/>
      <c r="J136" s="433"/>
      <c r="K136" s="554">
        <v>5</v>
      </c>
      <c r="L136" s="715"/>
      <c r="M136" s="715"/>
      <c r="N136" s="715"/>
      <c r="O136" s="554">
        <v>2</v>
      </c>
      <c r="P136" s="715"/>
      <c r="Q136" s="715"/>
      <c r="R136" s="716"/>
      <c r="S136" s="554">
        <v>3</v>
      </c>
      <c r="T136" s="715"/>
      <c r="U136" s="715"/>
      <c r="V136" s="555"/>
      <c r="W136" s="432" t="s">
        <v>113</v>
      </c>
      <c r="X136" s="432"/>
      <c r="Y136" s="432"/>
      <c r="Z136" s="432"/>
      <c r="AA136" s="432"/>
      <c r="AB136" s="432"/>
      <c r="AC136" s="432"/>
      <c r="AD136" s="432"/>
      <c r="AE136" s="433"/>
      <c r="AF136" s="534">
        <v>8</v>
      </c>
      <c r="AG136" s="425"/>
      <c r="AH136" s="426"/>
      <c r="AI136" s="534">
        <v>4</v>
      </c>
      <c r="AJ136" s="425"/>
      <c r="AK136" s="426"/>
      <c r="AL136" s="534">
        <v>6</v>
      </c>
      <c r="AM136" s="425"/>
      <c r="AN136" s="841"/>
      <c r="AO136" s="427"/>
      <c r="AP136" s="427"/>
      <c r="AQ136" s="428"/>
      <c r="AR136" s="798"/>
      <c r="AS136" s="799"/>
      <c r="AT136" s="800"/>
      <c r="AU136" s="861"/>
      <c r="AV136" s="427"/>
      <c r="AW136" s="862"/>
      <c r="AX136" s="379"/>
      <c r="AY136" s="380"/>
      <c r="AZ136" s="380"/>
      <c r="BA136" s="380"/>
      <c r="BB136" s="380"/>
      <c r="BC136" s="380"/>
      <c r="BD136" s="380"/>
      <c r="BE136" s="380"/>
      <c r="BF136" s="380"/>
      <c r="BG136" s="380"/>
      <c r="BH136" s="380"/>
      <c r="BI136" s="381"/>
      <c r="BJ136" s="23"/>
      <c r="BK136" s="23"/>
      <c r="BL136" s="23"/>
      <c r="BM136" s="23"/>
    </row>
    <row r="137" spans="1:65" s="14" customFormat="1" ht="123.75" customHeight="1" thickBot="1" x14ac:dyDescent="0.3">
      <c r="A137" s="434"/>
      <c r="B137" s="435"/>
      <c r="C137" s="435"/>
      <c r="D137" s="435"/>
      <c r="E137" s="435"/>
      <c r="F137" s="435"/>
      <c r="G137" s="435"/>
      <c r="H137" s="435"/>
      <c r="I137" s="435"/>
      <c r="J137" s="436"/>
      <c r="K137" s="838">
        <v>6</v>
      </c>
      <c r="L137" s="383"/>
      <c r="M137" s="383"/>
      <c r="N137" s="383"/>
      <c r="O137" s="838">
        <v>2</v>
      </c>
      <c r="P137" s="383"/>
      <c r="Q137" s="383"/>
      <c r="R137" s="839"/>
      <c r="S137" s="897">
        <v>3</v>
      </c>
      <c r="T137" s="898"/>
      <c r="U137" s="898"/>
      <c r="V137" s="899"/>
      <c r="W137" s="435"/>
      <c r="X137" s="435"/>
      <c r="Y137" s="435"/>
      <c r="Z137" s="435"/>
      <c r="AA137" s="435"/>
      <c r="AB137" s="435"/>
      <c r="AC137" s="435"/>
      <c r="AD137" s="435"/>
      <c r="AE137" s="436"/>
      <c r="AF137" s="840"/>
      <c r="AG137" s="429"/>
      <c r="AH137" s="430"/>
      <c r="AI137" s="840"/>
      <c r="AJ137" s="429"/>
      <c r="AK137" s="430"/>
      <c r="AL137" s="840"/>
      <c r="AM137" s="429"/>
      <c r="AN137" s="842"/>
      <c r="AO137" s="429"/>
      <c r="AP137" s="429"/>
      <c r="AQ137" s="430"/>
      <c r="AR137" s="801"/>
      <c r="AS137" s="802"/>
      <c r="AT137" s="803"/>
      <c r="AU137" s="840"/>
      <c r="AV137" s="429"/>
      <c r="AW137" s="842"/>
      <c r="AX137" s="382"/>
      <c r="AY137" s="383"/>
      <c r="AZ137" s="383"/>
      <c r="BA137" s="383"/>
      <c r="BB137" s="383"/>
      <c r="BC137" s="383"/>
      <c r="BD137" s="383"/>
      <c r="BE137" s="383"/>
      <c r="BF137" s="383"/>
      <c r="BG137" s="383"/>
      <c r="BH137" s="383"/>
      <c r="BI137" s="384"/>
    </row>
    <row r="138" spans="1:65" ht="42.75" customHeight="1" thickBot="1" x14ac:dyDescent="0.3">
      <c r="A138" s="869" t="s">
        <v>98</v>
      </c>
      <c r="B138" s="869"/>
      <c r="C138" s="869"/>
      <c r="D138" s="869"/>
      <c r="E138" s="869"/>
      <c r="F138" s="869"/>
      <c r="G138" s="869"/>
      <c r="H138" s="869"/>
      <c r="I138" s="869"/>
      <c r="J138" s="869"/>
      <c r="K138" s="869"/>
      <c r="L138" s="869"/>
      <c r="M138" s="869"/>
      <c r="N138" s="869"/>
      <c r="O138" s="869"/>
      <c r="P138" s="869"/>
      <c r="Q138" s="869"/>
      <c r="R138" s="869"/>
      <c r="S138" s="869"/>
      <c r="T138" s="869"/>
      <c r="U138" s="869"/>
      <c r="V138" s="869"/>
      <c r="W138" s="869"/>
      <c r="X138" s="869"/>
      <c r="Y138" s="869"/>
      <c r="Z138" s="869"/>
      <c r="AA138" s="869"/>
      <c r="AB138" s="869"/>
      <c r="AC138" s="869"/>
      <c r="AD138" s="869"/>
      <c r="AE138" s="869"/>
      <c r="AF138" s="869"/>
      <c r="AG138" s="869"/>
      <c r="AH138" s="869"/>
      <c r="AI138" s="869"/>
      <c r="AJ138" s="869"/>
      <c r="AK138" s="869"/>
      <c r="AL138" s="869"/>
      <c r="AM138" s="869"/>
      <c r="AN138" s="869"/>
      <c r="AO138" s="869"/>
      <c r="AP138" s="869"/>
      <c r="AQ138" s="869"/>
      <c r="AR138" s="869"/>
      <c r="AS138" s="869"/>
      <c r="AT138" s="869"/>
      <c r="AU138" s="869"/>
      <c r="AV138" s="869"/>
      <c r="AW138" s="869"/>
      <c r="AX138" s="869"/>
      <c r="AY138" s="869"/>
      <c r="AZ138" s="869"/>
      <c r="BA138" s="869"/>
      <c r="BB138" s="869"/>
      <c r="BC138" s="869"/>
      <c r="BD138" s="869"/>
      <c r="BE138" s="869"/>
      <c r="BF138" s="869"/>
      <c r="BG138" s="869"/>
      <c r="BH138" s="869"/>
      <c r="BI138" s="869"/>
    </row>
    <row r="139" spans="1:65" s="14" customFormat="1" ht="87" customHeight="1" thickBot="1" x14ac:dyDescent="0.3">
      <c r="A139" s="735" t="s">
        <v>92</v>
      </c>
      <c r="B139" s="736"/>
      <c r="C139" s="736"/>
      <c r="D139" s="737"/>
      <c r="E139" s="792" t="s">
        <v>93</v>
      </c>
      <c r="F139" s="793"/>
      <c r="G139" s="793"/>
      <c r="H139" s="793"/>
      <c r="I139" s="793"/>
      <c r="J139" s="793"/>
      <c r="K139" s="793"/>
      <c r="L139" s="793"/>
      <c r="M139" s="793"/>
      <c r="N139" s="793"/>
      <c r="O139" s="793"/>
      <c r="P139" s="793"/>
      <c r="Q139" s="793"/>
      <c r="R139" s="793"/>
      <c r="S139" s="793"/>
      <c r="T139" s="793"/>
      <c r="U139" s="793"/>
      <c r="V139" s="793"/>
      <c r="W139" s="793"/>
      <c r="X139" s="793"/>
      <c r="Y139" s="793"/>
      <c r="Z139" s="793"/>
      <c r="AA139" s="793"/>
      <c r="AB139" s="793"/>
      <c r="AC139" s="793"/>
      <c r="AD139" s="793"/>
      <c r="AE139" s="793"/>
      <c r="AF139" s="793"/>
      <c r="AG139" s="793"/>
      <c r="AH139" s="793"/>
      <c r="AI139" s="793"/>
      <c r="AJ139" s="793"/>
      <c r="AK139" s="793"/>
      <c r="AL139" s="793"/>
      <c r="AM139" s="793"/>
      <c r="AN139" s="793"/>
      <c r="AO139" s="793"/>
      <c r="AP139" s="793"/>
      <c r="AQ139" s="793"/>
      <c r="AR139" s="793"/>
      <c r="AS139" s="793"/>
      <c r="AT139" s="793"/>
      <c r="AU139" s="793"/>
      <c r="AV139" s="793"/>
      <c r="AW139" s="793"/>
      <c r="AX139" s="793"/>
      <c r="AY139" s="793"/>
      <c r="AZ139" s="793"/>
      <c r="BA139" s="793"/>
      <c r="BB139" s="793"/>
      <c r="BC139" s="793"/>
      <c r="BD139" s="793"/>
      <c r="BE139" s="794"/>
      <c r="BF139" s="819" t="s">
        <v>389</v>
      </c>
      <c r="BG139" s="820"/>
      <c r="BH139" s="820"/>
      <c r="BI139" s="821"/>
    </row>
    <row r="140" spans="1:65" s="26" customFormat="1" ht="69" customHeight="1" x14ac:dyDescent="0.25">
      <c r="A140" s="702" t="s">
        <v>99</v>
      </c>
      <c r="B140" s="703"/>
      <c r="C140" s="703"/>
      <c r="D140" s="734"/>
      <c r="E140" s="788" t="s">
        <v>446</v>
      </c>
      <c r="F140" s="789"/>
      <c r="G140" s="789"/>
      <c r="H140" s="789"/>
      <c r="I140" s="789"/>
      <c r="J140" s="789"/>
      <c r="K140" s="789"/>
      <c r="L140" s="789"/>
      <c r="M140" s="789"/>
      <c r="N140" s="789"/>
      <c r="O140" s="789"/>
      <c r="P140" s="789"/>
      <c r="Q140" s="789"/>
      <c r="R140" s="789"/>
      <c r="S140" s="789"/>
      <c r="T140" s="789"/>
      <c r="U140" s="789"/>
      <c r="V140" s="789"/>
      <c r="W140" s="789"/>
      <c r="X140" s="789"/>
      <c r="Y140" s="789"/>
      <c r="Z140" s="789"/>
      <c r="AA140" s="789"/>
      <c r="AB140" s="789"/>
      <c r="AC140" s="789"/>
      <c r="AD140" s="789"/>
      <c r="AE140" s="789"/>
      <c r="AF140" s="789"/>
      <c r="AG140" s="789"/>
      <c r="AH140" s="789"/>
      <c r="AI140" s="789"/>
      <c r="AJ140" s="789"/>
      <c r="AK140" s="789"/>
      <c r="AL140" s="789"/>
      <c r="AM140" s="789"/>
      <c r="AN140" s="789"/>
      <c r="AO140" s="789"/>
      <c r="AP140" s="789"/>
      <c r="AQ140" s="789"/>
      <c r="AR140" s="789"/>
      <c r="AS140" s="789"/>
      <c r="AT140" s="789"/>
      <c r="AU140" s="789"/>
      <c r="AV140" s="789"/>
      <c r="AW140" s="789"/>
      <c r="AX140" s="789"/>
      <c r="AY140" s="789"/>
      <c r="AZ140" s="789"/>
      <c r="BA140" s="789"/>
      <c r="BB140" s="789"/>
      <c r="BC140" s="789"/>
      <c r="BD140" s="789"/>
      <c r="BE140" s="790"/>
      <c r="BF140" s="795" t="s">
        <v>157</v>
      </c>
      <c r="BG140" s="796"/>
      <c r="BH140" s="796"/>
      <c r="BI140" s="797"/>
    </row>
    <row r="141" spans="1:65" s="26" customFormat="1" ht="68.25" customHeight="1" x14ac:dyDescent="0.25">
      <c r="A141" s="365" t="s">
        <v>100</v>
      </c>
      <c r="B141" s="366"/>
      <c r="C141" s="366"/>
      <c r="D141" s="367"/>
      <c r="E141" s="368" t="s">
        <v>447</v>
      </c>
      <c r="F141" s="369"/>
      <c r="G141" s="369"/>
      <c r="H141" s="369"/>
      <c r="I141" s="369"/>
      <c r="J141" s="369"/>
      <c r="K141" s="369"/>
      <c r="L141" s="369"/>
      <c r="M141" s="369"/>
      <c r="N141" s="369"/>
      <c r="O141" s="369"/>
      <c r="P141" s="369"/>
      <c r="Q141" s="369"/>
      <c r="R141" s="369"/>
      <c r="S141" s="369"/>
      <c r="T141" s="369"/>
      <c r="U141" s="369"/>
      <c r="V141" s="369"/>
      <c r="W141" s="369"/>
      <c r="X141" s="369"/>
      <c r="Y141" s="369"/>
      <c r="Z141" s="369"/>
      <c r="AA141" s="369"/>
      <c r="AB141" s="369"/>
      <c r="AC141" s="369"/>
      <c r="AD141" s="369"/>
      <c r="AE141" s="369"/>
      <c r="AF141" s="369"/>
      <c r="AG141" s="369"/>
      <c r="AH141" s="369"/>
      <c r="AI141" s="369"/>
      <c r="AJ141" s="369"/>
      <c r="AK141" s="369"/>
      <c r="AL141" s="369"/>
      <c r="AM141" s="369"/>
      <c r="AN141" s="369"/>
      <c r="AO141" s="369"/>
      <c r="AP141" s="369"/>
      <c r="AQ141" s="369"/>
      <c r="AR141" s="369"/>
      <c r="AS141" s="369"/>
      <c r="AT141" s="369"/>
      <c r="AU141" s="369"/>
      <c r="AV141" s="369"/>
      <c r="AW141" s="369"/>
      <c r="AX141" s="369"/>
      <c r="AY141" s="369"/>
      <c r="AZ141" s="369"/>
      <c r="BA141" s="369"/>
      <c r="BB141" s="369"/>
      <c r="BC141" s="369"/>
      <c r="BD141" s="369"/>
      <c r="BE141" s="370"/>
      <c r="BF141" s="371" t="s">
        <v>159</v>
      </c>
      <c r="BG141" s="372"/>
      <c r="BH141" s="372"/>
      <c r="BI141" s="373"/>
    </row>
    <row r="142" spans="1:65" s="26" customFormat="1" ht="77.25" customHeight="1" x14ac:dyDescent="0.25">
      <c r="A142" s="365" t="s">
        <v>116</v>
      </c>
      <c r="B142" s="366"/>
      <c r="C142" s="366"/>
      <c r="D142" s="367"/>
      <c r="E142" s="368" t="s">
        <v>448</v>
      </c>
      <c r="F142" s="369"/>
      <c r="G142" s="369"/>
      <c r="H142" s="369"/>
      <c r="I142" s="369"/>
      <c r="J142" s="369"/>
      <c r="K142" s="369"/>
      <c r="L142" s="369"/>
      <c r="M142" s="369"/>
      <c r="N142" s="369"/>
      <c r="O142" s="369"/>
      <c r="P142" s="369"/>
      <c r="Q142" s="369"/>
      <c r="R142" s="369"/>
      <c r="S142" s="369"/>
      <c r="T142" s="369"/>
      <c r="U142" s="369"/>
      <c r="V142" s="369"/>
      <c r="W142" s="369"/>
      <c r="X142" s="369"/>
      <c r="Y142" s="369"/>
      <c r="Z142" s="369"/>
      <c r="AA142" s="369"/>
      <c r="AB142" s="369"/>
      <c r="AC142" s="369"/>
      <c r="AD142" s="369"/>
      <c r="AE142" s="369"/>
      <c r="AF142" s="369"/>
      <c r="AG142" s="369"/>
      <c r="AH142" s="369"/>
      <c r="AI142" s="369"/>
      <c r="AJ142" s="369"/>
      <c r="AK142" s="369"/>
      <c r="AL142" s="369"/>
      <c r="AM142" s="369"/>
      <c r="AN142" s="369"/>
      <c r="AO142" s="369"/>
      <c r="AP142" s="369"/>
      <c r="AQ142" s="369"/>
      <c r="AR142" s="369"/>
      <c r="AS142" s="369"/>
      <c r="AT142" s="369"/>
      <c r="AU142" s="369"/>
      <c r="AV142" s="369"/>
      <c r="AW142" s="369"/>
      <c r="AX142" s="369"/>
      <c r="AY142" s="369"/>
      <c r="AZ142" s="369"/>
      <c r="BA142" s="369"/>
      <c r="BB142" s="369"/>
      <c r="BC142" s="369"/>
      <c r="BD142" s="369"/>
      <c r="BE142" s="370"/>
      <c r="BF142" s="371" t="s">
        <v>160</v>
      </c>
      <c r="BG142" s="372"/>
      <c r="BH142" s="372"/>
      <c r="BI142" s="373"/>
    </row>
    <row r="143" spans="1:65" s="26" customFormat="1" ht="69" customHeight="1" thickBot="1" x14ac:dyDescent="0.3">
      <c r="A143" s="813" t="s">
        <v>117</v>
      </c>
      <c r="B143" s="814"/>
      <c r="C143" s="814"/>
      <c r="D143" s="815"/>
      <c r="E143" s="866" t="s">
        <v>449</v>
      </c>
      <c r="F143" s="867"/>
      <c r="G143" s="867"/>
      <c r="H143" s="867"/>
      <c r="I143" s="867"/>
      <c r="J143" s="867"/>
      <c r="K143" s="867"/>
      <c r="L143" s="867"/>
      <c r="M143" s="867"/>
      <c r="N143" s="867"/>
      <c r="O143" s="867"/>
      <c r="P143" s="867"/>
      <c r="Q143" s="867"/>
      <c r="R143" s="867"/>
      <c r="S143" s="867"/>
      <c r="T143" s="867"/>
      <c r="U143" s="867"/>
      <c r="V143" s="867"/>
      <c r="W143" s="867"/>
      <c r="X143" s="867"/>
      <c r="Y143" s="867"/>
      <c r="Z143" s="867"/>
      <c r="AA143" s="867"/>
      <c r="AB143" s="867"/>
      <c r="AC143" s="867"/>
      <c r="AD143" s="867"/>
      <c r="AE143" s="867"/>
      <c r="AF143" s="867"/>
      <c r="AG143" s="867"/>
      <c r="AH143" s="867"/>
      <c r="AI143" s="867"/>
      <c r="AJ143" s="867"/>
      <c r="AK143" s="867"/>
      <c r="AL143" s="867"/>
      <c r="AM143" s="867"/>
      <c r="AN143" s="867"/>
      <c r="AO143" s="867"/>
      <c r="AP143" s="867"/>
      <c r="AQ143" s="867"/>
      <c r="AR143" s="867"/>
      <c r="AS143" s="867"/>
      <c r="AT143" s="867"/>
      <c r="AU143" s="867"/>
      <c r="AV143" s="867"/>
      <c r="AW143" s="867"/>
      <c r="AX143" s="867"/>
      <c r="AY143" s="867"/>
      <c r="AZ143" s="867"/>
      <c r="BA143" s="867"/>
      <c r="BB143" s="867"/>
      <c r="BC143" s="867"/>
      <c r="BD143" s="867"/>
      <c r="BE143" s="868"/>
      <c r="BF143" s="765" t="s">
        <v>434</v>
      </c>
      <c r="BG143" s="766"/>
      <c r="BH143" s="766"/>
      <c r="BI143" s="767"/>
    </row>
    <row r="144" spans="1:65" s="26" customFormat="1" ht="81" customHeight="1" thickBot="1" x14ac:dyDescent="0.3">
      <c r="A144" s="735" t="s">
        <v>92</v>
      </c>
      <c r="B144" s="736"/>
      <c r="C144" s="736"/>
      <c r="D144" s="737"/>
      <c r="E144" s="792" t="s">
        <v>93</v>
      </c>
      <c r="F144" s="793"/>
      <c r="G144" s="793"/>
      <c r="H144" s="793"/>
      <c r="I144" s="793"/>
      <c r="J144" s="793"/>
      <c r="K144" s="793"/>
      <c r="L144" s="793"/>
      <c r="M144" s="793"/>
      <c r="N144" s="793"/>
      <c r="O144" s="793"/>
      <c r="P144" s="793"/>
      <c r="Q144" s="793"/>
      <c r="R144" s="793"/>
      <c r="S144" s="793"/>
      <c r="T144" s="793"/>
      <c r="U144" s="793"/>
      <c r="V144" s="793"/>
      <c r="W144" s="793"/>
      <c r="X144" s="793"/>
      <c r="Y144" s="793"/>
      <c r="Z144" s="793"/>
      <c r="AA144" s="793"/>
      <c r="AB144" s="793"/>
      <c r="AC144" s="793"/>
      <c r="AD144" s="793"/>
      <c r="AE144" s="793"/>
      <c r="AF144" s="793"/>
      <c r="AG144" s="793"/>
      <c r="AH144" s="793"/>
      <c r="AI144" s="793"/>
      <c r="AJ144" s="793"/>
      <c r="AK144" s="793"/>
      <c r="AL144" s="793"/>
      <c r="AM144" s="793"/>
      <c r="AN144" s="793"/>
      <c r="AO144" s="793"/>
      <c r="AP144" s="793"/>
      <c r="AQ144" s="793"/>
      <c r="AR144" s="793"/>
      <c r="AS144" s="793"/>
      <c r="AT144" s="793"/>
      <c r="AU144" s="793"/>
      <c r="AV144" s="793"/>
      <c r="AW144" s="793"/>
      <c r="AX144" s="793"/>
      <c r="AY144" s="793"/>
      <c r="AZ144" s="793"/>
      <c r="BA144" s="793"/>
      <c r="BB144" s="793"/>
      <c r="BC144" s="793"/>
      <c r="BD144" s="793"/>
      <c r="BE144" s="794"/>
      <c r="BF144" s="819" t="s">
        <v>389</v>
      </c>
      <c r="BG144" s="820"/>
      <c r="BH144" s="820"/>
      <c r="BI144" s="821"/>
    </row>
    <row r="145" spans="1:122" s="26" customFormat="1" ht="72" customHeight="1" x14ac:dyDescent="0.25">
      <c r="A145" s="365" t="s">
        <v>118</v>
      </c>
      <c r="B145" s="366"/>
      <c r="C145" s="366"/>
      <c r="D145" s="367"/>
      <c r="E145" s="368" t="s">
        <v>361</v>
      </c>
      <c r="F145" s="369"/>
      <c r="G145" s="369"/>
      <c r="H145" s="369"/>
      <c r="I145" s="369"/>
      <c r="J145" s="369"/>
      <c r="K145" s="369"/>
      <c r="L145" s="369"/>
      <c r="M145" s="369"/>
      <c r="N145" s="369"/>
      <c r="O145" s="369"/>
      <c r="P145" s="369"/>
      <c r="Q145" s="369"/>
      <c r="R145" s="369"/>
      <c r="S145" s="369"/>
      <c r="T145" s="369"/>
      <c r="U145" s="369"/>
      <c r="V145" s="369"/>
      <c r="W145" s="369"/>
      <c r="X145" s="369"/>
      <c r="Y145" s="369"/>
      <c r="Z145" s="369"/>
      <c r="AA145" s="369"/>
      <c r="AB145" s="369"/>
      <c r="AC145" s="369"/>
      <c r="AD145" s="369"/>
      <c r="AE145" s="369"/>
      <c r="AF145" s="369"/>
      <c r="AG145" s="369"/>
      <c r="AH145" s="369"/>
      <c r="AI145" s="369"/>
      <c r="AJ145" s="369"/>
      <c r="AK145" s="369"/>
      <c r="AL145" s="369"/>
      <c r="AM145" s="369"/>
      <c r="AN145" s="369"/>
      <c r="AO145" s="369"/>
      <c r="AP145" s="369"/>
      <c r="AQ145" s="369"/>
      <c r="AR145" s="369"/>
      <c r="AS145" s="369"/>
      <c r="AT145" s="369"/>
      <c r="AU145" s="369"/>
      <c r="AV145" s="369"/>
      <c r="AW145" s="369"/>
      <c r="AX145" s="369"/>
      <c r="AY145" s="369"/>
      <c r="AZ145" s="369"/>
      <c r="BA145" s="369"/>
      <c r="BB145" s="369"/>
      <c r="BC145" s="369"/>
      <c r="BD145" s="369"/>
      <c r="BE145" s="370"/>
      <c r="BF145" s="371" t="s">
        <v>362</v>
      </c>
      <c r="BG145" s="372"/>
      <c r="BH145" s="372"/>
      <c r="BI145" s="373"/>
    </row>
    <row r="146" spans="1:122" s="26" customFormat="1" ht="60.75" customHeight="1" x14ac:dyDescent="0.25">
      <c r="A146" s="365" t="s">
        <v>115</v>
      </c>
      <c r="B146" s="366"/>
      <c r="C146" s="366"/>
      <c r="D146" s="367"/>
      <c r="E146" s="368" t="s">
        <v>367</v>
      </c>
      <c r="F146" s="369"/>
      <c r="G146" s="369"/>
      <c r="H146" s="369"/>
      <c r="I146" s="369"/>
      <c r="J146" s="369"/>
      <c r="K146" s="369"/>
      <c r="L146" s="369"/>
      <c r="M146" s="369"/>
      <c r="N146" s="369"/>
      <c r="O146" s="369"/>
      <c r="P146" s="369"/>
      <c r="Q146" s="369"/>
      <c r="R146" s="369"/>
      <c r="S146" s="369"/>
      <c r="T146" s="369"/>
      <c r="U146" s="369"/>
      <c r="V146" s="369"/>
      <c r="W146" s="369"/>
      <c r="X146" s="369"/>
      <c r="Y146" s="369"/>
      <c r="Z146" s="369"/>
      <c r="AA146" s="369"/>
      <c r="AB146" s="369"/>
      <c r="AC146" s="369"/>
      <c r="AD146" s="369"/>
      <c r="AE146" s="369"/>
      <c r="AF146" s="369"/>
      <c r="AG146" s="369"/>
      <c r="AH146" s="369"/>
      <c r="AI146" s="369"/>
      <c r="AJ146" s="369"/>
      <c r="AK146" s="369"/>
      <c r="AL146" s="369"/>
      <c r="AM146" s="369"/>
      <c r="AN146" s="369"/>
      <c r="AO146" s="369"/>
      <c r="AP146" s="369"/>
      <c r="AQ146" s="369"/>
      <c r="AR146" s="369"/>
      <c r="AS146" s="369"/>
      <c r="AT146" s="369"/>
      <c r="AU146" s="369"/>
      <c r="AV146" s="369"/>
      <c r="AW146" s="369"/>
      <c r="AX146" s="369"/>
      <c r="AY146" s="369"/>
      <c r="AZ146" s="369"/>
      <c r="BA146" s="369"/>
      <c r="BB146" s="369"/>
      <c r="BC146" s="369"/>
      <c r="BD146" s="369"/>
      <c r="BE146" s="370"/>
      <c r="BF146" s="371" t="s">
        <v>61</v>
      </c>
      <c r="BG146" s="372"/>
      <c r="BH146" s="372"/>
      <c r="BI146" s="373"/>
    </row>
    <row r="147" spans="1:122" s="26" customFormat="1" ht="39.75" customHeight="1" x14ac:dyDescent="0.25">
      <c r="A147" s="365" t="s">
        <v>119</v>
      </c>
      <c r="B147" s="366"/>
      <c r="C147" s="366"/>
      <c r="D147" s="367"/>
      <c r="E147" s="368" t="s">
        <v>365</v>
      </c>
      <c r="F147" s="369"/>
      <c r="G147" s="369"/>
      <c r="H147" s="369"/>
      <c r="I147" s="369"/>
      <c r="J147" s="369"/>
      <c r="K147" s="369"/>
      <c r="L147" s="369"/>
      <c r="M147" s="369"/>
      <c r="N147" s="369"/>
      <c r="O147" s="369"/>
      <c r="P147" s="369"/>
      <c r="Q147" s="369"/>
      <c r="R147" s="369"/>
      <c r="S147" s="369"/>
      <c r="T147" s="369"/>
      <c r="U147" s="369"/>
      <c r="V147" s="369"/>
      <c r="W147" s="369"/>
      <c r="X147" s="369"/>
      <c r="Y147" s="369"/>
      <c r="Z147" s="369"/>
      <c r="AA147" s="369"/>
      <c r="AB147" s="369"/>
      <c r="AC147" s="369"/>
      <c r="AD147" s="369"/>
      <c r="AE147" s="369"/>
      <c r="AF147" s="369"/>
      <c r="AG147" s="369"/>
      <c r="AH147" s="369"/>
      <c r="AI147" s="369"/>
      <c r="AJ147" s="369"/>
      <c r="AK147" s="369"/>
      <c r="AL147" s="369"/>
      <c r="AM147" s="369"/>
      <c r="AN147" s="369"/>
      <c r="AO147" s="369"/>
      <c r="AP147" s="369"/>
      <c r="AQ147" s="369"/>
      <c r="AR147" s="369"/>
      <c r="AS147" s="369"/>
      <c r="AT147" s="369"/>
      <c r="AU147" s="369"/>
      <c r="AV147" s="369"/>
      <c r="AW147" s="369"/>
      <c r="AX147" s="369"/>
      <c r="AY147" s="369"/>
      <c r="AZ147" s="369"/>
      <c r="BA147" s="369"/>
      <c r="BB147" s="369"/>
      <c r="BC147" s="369"/>
      <c r="BD147" s="369"/>
      <c r="BE147" s="370"/>
      <c r="BF147" s="371" t="s">
        <v>97</v>
      </c>
      <c r="BG147" s="372"/>
      <c r="BH147" s="372"/>
      <c r="BI147" s="373"/>
    </row>
    <row r="148" spans="1:122" s="26" customFormat="1" ht="65.25" customHeight="1" x14ac:dyDescent="0.25">
      <c r="A148" s="365" t="s">
        <v>134</v>
      </c>
      <c r="B148" s="366"/>
      <c r="C148" s="366"/>
      <c r="D148" s="367"/>
      <c r="E148" s="437" t="s">
        <v>435</v>
      </c>
      <c r="F148" s="438"/>
      <c r="G148" s="438"/>
      <c r="H148" s="438"/>
      <c r="I148" s="438"/>
      <c r="J148" s="438"/>
      <c r="K148" s="438"/>
      <c r="L148" s="438"/>
      <c r="M148" s="438"/>
      <c r="N148" s="438"/>
      <c r="O148" s="438"/>
      <c r="P148" s="438"/>
      <c r="Q148" s="438"/>
      <c r="R148" s="438"/>
      <c r="S148" s="438"/>
      <c r="T148" s="438"/>
      <c r="U148" s="438"/>
      <c r="V148" s="438"/>
      <c r="W148" s="438"/>
      <c r="X148" s="438"/>
      <c r="Y148" s="438"/>
      <c r="Z148" s="438"/>
      <c r="AA148" s="438"/>
      <c r="AB148" s="438"/>
      <c r="AC148" s="438"/>
      <c r="AD148" s="438"/>
      <c r="AE148" s="438"/>
      <c r="AF148" s="438"/>
      <c r="AG148" s="438"/>
      <c r="AH148" s="438"/>
      <c r="AI148" s="438"/>
      <c r="AJ148" s="438"/>
      <c r="AK148" s="438"/>
      <c r="AL148" s="438"/>
      <c r="AM148" s="438"/>
      <c r="AN148" s="438"/>
      <c r="AO148" s="438"/>
      <c r="AP148" s="438"/>
      <c r="AQ148" s="438"/>
      <c r="AR148" s="438"/>
      <c r="AS148" s="438"/>
      <c r="AT148" s="438"/>
      <c r="AU148" s="438"/>
      <c r="AV148" s="438"/>
      <c r="AW148" s="438"/>
      <c r="AX148" s="438"/>
      <c r="AY148" s="438"/>
      <c r="AZ148" s="438"/>
      <c r="BA148" s="438"/>
      <c r="BB148" s="438"/>
      <c r="BC148" s="438"/>
      <c r="BD148" s="438"/>
      <c r="BE148" s="439"/>
      <c r="BF148" s="440" t="s">
        <v>163</v>
      </c>
      <c r="BG148" s="441"/>
      <c r="BH148" s="441"/>
      <c r="BI148" s="442"/>
    </row>
    <row r="149" spans="1:122" s="26" customFormat="1" ht="70.5" customHeight="1" x14ac:dyDescent="0.25">
      <c r="A149" s="365" t="s">
        <v>364</v>
      </c>
      <c r="B149" s="366"/>
      <c r="C149" s="366"/>
      <c r="D149" s="367"/>
      <c r="E149" s="368" t="s">
        <v>363</v>
      </c>
      <c r="F149" s="369"/>
      <c r="G149" s="369"/>
      <c r="H149" s="369"/>
      <c r="I149" s="369"/>
      <c r="J149" s="369"/>
      <c r="K149" s="369"/>
      <c r="L149" s="369"/>
      <c r="M149" s="369"/>
      <c r="N149" s="369"/>
      <c r="O149" s="369"/>
      <c r="P149" s="369"/>
      <c r="Q149" s="369"/>
      <c r="R149" s="369"/>
      <c r="S149" s="369"/>
      <c r="T149" s="369"/>
      <c r="U149" s="369"/>
      <c r="V149" s="369"/>
      <c r="W149" s="369"/>
      <c r="X149" s="369"/>
      <c r="Y149" s="369"/>
      <c r="Z149" s="369"/>
      <c r="AA149" s="369"/>
      <c r="AB149" s="369"/>
      <c r="AC149" s="369"/>
      <c r="AD149" s="369"/>
      <c r="AE149" s="369"/>
      <c r="AF149" s="369"/>
      <c r="AG149" s="369"/>
      <c r="AH149" s="369"/>
      <c r="AI149" s="369"/>
      <c r="AJ149" s="369"/>
      <c r="AK149" s="369"/>
      <c r="AL149" s="369"/>
      <c r="AM149" s="369"/>
      <c r="AN149" s="369"/>
      <c r="AO149" s="369"/>
      <c r="AP149" s="369"/>
      <c r="AQ149" s="369"/>
      <c r="AR149" s="369"/>
      <c r="AS149" s="369"/>
      <c r="AT149" s="369"/>
      <c r="AU149" s="369"/>
      <c r="AV149" s="369"/>
      <c r="AW149" s="369"/>
      <c r="AX149" s="369"/>
      <c r="AY149" s="369"/>
      <c r="AZ149" s="369"/>
      <c r="BA149" s="369"/>
      <c r="BB149" s="369"/>
      <c r="BC149" s="369"/>
      <c r="BD149" s="369"/>
      <c r="BE149" s="370"/>
      <c r="BF149" s="440" t="s">
        <v>163</v>
      </c>
      <c r="BG149" s="441"/>
      <c r="BH149" s="441"/>
      <c r="BI149" s="442"/>
    </row>
    <row r="150" spans="1:122" s="26" customFormat="1" ht="70.5" customHeight="1" x14ac:dyDescent="0.25">
      <c r="A150" s="365" t="s">
        <v>436</v>
      </c>
      <c r="B150" s="366"/>
      <c r="C150" s="366"/>
      <c r="D150" s="367"/>
      <c r="E150" s="368" t="s">
        <v>438</v>
      </c>
      <c r="F150" s="369"/>
      <c r="G150" s="369"/>
      <c r="H150" s="369"/>
      <c r="I150" s="369"/>
      <c r="J150" s="369"/>
      <c r="K150" s="369"/>
      <c r="L150" s="369"/>
      <c r="M150" s="369"/>
      <c r="N150" s="369"/>
      <c r="O150" s="369"/>
      <c r="P150" s="369"/>
      <c r="Q150" s="369"/>
      <c r="R150" s="369"/>
      <c r="S150" s="369"/>
      <c r="T150" s="369"/>
      <c r="U150" s="369"/>
      <c r="V150" s="369"/>
      <c r="W150" s="369"/>
      <c r="X150" s="369"/>
      <c r="Y150" s="369"/>
      <c r="Z150" s="369"/>
      <c r="AA150" s="369"/>
      <c r="AB150" s="369"/>
      <c r="AC150" s="369"/>
      <c r="AD150" s="369"/>
      <c r="AE150" s="369"/>
      <c r="AF150" s="369"/>
      <c r="AG150" s="369"/>
      <c r="AH150" s="369"/>
      <c r="AI150" s="369"/>
      <c r="AJ150" s="369"/>
      <c r="AK150" s="369"/>
      <c r="AL150" s="369"/>
      <c r="AM150" s="369"/>
      <c r="AN150" s="369"/>
      <c r="AO150" s="369"/>
      <c r="AP150" s="369"/>
      <c r="AQ150" s="369"/>
      <c r="AR150" s="369"/>
      <c r="AS150" s="369"/>
      <c r="AT150" s="369"/>
      <c r="AU150" s="369"/>
      <c r="AV150" s="369"/>
      <c r="AW150" s="369"/>
      <c r="AX150" s="369"/>
      <c r="AY150" s="369"/>
      <c r="AZ150" s="369"/>
      <c r="BA150" s="369"/>
      <c r="BB150" s="369"/>
      <c r="BC150" s="369"/>
      <c r="BD150" s="369"/>
      <c r="BE150" s="370"/>
      <c r="BF150" s="440" t="s">
        <v>268</v>
      </c>
      <c r="BG150" s="441"/>
      <c r="BH150" s="441"/>
      <c r="BI150" s="442"/>
      <c r="BJ150" s="827"/>
      <c r="BK150" s="828"/>
      <c r="BL150" s="828"/>
      <c r="BM150" s="829"/>
      <c r="BN150" s="816"/>
      <c r="BO150" s="817"/>
      <c r="BP150" s="817"/>
      <c r="BQ150" s="817"/>
      <c r="BR150" s="817"/>
      <c r="BS150" s="817"/>
      <c r="BT150" s="817"/>
      <c r="BU150" s="817"/>
      <c r="BV150" s="817"/>
      <c r="BW150" s="817"/>
      <c r="BX150" s="817"/>
      <c r="BY150" s="817"/>
      <c r="BZ150" s="817"/>
      <c r="CA150" s="817"/>
      <c r="CB150" s="817"/>
      <c r="CC150" s="817"/>
      <c r="CD150" s="817"/>
      <c r="CE150" s="817"/>
      <c r="CF150" s="817"/>
      <c r="CG150" s="817"/>
      <c r="CH150" s="817"/>
      <c r="CI150" s="817"/>
      <c r="CJ150" s="817"/>
      <c r="CK150" s="817"/>
      <c r="CL150" s="817"/>
      <c r="CM150" s="817"/>
      <c r="CN150" s="817"/>
      <c r="CO150" s="817"/>
      <c r="CP150" s="817"/>
      <c r="CQ150" s="817"/>
      <c r="CR150" s="817"/>
      <c r="CS150" s="817"/>
      <c r="CT150" s="817"/>
      <c r="CU150" s="817"/>
      <c r="CV150" s="817"/>
      <c r="CW150" s="817"/>
      <c r="CX150" s="817"/>
      <c r="CY150" s="817"/>
      <c r="CZ150" s="817"/>
      <c r="DA150" s="817"/>
      <c r="DB150" s="817"/>
      <c r="DC150" s="817"/>
      <c r="DD150" s="817"/>
      <c r="DE150" s="817"/>
      <c r="DF150" s="817"/>
      <c r="DG150" s="817"/>
      <c r="DH150" s="817"/>
      <c r="DI150" s="817"/>
      <c r="DJ150" s="817"/>
      <c r="DK150" s="817"/>
      <c r="DL150" s="817"/>
      <c r="DM150" s="817"/>
      <c r="DN150" s="818"/>
      <c r="DO150" s="810" t="s">
        <v>214</v>
      </c>
      <c r="DP150" s="811"/>
      <c r="DQ150" s="811"/>
      <c r="DR150" s="812"/>
    </row>
    <row r="151" spans="1:122" s="26" customFormat="1" ht="87" customHeight="1" x14ac:dyDescent="0.25">
      <c r="A151" s="365" t="s">
        <v>437</v>
      </c>
      <c r="B151" s="366"/>
      <c r="C151" s="366"/>
      <c r="D151" s="367"/>
      <c r="E151" s="368" t="s">
        <v>439</v>
      </c>
      <c r="F151" s="369"/>
      <c r="G151" s="369"/>
      <c r="H151" s="369"/>
      <c r="I151" s="369"/>
      <c r="J151" s="369"/>
      <c r="K151" s="369"/>
      <c r="L151" s="369"/>
      <c r="M151" s="369"/>
      <c r="N151" s="369"/>
      <c r="O151" s="369"/>
      <c r="P151" s="369"/>
      <c r="Q151" s="369"/>
      <c r="R151" s="369"/>
      <c r="S151" s="369"/>
      <c r="T151" s="369"/>
      <c r="U151" s="369"/>
      <c r="V151" s="369"/>
      <c r="W151" s="369"/>
      <c r="X151" s="369"/>
      <c r="Y151" s="369"/>
      <c r="Z151" s="369"/>
      <c r="AA151" s="369"/>
      <c r="AB151" s="369"/>
      <c r="AC151" s="369"/>
      <c r="AD151" s="369"/>
      <c r="AE151" s="369"/>
      <c r="AF151" s="369"/>
      <c r="AG151" s="369"/>
      <c r="AH151" s="369"/>
      <c r="AI151" s="369"/>
      <c r="AJ151" s="369"/>
      <c r="AK151" s="369"/>
      <c r="AL151" s="369"/>
      <c r="AM151" s="369"/>
      <c r="AN151" s="369"/>
      <c r="AO151" s="369"/>
      <c r="AP151" s="369"/>
      <c r="AQ151" s="369"/>
      <c r="AR151" s="369"/>
      <c r="AS151" s="369"/>
      <c r="AT151" s="369"/>
      <c r="AU151" s="369"/>
      <c r="AV151" s="369"/>
      <c r="AW151" s="369"/>
      <c r="AX151" s="369"/>
      <c r="AY151" s="369"/>
      <c r="AZ151" s="369"/>
      <c r="BA151" s="369"/>
      <c r="BB151" s="369"/>
      <c r="BC151" s="369"/>
      <c r="BD151" s="369"/>
      <c r="BE151" s="370"/>
      <c r="BF151" s="371" t="s">
        <v>268</v>
      </c>
      <c r="BG151" s="372"/>
      <c r="BH151" s="372"/>
      <c r="BI151" s="373"/>
    </row>
    <row r="152" spans="1:122" s="26" customFormat="1" ht="44.1" customHeight="1" x14ac:dyDescent="0.25">
      <c r="A152" s="390" t="s">
        <v>101</v>
      </c>
      <c r="B152" s="391"/>
      <c r="C152" s="391"/>
      <c r="D152" s="775"/>
      <c r="E152" s="437" t="s">
        <v>366</v>
      </c>
      <c r="F152" s="438"/>
      <c r="G152" s="438"/>
      <c r="H152" s="438"/>
      <c r="I152" s="438"/>
      <c r="J152" s="438"/>
      <c r="K152" s="438"/>
      <c r="L152" s="438"/>
      <c r="M152" s="438"/>
      <c r="N152" s="438"/>
      <c r="O152" s="438"/>
      <c r="P152" s="438"/>
      <c r="Q152" s="438"/>
      <c r="R152" s="438"/>
      <c r="S152" s="438"/>
      <c r="T152" s="438"/>
      <c r="U152" s="438"/>
      <c r="V152" s="438"/>
      <c r="W152" s="438"/>
      <c r="X152" s="438"/>
      <c r="Y152" s="438"/>
      <c r="Z152" s="438"/>
      <c r="AA152" s="438"/>
      <c r="AB152" s="438"/>
      <c r="AC152" s="438"/>
      <c r="AD152" s="438"/>
      <c r="AE152" s="438"/>
      <c r="AF152" s="438"/>
      <c r="AG152" s="438"/>
      <c r="AH152" s="438"/>
      <c r="AI152" s="438"/>
      <c r="AJ152" s="438"/>
      <c r="AK152" s="438"/>
      <c r="AL152" s="438"/>
      <c r="AM152" s="438"/>
      <c r="AN152" s="438"/>
      <c r="AO152" s="438"/>
      <c r="AP152" s="438"/>
      <c r="AQ152" s="438"/>
      <c r="AR152" s="438"/>
      <c r="AS152" s="438"/>
      <c r="AT152" s="438"/>
      <c r="AU152" s="438"/>
      <c r="AV152" s="438"/>
      <c r="AW152" s="438"/>
      <c r="AX152" s="438"/>
      <c r="AY152" s="438"/>
      <c r="AZ152" s="438"/>
      <c r="BA152" s="438"/>
      <c r="BB152" s="438"/>
      <c r="BC152" s="438"/>
      <c r="BD152" s="438"/>
      <c r="BE152" s="439"/>
      <c r="BF152" s="371" t="s">
        <v>214</v>
      </c>
      <c r="BG152" s="372"/>
      <c r="BH152" s="372"/>
      <c r="BI152" s="373"/>
    </row>
    <row r="153" spans="1:122" s="26" customFormat="1" ht="44.1" customHeight="1" x14ac:dyDescent="0.25">
      <c r="A153" s="365" t="s">
        <v>102</v>
      </c>
      <c r="B153" s="366"/>
      <c r="C153" s="366"/>
      <c r="D153" s="367"/>
      <c r="E153" s="437" t="s">
        <v>307</v>
      </c>
      <c r="F153" s="438"/>
      <c r="G153" s="438"/>
      <c r="H153" s="438"/>
      <c r="I153" s="438"/>
      <c r="J153" s="438"/>
      <c r="K153" s="438"/>
      <c r="L153" s="438"/>
      <c r="M153" s="438"/>
      <c r="N153" s="438"/>
      <c r="O153" s="438"/>
      <c r="P153" s="438"/>
      <c r="Q153" s="438"/>
      <c r="R153" s="438"/>
      <c r="S153" s="438"/>
      <c r="T153" s="438"/>
      <c r="U153" s="438"/>
      <c r="V153" s="438"/>
      <c r="W153" s="438"/>
      <c r="X153" s="438"/>
      <c r="Y153" s="438"/>
      <c r="Z153" s="438"/>
      <c r="AA153" s="438"/>
      <c r="AB153" s="438"/>
      <c r="AC153" s="438"/>
      <c r="AD153" s="438"/>
      <c r="AE153" s="438"/>
      <c r="AF153" s="438"/>
      <c r="AG153" s="438"/>
      <c r="AH153" s="438"/>
      <c r="AI153" s="438"/>
      <c r="AJ153" s="438"/>
      <c r="AK153" s="438"/>
      <c r="AL153" s="438"/>
      <c r="AM153" s="438"/>
      <c r="AN153" s="438"/>
      <c r="AO153" s="438"/>
      <c r="AP153" s="438"/>
      <c r="AQ153" s="438"/>
      <c r="AR153" s="438"/>
      <c r="AS153" s="438"/>
      <c r="AT153" s="438"/>
      <c r="AU153" s="438"/>
      <c r="AV153" s="438"/>
      <c r="AW153" s="438"/>
      <c r="AX153" s="438"/>
      <c r="AY153" s="438"/>
      <c r="AZ153" s="438"/>
      <c r="BA153" s="438"/>
      <c r="BB153" s="438"/>
      <c r="BC153" s="438"/>
      <c r="BD153" s="438"/>
      <c r="BE153" s="439"/>
      <c r="BF153" s="440" t="s">
        <v>271</v>
      </c>
      <c r="BG153" s="441"/>
      <c r="BH153" s="441"/>
      <c r="BI153" s="442"/>
    </row>
    <row r="154" spans="1:122" s="26" customFormat="1" ht="44.1" customHeight="1" x14ac:dyDescent="0.25">
      <c r="A154" s="365" t="s">
        <v>122</v>
      </c>
      <c r="B154" s="366"/>
      <c r="C154" s="366"/>
      <c r="D154" s="367"/>
      <c r="E154" s="437" t="s">
        <v>308</v>
      </c>
      <c r="F154" s="438"/>
      <c r="G154" s="438"/>
      <c r="H154" s="438"/>
      <c r="I154" s="438"/>
      <c r="J154" s="438"/>
      <c r="K154" s="438"/>
      <c r="L154" s="438"/>
      <c r="M154" s="438"/>
      <c r="N154" s="438"/>
      <c r="O154" s="438"/>
      <c r="P154" s="438"/>
      <c r="Q154" s="438"/>
      <c r="R154" s="438"/>
      <c r="S154" s="438"/>
      <c r="T154" s="438"/>
      <c r="U154" s="438"/>
      <c r="V154" s="438"/>
      <c r="W154" s="438"/>
      <c r="X154" s="438"/>
      <c r="Y154" s="438"/>
      <c r="Z154" s="438"/>
      <c r="AA154" s="438"/>
      <c r="AB154" s="438"/>
      <c r="AC154" s="438"/>
      <c r="AD154" s="438"/>
      <c r="AE154" s="438"/>
      <c r="AF154" s="438"/>
      <c r="AG154" s="438"/>
      <c r="AH154" s="438"/>
      <c r="AI154" s="438"/>
      <c r="AJ154" s="438"/>
      <c r="AK154" s="438"/>
      <c r="AL154" s="438"/>
      <c r="AM154" s="438"/>
      <c r="AN154" s="438"/>
      <c r="AO154" s="438"/>
      <c r="AP154" s="438"/>
      <c r="AQ154" s="438"/>
      <c r="AR154" s="438"/>
      <c r="AS154" s="438"/>
      <c r="AT154" s="438"/>
      <c r="AU154" s="438"/>
      <c r="AV154" s="438"/>
      <c r="AW154" s="438"/>
      <c r="AX154" s="438"/>
      <c r="AY154" s="438"/>
      <c r="AZ154" s="438"/>
      <c r="BA154" s="438"/>
      <c r="BB154" s="438"/>
      <c r="BC154" s="438"/>
      <c r="BD154" s="438"/>
      <c r="BE154" s="439"/>
      <c r="BF154" s="440" t="s">
        <v>274</v>
      </c>
      <c r="BG154" s="441"/>
      <c r="BH154" s="441"/>
      <c r="BI154" s="442"/>
    </row>
    <row r="155" spans="1:122" s="26" customFormat="1" ht="44.1" customHeight="1" x14ac:dyDescent="0.25">
      <c r="A155" s="365" t="s">
        <v>120</v>
      </c>
      <c r="B155" s="366"/>
      <c r="C155" s="366"/>
      <c r="D155" s="367"/>
      <c r="E155" s="437" t="s">
        <v>310</v>
      </c>
      <c r="F155" s="438"/>
      <c r="G155" s="438"/>
      <c r="H155" s="438"/>
      <c r="I155" s="438"/>
      <c r="J155" s="438"/>
      <c r="K155" s="438"/>
      <c r="L155" s="438"/>
      <c r="M155" s="438"/>
      <c r="N155" s="438"/>
      <c r="O155" s="438"/>
      <c r="P155" s="438"/>
      <c r="Q155" s="438"/>
      <c r="R155" s="438"/>
      <c r="S155" s="438"/>
      <c r="T155" s="438"/>
      <c r="U155" s="438"/>
      <c r="V155" s="438"/>
      <c r="W155" s="438"/>
      <c r="X155" s="438"/>
      <c r="Y155" s="438"/>
      <c r="Z155" s="438"/>
      <c r="AA155" s="438"/>
      <c r="AB155" s="438"/>
      <c r="AC155" s="438"/>
      <c r="AD155" s="438"/>
      <c r="AE155" s="438"/>
      <c r="AF155" s="438"/>
      <c r="AG155" s="438"/>
      <c r="AH155" s="438"/>
      <c r="AI155" s="438"/>
      <c r="AJ155" s="438"/>
      <c r="AK155" s="438"/>
      <c r="AL155" s="438"/>
      <c r="AM155" s="438"/>
      <c r="AN155" s="438"/>
      <c r="AO155" s="438"/>
      <c r="AP155" s="438"/>
      <c r="AQ155" s="438"/>
      <c r="AR155" s="438"/>
      <c r="AS155" s="438"/>
      <c r="AT155" s="438"/>
      <c r="AU155" s="438"/>
      <c r="AV155" s="438"/>
      <c r="AW155" s="438"/>
      <c r="AX155" s="438"/>
      <c r="AY155" s="438"/>
      <c r="AZ155" s="438"/>
      <c r="BA155" s="438"/>
      <c r="BB155" s="438"/>
      <c r="BC155" s="438"/>
      <c r="BD155" s="438"/>
      <c r="BE155" s="439"/>
      <c r="BF155" s="440" t="s">
        <v>276</v>
      </c>
      <c r="BG155" s="441"/>
      <c r="BH155" s="441"/>
      <c r="BI155" s="442"/>
    </row>
    <row r="156" spans="1:122" s="26" customFormat="1" ht="44.25" customHeight="1" x14ac:dyDescent="0.25">
      <c r="A156" s="365" t="s">
        <v>121</v>
      </c>
      <c r="B156" s="366"/>
      <c r="C156" s="366"/>
      <c r="D156" s="367"/>
      <c r="E156" s="437" t="s">
        <v>236</v>
      </c>
      <c r="F156" s="438"/>
      <c r="G156" s="438"/>
      <c r="H156" s="438"/>
      <c r="I156" s="438"/>
      <c r="J156" s="438"/>
      <c r="K156" s="438"/>
      <c r="L156" s="438"/>
      <c r="M156" s="438"/>
      <c r="N156" s="438"/>
      <c r="O156" s="438"/>
      <c r="P156" s="438"/>
      <c r="Q156" s="438"/>
      <c r="R156" s="438"/>
      <c r="S156" s="438"/>
      <c r="T156" s="438"/>
      <c r="U156" s="438"/>
      <c r="V156" s="438"/>
      <c r="W156" s="438"/>
      <c r="X156" s="438"/>
      <c r="Y156" s="438"/>
      <c r="Z156" s="438"/>
      <c r="AA156" s="438"/>
      <c r="AB156" s="438"/>
      <c r="AC156" s="438"/>
      <c r="AD156" s="438"/>
      <c r="AE156" s="438"/>
      <c r="AF156" s="438"/>
      <c r="AG156" s="438"/>
      <c r="AH156" s="438"/>
      <c r="AI156" s="438"/>
      <c r="AJ156" s="438"/>
      <c r="AK156" s="438"/>
      <c r="AL156" s="438"/>
      <c r="AM156" s="438"/>
      <c r="AN156" s="438"/>
      <c r="AO156" s="438"/>
      <c r="AP156" s="438"/>
      <c r="AQ156" s="438"/>
      <c r="AR156" s="438"/>
      <c r="AS156" s="438"/>
      <c r="AT156" s="438"/>
      <c r="AU156" s="438"/>
      <c r="AV156" s="438"/>
      <c r="AW156" s="438"/>
      <c r="AX156" s="438"/>
      <c r="AY156" s="438"/>
      <c r="AZ156" s="438"/>
      <c r="BA156" s="438"/>
      <c r="BB156" s="438"/>
      <c r="BC156" s="438"/>
      <c r="BD156" s="438"/>
      <c r="BE156" s="439"/>
      <c r="BF156" s="440" t="s">
        <v>223</v>
      </c>
      <c r="BG156" s="441"/>
      <c r="BH156" s="441"/>
      <c r="BI156" s="442"/>
    </row>
    <row r="157" spans="1:122" s="26" customFormat="1" ht="40.5" customHeight="1" x14ac:dyDescent="0.25">
      <c r="A157" s="365" t="s">
        <v>243</v>
      </c>
      <c r="B157" s="366"/>
      <c r="C157" s="366"/>
      <c r="D157" s="367"/>
      <c r="E157" s="437" t="s">
        <v>318</v>
      </c>
      <c r="F157" s="438"/>
      <c r="G157" s="438"/>
      <c r="H157" s="438"/>
      <c r="I157" s="438"/>
      <c r="J157" s="438"/>
      <c r="K157" s="438"/>
      <c r="L157" s="438"/>
      <c r="M157" s="438"/>
      <c r="N157" s="438"/>
      <c r="O157" s="438"/>
      <c r="P157" s="438"/>
      <c r="Q157" s="438"/>
      <c r="R157" s="438"/>
      <c r="S157" s="438"/>
      <c r="T157" s="438"/>
      <c r="U157" s="438"/>
      <c r="V157" s="438"/>
      <c r="W157" s="438"/>
      <c r="X157" s="438"/>
      <c r="Y157" s="438"/>
      <c r="Z157" s="438"/>
      <c r="AA157" s="438"/>
      <c r="AB157" s="438"/>
      <c r="AC157" s="438"/>
      <c r="AD157" s="438"/>
      <c r="AE157" s="438"/>
      <c r="AF157" s="438"/>
      <c r="AG157" s="438"/>
      <c r="AH157" s="438"/>
      <c r="AI157" s="438"/>
      <c r="AJ157" s="438"/>
      <c r="AK157" s="438"/>
      <c r="AL157" s="438"/>
      <c r="AM157" s="438"/>
      <c r="AN157" s="438"/>
      <c r="AO157" s="438"/>
      <c r="AP157" s="438"/>
      <c r="AQ157" s="438"/>
      <c r="AR157" s="438"/>
      <c r="AS157" s="438"/>
      <c r="AT157" s="438"/>
      <c r="AU157" s="438"/>
      <c r="AV157" s="438"/>
      <c r="AW157" s="438"/>
      <c r="AX157" s="438"/>
      <c r="AY157" s="438"/>
      <c r="AZ157" s="438"/>
      <c r="BA157" s="438"/>
      <c r="BB157" s="438"/>
      <c r="BC157" s="438"/>
      <c r="BD157" s="438"/>
      <c r="BE157" s="439"/>
      <c r="BF157" s="440" t="s">
        <v>284</v>
      </c>
      <c r="BG157" s="441"/>
      <c r="BH157" s="441"/>
      <c r="BI157" s="442"/>
    </row>
    <row r="158" spans="1:122" s="26" customFormat="1" ht="102.75" customHeight="1" x14ac:dyDescent="0.25">
      <c r="A158" s="365" t="s">
        <v>244</v>
      </c>
      <c r="B158" s="366"/>
      <c r="C158" s="366"/>
      <c r="D158" s="367"/>
      <c r="E158" s="437" t="s">
        <v>311</v>
      </c>
      <c r="F158" s="438"/>
      <c r="G158" s="438"/>
      <c r="H158" s="438"/>
      <c r="I158" s="438"/>
      <c r="J158" s="438"/>
      <c r="K158" s="438"/>
      <c r="L158" s="438"/>
      <c r="M158" s="438"/>
      <c r="N158" s="438"/>
      <c r="O158" s="438"/>
      <c r="P158" s="438"/>
      <c r="Q158" s="438"/>
      <c r="R158" s="438"/>
      <c r="S158" s="438"/>
      <c r="T158" s="438"/>
      <c r="U158" s="438"/>
      <c r="V158" s="438"/>
      <c r="W158" s="438"/>
      <c r="X158" s="438"/>
      <c r="Y158" s="438"/>
      <c r="Z158" s="438"/>
      <c r="AA158" s="438"/>
      <c r="AB158" s="438"/>
      <c r="AC158" s="438"/>
      <c r="AD158" s="438"/>
      <c r="AE158" s="438"/>
      <c r="AF158" s="438"/>
      <c r="AG158" s="438"/>
      <c r="AH158" s="438"/>
      <c r="AI158" s="438"/>
      <c r="AJ158" s="438"/>
      <c r="AK158" s="438"/>
      <c r="AL158" s="438"/>
      <c r="AM158" s="438"/>
      <c r="AN158" s="438"/>
      <c r="AO158" s="438"/>
      <c r="AP158" s="438"/>
      <c r="AQ158" s="438"/>
      <c r="AR158" s="438"/>
      <c r="AS158" s="438"/>
      <c r="AT158" s="438"/>
      <c r="AU158" s="438"/>
      <c r="AV158" s="438"/>
      <c r="AW158" s="438"/>
      <c r="AX158" s="438"/>
      <c r="AY158" s="438"/>
      <c r="AZ158" s="438"/>
      <c r="BA158" s="438"/>
      <c r="BB158" s="438"/>
      <c r="BC158" s="438"/>
      <c r="BD158" s="438"/>
      <c r="BE158" s="439"/>
      <c r="BF158" s="440" t="s">
        <v>286</v>
      </c>
      <c r="BG158" s="441"/>
      <c r="BH158" s="441"/>
      <c r="BI158" s="442"/>
    </row>
    <row r="159" spans="1:122" s="26" customFormat="1" ht="99" customHeight="1" x14ac:dyDescent="0.25">
      <c r="A159" s="365" t="s">
        <v>293</v>
      </c>
      <c r="B159" s="366"/>
      <c r="C159" s="366"/>
      <c r="D159" s="367"/>
      <c r="E159" s="437" t="s">
        <v>312</v>
      </c>
      <c r="F159" s="438"/>
      <c r="G159" s="438"/>
      <c r="H159" s="438"/>
      <c r="I159" s="438"/>
      <c r="J159" s="438"/>
      <c r="K159" s="438"/>
      <c r="L159" s="438"/>
      <c r="M159" s="438"/>
      <c r="N159" s="438"/>
      <c r="O159" s="438"/>
      <c r="P159" s="438"/>
      <c r="Q159" s="438"/>
      <c r="R159" s="438"/>
      <c r="S159" s="438"/>
      <c r="T159" s="438"/>
      <c r="U159" s="438"/>
      <c r="V159" s="438"/>
      <c r="W159" s="438"/>
      <c r="X159" s="438"/>
      <c r="Y159" s="438"/>
      <c r="Z159" s="438"/>
      <c r="AA159" s="438"/>
      <c r="AB159" s="438"/>
      <c r="AC159" s="438"/>
      <c r="AD159" s="438"/>
      <c r="AE159" s="438"/>
      <c r="AF159" s="438"/>
      <c r="AG159" s="438"/>
      <c r="AH159" s="438"/>
      <c r="AI159" s="438"/>
      <c r="AJ159" s="438"/>
      <c r="AK159" s="438"/>
      <c r="AL159" s="438"/>
      <c r="AM159" s="438"/>
      <c r="AN159" s="438"/>
      <c r="AO159" s="438"/>
      <c r="AP159" s="438"/>
      <c r="AQ159" s="438"/>
      <c r="AR159" s="438"/>
      <c r="AS159" s="438"/>
      <c r="AT159" s="438"/>
      <c r="AU159" s="438"/>
      <c r="AV159" s="438"/>
      <c r="AW159" s="438"/>
      <c r="AX159" s="438"/>
      <c r="AY159" s="438"/>
      <c r="AZ159" s="438"/>
      <c r="BA159" s="438"/>
      <c r="BB159" s="438"/>
      <c r="BC159" s="438"/>
      <c r="BD159" s="438"/>
      <c r="BE159" s="439"/>
      <c r="BF159" s="440" t="s">
        <v>289</v>
      </c>
      <c r="BG159" s="441"/>
      <c r="BH159" s="441"/>
      <c r="BI159" s="442"/>
    </row>
    <row r="160" spans="1:122" s="26" customFormat="1" ht="42" customHeight="1" x14ac:dyDescent="0.25">
      <c r="A160" s="365" t="s">
        <v>313</v>
      </c>
      <c r="B160" s="366"/>
      <c r="C160" s="366"/>
      <c r="D160" s="367"/>
      <c r="E160" s="437" t="s">
        <v>348</v>
      </c>
      <c r="F160" s="438"/>
      <c r="G160" s="438"/>
      <c r="H160" s="438"/>
      <c r="I160" s="438"/>
      <c r="J160" s="438"/>
      <c r="K160" s="438"/>
      <c r="L160" s="438"/>
      <c r="M160" s="438"/>
      <c r="N160" s="438"/>
      <c r="O160" s="438"/>
      <c r="P160" s="438"/>
      <c r="Q160" s="438"/>
      <c r="R160" s="438"/>
      <c r="S160" s="438"/>
      <c r="T160" s="438"/>
      <c r="U160" s="438"/>
      <c r="V160" s="438"/>
      <c r="W160" s="438"/>
      <c r="X160" s="438"/>
      <c r="Y160" s="438"/>
      <c r="Z160" s="438"/>
      <c r="AA160" s="438"/>
      <c r="AB160" s="438"/>
      <c r="AC160" s="438"/>
      <c r="AD160" s="438"/>
      <c r="AE160" s="438"/>
      <c r="AF160" s="438"/>
      <c r="AG160" s="438"/>
      <c r="AH160" s="438"/>
      <c r="AI160" s="438"/>
      <c r="AJ160" s="438"/>
      <c r="AK160" s="438"/>
      <c r="AL160" s="438"/>
      <c r="AM160" s="438"/>
      <c r="AN160" s="438"/>
      <c r="AO160" s="438"/>
      <c r="AP160" s="438"/>
      <c r="AQ160" s="438"/>
      <c r="AR160" s="438"/>
      <c r="AS160" s="438"/>
      <c r="AT160" s="438"/>
      <c r="AU160" s="438"/>
      <c r="AV160" s="438"/>
      <c r="AW160" s="438"/>
      <c r="AX160" s="438"/>
      <c r="AY160" s="438"/>
      <c r="AZ160" s="438"/>
      <c r="BA160" s="438"/>
      <c r="BB160" s="438"/>
      <c r="BC160" s="438"/>
      <c r="BD160" s="438"/>
      <c r="BE160" s="439"/>
      <c r="BF160" s="440" t="s">
        <v>290</v>
      </c>
      <c r="BG160" s="441"/>
      <c r="BH160" s="441"/>
      <c r="BI160" s="442"/>
    </row>
    <row r="161" spans="1:61" s="26" customFormat="1" ht="98.25" customHeight="1" x14ac:dyDescent="0.25">
      <c r="A161" s="365" t="s">
        <v>314</v>
      </c>
      <c r="B161" s="366"/>
      <c r="C161" s="366"/>
      <c r="D161" s="367"/>
      <c r="E161" s="437" t="s">
        <v>368</v>
      </c>
      <c r="F161" s="438"/>
      <c r="G161" s="438"/>
      <c r="H161" s="438"/>
      <c r="I161" s="438"/>
      <c r="J161" s="438"/>
      <c r="K161" s="438"/>
      <c r="L161" s="438"/>
      <c r="M161" s="438"/>
      <c r="N161" s="438"/>
      <c r="O161" s="438"/>
      <c r="P161" s="438"/>
      <c r="Q161" s="438"/>
      <c r="R161" s="438"/>
      <c r="S161" s="438"/>
      <c r="T161" s="438"/>
      <c r="U161" s="438"/>
      <c r="V161" s="438"/>
      <c r="W161" s="438"/>
      <c r="X161" s="438"/>
      <c r="Y161" s="438"/>
      <c r="Z161" s="438"/>
      <c r="AA161" s="438"/>
      <c r="AB161" s="438"/>
      <c r="AC161" s="438"/>
      <c r="AD161" s="438"/>
      <c r="AE161" s="438"/>
      <c r="AF161" s="438"/>
      <c r="AG161" s="438"/>
      <c r="AH161" s="438"/>
      <c r="AI161" s="438"/>
      <c r="AJ161" s="438"/>
      <c r="AK161" s="438"/>
      <c r="AL161" s="438"/>
      <c r="AM161" s="438"/>
      <c r="AN161" s="438"/>
      <c r="AO161" s="438"/>
      <c r="AP161" s="438"/>
      <c r="AQ161" s="438"/>
      <c r="AR161" s="438"/>
      <c r="AS161" s="438"/>
      <c r="AT161" s="438"/>
      <c r="AU161" s="438"/>
      <c r="AV161" s="438"/>
      <c r="AW161" s="438"/>
      <c r="AX161" s="438"/>
      <c r="AY161" s="438"/>
      <c r="AZ161" s="438"/>
      <c r="BA161" s="438"/>
      <c r="BB161" s="438"/>
      <c r="BC161" s="438"/>
      <c r="BD161" s="438"/>
      <c r="BE161" s="439"/>
      <c r="BF161" s="440" t="s">
        <v>325</v>
      </c>
      <c r="BG161" s="441"/>
      <c r="BH161" s="441"/>
      <c r="BI161" s="442"/>
    </row>
    <row r="162" spans="1:61" s="26" customFormat="1" ht="68.25" customHeight="1" x14ac:dyDescent="0.25">
      <c r="A162" s="365" t="s">
        <v>323</v>
      </c>
      <c r="B162" s="366"/>
      <c r="C162" s="366"/>
      <c r="D162" s="367"/>
      <c r="E162" s="437" t="s">
        <v>330</v>
      </c>
      <c r="F162" s="438"/>
      <c r="G162" s="438"/>
      <c r="H162" s="438"/>
      <c r="I162" s="438"/>
      <c r="J162" s="438"/>
      <c r="K162" s="438"/>
      <c r="L162" s="438"/>
      <c r="M162" s="438"/>
      <c r="N162" s="438"/>
      <c r="O162" s="438"/>
      <c r="P162" s="438"/>
      <c r="Q162" s="438"/>
      <c r="R162" s="438"/>
      <c r="S162" s="438"/>
      <c r="T162" s="438"/>
      <c r="U162" s="438"/>
      <c r="V162" s="438"/>
      <c r="W162" s="438"/>
      <c r="X162" s="438"/>
      <c r="Y162" s="438"/>
      <c r="Z162" s="438"/>
      <c r="AA162" s="438"/>
      <c r="AB162" s="438"/>
      <c r="AC162" s="438"/>
      <c r="AD162" s="438"/>
      <c r="AE162" s="438"/>
      <c r="AF162" s="438"/>
      <c r="AG162" s="438"/>
      <c r="AH162" s="438"/>
      <c r="AI162" s="438"/>
      <c r="AJ162" s="438"/>
      <c r="AK162" s="438"/>
      <c r="AL162" s="438"/>
      <c r="AM162" s="438"/>
      <c r="AN162" s="438"/>
      <c r="AO162" s="438"/>
      <c r="AP162" s="438"/>
      <c r="AQ162" s="438"/>
      <c r="AR162" s="438"/>
      <c r="AS162" s="438"/>
      <c r="AT162" s="438"/>
      <c r="AU162" s="438"/>
      <c r="AV162" s="438"/>
      <c r="AW162" s="438"/>
      <c r="AX162" s="438"/>
      <c r="AY162" s="438"/>
      <c r="AZ162" s="438"/>
      <c r="BA162" s="438"/>
      <c r="BB162" s="438"/>
      <c r="BC162" s="438"/>
      <c r="BD162" s="438"/>
      <c r="BE162" s="439"/>
      <c r="BF162" s="440" t="s">
        <v>340</v>
      </c>
      <c r="BG162" s="441"/>
      <c r="BH162" s="441"/>
      <c r="BI162" s="442"/>
    </row>
    <row r="163" spans="1:61" s="26" customFormat="1" ht="44.1" customHeight="1" x14ac:dyDescent="0.25">
      <c r="A163" s="365" t="s">
        <v>352</v>
      </c>
      <c r="B163" s="366"/>
      <c r="C163" s="366"/>
      <c r="D163" s="367"/>
      <c r="E163" s="437" t="s">
        <v>331</v>
      </c>
      <c r="F163" s="438"/>
      <c r="G163" s="438"/>
      <c r="H163" s="438"/>
      <c r="I163" s="438"/>
      <c r="J163" s="438"/>
      <c r="K163" s="438"/>
      <c r="L163" s="438"/>
      <c r="M163" s="438"/>
      <c r="N163" s="438"/>
      <c r="O163" s="438"/>
      <c r="P163" s="438"/>
      <c r="Q163" s="438"/>
      <c r="R163" s="438"/>
      <c r="S163" s="438"/>
      <c r="T163" s="438"/>
      <c r="U163" s="438"/>
      <c r="V163" s="438"/>
      <c r="W163" s="438"/>
      <c r="X163" s="438"/>
      <c r="Y163" s="438"/>
      <c r="Z163" s="438"/>
      <c r="AA163" s="438"/>
      <c r="AB163" s="438"/>
      <c r="AC163" s="438"/>
      <c r="AD163" s="438"/>
      <c r="AE163" s="438"/>
      <c r="AF163" s="438"/>
      <c r="AG163" s="438"/>
      <c r="AH163" s="438"/>
      <c r="AI163" s="438"/>
      <c r="AJ163" s="438"/>
      <c r="AK163" s="438"/>
      <c r="AL163" s="438"/>
      <c r="AM163" s="438"/>
      <c r="AN163" s="438"/>
      <c r="AO163" s="438"/>
      <c r="AP163" s="438"/>
      <c r="AQ163" s="438"/>
      <c r="AR163" s="438"/>
      <c r="AS163" s="438"/>
      <c r="AT163" s="438"/>
      <c r="AU163" s="438"/>
      <c r="AV163" s="438"/>
      <c r="AW163" s="438"/>
      <c r="AX163" s="438"/>
      <c r="AY163" s="438"/>
      <c r="AZ163" s="438"/>
      <c r="BA163" s="438"/>
      <c r="BB163" s="438"/>
      <c r="BC163" s="438"/>
      <c r="BD163" s="438"/>
      <c r="BE163" s="439"/>
      <c r="BF163" s="440" t="s">
        <v>341</v>
      </c>
      <c r="BG163" s="441"/>
      <c r="BH163" s="441"/>
      <c r="BI163" s="442"/>
    </row>
    <row r="164" spans="1:61" s="26" customFormat="1" ht="44.1" customHeight="1" x14ac:dyDescent="0.25">
      <c r="A164" s="365" t="s">
        <v>354</v>
      </c>
      <c r="B164" s="366"/>
      <c r="C164" s="366"/>
      <c r="D164" s="367"/>
      <c r="E164" s="437" t="s">
        <v>356</v>
      </c>
      <c r="F164" s="438"/>
      <c r="G164" s="438"/>
      <c r="H164" s="438"/>
      <c r="I164" s="438"/>
      <c r="J164" s="438"/>
      <c r="K164" s="438"/>
      <c r="L164" s="438"/>
      <c r="M164" s="438"/>
      <c r="N164" s="438"/>
      <c r="O164" s="438"/>
      <c r="P164" s="438"/>
      <c r="Q164" s="438"/>
      <c r="R164" s="438"/>
      <c r="S164" s="438"/>
      <c r="T164" s="438"/>
      <c r="U164" s="438"/>
      <c r="V164" s="438"/>
      <c r="W164" s="438"/>
      <c r="X164" s="438"/>
      <c r="Y164" s="438"/>
      <c r="Z164" s="438"/>
      <c r="AA164" s="438"/>
      <c r="AB164" s="438"/>
      <c r="AC164" s="438"/>
      <c r="AD164" s="438"/>
      <c r="AE164" s="438"/>
      <c r="AF164" s="438"/>
      <c r="AG164" s="438"/>
      <c r="AH164" s="438"/>
      <c r="AI164" s="438"/>
      <c r="AJ164" s="438"/>
      <c r="AK164" s="438"/>
      <c r="AL164" s="438"/>
      <c r="AM164" s="438"/>
      <c r="AN164" s="438"/>
      <c r="AO164" s="438"/>
      <c r="AP164" s="438"/>
      <c r="AQ164" s="438"/>
      <c r="AR164" s="438"/>
      <c r="AS164" s="438"/>
      <c r="AT164" s="438"/>
      <c r="AU164" s="438"/>
      <c r="AV164" s="438"/>
      <c r="AW164" s="438"/>
      <c r="AX164" s="438"/>
      <c r="AY164" s="438"/>
      <c r="AZ164" s="438"/>
      <c r="BA164" s="438"/>
      <c r="BB164" s="438"/>
      <c r="BC164" s="438"/>
      <c r="BD164" s="438"/>
      <c r="BE164" s="439"/>
      <c r="BF164" s="440" t="s">
        <v>342</v>
      </c>
      <c r="BG164" s="441"/>
      <c r="BH164" s="441"/>
      <c r="BI164" s="442"/>
    </row>
    <row r="165" spans="1:61" s="26" customFormat="1" ht="44.1" customHeight="1" x14ac:dyDescent="0.25">
      <c r="A165" s="365" t="s">
        <v>355</v>
      </c>
      <c r="B165" s="366"/>
      <c r="C165" s="366"/>
      <c r="D165" s="367"/>
      <c r="E165" s="437" t="s">
        <v>324</v>
      </c>
      <c r="F165" s="438"/>
      <c r="G165" s="438"/>
      <c r="H165" s="438"/>
      <c r="I165" s="438"/>
      <c r="J165" s="438"/>
      <c r="K165" s="438"/>
      <c r="L165" s="438"/>
      <c r="M165" s="438"/>
      <c r="N165" s="438"/>
      <c r="O165" s="438"/>
      <c r="P165" s="438"/>
      <c r="Q165" s="438"/>
      <c r="R165" s="438"/>
      <c r="S165" s="438"/>
      <c r="T165" s="438"/>
      <c r="U165" s="438"/>
      <c r="V165" s="438"/>
      <c r="W165" s="438"/>
      <c r="X165" s="438"/>
      <c r="Y165" s="438"/>
      <c r="Z165" s="438"/>
      <c r="AA165" s="438"/>
      <c r="AB165" s="438"/>
      <c r="AC165" s="438"/>
      <c r="AD165" s="438"/>
      <c r="AE165" s="438"/>
      <c r="AF165" s="438"/>
      <c r="AG165" s="438"/>
      <c r="AH165" s="438"/>
      <c r="AI165" s="438"/>
      <c r="AJ165" s="438"/>
      <c r="AK165" s="438"/>
      <c r="AL165" s="438"/>
      <c r="AM165" s="438"/>
      <c r="AN165" s="438"/>
      <c r="AO165" s="438"/>
      <c r="AP165" s="438"/>
      <c r="AQ165" s="438"/>
      <c r="AR165" s="438"/>
      <c r="AS165" s="438"/>
      <c r="AT165" s="438"/>
      <c r="AU165" s="438"/>
      <c r="AV165" s="438"/>
      <c r="AW165" s="438"/>
      <c r="AX165" s="438"/>
      <c r="AY165" s="438"/>
      <c r="AZ165" s="438"/>
      <c r="BA165" s="438"/>
      <c r="BB165" s="438"/>
      <c r="BC165" s="438"/>
      <c r="BD165" s="438"/>
      <c r="BE165" s="439"/>
      <c r="BF165" s="440" t="s">
        <v>353</v>
      </c>
      <c r="BG165" s="441"/>
      <c r="BH165" s="441"/>
      <c r="BI165" s="442"/>
    </row>
    <row r="166" spans="1:61" s="26" customFormat="1" ht="44.1" customHeight="1" x14ac:dyDescent="0.25">
      <c r="A166" s="365" t="s">
        <v>135</v>
      </c>
      <c r="B166" s="366"/>
      <c r="C166" s="366"/>
      <c r="D166" s="367"/>
      <c r="E166" s="752" t="s">
        <v>237</v>
      </c>
      <c r="F166" s="753"/>
      <c r="G166" s="753"/>
      <c r="H166" s="753"/>
      <c r="I166" s="753"/>
      <c r="J166" s="753"/>
      <c r="K166" s="753"/>
      <c r="L166" s="753"/>
      <c r="M166" s="753"/>
      <c r="N166" s="753"/>
      <c r="O166" s="753"/>
      <c r="P166" s="753"/>
      <c r="Q166" s="753"/>
      <c r="R166" s="753"/>
      <c r="S166" s="753"/>
      <c r="T166" s="753"/>
      <c r="U166" s="753"/>
      <c r="V166" s="753"/>
      <c r="W166" s="753"/>
      <c r="X166" s="753"/>
      <c r="Y166" s="753"/>
      <c r="Z166" s="753"/>
      <c r="AA166" s="753"/>
      <c r="AB166" s="753"/>
      <c r="AC166" s="753"/>
      <c r="AD166" s="753"/>
      <c r="AE166" s="753"/>
      <c r="AF166" s="753"/>
      <c r="AG166" s="753"/>
      <c r="AH166" s="753"/>
      <c r="AI166" s="753"/>
      <c r="AJ166" s="753"/>
      <c r="AK166" s="753"/>
      <c r="AL166" s="753"/>
      <c r="AM166" s="753"/>
      <c r="AN166" s="753"/>
      <c r="AO166" s="753"/>
      <c r="AP166" s="753"/>
      <c r="AQ166" s="753"/>
      <c r="AR166" s="753"/>
      <c r="AS166" s="753"/>
      <c r="AT166" s="753"/>
      <c r="AU166" s="753"/>
      <c r="AV166" s="753"/>
      <c r="AW166" s="753"/>
      <c r="AX166" s="753"/>
      <c r="AY166" s="753"/>
      <c r="AZ166" s="753"/>
      <c r="BA166" s="753"/>
      <c r="BB166" s="753"/>
      <c r="BC166" s="753"/>
      <c r="BD166" s="753"/>
      <c r="BE166" s="754"/>
      <c r="BF166" s="371" t="s">
        <v>215</v>
      </c>
      <c r="BG166" s="372"/>
      <c r="BH166" s="372"/>
      <c r="BI166" s="373"/>
    </row>
    <row r="167" spans="1:61" s="26" customFormat="1" ht="44.1" customHeight="1" x14ac:dyDescent="0.25">
      <c r="A167" s="365" t="s">
        <v>140</v>
      </c>
      <c r="B167" s="366"/>
      <c r="C167" s="366"/>
      <c r="D167" s="367"/>
      <c r="E167" s="437" t="s">
        <v>315</v>
      </c>
      <c r="F167" s="438"/>
      <c r="G167" s="438"/>
      <c r="H167" s="438"/>
      <c r="I167" s="438"/>
      <c r="J167" s="438"/>
      <c r="K167" s="438"/>
      <c r="L167" s="438"/>
      <c r="M167" s="438"/>
      <c r="N167" s="438"/>
      <c r="O167" s="438"/>
      <c r="P167" s="438"/>
      <c r="Q167" s="438"/>
      <c r="R167" s="438"/>
      <c r="S167" s="438"/>
      <c r="T167" s="438"/>
      <c r="U167" s="438"/>
      <c r="V167" s="438"/>
      <c r="W167" s="438"/>
      <c r="X167" s="438"/>
      <c r="Y167" s="438"/>
      <c r="Z167" s="438"/>
      <c r="AA167" s="438"/>
      <c r="AB167" s="438"/>
      <c r="AC167" s="438"/>
      <c r="AD167" s="438"/>
      <c r="AE167" s="438"/>
      <c r="AF167" s="438"/>
      <c r="AG167" s="438"/>
      <c r="AH167" s="438"/>
      <c r="AI167" s="438"/>
      <c r="AJ167" s="438"/>
      <c r="AK167" s="438"/>
      <c r="AL167" s="438"/>
      <c r="AM167" s="438"/>
      <c r="AN167" s="438"/>
      <c r="AO167" s="438"/>
      <c r="AP167" s="438"/>
      <c r="AQ167" s="438"/>
      <c r="AR167" s="438"/>
      <c r="AS167" s="438"/>
      <c r="AT167" s="438"/>
      <c r="AU167" s="438"/>
      <c r="AV167" s="438"/>
      <c r="AW167" s="438"/>
      <c r="AX167" s="438"/>
      <c r="AY167" s="438"/>
      <c r="AZ167" s="438"/>
      <c r="BA167" s="438"/>
      <c r="BB167" s="438"/>
      <c r="BC167" s="438"/>
      <c r="BD167" s="438"/>
      <c r="BE167" s="439"/>
      <c r="BF167" s="371" t="s">
        <v>165</v>
      </c>
      <c r="BG167" s="372"/>
      <c r="BH167" s="372"/>
      <c r="BI167" s="373"/>
    </row>
    <row r="168" spans="1:61" s="26" customFormat="1" ht="45.75" customHeight="1" x14ac:dyDescent="0.25">
      <c r="A168" s="365" t="s">
        <v>142</v>
      </c>
      <c r="B168" s="366"/>
      <c r="C168" s="366"/>
      <c r="D168" s="367"/>
      <c r="E168" s="437" t="s">
        <v>316</v>
      </c>
      <c r="F168" s="438"/>
      <c r="G168" s="438"/>
      <c r="H168" s="438"/>
      <c r="I168" s="438"/>
      <c r="J168" s="438"/>
      <c r="K168" s="438"/>
      <c r="L168" s="438"/>
      <c r="M168" s="438"/>
      <c r="N168" s="438"/>
      <c r="O168" s="438"/>
      <c r="P168" s="438"/>
      <c r="Q168" s="438"/>
      <c r="R168" s="438"/>
      <c r="S168" s="438"/>
      <c r="T168" s="438"/>
      <c r="U168" s="438"/>
      <c r="V168" s="438"/>
      <c r="W168" s="438"/>
      <c r="X168" s="438"/>
      <c r="Y168" s="438"/>
      <c r="Z168" s="438"/>
      <c r="AA168" s="438"/>
      <c r="AB168" s="438"/>
      <c r="AC168" s="438"/>
      <c r="AD168" s="438"/>
      <c r="AE168" s="438"/>
      <c r="AF168" s="438"/>
      <c r="AG168" s="438"/>
      <c r="AH168" s="438"/>
      <c r="AI168" s="438"/>
      <c r="AJ168" s="438"/>
      <c r="AK168" s="438"/>
      <c r="AL168" s="438"/>
      <c r="AM168" s="438"/>
      <c r="AN168" s="438"/>
      <c r="AO168" s="438"/>
      <c r="AP168" s="438"/>
      <c r="AQ168" s="438"/>
      <c r="AR168" s="438"/>
      <c r="AS168" s="438"/>
      <c r="AT168" s="438"/>
      <c r="AU168" s="438"/>
      <c r="AV168" s="438"/>
      <c r="AW168" s="438"/>
      <c r="AX168" s="438"/>
      <c r="AY168" s="438"/>
      <c r="AZ168" s="438"/>
      <c r="BA168" s="438"/>
      <c r="BB168" s="438"/>
      <c r="BC168" s="438"/>
      <c r="BD168" s="438"/>
      <c r="BE168" s="439"/>
      <c r="BF168" s="371" t="s">
        <v>343</v>
      </c>
      <c r="BG168" s="372"/>
      <c r="BH168" s="372"/>
      <c r="BI168" s="373"/>
    </row>
    <row r="169" spans="1:61" s="26" customFormat="1" ht="40.5" customHeight="1" x14ac:dyDescent="0.25">
      <c r="A169" s="365" t="s">
        <v>143</v>
      </c>
      <c r="B169" s="366"/>
      <c r="C169" s="366"/>
      <c r="D169" s="367"/>
      <c r="E169" s="437" t="s">
        <v>317</v>
      </c>
      <c r="F169" s="438"/>
      <c r="G169" s="438"/>
      <c r="H169" s="438"/>
      <c r="I169" s="438"/>
      <c r="J169" s="438"/>
      <c r="K169" s="438"/>
      <c r="L169" s="438"/>
      <c r="M169" s="438"/>
      <c r="N169" s="438"/>
      <c r="O169" s="438"/>
      <c r="P169" s="438"/>
      <c r="Q169" s="438"/>
      <c r="R169" s="438"/>
      <c r="S169" s="438"/>
      <c r="T169" s="438"/>
      <c r="U169" s="438"/>
      <c r="V169" s="438"/>
      <c r="W169" s="438"/>
      <c r="X169" s="438"/>
      <c r="Y169" s="438"/>
      <c r="Z169" s="438"/>
      <c r="AA169" s="438"/>
      <c r="AB169" s="438"/>
      <c r="AC169" s="438"/>
      <c r="AD169" s="438"/>
      <c r="AE169" s="438"/>
      <c r="AF169" s="438"/>
      <c r="AG169" s="438"/>
      <c r="AH169" s="438"/>
      <c r="AI169" s="438"/>
      <c r="AJ169" s="438"/>
      <c r="AK169" s="438"/>
      <c r="AL169" s="438"/>
      <c r="AM169" s="438"/>
      <c r="AN169" s="438"/>
      <c r="AO169" s="438"/>
      <c r="AP169" s="438"/>
      <c r="AQ169" s="438"/>
      <c r="AR169" s="438"/>
      <c r="AS169" s="438"/>
      <c r="AT169" s="438"/>
      <c r="AU169" s="438"/>
      <c r="AV169" s="438"/>
      <c r="AW169" s="438"/>
      <c r="AX169" s="438"/>
      <c r="AY169" s="438"/>
      <c r="AZ169" s="438"/>
      <c r="BA169" s="438"/>
      <c r="BB169" s="438"/>
      <c r="BC169" s="438"/>
      <c r="BD169" s="438"/>
      <c r="BE169" s="439"/>
      <c r="BF169" s="371" t="s">
        <v>344</v>
      </c>
      <c r="BG169" s="372"/>
      <c r="BH169" s="372"/>
      <c r="BI169" s="373"/>
    </row>
    <row r="170" spans="1:61" s="26" customFormat="1" ht="66.75" customHeight="1" x14ac:dyDescent="0.25">
      <c r="A170" s="365" t="s">
        <v>137</v>
      </c>
      <c r="B170" s="366"/>
      <c r="C170" s="366"/>
      <c r="D170" s="367"/>
      <c r="E170" s="437" t="s">
        <v>332</v>
      </c>
      <c r="F170" s="438"/>
      <c r="G170" s="438"/>
      <c r="H170" s="438"/>
      <c r="I170" s="438"/>
      <c r="J170" s="438"/>
      <c r="K170" s="438"/>
      <c r="L170" s="438"/>
      <c r="M170" s="438"/>
      <c r="N170" s="438"/>
      <c r="O170" s="438"/>
      <c r="P170" s="438"/>
      <c r="Q170" s="438"/>
      <c r="R170" s="438"/>
      <c r="S170" s="438"/>
      <c r="T170" s="438"/>
      <c r="U170" s="438"/>
      <c r="V170" s="438"/>
      <c r="W170" s="438"/>
      <c r="X170" s="438"/>
      <c r="Y170" s="438"/>
      <c r="Z170" s="438"/>
      <c r="AA170" s="438"/>
      <c r="AB170" s="438"/>
      <c r="AC170" s="438"/>
      <c r="AD170" s="438"/>
      <c r="AE170" s="438"/>
      <c r="AF170" s="438"/>
      <c r="AG170" s="438"/>
      <c r="AH170" s="438"/>
      <c r="AI170" s="438"/>
      <c r="AJ170" s="438"/>
      <c r="AK170" s="438"/>
      <c r="AL170" s="438"/>
      <c r="AM170" s="438"/>
      <c r="AN170" s="438"/>
      <c r="AO170" s="438"/>
      <c r="AP170" s="438"/>
      <c r="AQ170" s="438"/>
      <c r="AR170" s="438"/>
      <c r="AS170" s="438"/>
      <c r="AT170" s="438"/>
      <c r="AU170" s="438"/>
      <c r="AV170" s="438"/>
      <c r="AW170" s="438"/>
      <c r="AX170" s="438"/>
      <c r="AY170" s="438"/>
      <c r="AZ170" s="438"/>
      <c r="BA170" s="438"/>
      <c r="BB170" s="438"/>
      <c r="BC170" s="438"/>
      <c r="BD170" s="438"/>
      <c r="BE170" s="439"/>
      <c r="BF170" s="371" t="s">
        <v>216</v>
      </c>
      <c r="BG170" s="372"/>
      <c r="BH170" s="372"/>
      <c r="BI170" s="373"/>
    </row>
    <row r="171" spans="1:61" s="26" customFormat="1" ht="44.1" customHeight="1" x14ac:dyDescent="0.25">
      <c r="A171" s="365" t="s">
        <v>136</v>
      </c>
      <c r="B171" s="366"/>
      <c r="C171" s="366"/>
      <c r="D171" s="367"/>
      <c r="E171" s="437" t="s">
        <v>319</v>
      </c>
      <c r="F171" s="438"/>
      <c r="G171" s="438"/>
      <c r="H171" s="438"/>
      <c r="I171" s="438"/>
      <c r="J171" s="438"/>
      <c r="K171" s="438"/>
      <c r="L171" s="438"/>
      <c r="M171" s="438"/>
      <c r="N171" s="438"/>
      <c r="O171" s="438"/>
      <c r="P171" s="438"/>
      <c r="Q171" s="438"/>
      <c r="R171" s="438"/>
      <c r="S171" s="438"/>
      <c r="T171" s="438"/>
      <c r="U171" s="438"/>
      <c r="V171" s="438"/>
      <c r="W171" s="438"/>
      <c r="X171" s="438"/>
      <c r="Y171" s="438"/>
      <c r="Z171" s="438"/>
      <c r="AA171" s="438"/>
      <c r="AB171" s="438"/>
      <c r="AC171" s="438"/>
      <c r="AD171" s="438"/>
      <c r="AE171" s="438"/>
      <c r="AF171" s="438"/>
      <c r="AG171" s="438"/>
      <c r="AH171" s="438"/>
      <c r="AI171" s="438"/>
      <c r="AJ171" s="438"/>
      <c r="AK171" s="438"/>
      <c r="AL171" s="438"/>
      <c r="AM171" s="438"/>
      <c r="AN171" s="438"/>
      <c r="AO171" s="438"/>
      <c r="AP171" s="438"/>
      <c r="AQ171" s="438"/>
      <c r="AR171" s="438"/>
      <c r="AS171" s="438"/>
      <c r="AT171" s="438"/>
      <c r="AU171" s="438"/>
      <c r="AV171" s="438"/>
      <c r="AW171" s="438"/>
      <c r="AX171" s="438"/>
      <c r="AY171" s="438"/>
      <c r="AZ171" s="438"/>
      <c r="BA171" s="438"/>
      <c r="BB171" s="438"/>
      <c r="BC171" s="438"/>
      <c r="BD171" s="438"/>
      <c r="BE171" s="439"/>
      <c r="BF171" s="371" t="s">
        <v>421</v>
      </c>
      <c r="BG171" s="372"/>
      <c r="BH171" s="372"/>
      <c r="BI171" s="373"/>
    </row>
    <row r="172" spans="1:61" s="26" customFormat="1" ht="44.1" customHeight="1" x14ac:dyDescent="0.25">
      <c r="A172" s="365" t="s">
        <v>209</v>
      </c>
      <c r="B172" s="366"/>
      <c r="C172" s="366"/>
      <c r="D172" s="367"/>
      <c r="E172" s="437" t="s">
        <v>210</v>
      </c>
      <c r="F172" s="438"/>
      <c r="G172" s="438"/>
      <c r="H172" s="438"/>
      <c r="I172" s="438"/>
      <c r="J172" s="438"/>
      <c r="K172" s="438"/>
      <c r="L172" s="438"/>
      <c r="M172" s="438"/>
      <c r="N172" s="438"/>
      <c r="O172" s="438"/>
      <c r="P172" s="438"/>
      <c r="Q172" s="438"/>
      <c r="R172" s="438"/>
      <c r="S172" s="438"/>
      <c r="T172" s="438"/>
      <c r="U172" s="438"/>
      <c r="V172" s="438"/>
      <c r="W172" s="438"/>
      <c r="X172" s="438"/>
      <c r="Y172" s="438"/>
      <c r="Z172" s="438"/>
      <c r="AA172" s="438"/>
      <c r="AB172" s="438"/>
      <c r="AC172" s="438"/>
      <c r="AD172" s="438"/>
      <c r="AE172" s="438"/>
      <c r="AF172" s="438"/>
      <c r="AG172" s="438"/>
      <c r="AH172" s="438"/>
      <c r="AI172" s="438"/>
      <c r="AJ172" s="438"/>
      <c r="AK172" s="438"/>
      <c r="AL172" s="438"/>
      <c r="AM172" s="438"/>
      <c r="AN172" s="438"/>
      <c r="AO172" s="438"/>
      <c r="AP172" s="438"/>
      <c r="AQ172" s="438"/>
      <c r="AR172" s="438"/>
      <c r="AS172" s="438"/>
      <c r="AT172" s="438"/>
      <c r="AU172" s="438"/>
      <c r="AV172" s="438"/>
      <c r="AW172" s="438"/>
      <c r="AX172" s="438"/>
      <c r="AY172" s="438"/>
      <c r="AZ172" s="438"/>
      <c r="BA172" s="438"/>
      <c r="BB172" s="438"/>
      <c r="BC172" s="438"/>
      <c r="BD172" s="438"/>
      <c r="BE172" s="439"/>
      <c r="BF172" s="371" t="s">
        <v>345</v>
      </c>
      <c r="BG172" s="372"/>
      <c r="BH172" s="372"/>
      <c r="BI172" s="373"/>
    </row>
    <row r="173" spans="1:61" s="26" customFormat="1" ht="44.1" customHeight="1" x14ac:dyDescent="0.25">
      <c r="A173" s="365" t="s">
        <v>141</v>
      </c>
      <c r="B173" s="366"/>
      <c r="C173" s="366"/>
      <c r="D173" s="367"/>
      <c r="E173" s="437" t="s">
        <v>238</v>
      </c>
      <c r="F173" s="438"/>
      <c r="G173" s="438"/>
      <c r="H173" s="438"/>
      <c r="I173" s="438"/>
      <c r="J173" s="438"/>
      <c r="K173" s="438"/>
      <c r="L173" s="438"/>
      <c r="M173" s="438"/>
      <c r="N173" s="438"/>
      <c r="O173" s="438"/>
      <c r="P173" s="438"/>
      <c r="Q173" s="438"/>
      <c r="R173" s="438"/>
      <c r="S173" s="438"/>
      <c r="T173" s="438"/>
      <c r="U173" s="438"/>
      <c r="V173" s="438"/>
      <c r="W173" s="438"/>
      <c r="X173" s="438"/>
      <c r="Y173" s="438"/>
      <c r="Z173" s="438"/>
      <c r="AA173" s="438"/>
      <c r="AB173" s="438"/>
      <c r="AC173" s="438"/>
      <c r="AD173" s="438"/>
      <c r="AE173" s="438"/>
      <c r="AF173" s="438"/>
      <c r="AG173" s="438"/>
      <c r="AH173" s="438"/>
      <c r="AI173" s="438"/>
      <c r="AJ173" s="438"/>
      <c r="AK173" s="438"/>
      <c r="AL173" s="438"/>
      <c r="AM173" s="438"/>
      <c r="AN173" s="438"/>
      <c r="AO173" s="438"/>
      <c r="AP173" s="438"/>
      <c r="AQ173" s="438"/>
      <c r="AR173" s="438"/>
      <c r="AS173" s="438"/>
      <c r="AT173" s="438"/>
      <c r="AU173" s="438"/>
      <c r="AV173" s="438"/>
      <c r="AW173" s="438"/>
      <c r="AX173" s="438"/>
      <c r="AY173" s="438"/>
      <c r="AZ173" s="438"/>
      <c r="BA173" s="438"/>
      <c r="BB173" s="438"/>
      <c r="BC173" s="438"/>
      <c r="BD173" s="438"/>
      <c r="BE173" s="439"/>
      <c r="BF173" s="371" t="s">
        <v>168</v>
      </c>
      <c r="BG173" s="372"/>
      <c r="BH173" s="372"/>
      <c r="BI173" s="373"/>
    </row>
    <row r="174" spans="1:61" s="26" customFormat="1" ht="44.1" customHeight="1" x14ac:dyDescent="0.25">
      <c r="A174" s="365" t="s">
        <v>138</v>
      </c>
      <c r="B174" s="366"/>
      <c r="C174" s="366"/>
      <c r="D174" s="367"/>
      <c r="E174" s="437" t="s">
        <v>252</v>
      </c>
      <c r="F174" s="438"/>
      <c r="G174" s="438"/>
      <c r="H174" s="438"/>
      <c r="I174" s="438"/>
      <c r="J174" s="438"/>
      <c r="K174" s="438"/>
      <c r="L174" s="438"/>
      <c r="M174" s="438"/>
      <c r="N174" s="438"/>
      <c r="O174" s="438"/>
      <c r="P174" s="438"/>
      <c r="Q174" s="438"/>
      <c r="R174" s="438"/>
      <c r="S174" s="438"/>
      <c r="T174" s="438"/>
      <c r="U174" s="438"/>
      <c r="V174" s="438"/>
      <c r="W174" s="438"/>
      <c r="X174" s="438"/>
      <c r="Y174" s="438"/>
      <c r="Z174" s="438"/>
      <c r="AA174" s="438"/>
      <c r="AB174" s="438"/>
      <c r="AC174" s="438"/>
      <c r="AD174" s="438"/>
      <c r="AE174" s="438"/>
      <c r="AF174" s="438"/>
      <c r="AG174" s="438"/>
      <c r="AH174" s="438"/>
      <c r="AI174" s="438"/>
      <c r="AJ174" s="438"/>
      <c r="AK174" s="438"/>
      <c r="AL174" s="438"/>
      <c r="AM174" s="438"/>
      <c r="AN174" s="438"/>
      <c r="AO174" s="438"/>
      <c r="AP174" s="438"/>
      <c r="AQ174" s="438"/>
      <c r="AR174" s="438"/>
      <c r="AS174" s="438"/>
      <c r="AT174" s="438"/>
      <c r="AU174" s="438"/>
      <c r="AV174" s="438"/>
      <c r="AW174" s="438"/>
      <c r="AX174" s="438"/>
      <c r="AY174" s="438"/>
      <c r="AZ174" s="438"/>
      <c r="BA174" s="438"/>
      <c r="BB174" s="438"/>
      <c r="BC174" s="438"/>
      <c r="BD174" s="438"/>
      <c r="BE174" s="439"/>
      <c r="BF174" s="371" t="s">
        <v>169</v>
      </c>
      <c r="BG174" s="372"/>
      <c r="BH174" s="372"/>
      <c r="BI174" s="373"/>
    </row>
    <row r="175" spans="1:61" s="26" customFormat="1" ht="44.1" customHeight="1" x14ac:dyDescent="0.25">
      <c r="A175" s="365" t="s">
        <v>211</v>
      </c>
      <c r="B175" s="366"/>
      <c r="C175" s="366"/>
      <c r="D175" s="367"/>
      <c r="E175" s="437" t="s">
        <v>242</v>
      </c>
      <c r="F175" s="438"/>
      <c r="G175" s="438"/>
      <c r="H175" s="438"/>
      <c r="I175" s="438"/>
      <c r="J175" s="438"/>
      <c r="K175" s="438"/>
      <c r="L175" s="438"/>
      <c r="M175" s="438"/>
      <c r="N175" s="438"/>
      <c r="O175" s="438"/>
      <c r="P175" s="438"/>
      <c r="Q175" s="438"/>
      <c r="R175" s="438"/>
      <c r="S175" s="438"/>
      <c r="T175" s="438"/>
      <c r="U175" s="438"/>
      <c r="V175" s="438"/>
      <c r="W175" s="438"/>
      <c r="X175" s="438"/>
      <c r="Y175" s="438"/>
      <c r="Z175" s="438"/>
      <c r="AA175" s="438"/>
      <c r="AB175" s="438"/>
      <c r="AC175" s="438"/>
      <c r="AD175" s="438"/>
      <c r="AE175" s="438"/>
      <c r="AF175" s="438"/>
      <c r="AG175" s="438"/>
      <c r="AH175" s="438"/>
      <c r="AI175" s="438"/>
      <c r="AJ175" s="438"/>
      <c r="AK175" s="438"/>
      <c r="AL175" s="438"/>
      <c r="AM175" s="438"/>
      <c r="AN175" s="438"/>
      <c r="AO175" s="438"/>
      <c r="AP175" s="438"/>
      <c r="AQ175" s="438"/>
      <c r="AR175" s="438"/>
      <c r="AS175" s="438"/>
      <c r="AT175" s="438"/>
      <c r="AU175" s="438"/>
      <c r="AV175" s="438"/>
      <c r="AW175" s="438"/>
      <c r="AX175" s="438"/>
      <c r="AY175" s="438"/>
      <c r="AZ175" s="438"/>
      <c r="BA175" s="438"/>
      <c r="BB175" s="438"/>
      <c r="BC175" s="438"/>
      <c r="BD175" s="438"/>
      <c r="BE175" s="439"/>
      <c r="BF175" s="371" t="s">
        <v>217</v>
      </c>
      <c r="BG175" s="372"/>
      <c r="BH175" s="372"/>
      <c r="BI175" s="373"/>
    </row>
    <row r="176" spans="1:61" s="26" customFormat="1" ht="40.5" customHeight="1" x14ac:dyDescent="0.25">
      <c r="A176" s="365" t="s">
        <v>139</v>
      </c>
      <c r="B176" s="366"/>
      <c r="C176" s="366"/>
      <c r="D176" s="367"/>
      <c r="E176" s="437" t="s">
        <v>349</v>
      </c>
      <c r="F176" s="438"/>
      <c r="G176" s="438"/>
      <c r="H176" s="438"/>
      <c r="I176" s="438"/>
      <c r="J176" s="438"/>
      <c r="K176" s="438"/>
      <c r="L176" s="438"/>
      <c r="M176" s="438"/>
      <c r="N176" s="438"/>
      <c r="O176" s="438"/>
      <c r="P176" s="438"/>
      <c r="Q176" s="438"/>
      <c r="R176" s="438"/>
      <c r="S176" s="438"/>
      <c r="T176" s="438"/>
      <c r="U176" s="438"/>
      <c r="V176" s="438"/>
      <c r="W176" s="438"/>
      <c r="X176" s="438"/>
      <c r="Y176" s="438"/>
      <c r="Z176" s="438"/>
      <c r="AA176" s="438"/>
      <c r="AB176" s="438"/>
      <c r="AC176" s="438"/>
      <c r="AD176" s="438"/>
      <c r="AE176" s="438"/>
      <c r="AF176" s="438"/>
      <c r="AG176" s="438"/>
      <c r="AH176" s="438"/>
      <c r="AI176" s="438"/>
      <c r="AJ176" s="438"/>
      <c r="AK176" s="438"/>
      <c r="AL176" s="438"/>
      <c r="AM176" s="438"/>
      <c r="AN176" s="438"/>
      <c r="AO176" s="438"/>
      <c r="AP176" s="438"/>
      <c r="AQ176" s="438"/>
      <c r="AR176" s="438"/>
      <c r="AS176" s="438"/>
      <c r="AT176" s="438"/>
      <c r="AU176" s="438"/>
      <c r="AV176" s="438"/>
      <c r="AW176" s="438"/>
      <c r="AX176" s="438"/>
      <c r="AY176" s="438"/>
      <c r="AZ176" s="438"/>
      <c r="BA176" s="438"/>
      <c r="BB176" s="438"/>
      <c r="BC176" s="438"/>
      <c r="BD176" s="438"/>
      <c r="BE176" s="439"/>
      <c r="BF176" s="371" t="s">
        <v>230</v>
      </c>
      <c r="BG176" s="372"/>
      <c r="BH176" s="372"/>
      <c r="BI176" s="373"/>
    </row>
    <row r="177" spans="1:61" s="26" customFormat="1" ht="44.1" customHeight="1" x14ac:dyDescent="0.25">
      <c r="A177" s="365" t="s">
        <v>212</v>
      </c>
      <c r="B177" s="366"/>
      <c r="C177" s="366"/>
      <c r="D177" s="367"/>
      <c r="E177" s="437" t="s">
        <v>320</v>
      </c>
      <c r="F177" s="438"/>
      <c r="G177" s="438"/>
      <c r="H177" s="438"/>
      <c r="I177" s="438"/>
      <c r="J177" s="438"/>
      <c r="K177" s="438"/>
      <c r="L177" s="438"/>
      <c r="M177" s="438"/>
      <c r="N177" s="438"/>
      <c r="O177" s="438"/>
      <c r="P177" s="438"/>
      <c r="Q177" s="438"/>
      <c r="R177" s="438"/>
      <c r="S177" s="438"/>
      <c r="T177" s="438"/>
      <c r="U177" s="438"/>
      <c r="V177" s="438"/>
      <c r="W177" s="438"/>
      <c r="X177" s="438"/>
      <c r="Y177" s="438"/>
      <c r="Z177" s="438"/>
      <c r="AA177" s="438"/>
      <c r="AB177" s="438"/>
      <c r="AC177" s="438"/>
      <c r="AD177" s="438"/>
      <c r="AE177" s="438"/>
      <c r="AF177" s="438"/>
      <c r="AG177" s="438"/>
      <c r="AH177" s="438"/>
      <c r="AI177" s="438"/>
      <c r="AJ177" s="438"/>
      <c r="AK177" s="438"/>
      <c r="AL177" s="438"/>
      <c r="AM177" s="438"/>
      <c r="AN177" s="438"/>
      <c r="AO177" s="438"/>
      <c r="AP177" s="438"/>
      <c r="AQ177" s="438"/>
      <c r="AR177" s="438"/>
      <c r="AS177" s="438"/>
      <c r="AT177" s="438"/>
      <c r="AU177" s="438"/>
      <c r="AV177" s="438"/>
      <c r="AW177" s="438"/>
      <c r="AX177" s="438"/>
      <c r="AY177" s="438"/>
      <c r="AZ177" s="438"/>
      <c r="BA177" s="438"/>
      <c r="BB177" s="438"/>
      <c r="BC177" s="438"/>
      <c r="BD177" s="438"/>
      <c r="BE177" s="439"/>
      <c r="BF177" s="371" t="s">
        <v>170</v>
      </c>
      <c r="BG177" s="372"/>
      <c r="BH177" s="372"/>
      <c r="BI177" s="373"/>
    </row>
    <row r="178" spans="1:61" s="14" customFormat="1" ht="63.75" customHeight="1" x14ac:dyDescent="0.25">
      <c r="A178" s="365" t="s">
        <v>213</v>
      </c>
      <c r="B178" s="366"/>
      <c r="C178" s="366"/>
      <c r="D178" s="367"/>
      <c r="E178" s="437" t="s">
        <v>241</v>
      </c>
      <c r="F178" s="438"/>
      <c r="G178" s="438"/>
      <c r="H178" s="438"/>
      <c r="I178" s="438"/>
      <c r="J178" s="438"/>
      <c r="K178" s="438"/>
      <c r="L178" s="438"/>
      <c r="M178" s="438"/>
      <c r="N178" s="438"/>
      <c r="O178" s="438"/>
      <c r="P178" s="438"/>
      <c r="Q178" s="438"/>
      <c r="R178" s="438"/>
      <c r="S178" s="438"/>
      <c r="T178" s="438"/>
      <c r="U178" s="438"/>
      <c r="V178" s="438"/>
      <c r="W178" s="438"/>
      <c r="X178" s="438"/>
      <c r="Y178" s="438"/>
      <c r="Z178" s="438"/>
      <c r="AA178" s="438"/>
      <c r="AB178" s="438"/>
      <c r="AC178" s="438"/>
      <c r="AD178" s="438"/>
      <c r="AE178" s="438"/>
      <c r="AF178" s="438"/>
      <c r="AG178" s="438"/>
      <c r="AH178" s="438"/>
      <c r="AI178" s="438"/>
      <c r="AJ178" s="438"/>
      <c r="AK178" s="438"/>
      <c r="AL178" s="438"/>
      <c r="AM178" s="438"/>
      <c r="AN178" s="438"/>
      <c r="AO178" s="438"/>
      <c r="AP178" s="438"/>
      <c r="AQ178" s="438"/>
      <c r="AR178" s="438"/>
      <c r="AS178" s="438"/>
      <c r="AT178" s="438"/>
      <c r="AU178" s="438"/>
      <c r="AV178" s="438"/>
      <c r="AW178" s="438"/>
      <c r="AX178" s="438"/>
      <c r="AY178" s="438"/>
      <c r="AZ178" s="438"/>
      <c r="BA178" s="438"/>
      <c r="BB178" s="438"/>
      <c r="BC178" s="438"/>
      <c r="BD178" s="438"/>
      <c r="BE178" s="439"/>
      <c r="BF178" s="371" t="s">
        <v>347</v>
      </c>
      <c r="BG178" s="372"/>
      <c r="BH178" s="372"/>
      <c r="BI178" s="373"/>
    </row>
    <row r="179" spans="1:61" s="14" customFormat="1" ht="42" customHeight="1" x14ac:dyDescent="0.25">
      <c r="A179" s="365" t="s">
        <v>144</v>
      </c>
      <c r="B179" s="366"/>
      <c r="C179" s="366"/>
      <c r="D179" s="367"/>
      <c r="E179" s="437" t="s">
        <v>240</v>
      </c>
      <c r="F179" s="438"/>
      <c r="G179" s="438"/>
      <c r="H179" s="438"/>
      <c r="I179" s="438"/>
      <c r="J179" s="438"/>
      <c r="K179" s="438"/>
      <c r="L179" s="438"/>
      <c r="M179" s="438"/>
      <c r="N179" s="438"/>
      <c r="O179" s="438"/>
      <c r="P179" s="438"/>
      <c r="Q179" s="438"/>
      <c r="R179" s="438"/>
      <c r="S179" s="438"/>
      <c r="T179" s="438"/>
      <c r="U179" s="438"/>
      <c r="V179" s="438"/>
      <c r="W179" s="438"/>
      <c r="X179" s="438"/>
      <c r="Y179" s="438"/>
      <c r="Z179" s="438"/>
      <c r="AA179" s="438"/>
      <c r="AB179" s="438"/>
      <c r="AC179" s="438"/>
      <c r="AD179" s="438"/>
      <c r="AE179" s="438"/>
      <c r="AF179" s="438"/>
      <c r="AG179" s="438"/>
      <c r="AH179" s="438"/>
      <c r="AI179" s="438"/>
      <c r="AJ179" s="438"/>
      <c r="AK179" s="438"/>
      <c r="AL179" s="438"/>
      <c r="AM179" s="438"/>
      <c r="AN179" s="438"/>
      <c r="AO179" s="438"/>
      <c r="AP179" s="438"/>
      <c r="AQ179" s="438"/>
      <c r="AR179" s="438"/>
      <c r="AS179" s="438"/>
      <c r="AT179" s="438"/>
      <c r="AU179" s="438"/>
      <c r="AV179" s="438"/>
      <c r="AW179" s="438"/>
      <c r="AX179" s="438"/>
      <c r="AY179" s="438"/>
      <c r="AZ179" s="438"/>
      <c r="BA179" s="438"/>
      <c r="BB179" s="438"/>
      <c r="BC179" s="438"/>
      <c r="BD179" s="438"/>
      <c r="BE179" s="439"/>
      <c r="BF179" s="371" t="s">
        <v>239</v>
      </c>
      <c r="BG179" s="372"/>
      <c r="BH179" s="372"/>
      <c r="BI179" s="373"/>
    </row>
    <row r="180" spans="1:61" s="14" customFormat="1" ht="46.5" customHeight="1" thickBot="1" x14ac:dyDescent="0.3">
      <c r="A180" s="813" t="s">
        <v>321</v>
      </c>
      <c r="B180" s="814"/>
      <c r="C180" s="814"/>
      <c r="D180" s="815"/>
      <c r="E180" s="772" t="s">
        <v>322</v>
      </c>
      <c r="F180" s="773"/>
      <c r="G180" s="773"/>
      <c r="H180" s="773"/>
      <c r="I180" s="773"/>
      <c r="J180" s="773"/>
      <c r="K180" s="773"/>
      <c r="L180" s="773"/>
      <c r="M180" s="773"/>
      <c r="N180" s="773"/>
      <c r="O180" s="773"/>
      <c r="P180" s="773"/>
      <c r="Q180" s="773"/>
      <c r="R180" s="773"/>
      <c r="S180" s="773"/>
      <c r="T180" s="773"/>
      <c r="U180" s="773"/>
      <c r="V180" s="773"/>
      <c r="W180" s="773"/>
      <c r="X180" s="773"/>
      <c r="Y180" s="773"/>
      <c r="Z180" s="773"/>
      <c r="AA180" s="773"/>
      <c r="AB180" s="773"/>
      <c r="AC180" s="773"/>
      <c r="AD180" s="773"/>
      <c r="AE180" s="773"/>
      <c r="AF180" s="773"/>
      <c r="AG180" s="773"/>
      <c r="AH180" s="773"/>
      <c r="AI180" s="773"/>
      <c r="AJ180" s="773"/>
      <c r="AK180" s="773"/>
      <c r="AL180" s="773"/>
      <c r="AM180" s="773"/>
      <c r="AN180" s="773"/>
      <c r="AO180" s="773"/>
      <c r="AP180" s="773"/>
      <c r="AQ180" s="773"/>
      <c r="AR180" s="773"/>
      <c r="AS180" s="773"/>
      <c r="AT180" s="773"/>
      <c r="AU180" s="773"/>
      <c r="AV180" s="773"/>
      <c r="AW180" s="773"/>
      <c r="AX180" s="773"/>
      <c r="AY180" s="773"/>
      <c r="AZ180" s="773"/>
      <c r="BA180" s="773"/>
      <c r="BB180" s="773"/>
      <c r="BC180" s="773"/>
      <c r="BD180" s="773"/>
      <c r="BE180" s="774"/>
      <c r="BF180" s="765" t="s">
        <v>205</v>
      </c>
      <c r="BG180" s="766"/>
      <c r="BH180" s="766"/>
      <c r="BI180" s="767"/>
    </row>
    <row r="181" spans="1:61" s="14" customFormat="1" ht="60" customHeight="1" x14ac:dyDescent="0.25">
      <c r="A181" s="889" t="s">
        <v>396</v>
      </c>
      <c r="B181" s="889"/>
      <c r="C181" s="889"/>
      <c r="D181" s="889"/>
      <c r="E181" s="889"/>
      <c r="F181" s="889"/>
      <c r="G181" s="889"/>
      <c r="H181" s="889"/>
      <c r="I181" s="889"/>
      <c r="J181" s="889"/>
      <c r="K181" s="889"/>
      <c r="L181" s="889"/>
      <c r="M181" s="889"/>
      <c r="N181" s="889"/>
      <c r="O181" s="889"/>
      <c r="P181" s="889"/>
      <c r="Q181" s="889"/>
      <c r="R181" s="889"/>
      <c r="S181" s="889"/>
      <c r="T181" s="889"/>
      <c r="U181" s="889"/>
      <c r="V181" s="889"/>
      <c r="W181" s="889"/>
      <c r="X181" s="889"/>
      <c r="Y181" s="889"/>
      <c r="Z181" s="889"/>
      <c r="AA181" s="889"/>
      <c r="AB181" s="889"/>
      <c r="AC181" s="889"/>
      <c r="AD181" s="889"/>
      <c r="AE181" s="889"/>
      <c r="AF181" s="889"/>
      <c r="AG181" s="889"/>
      <c r="AH181" s="889"/>
      <c r="AI181" s="889"/>
      <c r="AJ181" s="889"/>
      <c r="AK181" s="889"/>
      <c r="AL181" s="889"/>
      <c r="AM181" s="889"/>
      <c r="AN181" s="889"/>
      <c r="AO181" s="889"/>
      <c r="AP181" s="889"/>
      <c r="AQ181" s="889"/>
      <c r="AR181" s="889"/>
      <c r="AS181" s="889"/>
      <c r="AT181" s="889"/>
      <c r="AU181" s="889"/>
      <c r="AV181" s="889"/>
      <c r="AW181" s="889"/>
      <c r="AX181" s="889"/>
      <c r="AY181" s="889"/>
      <c r="AZ181" s="889"/>
      <c r="BA181" s="889"/>
      <c r="BB181" s="889"/>
      <c r="BC181" s="889"/>
      <c r="BD181" s="889"/>
      <c r="BE181" s="889"/>
      <c r="BF181" s="889"/>
      <c r="BG181" s="889"/>
      <c r="BH181" s="889"/>
      <c r="BI181" s="889"/>
    </row>
    <row r="182" spans="1:61" s="14" customFormat="1" ht="67.5" customHeight="1" x14ac:dyDescent="0.25">
      <c r="A182" s="769" t="s">
        <v>410</v>
      </c>
      <c r="B182" s="769"/>
      <c r="C182" s="769"/>
      <c r="D182" s="769"/>
      <c r="E182" s="769"/>
      <c r="F182" s="769"/>
      <c r="G182" s="769"/>
      <c r="H182" s="769"/>
      <c r="I182" s="769"/>
      <c r="J182" s="769"/>
      <c r="K182" s="769"/>
      <c r="L182" s="769"/>
      <c r="M182" s="769"/>
      <c r="N182" s="769"/>
      <c r="O182" s="769"/>
      <c r="P182" s="769"/>
      <c r="Q182" s="769"/>
      <c r="R182" s="769"/>
      <c r="S182" s="769"/>
      <c r="T182" s="769"/>
      <c r="U182" s="769"/>
      <c r="V182" s="769"/>
      <c r="W182" s="769"/>
      <c r="X182" s="769"/>
      <c r="Y182" s="769"/>
      <c r="Z182" s="769"/>
      <c r="AA182" s="769"/>
      <c r="AB182" s="769"/>
      <c r="AC182" s="769"/>
      <c r="AD182" s="769"/>
      <c r="AE182" s="769"/>
      <c r="AF182" s="769"/>
      <c r="AG182" s="769"/>
      <c r="AH182" s="769"/>
      <c r="AI182" s="769"/>
      <c r="AJ182" s="769"/>
      <c r="AK182" s="769"/>
      <c r="AL182" s="769"/>
      <c r="AM182" s="769"/>
      <c r="AN182" s="769"/>
      <c r="AO182" s="769"/>
      <c r="AP182" s="769"/>
      <c r="AQ182" s="769"/>
      <c r="AR182" s="769"/>
      <c r="AS182" s="769"/>
      <c r="AT182" s="769"/>
      <c r="AU182" s="769"/>
      <c r="AV182" s="769"/>
      <c r="AW182" s="769"/>
      <c r="AX182" s="769"/>
      <c r="AY182" s="769"/>
      <c r="AZ182" s="769"/>
      <c r="BA182" s="769"/>
      <c r="BB182" s="769"/>
      <c r="BC182" s="769"/>
      <c r="BD182" s="769"/>
      <c r="BE182" s="769"/>
      <c r="BF182" s="769"/>
      <c r="BG182" s="769"/>
      <c r="BH182" s="227"/>
      <c r="BI182" s="227"/>
    </row>
    <row r="183" spans="1:61" s="14" customFormat="1" ht="69.75" customHeight="1" x14ac:dyDescent="0.25">
      <c r="A183" s="768" t="s">
        <v>440</v>
      </c>
      <c r="B183" s="768"/>
      <c r="C183" s="768"/>
      <c r="D183" s="768"/>
      <c r="E183" s="768"/>
      <c r="F183" s="768"/>
      <c r="G183" s="768"/>
      <c r="H183" s="768"/>
      <c r="I183" s="768"/>
      <c r="J183" s="768"/>
      <c r="K183" s="768"/>
      <c r="L183" s="768"/>
      <c r="M183" s="768"/>
      <c r="N183" s="768"/>
      <c r="O183" s="768"/>
      <c r="P183" s="768"/>
      <c r="Q183" s="768"/>
      <c r="R183" s="768"/>
      <c r="S183" s="768"/>
      <c r="T183" s="768"/>
      <c r="U183" s="768"/>
      <c r="V183" s="768"/>
      <c r="W183" s="768"/>
      <c r="X183" s="768"/>
      <c r="Y183" s="768"/>
      <c r="Z183" s="768"/>
      <c r="AA183" s="768"/>
      <c r="AB183" s="768"/>
      <c r="AC183" s="768"/>
      <c r="AD183" s="768"/>
      <c r="AE183" s="768"/>
      <c r="AF183" s="768"/>
      <c r="AG183" s="768"/>
      <c r="AH183" s="768"/>
      <c r="AI183" s="768"/>
      <c r="AJ183" s="768"/>
      <c r="AK183" s="768"/>
      <c r="AL183" s="768"/>
      <c r="AM183" s="768"/>
      <c r="AN183" s="768"/>
      <c r="AO183" s="768"/>
      <c r="AP183" s="768"/>
      <c r="AQ183" s="768"/>
      <c r="AR183" s="768"/>
      <c r="AS183" s="768"/>
      <c r="AT183" s="768"/>
      <c r="AU183" s="768"/>
      <c r="AV183" s="768"/>
      <c r="AW183" s="768"/>
      <c r="AX183" s="768"/>
      <c r="AY183" s="768"/>
      <c r="AZ183" s="768"/>
      <c r="BA183" s="768"/>
      <c r="BB183" s="768"/>
      <c r="BC183" s="768"/>
      <c r="BD183" s="768"/>
      <c r="BE183" s="768"/>
      <c r="BF183" s="768"/>
      <c r="BG183" s="768"/>
      <c r="BH183" s="768"/>
      <c r="BI183" s="768"/>
    </row>
    <row r="184" spans="1:61" s="14" customFormat="1" ht="77.25" customHeight="1" x14ac:dyDescent="0.25">
      <c r="A184" s="890" t="s">
        <v>441</v>
      </c>
      <c r="B184" s="890"/>
      <c r="C184" s="890"/>
      <c r="D184" s="890"/>
      <c r="E184" s="890"/>
      <c r="F184" s="890"/>
      <c r="G184" s="890"/>
      <c r="H184" s="890"/>
      <c r="I184" s="890"/>
      <c r="J184" s="890"/>
      <c r="K184" s="890"/>
      <c r="L184" s="890"/>
      <c r="M184" s="890"/>
      <c r="N184" s="890"/>
      <c r="O184" s="890"/>
      <c r="P184" s="890"/>
      <c r="Q184" s="890"/>
      <c r="R184" s="890"/>
      <c r="S184" s="890"/>
      <c r="T184" s="890"/>
      <c r="U184" s="890"/>
      <c r="V184" s="890"/>
      <c r="W184" s="890"/>
      <c r="X184" s="890"/>
      <c r="Y184" s="890"/>
      <c r="Z184" s="890"/>
      <c r="AA184" s="890"/>
      <c r="AB184" s="890"/>
      <c r="AC184" s="890"/>
      <c r="AD184" s="890"/>
      <c r="AE184" s="890"/>
      <c r="AF184" s="890"/>
      <c r="AG184" s="890"/>
      <c r="AH184" s="890"/>
      <c r="AI184" s="890"/>
      <c r="AJ184" s="890"/>
      <c r="AK184" s="890"/>
      <c r="AL184" s="890"/>
      <c r="AM184" s="890"/>
      <c r="AN184" s="890"/>
      <c r="AO184" s="890"/>
      <c r="AP184" s="890"/>
      <c r="AQ184" s="890"/>
      <c r="AR184" s="890"/>
      <c r="AS184" s="890"/>
      <c r="AT184" s="890"/>
      <c r="AU184" s="890"/>
      <c r="AV184" s="890"/>
      <c r="AW184" s="890"/>
      <c r="AX184" s="890"/>
      <c r="AY184" s="890"/>
      <c r="AZ184" s="890"/>
      <c r="BA184" s="890"/>
      <c r="BB184" s="890"/>
      <c r="BC184" s="890"/>
      <c r="BD184" s="890"/>
      <c r="BE184" s="890"/>
      <c r="BF184" s="890"/>
      <c r="BG184" s="890"/>
      <c r="BH184" s="890"/>
      <c r="BI184" s="890"/>
    </row>
    <row r="185" spans="1:61" s="14" customFormat="1" ht="28.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7"/>
      <c r="S185" s="72"/>
      <c r="T185" s="78"/>
      <c r="U185" s="78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8"/>
      <c r="AG185" s="78"/>
      <c r="AH185" s="78"/>
      <c r="AI185" s="78"/>
      <c r="AJ185" s="78"/>
      <c r="AK185" s="78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79"/>
      <c r="BD185" s="80"/>
      <c r="BE185" s="81"/>
      <c r="BF185" s="82"/>
      <c r="BG185" s="82"/>
      <c r="BH185" s="82"/>
      <c r="BI185" s="82"/>
    </row>
    <row r="186" spans="1:61" s="14" customFormat="1" ht="43.2" x14ac:dyDescent="0.25">
      <c r="A186" s="233" t="s">
        <v>103</v>
      </c>
      <c r="B186" s="233"/>
      <c r="C186" s="233"/>
      <c r="D186" s="233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  <c r="Q186" s="234"/>
      <c r="R186" s="234"/>
      <c r="S186" s="234"/>
      <c r="T186" s="234"/>
      <c r="U186" s="234"/>
      <c r="V186" s="234"/>
      <c r="W186" s="235"/>
      <c r="X186" s="235"/>
      <c r="Y186" s="235"/>
      <c r="Z186" s="235"/>
      <c r="AA186" s="235"/>
      <c r="AB186" s="235"/>
      <c r="AC186" s="235"/>
      <c r="AD186" s="235"/>
      <c r="AE186" s="235"/>
      <c r="AF186" s="235"/>
      <c r="AG186" s="235"/>
      <c r="AH186" s="235"/>
      <c r="AI186" s="235"/>
      <c r="AJ186" s="235"/>
      <c r="AK186" s="235"/>
      <c r="AL186" s="235"/>
      <c r="AM186" s="235"/>
      <c r="AN186" s="38" t="s">
        <v>103</v>
      </c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17"/>
    </row>
    <row r="187" spans="1:61" s="14" customFormat="1" ht="43.2" x14ac:dyDescent="0.25">
      <c r="A187" s="344" t="s">
        <v>450</v>
      </c>
      <c r="B187" s="234"/>
      <c r="C187" s="234"/>
      <c r="D187" s="234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  <c r="R187" s="234"/>
      <c r="S187" s="234"/>
      <c r="T187" s="234"/>
      <c r="U187" s="234"/>
      <c r="V187" s="234"/>
      <c r="W187" s="235"/>
      <c r="X187" s="235"/>
      <c r="Y187" s="235"/>
      <c r="Z187" s="235"/>
      <c r="AA187" s="235"/>
      <c r="AB187" s="235"/>
      <c r="AC187" s="235"/>
      <c r="AD187" s="235"/>
      <c r="AE187" s="235"/>
      <c r="AF187" s="235"/>
      <c r="AG187" s="235"/>
      <c r="AH187" s="235"/>
      <c r="AI187" s="235"/>
      <c r="AJ187" s="235"/>
      <c r="AK187" s="235"/>
      <c r="AL187" s="235"/>
      <c r="AM187" s="235"/>
      <c r="AN187" s="880" t="s">
        <v>253</v>
      </c>
      <c r="AO187" s="880"/>
      <c r="AP187" s="880"/>
      <c r="AQ187" s="880"/>
      <c r="AR187" s="880"/>
      <c r="AS187" s="880"/>
      <c r="AT187" s="880"/>
      <c r="AU187" s="880"/>
      <c r="AV187" s="880"/>
      <c r="AW187" s="880"/>
      <c r="AX187" s="880"/>
      <c r="AY187" s="880"/>
      <c r="AZ187" s="880"/>
      <c r="BA187" s="880"/>
      <c r="BB187" s="880"/>
      <c r="BC187" s="880"/>
      <c r="BD187" s="880"/>
      <c r="BE187" s="880"/>
    </row>
    <row r="188" spans="1:61" s="14" customFormat="1" ht="43.2" x14ac:dyDescent="0.25">
      <c r="A188" s="344" t="s">
        <v>451</v>
      </c>
      <c r="B188" s="234"/>
      <c r="C188" s="234"/>
      <c r="D188" s="234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  <c r="Q188" s="234"/>
      <c r="R188" s="234"/>
      <c r="S188" s="234"/>
      <c r="T188" s="234"/>
      <c r="U188" s="234"/>
      <c r="V188" s="234"/>
      <c r="W188" s="235"/>
      <c r="X188" s="235"/>
      <c r="Y188" s="235"/>
      <c r="Z188" s="235"/>
      <c r="AA188" s="235"/>
      <c r="AB188" s="235"/>
      <c r="AC188" s="235"/>
      <c r="AD188" s="235"/>
      <c r="AE188" s="235"/>
      <c r="AF188" s="235"/>
      <c r="AG188" s="235"/>
      <c r="AH188" s="235"/>
      <c r="AI188" s="235"/>
      <c r="AJ188" s="235"/>
      <c r="AK188" s="235"/>
      <c r="AL188" s="235"/>
      <c r="AM188" s="235"/>
      <c r="AN188" s="880" t="s">
        <v>419</v>
      </c>
      <c r="AO188" s="880"/>
      <c r="AP188" s="880"/>
      <c r="AQ188" s="880"/>
      <c r="AR188" s="880"/>
      <c r="AS188" s="880"/>
      <c r="AT188" s="880"/>
      <c r="AU188" s="880"/>
      <c r="AV188" s="880"/>
      <c r="AW188" s="880"/>
      <c r="AX188" s="880"/>
      <c r="AY188" s="880"/>
      <c r="AZ188" s="880"/>
      <c r="BA188" s="880"/>
      <c r="BB188" s="880"/>
      <c r="BC188" s="880"/>
      <c r="BD188" s="880"/>
      <c r="BE188" s="880"/>
    </row>
    <row r="189" spans="1:61" s="14" customFormat="1" ht="43.2" x14ac:dyDescent="0.25">
      <c r="A189" s="344" t="s">
        <v>254</v>
      </c>
      <c r="B189" s="234"/>
      <c r="C189" s="234"/>
      <c r="D189" s="234"/>
      <c r="E189" s="234"/>
      <c r="F189" s="234"/>
      <c r="G189" s="234"/>
      <c r="H189" s="234"/>
      <c r="I189" s="234"/>
      <c r="J189" s="234"/>
      <c r="K189" s="234"/>
      <c r="L189" s="234"/>
      <c r="M189" s="234"/>
      <c r="N189" s="234"/>
      <c r="O189" s="234"/>
      <c r="P189" s="234"/>
      <c r="Q189" s="234"/>
      <c r="R189" s="234"/>
      <c r="S189" s="234"/>
      <c r="T189" s="234"/>
      <c r="U189" s="234"/>
      <c r="V189" s="234"/>
      <c r="W189" s="235"/>
      <c r="X189" s="235"/>
      <c r="Y189" s="235"/>
      <c r="Z189" s="235"/>
      <c r="AA189" s="235"/>
      <c r="AB189" s="235"/>
      <c r="AC189" s="235"/>
      <c r="AD189" s="235"/>
      <c r="AE189" s="235"/>
      <c r="AF189" s="235"/>
      <c r="AG189" s="235"/>
      <c r="AH189" s="235"/>
      <c r="AI189" s="235"/>
      <c r="AJ189" s="235"/>
      <c r="AK189" s="235"/>
      <c r="AL189" s="235"/>
      <c r="AM189" s="235"/>
      <c r="AN189" s="887" t="s">
        <v>219</v>
      </c>
      <c r="AO189" s="887"/>
      <c r="AP189" s="887"/>
      <c r="AQ189" s="887"/>
      <c r="AR189" s="887"/>
      <c r="AS189" s="887"/>
      <c r="AT189" s="887"/>
      <c r="AU189" s="887"/>
      <c r="AV189" s="887"/>
      <c r="AW189" s="887"/>
      <c r="AX189" s="887"/>
      <c r="AY189" s="887"/>
      <c r="AZ189" s="887"/>
      <c r="BA189" s="887"/>
      <c r="BB189" s="887"/>
      <c r="BC189" s="887"/>
      <c r="BD189" s="887"/>
      <c r="BE189" s="887"/>
    </row>
    <row r="190" spans="1:61" s="14" customFormat="1" ht="43.2" x14ac:dyDescent="0.25">
      <c r="A190" s="344" t="s">
        <v>452</v>
      </c>
      <c r="B190" s="234"/>
      <c r="C190" s="234"/>
      <c r="D190" s="234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  <c r="Q190" s="234"/>
      <c r="R190" s="234"/>
      <c r="S190" s="234"/>
      <c r="T190" s="234"/>
      <c r="U190" s="234"/>
      <c r="V190" s="235"/>
      <c r="W190" s="235"/>
      <c r="X190" s="235"/>
      <c r="Y190" s="235"/>
      <c r="Z190" s="235"/>
      <c r="AA190" s="235"/>
      <c r="AB190" s="235"/>
      <c r="AC190" s="235"/>
      <c r="AD190" s="235"/>
      <c r="AE190" s="235"/>
      <c r="AF190" s="235"/>
      <c r="AG190" s="235"/>
      <c r="AH190" s="235"/>
      <c r="AI190" s="235"/>
      <c r="AJ190" s="235"/>
      <c r="AK190" s="235"/>
      <c r="AL190" s="235"/>
      <c r="AM190" s="235"/>
      <c r="AN190" s="234" t="s">
        <v>255</v>
      </c>
      <c r="AO190" s="234"/>
      <c r="AP190" s="234"/>
      <c r="AQ190" s="234"/>
      <c r="AR190" s="234"/>
      <c r="AS190" s="234"/>
      <c r="AT190" s="234"/>
      <c r="AU190" s="234"/>
      <c r="AV190" s="234"/>
      <c r="AW190" s="234"/>
      <c r="AX190" s="234"/>
      <c r="AY190" s="234"/>
      <c r="AZ190" s="234"/>
      <c r="BA190" s="234"/>
      <c r="BB190" s="234"/>
      <c r="BC190" s="234"/>
      <c r="BD190" s="234"/>
      <c r="BE190" s="17"/>
    </row>
    <row r="191" spans="1:61" s="14" customFormat="1" ht="43.2" x14ac:dyDescent="0.25">
      <c r="A191" s="234" t="s">
        <v>411</v>
      </c>
      <c r="B191" s="234"/>
      <c r="C191" s="234"/>
      <c r="D191" s="234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  <c r="Q191" s="234"/>
      <c r="R191" s="234"/>
      <c r="S191" s="234"/>
      <c r="T191" s="234"/>
      <c r="U191" s="234"/>
      <c r="V191" s="234"/>
      <c r="W191" s="235"/>
      <c r="X191" s="235"/>
      <c r="Y191" s="235"/>
      <c r="Z191" s="235"/>
      <c r="AA191" s="235"/>
      <c r="AB191" s="235"/>
      <c r="AC191" s="235"/>
      <c r="AD191" s="235"/>
      <c r="AE191" s="235"/>
      <c r="AF191" s="235"/>
      <c r="AG191" s="235"/>
      <c r="AH191" s="235"/>
      <c r="AI191" s="235"/>
      <c r="AJ191" s="235"/>
      <c r="AK191" s="235"/>
      <c r="AL191" s="235"/>
      <c r="AM191" s="235"/>
      <c r="AN191" s="234" t="s">
        <v>411</v>
      </c>
      <c r="AO191" s="234"/>
      <c r="AP191" s="234"/>
      <c r="AQ191" s="234"/>
      <c r="AR191" s="234"/>
      <c r="AS191" s="234"/>
      <c r="AT191" s="234"/>
      <c r="AU191" s="234"/>
      <c r="AV191" s="234"/>
      <c r="AW191" s="234"/>
      <c r="AX191" s="234"/>
      <c r="AY191" s="234"/>
      <c r="AZ191" s="234"/>
      <c r="BA191" s="234"/>
      <c r="BB191" s="234"/>
      <c r="BC191" s="234"/>
      <c r="BD191" s="234"/>
      <c r="BE191" s="17"/>
    </row>
    <row r="192" spans="1:61" s="14" customFormat="1" ht="43.2" x14ac:dyDescent="0.25">
      <c r="A192" s="234" t="s">
        <v>256</v>
      </c>
      <c r="B192" s="234"/>
      <c r="C192" s="234"/>
      <c r="D192" s="234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  <c r="Q192" s="234"/>
      <c r="R192" s="234"/>
      <c r="S192" s="234"/>
      <c r="T192" s="234"/>
      <c r="U192" s="234"/>
      <c r="V192" s="234"/>
      <c r="W192" s="235"/>
      <c r="X192" s="235"/>
      <c r="Y192" s="235"/>
      <c r="Z192" s="235"/>
      <c r="AA192" s="235"/>
      <c r="AB192" s="235"/>
      <c r="AC192" s="235"/>
      <c r="AD192" s="235"/>
      <c r="AE192" s="235"/>
      <c r="AF192" s="235"/>
      <c r="AG192" s="235"/>
      <c r="AH192" s="235"/>
      <c r="AI192" s="235"/>
      <c r="AJ192" s="235"/>
      <c r="AK192" s="235"/>
      <c r="AL192" s="235"/>
      <c r="AM192" s="235"/>
      <c r="AN192" s="234"/>
      <c r="AO192" s="234"/>
      <c r="AP192" s="234"/>
      <c r="AQ192" s="234"/>
      <c r="AR192" s="234"/>
      <c r="AS192" s="234"/>
      <c r="AT192" s="234"/>
      <c r="AU192" s="234"/>
      <c r="AV192" s="234"/>
      <c r="AW192" s="234"/>
      <c r="AX192" s="234"/>
      <c r="AY192" s="234"/>
      <c r="AZ192" s="234"/>
      <c r="BA192" s="234"/>
      <c r="BB192" s="234"/>
      <c r="BC192" s="234"/>
      <c r="BD192" s="234"/>
      <c r="BE192" s="17"/>
    </row>
    <row r="193" spans="1:61" s="14" customFormat="1" ht="43.2" x14ac:dyDescent="0.25">
      <c r="A193" s="234" t="s">
        <v>257</v>
      </c>
      <c r="B193" s="234"/>
      <c r="C193" s="234"/>
      <c r="D193" s="234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  <c r="Q193" s="234"/>
      <c r="R193" s="234"/>
      <c r="S193" s="234"/>
      <c r="T193" s="234"/>
      <c r="U193" s="234"/>
      <c r="V193" s="234"/>
      <c r="W193" s="235"/>
      <c r="X193" s="235"/>
      <c r="Y193" s="235"/>
      <c r="Z193" s="235"/>
      <c r="AA193" s="235"/>
      <c r="AB193" s="235"/>
      <c r="AC193" s="235"/>
      <c r="AD193" s="235"/>
      <c r="AE193" s="235"/>
      <c r="AF193" s="235"/>
      <c r="AG193" s="235"/>
      <c r="AH193" s="235"/>
      <c r="AI193" s="235"/>
      <c r="AJ193" s="235"/>
      <c r="AK193" s="235"/>
      <c r="AL193" s="235"/>
      <c r="AM193" s="235"/>
      <c r="AN193" s="234"/>
      <c r="AO193" s="234"/>
      <c r="AP193" s="234"/>
      <c r="AQ193" s="234"/>
      <c r="AR193" s="234"/>
      <c r="AS193" s="234"/>
      <c r="AT193" s="234"/>
      <c r="AU193" s="234"/>
      <c r="AV193" s="234"/>
      <c r="AW193" s="234"/>
      <c r="AX193" s="234"/>
      <c r="AY193" s="234"/>
      <c r="AZ193" s="234"/>
      <c r="BA193" s="234"/>
      <c r="BB193" s="234"/>
      <c r="BC193" s="234"/>
      <c r="BD193" s="234"/>
      <c r="BE193" s="17"/>
    </row>
    <row r="194" spans="1:61" s="14" customFormat="1" ht="43.2" x14ac:dyDescent="0.25">
      <c r="A194" s="234" t="s">
        <v>258</v>
      </c>
      <c r="B194" s="234"/>
      <c r="C194" s="234"/>
      <c r="D194" s="234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  <c r="Q194" s="234"/>
      <c r="R194" s="234"/>
      <c r="S194" s="234"/>
      <c r="T194" s="234"/>
      <c r="U194" s="234"/>
      <c r="V194" s="234"/>
      <c r="W194" s="235"/>
      <c r="X194" s="235"/>
      <c r="Y194" s="235"/>
      <c r="Z194" s="235"/>
      <c r="AA194" s="235"/>
      <c r="AB194" s="235"/>
      <c r="AC194" s="235"/>
      <c r="AD194" s="235"/>
      <c r="AE194" s="235"/>
      <c r="AF194" s="235"/>
      <c r="AG194" s="235"/>
      <c r="AH194" s="235"/>
      <c r="AI194" s="235"/>
      <c r="AJ194" s="235"/>
      <c r="AK194" s="235"/>
      <c r="AL194" s="235"/>
      <c r="AM194" s="235"/>
      <c r="AN194" s="234" t="s">
        <v>259</v>
      </c>
      <c r="AO194" s="234"/>
      <c r="AP194" s="234"/>
      <c r="AQ194" s="234"/>
      <c r="AR194" s="234"/>
      <c r="AS194" s="234"/>
      <c r="AT194" s="234"/>
      <c r="AU194" s="234"/>
      <c r="AV194" s="234"/>
      <c r="AW194" s="234"/>
      <c r="AX194" s="234"/>
      <c r="AY194" s="234"/>
      <c r="AZ194" s="234"/>
      <c r="BA194" s="234"/>
      <c r="BB194" s="234"/>
      <c r="BC194" s="234"/>
      <c r="BD194" s="234"/>
      <c r="BE194" s="17"/>
    </row>
    <row r="195" spans="1:61" s="14" customFormat="1" ht="43.2" x14ac:dyDescent="0.25">
      <c r="A195" s="234" t="s">
        <v>411</v>
      </c>
      <c r="B195" s="234"/>
      <c r="C195" s="234"/>
      <c r="D195" s="234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  <c r="O195" s="234"/>
      <c r="P195" s="234"/>
      <c r="Q195" s="234"/>
      <c r="R195" s="234"/>
      <c r="S195" s="234"/>
      <c r="T195" s="234"/>
      <c r="U195" s="234"/>
      <c r="V195" s="235"/>
      <c r="W195" s="235"/>
      <c r="X195" s="235"/>
      <c r="Y195" s="235"/>
      <c r="Z195" s="235"/>
      <c r="AA195" s="235"/>
      <c r="AB195" s="235"/>
      <c r="AC195" s="235"/>
      <c r="AD195" s="235"/>
      <c r="AE195" s="235"/>
      <c r="AF195" s="235"/>
      <c r="AG195" s="235"/>
      <c r="AH195" s="235"/>
      <c r="AI195" s="235"/>
      <c r="AJ195" s="235"/>
      <c r="AK195" s="235"/>
      <c r="AL195" s="235"/>
      <c r="AM195" s="235"/>
      <c r="AN195" s="234" t="s">
        <v>415</v>
      </c>
      <c r="AO195" s="234"/>
      <c r="AP195" s="234"/>
      <c r="AQ195" s="234"/>
      <c r="AR195" s="234"/>
      <c r="AS195" s="234"/>
      <c r="AT195" s="234"/>
      <c r="AU195" s="234"/>
      <c r="AV195" s="234"/>
      <c r="AW195" s="234"/>
      <c r="AX195" s="234"/>
      <c r="AY195" s="234"/>
      <c r="AZ195" s="234"/>
      <c r="BA195" s="234"/>
      <c r="BB195" s="234"/>
      <c r="BC195" s="234"/>
      <c r="BD195" s="234"/>
      <c r="BE195" s="17"/>
    </row>
    <row r="196" spans="1:61" s="14" customFormat="1" ht="43.2" x14ac:dyDescent="0.25">
      <c r="A196" s="234"/>
      <c r="B196" s="234"/>
      <c r="C196" s="234"/>
      <c r="D196" s="234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  <c r="O196" s="234"/>
      <c r="P196" s="234"/>
      <c r="Q196" s="234"/>
      <c r="R196" s="234"/>
      <c r="S196" s="234"/>
      <c r="T196" s="234"/>
      <c r="U196" s="234"/>
      <c r="V196" s="234"/>
      <c r="W196" s="235"/>
      <c r="X196" s="235"/>
      <c r="Y196" s="235"/>
      <c r="Z196" s="235"/>
      <c r="AA196" s="235"/>
      <c r="AB196" s="235"/>
      <c r="AC196" s="235"/>
      <c r="AD196" s="235"/>
      <c r="AE196" s="235"/>
      <c r="AF196" s="235"/>
      <c r="AG196" s="235"/>
      <c r="AH196" s="235"/>
      <c r="AI196" s="235"/>
      <c r="AJ196" s="235"/>
      <c r="AK196" s="235"/>
      <c r="AL196" s="235"/>
      <c r="AM196" s="235"/>
      <c r="AN196" s="34" t="s">
        <v>416</v>
      </c>
      <c r="AO196" s="234"/>
      <c r="AP196" s="234"/>
      <c r="AQ196" s="234"/>
      <c r="AR196" s="234"/>
      <c r="AS196" s="234"/>
      <c r="AT196" s="234"/>
      <c r="AU196" s="234"/>
      <c r="AV196" s="234"/>
      <c r="AW196" s="234"/>
      <c r="AX196" s="234"/>
      <c r="AY196" s="234"/>
      <c r="AZ196" s="234"/>
      <c r="BA196" s="234"/>
      <c r="BB196" s="234"/>
      <c r="BC196" s="234"/>
      <c r="BD196" s="234"/>
      <c r="BE196" s="17"/>
    </row>
    <row r="197" spans="1:61" s="14" customFormat="1" ht="43.2" x14ac:dyDescent="0.25">
      <c r="A197" s="234" t="s">
        <v>263</v>
      </c>
      <c r="B197" s="234"/>
      <c r="C197" s="234"/>
      <c r="D197" s="234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  <c r="Q197" s="234"/>
      <c r="R197" s="234"/>
      <c r="S197" s="234"/>
      <c r="T197" s="234"/>
      <c r="U197" s="234"/>
      <c r="V197" s="234"/>
      <c r="W197" s="235"/>
      <c r="X197" s="235"/>
      <c r="Y197" s="235"/>
      <c r="Z197" s="235"/>
      <c r="AA197" s="235"/>
      <c r="AB197" s="235"/>
      <c r="AC197" s="235"/>
      <c r="AD197" s="235"/>
      <c r="AE197" s="235"/>
      <c r="AF197" s="235"/>
      <c r="AG197" s="235"/>
      <c r="AH197" s="235"/>
      <c r="AI197" s="235"/>
      <c r="AJ197" s="235"/>
      <c r="AK197" s="235"/>
      <c r="AL197" s="235"/>
      <c r="AM197" s="235"/>
      <c r="AN197" s="234" t="s">
        <v>260</v>
      </c>
      <c r="AO197" s="234"/>
      <c r="AP197" s="234"/>
      <c r="AQ197" s="234"/>
      <c r="AR197" s="234"/>
      <c r="AS197" s="234"/>
      <c r="AT197" s="234"/>
      <c r="AU197" s="234"/>
      <c r="AV197" s="234"/>
      <c r="AW197" s="234"/>
      <c r="AX197" s="234"/>
      <c r="AY197" s="234"/>
      <c r="AZ197" s="234"/>
      <c r="BA197" s="234"/>
      <c r="BB197" s="234"/>
      <c r="BC197" s="234"/>
      <c r="BD197" s="234"/>
      <c r="BE197" s="17"/>
    </row>
    <row r="198" spans="1:61" s="14" customFormat="1" ht="43.2" x14ac:dyDescent="0.25">
      <c r="A198" s="234" t="s">
        <v>264</v>
      </c>
      <c r="B198" s="234"/>
      <c r="C198" s="234"/>
      <c r="D198" s="234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  <c r="Q198" s="234"/>
      <c r="R198" s="234"/>
      <c r="S198" s="234"/>
      <c r="T198" s="234"/>
      <c r="U198" s="234"/>
      <c r="V198" s="234"/>
      <c r="W198" s="235"/>
      <c r="X198" s="235"/>
      <c r="Y198" s="235"/>
      <c r="Z198" s="235"/>
      <c r="AA198" s="235"/>
      <c r="AB198" s="235"/>
      <c r="AC198" s="235"/>
      <c r="AD198" s="235"/>
      <c r="AE198" s="235"/>
      <c r="AF198" s="235"/>
      <c r="AG198" s="235"/>
      <c r="AH198" s="235"/>
      <c r="AI198" s="235"/>
      <c r="AJ198" s="235"/>
      <c r="AK198" s="235"/>
      <c r="AL198" s="235"/>
      <c r="AM198" s="235"/>
      <c r="AN198" s="234" t="s">
        <v>411</v>
      </c>
      <c r="AO198" s="234"/>
      <c r="AP198" s="234"/>
      <c r="AQ198" s="234"/>
      <c r="AR198" s="234"/>
      <c r="AS198" s="234"/>
      <c r="AT198" s="234"/>
      <c r="AU198" s="234"/>
      <c r="AV198" s="234"/>
      <c r="AW198" s="234"/>
      <c r="AX198" s="234"/>
      <c r="AY198" s="234"/>
      <c r="AZ198" s="234"/>
      <c r="BA198" s="234"/>
      <c r="BB198" s="234"/>
      <c r="BC198" s="234"/>
      <c r="BD198" s="234"/>
      <c r="BE198" s="17"/>
    </row>
    <row r="199" spans="1:61" s="14" customFormat="1" ht="26.25" customHeight="1" x14ac:dyDescent="0.25">
      <c r="A199" s="234" t="s">
        <v>265</v>
      </c>
      <c r="B199" s="234"/>
      <c r="C199" s="234"/>
      <c r="D199" s="234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  <c r="O199" s="234"/>
      <c r="P199" s="234"/>
      <c r="Q199" s="234"/>
      <c r="R199" s="234"/>
      <c r="S199" s="234"/>
      <c r="T199" s="234"/>
      <c r="U199" s="234"/>
      <c r="V199" s="235"/>
      <c r="W199" s="235"/>
      <c r="X199" s="235"/>
      <c r="Y199" s="235"/>
      <c r="Z199" s="235"/>
      <c r="AA199" s="235"/>
      <c r="AB199" s="235"/>
      <c r="AC199" s="235"/>
      <c r="AD199" s="235"/>
      <c r="AE199" s="235"/>
      <c r="AF199" s="235"/>
      <c r="AG199" s="235"/>
      <c r="AH199" s="235"/>
      <c r="AI199" s="235"/>
      <c r="AJ199" s="235"/>
      <c r="AK199" s="235"/>
      <c r="AL199" s="235"/>
      <c r="AM199" s="235"/>
      <c r="AN199" s="234"/>
      <c r="AO199" s="234"/>
      <c r="AP199" s="234"/>
      <c r="AQ199" s="234"/>
      <c r="AR199" s="234"/>
      <c r="AS199" s="234"/>
      <c r="AT199" s="234"/>
      <c r="AU199" s="234"/>
      <c r="AV199" s="234"/>
      <c r="AW199" s="234"/>
      <c r="AX199" s="234"/>
      <c r="AY199" s="234"/>
      <c r="AZ199" s="234"/>
      <c r="BA199" s="234"/>
      <c r="BB199" s="234"/>
      <c r="BC199" s="234"/>
      <c r="BD199" s="234"/>
      <c r="BE199" s="17"/>
    </row>
    <row r="200" spans="1:61" s="14" customFormat="1" ht="43.2" x14ac:dyDescent="0.25">
      <c r="A200" s="234" t="s">
        <v>411</v>
      </c>
      <c r="B200" s="234"/>
      <c r="C200" s="234"/>
      <c r="D200" s="234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  <c r="Q200" s="234"/>
      <c r="R200" s="234"/>
      <c r="S200" s="234"/>
      <c r="T200" s="234"/>
      <c r="U200" s="234"/>
      <c r="V200" s="234"/>
      <c r="W200" s="235"/>
      <c r="X200" s="235"/>
      <c r="Y200" s="235"/>
      <c r="Z200" s="235"/>
      <c r="AA200" s="235"/>
      <c r="AB200" s="235"/>
      <c r="AC200" s="235"/>
      <c r="AD200" s="235"/>
      <c r="AE200" s="235"/>
      <c r="AF200" s="235"/>
      <c r="AG200" s="235"/>
      <c r="AH200" s="235"/>
      <c r="AI200" s="235"/>
      <c r="AJ200" s="235"/>
      <c r="AK200" s="235"/>
      <c r="AL200" s="235"/>
      <c r="AM200" s="235"/>
      <c r="AN200" s="234"/>
      <c r="AO200" s="234"/>
      <c r="AP200" s="234"/>
      <c r="AQ200" s="234"/>
      <c r="AR200" s="234"/>
      <c r="AS200" s="234"/>
      <c r="AT200" s="234"/>
      <c r="AU200" s="234"/>
      <c r="AV200" s="234"/>
      <c r="AW200" s="234"/>
      <c r="AX200" s="234"/>
      <c r="AY200" s="234"/>
      <c r="AZ200" s="234"/>
      <c r="BA200" s="234"/>
      <c r="BB200" s="234"/>
      <c r="BC200" s="234"/>
      <c r="BD200" s="234"/>
      <c r="BE200" s="17"/>
    </row>
    <row r="201" spans="1:61" ht="43.2" x14ac:dyDescent="0.25">
      <c r="A201" s="234"/>
      <c r="B201" s="234"/>
      <c r="C201" s="234"/>
      <c r="D201" s="2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17"/>
      <c r="BF201" s="14"/>
      <c r="BG201" s="14"/>
      <c r="BH201" s="14"/>
      <c r="BI201" s="14"/>
    </row>
    <row r="202" spans="1:61" ht="43.2" x14ac:dyDescent="0.25">
      <c r="A202" s="34" t="s">
        <v>261</v>
      </c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4" t="s">
        <v>104</v>
      </c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17"/>
      <c r="BF202" s="14"/>
      <c r="BG202" s="14"/>
      <c r="BH202" s="14"/>
      <c r="BI202" s="14"/>
    </row>
    <row r="203" spans="1:61" ht="43.2" x14ac:dyDescent="0.25">
      <c r="A203" s="34" t="s">
        <v>262</v>
      </c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4" t="s">
        <v>350</v>
      </c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17"/>
      <c r="BF203" s="14"/>
      <c r="BG203" s="14"/>
      <c r="BH203" s="14"/>
    </row>
    <row r="204" spans="1:61" ht="43.2" x14ac:dyDescent="0.25">
      <c r="A204" s="34" t="s">
        <v>412</v>
      </c>
      <c r="B204" s="34"/>
      <c r="C204" s="34"/>
      <c r="D204" s="34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236"/>
      <c r="W204" s="237"/>
      <c r="X204" s="237"/>
      <c r="Y204" s="237"/>
      <c r="Z204" s="237"/>
      <c r="AA204" s="237"/>
      <c r="AB204" s="237"/>
      <c r="AC204" s="237"/>
      <c r="AD204" s="237"/>
      <c r="AE204" s="237"/>
      <c r="AF204" s="237"/>
      <c r="AG204" s="237"/>
      <c r="AH204" s="237"/>
      <c r="AI204" s="237"/>
      <c r="AJ204" s="237"/>
      <c r="AK204" s="237"/>
      <c r="AL204" s="237"/>
      <c r="AM204" s="237"/>
      <c r="AN204" s="34" t="s">
        <v>411</v>
      </c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</row>
    <row r="205" spans="1:61" ht="30.6" x14ac:dyDescent="0.25">
      <c r="A205" s="31"/>
      <c r="B205" s="31"/>
      <c r="C205" s="31"/>
      <c r="D205" s="3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</row>
    <row r="206" spans="1:61" ht="30.6" x14ac:dyDescent="0.25">
      <c r="A206" s="11"/>
      <c r="B206" s="11"/>
      <c r="C206" s="11"/>
      <c r="D206" s="11"/>
    </row>
  </sheetData>
  <mergeCells count="1273">
    <mergeCell ref="A181:BI181"/>
    <mergeCell ref="BF33:BI33"/>
    <mergeCell ref="A184:BI184"/>
    <mergeCell ref="A180:D180"/>
    <mergeCell ref="A179:D179"/>
    <mergeCell ref="A178:D178"/>
    <mergeCell ref="A177:D177"/>
    <mergeCell ref="A176:D176"/>
    <mergeCell ref="A170:D170"/>
    <mergeCell ref="A169:D169"/>
    <mergeCell ref="BF104:BI104"/>
    <mergeCell ref="B105:O105"/>
    <mergeCell ref="T107:U107"/>
    <mergeCell ref="A160:D160"/>
    <mergeCell ref="A157:D157"/>
    <mergeCell ref="A153:D153"/>
    <mergeCell ref="A151:D151"/>
    <mergeCell ref="A145:D145"/>
    <mergeCell ref="E145:BE145"/>
    <mergeCell ref="BF145:BI145"/>
    <mergeCell ref="BF97:BI100"/>
    <mergeCell ref="AF98:AK98"/>
    <mergeCell ref="AL98:AQ98"/>
    <mergeCell ref="AR98:AW98"/>
    <mergeCell ref="AX98:BC98"/>
    <mergeCell ref="E156:BE156"/>
    <mergeCell ref="S133:V133"/>
    <mergeCell ref="S134:V134"/>
    <mergeCell ref="S135:V135"/>
    <mergeCell ref="S136:V136"/>
    <mergeCell ref="S137:V137"/>
    <mergeCell ref="AF130:AH130"/>
    <mergeCell ref="AN187:BE187"/>
    <mergeCell ref="B108:O108"/>
    <mergeCell ref="P108:Q108"/>
    <mergeCell ref="R108:S108"/>
    <mergeCell ref="BD108:BE108"/>
    <mergeCell ref="T108:U108"/>
    <mergeCell ref="V108:W108"/>
    <mergeCell ref="AN188:BE188"/>
    <mergeCell ref="AN189:BE189"/>
    <mergeCell ref="B103:O103"/>
    <mergeCell ref="P103:Q103"/>
    <mergeCell ref="R103:S103"/>
    <mergeCell ref="T103:U103"/>
    <mergeCell ref="V103:W103"/>
    <mergeCell ref="X103:Y103"/>
    <mergeCell ref="Z103:AA103"/>
    <mergeCell ref="AB103:AC103"/>
    <mergeCell ref="BD103:BE103"/>
    <mergeCell ref="B104:O104"/>
    <mergeCell ref="P104:Q104"/>
    <mergeCell ref="R104:S104"/>
    <mergeCell ref="T104:U104"/>
    <mergeCell ref="V104:W104"/>
    <mergeCell ref="X104:Y104"/>
    <mergeCell ref="Z104:AA104"/>
    <mergeCell ref="AB104:AC104"/>
    <mergeCell ref="AD104:AE104"/>
    <mergeCell ref="BD104:BE104"/>
    <mergeCell ref="V107:W107"/>
    <mergeCell ref="X107:Y107"/>
    <mergeCell ref="Z107:AA107"/>
    <mergeCell ref="AB107:AC107"/>
    <mergeCell ref="A1:BI1"/>
    <mergeCell ref="V3:AS3"/>
    <mergeCell ref="X127:Y127"/>
    <mergeCell ref="T97:AE97"/>
    <mergeCell ref="B109:O109"/>
    <mergeCell ref="AD111:AE111"/>
    <mergeCell ref="B110:O110"/>
    <mergeCell ref="P110:Q110"/>
    <mergeCell ref="Z67:AA67"/>
    <mergeCell ref="X78:Y78"/>
    <mergeCell ref="A95:R95"/>
    <mergeCell ref="A93:AI93"/>
    <mergeCell ref="AK93:BI93"/>
    <mergeCell ref="A94:V94"/>
    <mergeCell ref="AI130:AK130"/>
    <mergeCell ref="AD129:AE129"/>
    <mergeCell ref="Z121:AA121"/>
    <mergeCell ref="V119:W119"/>
    <mergeCell ref="AB130:AC130"/>
    <mergeCell ref="BD109:BE109"/>
    <mergeCell ref="B107:O107"/>
    <mergeCell ref="P107:Q107"/>
    <mergeCell ref="R107:S107"/>
    <mergeCell ref="BF103:BI103"/>
    <mergeCell ref="AD107:AE107"/>
    <mergeCell ref="BD107:BE107"/>
    <mergeCell ref="AB106:AC106"/>
    <mergeCell ref="BD105:BE105"/>
    <mergeCell ref="B106:O106"/>
    <mergeCell ref="P106:Q106"/>
    <mergeCell ref="R106:S106"/>
    <mergeCell ref="T106:U106"/>
    <mergeCell ref="BD122:BE122"/>
    <mergeCell ref="BD124:BE124"/>
    <mergeCell ref="BD125:BE125"/>
    <mergeCell ref="BA128:BC128"/>
    <mergeCell ref="BF127:BI127"/>
    <mergeCell ref="AL127:AN127"/>
    <mergeCell ref="AX130:AZ130"/>
    <mergeCell ref="BD129:BE129"/>
    <mergeCell ref="AX128:AZ128"/>
    <mergeCell ref="BF109:BI109"/>
    <mergeCell ref="P109:Q109"/>
    <mergeCell ref="R109:S109"/>
    <mergeCell ref="T109:U109"/>
    <mergeCell ref="V109:W109"/>
    <mergeCell ref="X109:Y109"/>
    <mergeCell ref="Z109:AA109"/>
    <mergeCell ref="AX99:AZ99"/>
    <mergeCell ref="BA99:BC99"/>
    <mergeCell ref="R105:S105"/>
    <mergeCell ref="T105:U105"/>
    <mergeCell ref="V122:W122"/>
    <mergeCell ref="AB116:AC116"/>
    <mergeCell ref="AD116:AE116"/>
    <mergeCell ref="T123:U123"/>
    <mergeCell ref="T117:U117"/>
    <mergeCell ref="V125:W125"/>
    <mergeCell ref="X110:Y110"/>
    <mergeCell ref="AB101:AC101"/>
    <mergeCell ref="X108:Y108"/>
    <mergeCell ref="BF101:BI101"/>
    <mergeCell ref="P115:Q115"/>
    <mergeCell ref="BF115:BI115"/>
    <mergeCell ref="AL128:AN128"/>
    <mergeCell ref="Z129:AA129"/>
    <mergeCell ref="AL129:AN129"/>
    <mergeCell ref="A161:D161"/>
    <mergeCell ref="BF163:BI163"/>
    <mergeCell ref="E161:BE161"/>
    <mergeCell ref="BF161:BI161"/>
    <mergeCell ref="A163:D163"/>
    <mergeCell ref="A162:D162"/>
    <mergeCell ref="K137:N137"/>
    <mergeCell ref="O133:R133"/>
    <mergeCell ref="O134:R134"/>
    <mergeCell ref="A149:D149"/>
    <mergeCell ref="E149:BE149"/>
    <mergeCell ref="BF149:BI149"/>
    <mergeCell ref="BF143:BI143"/>
    <mergeCell ref="E143:BE143"/>
    <mergeCell ref="A138:BI138"/>
    <mergeCell ref="BF150:BI150"/>
    <mergeCell ref="A152:D152"/>
    <mergeCell ref="T130:U130"/>
    <mergeCell ref="T128:U128"/>
    <mergeCell ref="BF123:BI123"/>
    <mergeCell ref="A132:V132"/>
    <mergeCell ref="AX132:BI132"/>
    <mergeCell ref="AI134:AK134"/>
    <mergeCell ref="BA127:BC127"/>
    <mergeCell ref="AX129:AZ129"/>
    <mergeCell ref="AR130:AT130"/>
    <mergeCell ref="AU130:AW130"/>
    <mergeCell ref="AD130:AE130"/>
    <mergeCell ref="AX127:AZ127"/>
    <mergeCell ref="A165:D165"/>
    <mergeCell ref="A171:D171"/>
    <mergeCell ref="A175:D175"/>
    <mergeCell ref="A172:D172"/>
    <mergeCell ref="A173:D173"/>
    <mergeCell ref="A174:D174"/>
    <mergeCell ref="A168:D168"/>
    <mergeCell ref="A167:D167"/>
    <mergeCell ref="A158:D158"/>
    <mergeCell ref="K133:N133"/>
    <mergeCell ref="AL134:AN134"/>
    <mergeCell ref="W134:AE135"/>
    <mergeCell ref="K134:N134"/>
    <mergeCell ref="K135:N135"/>
    <mergeCell ref="K136:N136"/>
    <mergeCell ref="BF141:BI141"/>
    <mergeCell ref="AU134:AW137"/>
    <mergeCell ref="BF157:BI157"/>
    <mergeCell ref="X128:Y128"/>
    <mergeCell ref="W132:AN132"/>
    <mergeCell ref="E144:BE144"/>
    <mergeCell ref="BF144:BI144"/>
    <mergeCell ref="E174:BE174"/>
    <mergeCell ref="E152:BE152"/>
    <mergeCell ref="E176:BE176"/>
    <mergeCell ref="W136:AE137"/>
    <mergeCell ref="AF136:AH137"/>
    <mergeCell ref="AI136:AK137"/>
    <mergeCell ref="AL136:AN137"/>
    <mergeCell ref="BF179:BI179"/>
    <mergeCell ref="E164:BE164"/>
    <mergeCell ref="BF175:BI175"/>
    <mergeCell ref="BF176:BI176"/>
    <mergeCell ref="BF164:BI164"/>
    <mergeCell ref="E167:BE167"/>
    <mergeCell ref="BF167:BI167"/>
    <mergeCell ref="BF173:BI173"/>
    <mergeCell ref="E165:BE165"/>
    <mergeCell ref="E172:BE172"/>
    <mergeCell ref="T70:U70"/>
    <mergeCell ref="V70:W70"/>
    <mergeCell ref="AD89:AE89"/>
    <mergeCell ref="AF97:BC97"/>
    <mergeCell ref="AO99:AQ99"/>
    <mergeCell ref="AB89:AC89"/>
    <mergeCell ref="AB90:AC90"/>
    <mergeCell ref="BF169:BI169"/>
    <mergeCell ref="BF165:BI165"/>
    <mergeCell ref="BF152:BI152"/>
    <mergeCell ref="BF156:BI156"/>
    <mergeCell ref="O137:R137"/>
    <mergeCell ref="E151:BE151"/>
    <mergeCell ref="BF166:BI166"/>
    <mergeCell ref="BF151:BI151"/>
    <mergeCell ref="E155:BE155"/>
    <mergeCell ref="E178:BE178"/>
    <mergeCell ref="BF159:BI159"/>
    <mergeCell ref="BF160:BI160"/>
    <mergeCell ref="E162:BE162"/>
    <mergeCell ref="E163:BE163"/>
    <mergeCell ref="BF172:BI172"/>
    <mergeCell ref="BF178:BI178"/>
    <mergeCell ref="E171:BE171"/>
    <mergeCell ref="E169:BE169"/>
    <mergeCell ref="E160:BE160"/>
    <mergeCell ref="BF177:BI177"/>
    <mergeCell ref="E157:BE157"/>
    <mergeCell ref="E173:BE173"/>
    <mergeCell ref="E166:BE166"/>
    <mergeCell ref="E170:BE170"/>
    <mergeCell ref="BF170:BI170"/>
    <mergeCell ref="B97:O100"/>
    <mergeCell ref="AD106:AE106"/>
    <mergeCell ref="BD106:BE106"/>
    <mergeCell ref="BD97:BE100"/>
    <mergeCell ref="AB110:AC110"/>
    <mergeCell ref="X101:Y101"/>
    <mergeCell ref="Z110:AA110"/>
    <mergeCell ref="P66:Q66"/>
    <mergeCell ref="P68:Q68"/>
    <mergeCell ref="P67:Q67"/>
    <mergeCell ref="P72:Q72"/>
    <mergeCell ref="P69:Q69"/>
    <mergeCell ref="P85:Q85"/>
    <mergeCell ref="R55:S55"/>
    <mergeCell ref="R64:S64"/>
    <mergeCell ref="R67:S67"/>
    <mergeCell ref="R65:S65"/>
    <mergeCell ref="R66:S66"/>
    <mergeCell ref="P64:Q64"/>
    <mergeCell ref="R77:S77"/>
    <mergeCell ref="P79:Q79"/>
    <mergeCell ref="P56:Q56"/>
    <mergeCell ref="AD103:AE103"/>
    <mergeCell ref="AR99:AT99"/>
    <mergeCell ref="T68:U68"/>
    <mergeCell ref="V98:W100"/>
    <mergeCell ref="X98:AE98"/>
    <mergeCell ref="X99:Y100"/>
    <mergeCell ref="Z99:AA100"/>
    <mergeCell ref="Z78:AA78"/>
    <mergeCell ref="AB99:AC100"/>
    <mergeCell ref="AD99:AE100"/>
    <mergeCell ref="DO150:DR150"/>
    <mergeCell ref="AD128:AE128"/>
    <mergeCell ref="A129:S129"/>
    <mergeCell ref="BF148:BI148"/>
    <mergeCell ref="A150:D150"/>
    <mergeCell ref="A143:D143"/>
    <mergeCell ref="BN150:DN150"/>
    <mergeCell ref="BF139:BI139"/>
    <mergeCell ref="AU128:AW128"/>
    <mergeCell ref="A141:D141"/>
    <mergeCell ref="AU127:AW127"/>
    <mergeCell ref="BF111:BI111"/>
    <mergeCell ref="A133:J133"/>
    <mergeCell ref="AB117:AC117"/>
    <mergeCell ref="AD117:AE117"/>
    <mergeCell ref="BD112:BE112"/>
    <mergeCell ref="B118:O118"/>
    <mergeCell ref="V130:W130"/>
    <mergeCell ref="BD116:BE116"/>
    <mergeCell ref="AB114:AC114"/>
    <mergeCell ref="AD115:AE115"/>
    <mergeCell ref="BD114:BE114"/>
    <mergeCell ref="BD111:BE111"/>
    <mergeCell ref="AD114:AE114"/>
    <mergeCell ref="BF121:BI121"/>
    <mergeCell ref="AD119:AE119"/>
    <mergeCell ref="BJ150:BM150"/>
    <mergeCell ref="AL133:AN133"/>
    <mergeCell ref="AL135:AN135"/>
    <mergeCell ref="AO133:AQ133"/>
    <mergeCell ref="AR133:AT133"/>
    <mergeCell ref="AU133:AW133"/>
    <mergeCell ref="E150:BE150"/>
    <mergeCell ref="AR134:AT137"/>
    <mergeCell ref="AF135:AH135"/>
    <mergeCell ref="AI135:AK135"/>
    <mergeCell ref="W133:AE133"/>
    <mergeCell ref="B91:O91"/>
    <mergeCell ref="BD121:BE121"/>
    <mergeCell ref="P114:Q114"/>
    <mergeCell ref="B112:O112"/>
    <mergeCell ref="AB115:AC115"/>
    <mergeCell ref="BD110:BE110"/>
    <mergeCell ref="AB113:AC113"/>
    <mergeCell ref="X91:Y91"/>
    <mergeCell ref="AD110:AE110"/>
    <mergeCell ref="BF120:BI120"/>
    <mergeCell ref="AD113:AE113"/>
    <mergeCell ref="BD120:BE120"/>
    <mergeCell ref="P122:Q122"/>
    <mergeCell ref="A148:D148"/>
    <mergeCell ref="P120:Q120"/>
    <mergeCell ref="B115:O115"/>
    <mergeCell ref="AD102:AE102"/>
    <mergeCell ref="T91:U91"/>
    <mergeCell ref="T98:U100"/>
    <mergeCell ref="AD101:AE101"/>
    <mergeCell ref="AB91:AC91"/>
    <mergeCell ref="AD91:AE91"/>
    <mergeCell ref="BF108:BI108"/>
    <mergeCell ref="BF105:BI105"/>
    <mergeCell ref="V111:W111"/>
    <mergeCell ref="A96:BI96"/>
    <mergeCell ref="Z111:AA111"/>
    <mergeCell ref="B111:O111"/>
    <mergeCell ref="P111:Q111"/>
    <mergeCell ref="R111:S111"/>
    <mergeCell ref="T111:U111"/>
    <mergeCell ref="P90:Q90"/>
    <mergeCell ref="T102:U102"/>
    <mergeCell ref="V102:W102"/>
    <mergeCell ref="X102:Y102"/>
    <mergeCell ref="B89:O89"/>
    <mergeCell ref="R88:S88"/>
    <mergeCell ref="A142:D142"/>
    <mergeCell ref="E142:BE142"/>
    <mergeCell ref="BF142:BI142"/>
    <mergeCell ref="BA125:BC125"/>
    <mergeCell ref="AB127:AC127"/>
    <mergeCell ref="BA130:BC130"/>
    <mergeCell ref="BD130:BE130"/>
    <mergeCell ref="E140:BE140"/>
    <mergeCell ref="T124:U124"/>
    <mergeCell ref="E139:BE139"/>
    <mergeCell ref="BF140:BI140"/>
    <mergeCell ref="T90:U90"/>
    <mergeCell ref="AD90:AE90"/>
    <mergeCell ref="AB111:AC111"/>
    <mergeCell ref="T101:U101"/>
    <mergeCell ref="Z105:AA105"/>
    <mergeCell ref="AB105:AC105"/>
    <mergeCell ref="AD105:AE105"/>
    <mergeCell ref="BF106:BI106"/>
    <mergeCell ref="BF107:BI107"/>
    <mergeCell ref="AU99:AW99"/>
    <mergeCell ref="Z106:AA106"/>
    <mergeCell ref="AF99:AH99"/>
    <mergeCell ref="AI99:AK99"/>
    <mergeCell ref="BF180:BI180"/>
    <mergeCell ref="R90:S90"/>
    <mergeCell ref="X88:Y88"/>
    <mergeCell ref="Z88:AA88"/>
    <mergeCell ref="T79:U79"/>
    <mergeCell ref="V87:W87"/>
    <mergeCell ref="T83:U83"/>
    <mergeCell ref="V83:W83"/>
    <mergeCell ref="T86:U86"/>
    <mergeCell ref="V86:W86"/>
    <mergeCell ref="BF110:BI110"/>
    <mergeCell ref="A183:BI183"/>
    <mergeCell ref="E179:BE179"/>
    <mergeCell ref="BF174:BI174"/>
    <mergeCell ref="V110:W110"/>
    <mergeCell ref="A182:BG182"/>
    <mergeCell ref="A166:D166"/>
    <mergeCell ref="A130:S130"/>
    <mergeCell ref="BF171:BI171"/>
    <mergeCell ref="E180:BE180"/>
    <mergeCell ref="E158:BE158"/>
    <mergeCell ref="E159:BE159"/>
    <mergeCell ref="AB85:AC85"/>
    <mergeCell ref="BF114:BI114"/>
    <mergeCell ref="BF122:BI122"/>
    <mergeCell ref="BF128:BI128"/>
    <mergeCell ref="BF116:BI116"/>
    <mergeCell ref="BF112:BI112"/>
    <mergeCell ref="B84:O84"/>
    <mergeCell ref="B85:O85"/>
    <mergeCell ref="A11:S11"/>
    <mergeCell ref="BF30:BI30"/>
    <mergeCell ref="P83:Q83"/>
    <mergeCell ref="AB87:AC87"/>
    <mergeCell ref="B87:O87"/>
    <mergeCell ref="P87:Q87"/>
    <mergeCell ref="B80:O80"/>
    <mergeCell ref="B77:O77"/>
    <mergeCell ref="B55:O55"/>
    <mergeCell ref="B71:O71"/>
    <mergeCell ref="B68:O68"/>
    <mergeCell ref="B69:O69"/>
    <mergeCell ref="B73:O73"/>
    <mergeCell ref="B56:O56"/>
    <mergeCell ref="B61:O61"/>
    <mergeCell ref="B70:O70"/>
    <mergeCell ref="Z83:AA83"/>
    <mergeCell ref="B82:O82"/>
    <mergeCell ref="Z55:AA55"/>
    <mergeCell ref="B48:O48"/>
    <mergeCell ref="BF36:BI36"/>
    <mergeCell ref="AB71:AC71"/>
    <mergeCell ref="AD81:AE81"/>
    <mergeCell ref="BD75:BE75"/>
    <mergeCell ref="T78:U78"/>
    <mergeCell ref="R78:S78"/>
    <mergeCell ref="B65:O65"/>
    <mergeCell ref="P65:Q65"/>
    <mergeCell ref="B64:O64"/>
    <mergeCell ref="B74:O74"/>
    <mergeCell ref="P74:Q74"/>
    <mergeCell ref="B66:O66"/>
    <mergeCell ref="BF82:BI82"/>
    <mergeCell ref="BF76:BI76"/>
    <mergeCell ref="Z82:AA82"/>
    <mergeCell ref="R84:S84"/>
    <mergeCell ref="X77:Y77"/>
    <mergeCell ref="Z85:AA85"/>
    <mergeCell ref="T82:U82"/>
    <mergeCell ref="B86:O86"/>
    <mergeCell ref="R86:S86"/>
    <mergeCell ref="B83:O83"/>
    <mergeCell ref="Z79:AA79"/>
    <mergeCell ref="R75:S75"/>
    <mergeCell ref="R74:S74"/>
    <mergeCell ref="T74:U74"/>
    <mergeCell ref="V79:W79"/>
    <mergeCell ref="R71:S71"/>
    <mergeCell ref="X87:Y87"/>
    <mergeCell ref="BD86:BE86"/>
    <mergeCell ref="BD87:BE87"/>
    <mergeCell ref="T84:U84"/>
    <mergeCell ref="V84:W84"/>
    <mergeCell ref="X84:Y84"/>
    <mergeCell ref="BD73:BE73"/>
    <mergeCell ref="A134:J134"/>
    <mergeCell ref="B121:O121"/>
    <mergeCell ref="P121:Q121"/>
    <mergeCell ref="B114:O114"/>
    <mergeCell ref="E148:BE148"/>
    <mergeCell ref="AL130:AN130"/>
    <mergeCell ref="X130:Y130"/>
    <mergeCell ref="Z130:AA130"/>
    <mergeCell ref="E141:BE141"/>
    <mergeCell ref="AO130:AQ130"/>
    <mergeCell ref="X117:Y117"/>
    <mergeCell ref="AI129:AK129"/>
    <mergeCell ref="A140:D140"/>
    <mergeCell ref="A139:D139"/>
    <mergeCell ref="P118:Q118"/>
    <mergeCell ref="R118:S118"/>
    <mergeCell ref="A135:J135"/>
    <mergeCell ref="B123:O123"/>
    <mergeCell ref="P119:Q119"/>
    <mergeCell ref="Z117:AA117"/>
    <mergeCell ref="AF133:AH133"/>
    <mergeCell ref="AI133:AK133"/>
    <mergeCell ref="AD122:AE122"/>
    <mergeCell ref="AF128:AH128"/>
    <mergeCell ref="AI128:AK128"/>
    <mergeCell ref="AI125:AK125"/>
    <mergeCell ref="AF134:AH134"/>
    <mergeCell ref="A144:D144"/>
    <mergeCell ref="Z118:AA118"/>
    <mergeCell ref="Z120:AA120"/>
    <mergeCell ref="AB119:AC119"/>
    <mergeCell ref="B120:O120"/>
    <mergeCell ref="O135:R135"/>
    <mergeCell ref="O136:R136"/>
    <mergeCell ref="B45:O45"/>
    <mergeCell ref="R56:S56"/>
    <mergeCell ref="Z68:AA68"/>
    <mergeCell ref="T76:U76"/>
    <mergeCell ref="T67:U67"/>
    <mergeCell ref="V67:W67"/>
    <mergeCell ref="X67:Y67"/>
    <mergeCell ref="P86:Q86"/>
    <mergeCell ref="P78:Q78"/>
    <mergeCell ref="P70:Q70"/>
    <mergeCell ref="T112:U112"/>
    <mergeCell ref="R110:S110"/>
    <mergeCell ref="T110:U110"/>
    <mergeCell ref="B113:O113"/>
    <mergeCell ref="B76:O76"/>
    <mergeCell ref="R87:S87"/>
    <mergeCell ref="Z87:AA87"/>
    <mergeCell ref="Z101:AA101"/>
    <mergeCell ref="V90:W90"/>
    <mergeCell ref="Z90:AA90"/>
    <mergeCell ref="P123:Q123"/>
    <mergeCell ref="B78:O78"/>
    <mergeCell ref="X83:Y83"/>
    <mergeCell ref="V64:W64"/>
    <mergeCell ref="X64:Y64"/>
    <mergeCell ref="X76:Y76"/>
    <mergeCell ref="R83:S83"/>
    <mergeCell ref="V68:W68"/>
    <mergeCell ref="X82:Y82"/>
    <mergeCell ref="BD77:BE77"/>
    <mergeCell ref="BD76:BE76"/>
    <mergeCell ref="BF73:BI73"/>
    <mergeCell ref="AB76:AC76"/>
    <mergeCell ref="BD69:BE69"/>
    <mergeCell ref="AD74:AE74"/>
    <mergeCell ref="AB43:AC43"/>
    <mergeCell ref="BD45:BE45"/>
    <mergeCell ref="BF45:BI45"/>
    <mergeCell ref="BD51:BE51"/>
    <mergeCell ref="BF56:BI56"/>
    <mergeCell ref="AB61:AC61"/>
    <mergeCell ref="BF65:BI65"/>
    <mergeCell ref="BF44:BI44"/>
    <mergeCell ref="AD63:AE63"/>
    <mergeCell ref="AB56:AC56"/>
    <mergeCell ref="AD62:AE62"/>
    <mergeCell ref="BF72:BI72"/>
    <mergeCell ref="BD48:BE48"/>
    <mergeCell ref="X58:AE58"/>
    <mergeCell ref="AB68:AC68"/>
    <mergeCell ref="AD68:AE68"/>
    <mergeCell ref="AB63:AC63"/>
    <mergeCell ref="AD61:AE61"/>
    <mergeCell ref="BF47:BI47"/>
    <mergeCell ref="X51:Y51"/>
    <mergeCell ref="X53:Y53"/>
    <mergeCell ref="Z53:AA53"/>
    <mergeCell ref="Z64:AA64"/>
    <mergeCell ref="X52:Y52"/>
    <mergeCell ref="Z52:AA52"/>
    <mergeCell ref="AB52:AC52"/>
    <mergeCell ref="BF89:BI89"/>
    <mergeCell ref="BD90:BE90"/>
    <mergeCell ref="BF87:BI87"/>
    <mergeCell ref="BD40:BE40"/>
    <mergeCell ref="V56:W56"/>
    <mergeCell ref="AB48:AC48"/>
    <mergeCell ref="AD67:AE67"/>
    <mergeCell ref="V43:W43"/>
    <mergeCell ref="BD61:BE61"/>
    <mergeCell ref="BD46:BE46"/>
    <mergeCell ref="AD80:AE80"/>
    <mergeCell ref="AD85:AE85"/>
    <mergeCell ref="BD82:BE82"/>
    <mergeCell ref="AB83:AC83"/>
    <mergeCell ref="BF88:BI88"/>
    <mergeCell ref="BD88:BE88"/>
    <mergeCell ref="AD87:AE87"/>
    <mergeCell ref="AB74:AC74"/>
    <mergeCell ref="BF74:BI74"/>
    <mergeCell ref="AB80:AC80"/>
    <mergeCell ref="BD80:BE80"/>
    <mergeCell ref="BF86:BI86"/>
    <mergeCell ref="AB64:AC64"/>
    <mergeCell ref="AB67:AC67"/>
    <mergeCell ref="AD84:AE84"/>
    <mergeCell ref="BF85:BI85"/>
    <mergeCell ref="AB86:AC86"/>
    <mergeCell ref="BD66:BE66"/>
    <mergeCell ref="BD84:BE84"/>
    <mergeCell ref="BF80:BI80"/>
    <mergeCell ref="BF71:BI71"/>
    <mergeCell ref="BF78:BI78"/>
    <mergeCell ref="BD63:BE63"/>
    <mergeCell ref="BD56:BE56"/>
    <mergeCell ref="AD36:AE36"/>
    <mergeCell ref="AB37:AC37"/>
    <mergeCell ref="BF40:BI40"/>
    <mergeCell ref="AB72:AC72"/>
    <mergeCell ref="AD37:AE37"/>
    <mergeCell ref="BF63:BI63"/>
    <mergeCell ref="BF46:BI46"/>
    <mergeCell ref="BF49:BI49"/>
    <mergeCell ref="BF61:BI61"/>
    <mergeCell ref="BF55:BI55"/>
    <mergeCell ref="AD73:AE73"/>
    <mergeCell ref="BD50:BE50"/>
    <mergeCell ref="AD49:AE49"/>
    <mergeCell ref="BD49:BE49"/>
    <mergeCell ref="BD71:BE71"/>
    <mergeCell ref="BF37:BI37"/>
    <mergeCell ref="BF42:BI42"/>
    <mergeCell ref="BF38:BI38"/>
    <mergeCell ref="AD42:AE42"/>
    <mergeCell ref="AB39:AC39"/>
    <mergeCell ref="BF70:BI70"/>
    <mergeCell ref="AD64:AE64"/>
    <mergeCell ref="BD64:BE64"/>
    <mergeCell ref="AF58:AK58"/>
    <mergeCell ref="BD54:BE54"/>
    <mergeCell ref="AD40:AE40"/>
    <mergeCell ref="BD70:BE70"/>
    <mergeCell ref="AF57:BC57"/>
    <mergeCell ref="BD57:BE60"/>
    <mergeCell ref="AD51:AE51"/>
    <mergeCell ref="BF52:BI52"/>
    <mergeCell ref="BF41:BI41"/>
    <mergeCell ref="BF43:BI43"/>
    <mergeCell ref="BF39:BI39"/>
    <mergeCell ref="BF35:BI35"/>
    <mergeCell ref="BF34:BI34"/>
    <mergeCell ref="AX26:BC26"/>
    <mergeCell ref="AB27:AC28"/>
    <mergeCell ref="AD27:AE28"/>
    <mergeCell ref="AI27:AK27"/>
    <mergeCell ref="AX27:AZ27"/>
    <mergeCell ref="AR27:AT27"/>
    <mergeCell ref="AF27:AH27"/>
    <mergeCell ref="AO27:AQ27"/>
    <mergeCell ref="BA27:BC27"/>
    <mergeCell ref="AR26:AW26"/>
    <mergeCell ref="BD43:BE43"/>
    <mergeCell ref="BD44:BE44"/>
    <mergeCell ref="BD30:BE30"/>
    <mergeCell ref="BD31:BE31"/>
    <mergeCell ref="AB42:AC42"/>
    <mergeCell ref="BD41:BE41"/>
    <mergeCell ref="AD46:AE46"/>
    <mergeCell ref="AD47:AE47"/>
    <mergeCell ref="BD39:BE39"/>
    <mergeCell ref="BD35:BE35"/>
    <mergeCell ref="BD42:BE42"/>
    <mergeCell ref="BD33:BE33"/>
    <mergeCell ref="BD38:BE38"/>
    <mergeCell ref="AD38:AE38"/>
    <mergeCell ref="AD48:AE48"/>
    <mergeCell ref="BD52:BE52"/>
    <mergeCell ref="AL27:AN27"/>
    <mergeCell ref="T34:U34"/>
    <mergeCell ref="R25:S28"/>
    <mergeCell ref="R29:S29"/>
    <mergeCell ref="T29:U29"/>
    <mergeCell ref="B32:O32"/>
    <mergeCell ref="AD29:AE29"/>
    <mergeCell ref="AD34:AE34"/>
    <mergeCell ref="V34:W34"/>
    <mergeCell ref="V31:W31"/>
    <mergeCell ref="X31:Y31"/>
    <mergeCell ref="T33:U33"/>
    <mergeCell ref="V33:W33"/>
    <mergeCell ref="X33:Y33"/>
    <mergeCell ref="Z33:AA33"/>
    <mergeCell ref="AD33:AE33"/>
    <mergeCell ref="BD29:BE29"/>
    <mergeCell ref="BD25:BE28"/>
    <mergeCell ref="T39:U39"/>
    <mergeCell ref="T54:U54"/>
    <mergeCell ref="T42:U42"/>
    <mergeCell ref="V39:W39"/>
    <mergeCell ref="V55:W55"/>
    <mergeCell ref="Z29:AA29"/>
    <mergeCell ref="AB29:AC29"/>
    <mergeCell ref="A25:A28"/>
    <mergeCell ref="V26:W28"/>
    <mergeCell ref="T26:U28"/>
    <mergeCell ref="Z27:AA28"/>
    <mergeCell ref="B25:O28"/>
    <mergeCell ref="T25:AE25"/>
    <mergeCell ref="P25:Q28"/>
    <mergeCell ref="X34:Y34"/>
    <mergeCell ref="P30:Q30"/>
    <mergeCell ref="R30:S30"/>
    <mergeCell ref="Z30:AA30"/>
    <mergeCell ref="AB30:AC30"/>
    <mergeCell ref="T31:U31"/>
    <mergeCell ref="B34:O34"/>
    <mergeCell ref="AD53:AE53"/>
    <mergeCell ref="AD55:AE55"/>
    <mergeCell ref="T37:U37"/>
    <mergeCell ref="AB35:AC35"/>
    <mergeCell ref="Z37:AA37"/>
    <mergeCell ref="X55:Y55"/>
    <mergeCell ref="AB47:AC47"/>
    <mergeCell ref="X56:Y56"/>
    <mergeCell ref="Z47:AA47"/>
    <mergeCell ref="X50:Y50"/>
    <mergeCell ref="Z50:AA50"/>
    <mergeCell ref="Z45:AA45"/>
    <mergeCell ref="AB50:AC50"/>
    <mergeCell ref="Z56:AA56"/>
    <mergeCell ref="Z51:AA51"/>
    <mergeCell ref="AB46:AC46"/>
    <mergeCell ref="AD52:AE52"/>
    <mergeCell ref="V88:W88"/>
    <mergeCell ref="AD44:AE44"/>
    <mergeCell ref="AB38:AC38"/>
    <mergeCell ref="V46:W46"/>
    <mergeCell ref="X46:Y46"/>
    <mergeCell ref="V47:W47"/>
    <mergeCell ref="X47:Y47"/>
    <mergeCell ref="X38:Y38"/>
    <mergeCell ref="X39:Y39"/>
    <mergeCell ref="AD72:AE72"/>
    <mergeCell ref="Z72:AA72"/>
    <mergeCell ref="Z76:AA76"/>
    <mergeCell ref="Z74:AA74"/>
    <mergeCell ref="V82:W82"/>
    <mergeCell ref="AB88:AC88"/>
    <mergeCell ref="Z38:AA38"/>
    <mergeCell ref="V41:W41"/>
    <mergeCell ref="AB44:AC44"/>
    <mergeCell ref="P42:Q42"/>
    <mergeCell ref="R53:S53"/>
    <mergeCell ref="R36:S36"/>
    <mergeCell ref="AD41:AE41"/>
    <mergeCell ref="V49:W49"/>
    <mergeCell ref="X49:Y49"/>
    <mergeCell ref="P52:Q52"/>
    <mergeCell ref="V42:W42"/>
    <mergeCell ref="T40:U40"/>
    <mergeCell ref="Z46:AA46"/>
    <mergeCell ref="AD112:AE112"/>
    <mergeCell ref="Z113:AA113"/>
    <mergeCell ref="AB45:AC45"/>
    <mergeCell ref="AD45:AE45"/>
    <mergeCell ref="AD50:AE50"/>
    <mergeCell ref="Z49:AA49"/>
    <mergeCell ref="Z71:AA71"/>
    <mergeCell ref="AB79:AC79"/>
    <mergeCell ref="AB78:AC78"/>
    <mergeCell ref="AB84:AC84"/>
    <mergeCell ref="P48:Q48"/>
    <mergeCell ref="R48:S48"/>
    <mergeCell ref="R52:S52"/>
    <mergeCell ref="AD77:AE77"/>
    <mergeCell ref="T49:U49"/>
    <mergeCell ref="V50:W50"/>
    <mergeCell ref="T52:U52"/>
    <mergeCell ref="V44:W44"/>
    <mergeCell ref="AD43:AE43"/>
    <mergeCell ref="AD35:AE35"/>
    <mergeCell ref="BD36:BE36"/>
    <mergeCell ref="V35:W35"/>
    <mergeCell ref="X35:Y35"/>
    <mergeCell ref="Z35:AA35"/>
    <mergeCell ref="X37:Y37"/>
    <mergeCell ref="V61:W61"/>
    <mergeCell ref="V58:W60"/>
    <mergeCell ref="Z61:AA61"/>
    <mergeCell ref="Z62:AA62"/>
    <mergeCell ref="X61:Y61"/>
    <mergeCell ref="V51:W51"/>
    <mergeCell ref="V53:W53"/>
    <mergeCell ref="BD74:BE74"/>
    <mergeCell ref="AD86:AE86"/>
    <mergeCell ref="BD13:BD14"/>
    <mergeCell ref="AF13:AF14"/>
    <mergeCell ref="V66:W66"/>
    <mergeCell ref="X66:Y66"/>
    <mergeCell ref="Z66:AA66"/>
    <mergeCell ref="AB66:AC66"/>
    <mergeCell ref="AD66:AE66"/>
    <mergeCell ref="Z65:AA65"/>
    <mergeCell ref="V74:W74"/>
    <mergeCell ref="X74:Y74"/>
    <mergeCell ref="X70:Y70"/>
    <mergeCell ref="X68:Y68"/>
    <mergeCell ref="X72:Y72"/>
    <mergeCell ref="AD71:AE71"/>
    <mergeCell ref="AD76:AE76"/>
    <mergeCell ref="X80:Y80"/>
    <mergeCell ref="X81:Y81"/>
    <mergeCell ref="BF77:BI77"/>
    <mergeCell ref="BF75:BI75"/>
    <mergeCell ref="V76:W76"/>
    <mergeCell ref="BI13:BI14"/>
    <mergeCell ref="R72:S72"/>
    <mergeCell ref="T72:U72"/>
    <mergeCell ref="V72:W72"/>
    <mergeCell ref="AT13:AV13"/>
    <mergeCell ref="AS13:AS14"/>
    <mergeCell ref="P55:Q55"/>
    <mergeCell ref="Z77:AA77"/>
    <mergeCell ref="AO13:AR13"/>
    <mergeCell ref="T30:U30"/>
    <mergeCell ref="V30:W30"/>
    <mergeCell ref="P77:Q77"/>
    <mergeCell ref="R37:S37"/>
    <mergeCell ref="T36:U36"/>
    <mergeCell ref="BF69:BI69"/>
    <mergeCell ref="BF48:BI48"/>
    <mergeCell ref="BD47:BE47"/>
    <mergeCell ref="BF25:BI28"/>
    <mergeCell ref="BF29:BI29"/>
    <mergeCell ref="BF31:BI31"/>
    <mergeCell ref="BD34:BE34"/>
    <mergeCell ref="BD65:BE65"/>
    <mergeCell ref="BF67:BI68"/>
    <mergeCell ref="BD62:BE62"/>
    <mergeCell ref="V52:W52"/>
    <mergeCell ref="AB55:AC55"/>
    <mergeCell ref="AB65:AC65"/>
    <mergeCell ref="AD65:AE65"/>
    <mergeCell ref="V54:W54"/>
    <mergeCell ref="BF81:BI81"/>
    <mergeCell ref="AD82:AE82"/>
    <mergeCell ref="BD115:BE115"/>
    <mergeCell ref="AO125:AQ125"/>
    <mergeCell ref="AL125:AN125"/>
    <mergeCell ref="BD101:BE101"/>
    <mergeCell ref="BD89:BE89"/>
    <mergeCell ref="BH13:BH14"/>
    <mergeCell ref="T73:U73"/>
    <mergeCell ref="V73:W73"/>
    <mergeCell ref="X73:Y73"/>
    <mergeCell ref="V29:W29"/>
    <mergeCell ref="X27:Y28"/>
    <mergeCell ref="AB32:AC32"/>
    <mergeCell ref="BB13:BB14"/>
    <mergeCell ref="AW13:AW14"/>
    <mergeCell ref="X30:Y30"/>
    <mergeCell ref="AD30:AE30"/>
    <mergeCell ref="X29:Y29"/>
    <mergeCell ref="Z34:AA34"/>
    <mergeCell ref="X32:Y32"/>
    <mergeCell ref="Z32:AA32"/>
    <mergeCell ref="Z31:AA31"/>
    <mergeCell ref="AB33:AC33"/>
    <mergeCell ref="AB31:AC31"/>
    <mergeCell ref="AD78:AE78"/>
    <mergeCell ref="BD78:BE78"/>
    <mergeCell ref="AB124:AC124"/>
    <mergeCell ref="BD72:BE72"/>
    <mergeCell ref="AD75:AE75"/>
    <mergeCell ref="BD68:BE68"/>
    <mergeCell ref="AD88:AE88"/>
    <mergeCell ref="BF124:BI124"/>
    <mergeCell ref="AB120:AC120"/>
    <mergeCell ref="V116:W116"/>
    <mergeCell ref="V117:W117"/>
    <mergeCell ref="V128:W128"/>
    <mergeCell ref="T127:U127"/>
    <mergeCell ref="Z124:AA124"/>
    <mergeCell ref="X119:Y119"/>
    <mergeCell ref="T125:U125"/>
    <mergeCell ref="Z119:AA119"/>
    <mergeCell ref="Z127:AA127"/>
    <mergeCell ref="T121:U121"/>
    <mergeCell ref="V121:W121"/>
    <mergeCell ref="T119:U119"/>
    <mergeCell ref="BF125:BI125"/>
    <mergeCell ref="BD85:BE85"/>
    <mergeCell ref="AD79:AE79"/>
    <mergeCell ref="BD79:BE79"/>
    <mergeCell ref="Z80:AA80"/>
    <mergeCell ref="Z84:AA84"/>
    <mergeCell ref="X79:Y79"/>
    <mergeCell ref="V85:W85"/>
    <mergeCell ref="BD81:BE81"/>
    <mergeCell ref="T85:U85"/>
    <mergeCell ref="Z86:AA86"/>
    <mergeCell ref="T87:U87"/>
    <mergeCell ref="AL99:AN99"/>
    <mergeCell ref="X86:Y86"/>
    <mergeCell ref="V80:W80"/>
    <mergeCell ref="AD109:AE109"/>
    <mergeCell ref="AD108:AE108"/>
    <mergeCell ref="AB81:AC81"/>
    <mergeCell ref="Z114:AA114"/>
    <mergeCell ref="X121:Y121"/>
    <mergeCell ref="X120:Y120"/>
    <mergeCell ref="X123:Y123"/>
    <mergeCell ref="AB121:AC121"/>
    <mergeCell ref="T88:U88"/>
    <mergeCell ref="AB112:AC112"/>
    <mergeCell ref="T89:U89"/>
    <mergeCell ref="X89:Y89"/>
    <mergeCell ref="Z108:AA108"/>
    <mergeCell ref="Z112:AA112"/>
    <mergeCell ref="AB109:AC109"/>
    <mergeCell ref="AB108:AC108"/>
    <mergeCell ref="V112:W112"/>
    <mergeCell ref="V105:W105"/>
    <mergeCell ref="X105:Y105"/>
    <mergeCell ref="V106:W106"/>
    <mergeCell ref="X106:Y106"/>
    <mergeCell ref="V89:W89"/>
    <mergeCell ref="Z89:AA89"/>
    <mergeCell ref="X111:Y111"/>
    <mergeCell ref="AD118:AE118"/>
    <mergeCell ref="V118:W118"/>
    <mergeCell ref="X118:Y118"/>
    <mergeCell ref="V120:W120"/>
    <mergeCell ref="T120:U120"/>
    <mergeCell ref="AB122:AC122"/>
    <mergeCell ref="T56:U56"/>
    <mergeCell ref="T69:U69"/>
    <mergeCell ref="V69:W69"/>
    <mergeCell ref="X69:Y69"/>
    <mergeCell ref="AD59:AE60"/>
    <mergeCell ref="AB62:AC62"/>
    <mergeCell ref="T64:U64"/>
    <mergeCell ref="AD69:AE69"/>
    <mergeCell ref="T65:U65"/>
    <mergeCell ref="V65:W65"/>
    <mergeCell ref="X65:Y65"/>
    <mergeCell ref="V75:W75"/>
    <mergeCell ref="X75:Y75"/>
    <mergeCell ref="Z75:AA75"/>
    <mergeCell ref="T71:U71"/>
    <mergeCell ref="AB75:AC75"/>
    <mergeCell ref="Z70:AA70"/>
    <mergeCell ref="X71:Y71"/>
    <mergeCell ref="Z73:AA73"/>
    <mergeCell ref="V71:W71"/>
    <mergeCell ref="AB118:AC118"/>
    <mergeCell ref="X113:Y113"/>
    <mergeCell ref="T113:U113"/>
    <mergeCell ref="V113:W113"/>
    <mergeCell ref="Z115:AA115"/>
    <mergeCell ref="X112:Y112"/>
    <mergeCell ref="X125:Y125"/>
    <mergeCell ref="AB125:AC125"/>
    <mergeCell ref="Z125:AA125"/>
    <mergeCell ref="X124:Y124"/>
    <mergeCell ref="V124:W124"/>
    <mergeCell ref="A127:S127"/>
    <mergeCell ref="A124:S124"/>
    <mergeCell ref="Z40:AA40"/>
    <mergeCell ref="AB40:AC40"/>
    <mergeCell ref="B47:O47"/>
    <mergeCell ref="B50:O50"/>
    <mergeCell ref="B49:O49"/>
    <mergeCell ref="R50:S50"/>
    <mergeCell ref="P53:Q53"/>
    <mergeCell ref="Z42:AA42"/>
    <mergeCell ref="V48:W48"/>
    <mergeCell ref="P46:Q46"/>
    <mergeCell ref="R46:S46"/>
    <mergeCell ref="P50:Q50"/>
    <mergeCell ref="P49:Q49"/>
    <mergeCell ref="T50:U50"/>
    <mergeCell ref="Z43:AA43"/>
    <mergeCell ref="R49:S49"/>
    <mergeCell ref="B43:O43"/>
    <mergeCell ref="T77:U77"/>
    <mergeCell ref="T61:U61"/>
    <mergeCell ref="T58:U60"/>
    <mergeCell ref="R122:S122"/>
    <mergeCell ref="B117:O117"/>
    <mergeCell ref="X116:Y116"/>
    <mergeCell ref="T115:U115"/>
    <mergeCell ref="B119:O119"/>
    <mergeCell ref="V40:W40"/>
    <mergeCell ref="X41:Y41"/>
    <mergeCell ref="Z41:AA41"/>
    <mergeCell ref="B51:O51"/>
    <mergeCell ref="BF129:BI129"/>
    <mergeCell ref="AI127:AK127"/>
    <mergeCell ref="BA129:BC129"/>
    <mergeCell ref="AF129:AH129"/>
    <mergeCell ref="AO128:AQ128"/>
    <mergeCell ref="BD127:BE127"/>
    <mergeCell ref="AR128:AT128"/>
    <mergeCell ref="AU129:AW129"/>
    <mergeCell ref="A128:S128"/>
    <mergeCell ref="V127:W127"/>
    <mergeCell ref="Z128:AA128"/>
    <mergeCell ref="BD128:BE128"/>
    <mergeCell ref="AX125:AZ125"/>
    <mergeCell ref="AB128:AC128"/>
    <mergeCell ref="AR125:AT125"/>
    <mergeCell ref="AU125:AW125"/>
    <mergeCell ref="AR127:AT127"/>
    <mergeCell ref="AF127:AH127"/>
    <mergeCell ref="AD127:AE127"/>
    <mergeCell ref="R112:S112"/>
    <mergeCell ref="V115:W115"/>
    <mergeCell ref="X115:Y115"/>
    <mergeCell ref="B122:O122"/>
    <mergeCell ref="V45:W45"/>
    <mergeCell ref="X45:Y45"/>
    <mergeCell ref="AD125:AE125"/>
    <mergeCell ref="AF125:AH125"/>
    <mergeCell ref="AO127:AQ127"/>
    <mergeCell ref="B79:O79"/>
    <mergeCell ref="V101:W101"/>
    <mergeCell ref="T81:U81"/>
    <mergeCell ref="V81:W81"/>
    <mergeCell ref="T80:U80"/>
    <mergeCell ref="R81:S81"/>
    <mergeCell ref="R85:S85"/>
    <mergeCell ref="B88:O88"/>
    <mergeCell ref="T48:U48"/>
    <mergeCell ref="V78:W78"/>
    <mergeCell ref="AB82:AC82"/>
    <mergeCell ref="X48:Y48"/>
    <mergeCell ref="Z48:AA48"/>
    <mergeCell ref="AB49:AC49"/>
    <mergeCell ref="Z69:AA69"/>
    <mergeCell ref="AB69:AC69"/>
    <mergeCell ref="AB54:AC54"/>
    <mergeCell ref="AB53:AC53"/>
    <mergeCell ref="T55:U55"/>
    <mergeCell ref="T53:U53"/>
    <mergeCell ref="AB77:AC77"/>
    <mergeCell ref="R70:S70"/>
    <mergeCell ref="T66:U66"/>
    <mergeCell ref="R69:S69"/>
    <mergeCell ref="R68:S68"/>
    <mergeCell ref="P97:Q100"/>
    <mergeCell ref="R97:S100"/>
    <mergeCell ref="R101:S101"/>
    <mergeCell ref="A92:R92"/>
    <mergeCell ref="A97:A100"/>
    <mergeCell ref="B90:O90"/>
    <mergeCell ref="B101:O101"/>
    <mergeCell ref="B81:O81"/>
    <mergeCell ref="P102:Q102"/>
    <mergeCell ref="B102:O102"/>
    <mergeCell ref="R102:S102"/>
    <mergeCell ref="R41:S41"/>
    <mergeCell ref="B46:O46"/>
    <mergeCell ref="B35:O35"/>
    <mergeCell ref="B40:O40"/>
    <mergeCell ref="R44:S44"/>
    <mergeCell ref="R40:S40"/>
    <mergeCell ref="R43:S43"/>
    <mergeCell ref="B116:O116"/>
    <mergeCell ref="AB102:AC102"/>
    <mergeCell ref="P116:Q116"/>
    <mergeCell ref="V36:W36"/>
    <mergeCell ref="Z36:AA36"/>
    <mergeCell ref="T35:U35"/>
    <mergeCell ref="P37:Q37"/>
    <mergeCell ref="R63:S63"/>
    <mergeCell ref="T63:U63"/>
    <mergeCell ref="B41:O41"/>
    <mergeCell ref="T38:U38"/>
    <mergeCell ref="B75:O75"/>
    <mergeCell ref="P75:Q75"/>
    <mergeCell ref="B63:O63"/>
    <mergeCell ref="P63:Q63"/>
    <mergeCell ref="X59:Y60"/>
    <mergeCell ref="B44:O44"/>
    <mergeCell ref="T46:U46"/>
    <mergeCell ref="T47:U47"/>
    <mergeCell ref="T43:U43"/>
    <mergeCell ref="P51:Q51"/>
    <mergeCell ref="Z81:AA81"/>
    <mergeCell ref="P81:Q81"/>
    <mergeCell ref="R91:S91"/>
    <mergeCell ref="X90:Y90"/>
    <mergeCell ref="Z102:AA102"/>
    <mergeCell ref="Z91:AA91"/>
    <mergeCell ref="V91:W91"/>
    <mergeCell ref="P117:Q117"/>
    <mergeCell ref="Z123:AA123"/>
    <mergeCell ref="AB123:AC123"/>
    <mergeCell ref="R117:S117"/>
    <mergeCell ref="X114:Y114"/>
    <mergeCell ref="R115:S115"/>
    <mergeCell ref="V123:W123"/>
    <mergeCell ref="X122:Y122"/>
    <mergeCell ref="R119:S119"/>
    <mergeCell ref="R121:S121"/>
    <mergeCell ref="R116:S116"/>
    <mergeCell ref="P88:Q88"/>
    <mergeCell ref="Z122:AA122"/>
    <mergeCell ref="T116:U116"/>
    <mergeCell ref="T114:U114"/>
    <mergeCell ref="P84:Q84"/>
    <mergeCell ref="V114:W114"/>
    <mergeCell ref="P112:Q112"/>
    <mergeCell ref="T118:U118"/>
    <mergeCell ref="T122:U122"/>
    <mergeCell ref="R123:S123"/>
    <mergeCell ref="R114:S114"/>
    <mergeCell ref="R120:S120"/>
    <mergeCell ref="R113:S113"/>
    <mergeCell ref="P113:Q113"/>
    <mergeCell ref="AU5:BI5"/>
    <mergeCell ref="AL58:AQ58"/>
    <mergeCell ref="AR58:AW58"/>
    <mergeCell ref="AX58:BC58"/>
    <mergeCell ref="BE13:BE14"/>
    <mergeCell ref="BF13:BF14"/>
    <mergeCell ref="A24:BI24"/>
    <mergeCell ref="BG13:BG14"/>
    <mergeCell ref="AX59:AZ59"/>
    <mergeCell ref="BA59:BC59"/>
    <mergeCell ref="BD55:BE55"/>
    <mergeCell ref="X54:Y54"/>
    <mergeCell ref="Z54:AA54"/>
    <mergeCell ref="AL59:AN59"/>
    <mergeCell ref="AO59:AQ59"/>
    <mergeCell ref="AR59:AT59"/>
    <mergeCell ref="AU59:AW59"/>
    <mergeCell ref="AB59:AC60"/>
    <mergeCell ref="A13:A14"/>
    <mergeCell ref="P36:Q36"/>
    <mergeCell ref="AD31:AE31"/>
    <mergeCell ref="X36:Y36"/>
    <mergeCell ref="P32:Q32"/>
    <mergeCell ref="T32:U32"/>
    <mergeCell ref="V32:W32"/>
    <mergeCell ref="AB13:AE13"/>
    <mergeCell ref="F13:F14"/>
    <mergeCell ref="R33:S33"/>
    <mergeCell ref="V37:W37"/>
    <mergeCell ref="V38:W38"/>
    <mergeCell ref="P35:Q35"/>
    <mergeCell ref="AU27:AW27"/>
    <mergeCell ref="B37:O37"/>
    <mergeCell ref="B13:E13"/>
    <mergeCell ref="AF59:AH59"/>
    <mergeCell ref="AI59:AK59"/>
    <mergeCell ref="AD32:AE32"/>
    <mergeCell ref="R32:S32"/>
    <mergeCell ref="B33:O33"/>
    <mergeCell ref="P33:Q33"/>
    <mergeCell ref="AL26:AQ26"/>
    <mergeCell ref="AF26:AK26"/>
    <mergeCell ref="T13:V13"/>
    <mergeCell ref="X13:Z13"/>
    <mergeCell ref="X26:AE26"/>
    <mergeCell ref="AK13:AN13"/>
    <mergeCell ref="AG13:AI13"/>
    <mergeCell ref="AA13:AA14"/>
    <mergeCell ref="W13:W14"/>
    <mergeCell ref="AF25:BC25"/>
    <mergeCell ref="O13:R13"/>
    <mergeCell ref="B52:O52"/>
    <mergeCell ref="X42:Y42"/>
    <mergeCell ref="X44:Y44"/>
    <mergeCell ref="Z44:AA44"/>
    <mergeCell ref="B53:O53"/>
    <mergeCell ref="R51:S51"/>
    <mergeCell ref="T51:U51"/>
    <mergeCell ref="R35:S35"/>
    <mergeCell ref="P40:Q40"/>
    <mergeCell ref="AB51:AC51"/>
    <mergeCell ref="B39:O39"/>
    <mergeCell ref="P38:Q38"/>
    <mergeCell ref="B42:O42"/>
    <mergeCell ref="BF32:BI32"/>
    <mergeCell ref="BC13:BC14"/>
    <mergeCell ref="AB34:AC34"/>
    <mergeCell ref="T44:U44"/>
    <mergeCell ref="X43:Y43"/>
    <mergeCell ref="AD39:AE39"/>
    <mergeCell ref="X40:Y40"/>
    <mergeCell ref="G13:I13"/>
    <mergeCell ref="K13:N13"/>
    <mergeCell ref="B67:O67"/>
    <mergeCell ref="BF57:BI60"/>
    <mergeCell ref="AD56:AE56"/>
    <mergeCell ref="R34:S34"/>
    <mergeCell ref="B36:O36"/>
    <mergeCell ref="R31:S31"/>
    <mergeCell ref="S13:S14"/>
    <mergeCell ref="B30:O30"/>
    <mergeCell ref="B29:O29"/>
    <mergeCell ref="P29:Q29"/>
    <mergeCell ref="B54:O54"/>
    <mergeCell ref="P45:Q45"/>
    <mergeCell ref="R45:S45"/>
    <mergeCell ref="T45:U45"/>
    <mergeCell ref="P57:Q60"/>
    <mergeCell ref="AJ13:AJ14"/>
    <mergeCell ref="AX13:BA13"/>
    <mergeCell ref="J13:J14"/>
    <mergeCell ref="B31:O31"/>
    <mergeCell ref="R42:S42"/>
    <mergeCell ref="B38:O38"/>
    <mergeCell ref="R38:S38"/>
    <mergeCell ref="P41:Q41"/>
    <mergeCell ref="AU3:BI3"/>
    <mergeCell ref="Q6:AS6"/>
    <mergeCell ref="AU9:BG9"/>
    <mergeCell ref="BD53:BE53"/>
    <mergeCell ref="P34:Q34"/>
    <mergeCell ref="AB36:AC36"/>
    <mergeCell ref="AB41:AC41"/>
    <mergeCell ref="T41:U41"/>
    <mergeCell ref="AQ11:BI11"/>
    <mergeCell ref="P31:Q31"/>
    <mergeCell ref="BF79:BI79"/>
    <mergeCell ref="BD83:BE83"/>
    <mergeCell ref="X85:Y85"/>
    <mergeCell ref="AD83:AE83"/>
    <mergeCell ref="BD91:BE91"/>
    <mergeCell ref="BD102:BE102"/>
    <mergeCell ref="BF102:BI102"/>
    <mergeCell ref="R79:S79"/>
    <mergeCell ref="V77:W77"/>
    <mergeCell ref="BD32:BE32"/>
    <mergeCell ref="BD37:BE37"/>
    <mergeCell ref="BD67:BE67"/>
    <mergeCell ref="Z39:AA39"/>
    <mergeCell ref="V63:W63"/>
    <mergeCell ref="X63:Y63"/>
    <mergeCell ref="Z63:AA63"/>
    <mergeCell ref="Z59:AA60"/>
    <mergeCell ref="R57:S60"/>
    <mergeCell ref="T57:AE57"/>
    <mergeCell ref="AU7:BG7"/>
    <mergeCell ref="R80:S80"/>
    <mergeCell ref="BF66:BI66"/>
    <mergeCell ref="P101:Q101"/>
    <mergeCell ref="P91:Q91"/>
    <mergeCell ref="AO134:AQ137"/>
    <mergeCell ref="A136:J137"/>
    <mergeCell ref="E154:BE154"/>
    <mergeCell ref="E177:BE177"/>
    <mergeCell ref="E175:BE175"/>
    <mergeCell ref="A154:D154"/>
    <mergeCell ref="BF153:BI153"/>
    <mergeCell ref="BF162:BI162"/>
    <mergeCell ref="A164:D164"/>
    <mergeCell ref="E168:BE168"/>
    <mergeCell ref="BF168:BI168"/>
    <mergeCell ref="A159:D159"/>
    <mergeCell ref="BF158:BI158"/>
    <mergeCell ref="E153:BE153"/>
    <mergeCell ref="BF154:BI154"/>
    <mergeCell ref="BF155:BI155"/>
    <mergeCell ref="A155:D155"/>
    <mergeCell ref="A156:D156"/>
    <mergeCell ref="A146:D146"/>
    <mergeCell ref="E146:BE146"/>
    <mergeCell ref="BF146:BI146"/>
    <mergeCell ref="V129:W129"/>
    <mergeCell ref="X129:Y129"/>
    <mergeCell ref="AO132:AW132"/>
    <mergeCell ref="A125:S125"/>
    <mergeCell ref="Z116:AA116"/>
    <mergeCell ref="AD120:AE120"/>
    <mergeCell ref="AD124:AE124"/>
    <mergeCell ref="AD123:AE123"/>
    <mergeCell ref="AD121:AE121"/>
    <mergeCell ref="A57:A60"/>
    <mergeCell ref="B57:O60"/>
    <mergeCell ref="AO129:AQ129"/>
    <mergeCell ref="AR129:AT129"/>
    <mergeCell ref="AB129:AC129"/>
    <mergeCell ref="T129:U129"/>
    <mergeCell ref="A147:D147"/>
    <mergeCell ref="E147:BE147"/>
    <mergeCell ref="BF147:BI147"/>
    <mergeCell ref="A50:A51"/>
    <mergeCell ref="AX133:BI134"/>
    <mergeCell ref="AX135:BI137"/>
    <mergeCell ref="A53:A54"/>
    <mergeCell ref="BF53:BI54"/>
    <mergeCell ref="BF50:BI51"/>
    <mergeCell ref="A67:A68"/>
    <mergeCell ref="BF62:BI62"/>
    <mergeCell ref="A83:A84"/>
    <mergeCell ref="BF83:BI84"/>
    <mergeCell ref="A90:A91"/>
    <mergeCell ref="B62:O62"/>
    <mergeCell ref="P62:Q62"/>
    <mergeCell ref="R62:S62"/>
    <mergeCell ref="T62:U62"/>
    <mergeCell ref="V62:W62"/>
    <mergeCell ref="X62:Y62"/>
    <mergeCell ref="BF130:BI130"/>
    <mergeCell ref="B72:O72"/>
    <mergeCell ref="T75:U75"/>
    <mergeCell ref="AB73:AC73"/>
    <mergeCell ref="P80:Q80"/>
    <mergeCell ref="BF90:BI91"/>
  </mergeCells>
  <phoneticPr fontId="33" type="noConversion"/>
  <printOptions horizontalCentered="1"/>
  <pageMargins left="0.23622047244094491" right="0.23622047244094491" top="0.47244094488188981" bottom="0.47244094488188981" header="0.31496062992125984" footer="0.31496062992125984"/>
  <pageSetup paperSize="8" scale="24" fitToHeight="0" orientation="portrait" r:id="rId1"/>
  <headerFooter scaleWithDoc="0"/>
  <rowBreaks count="2" manualBreakCount="2">
    <brk id="56" max="60" man="1"/>
    <brk id="95" max="6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0"/>
  <sheetViews>
    <sheetView workbookViewId="0">
      <selection sqref="A1:N21"/>
    </sheetView>
  </sheetViews>
  <sheetFormatPr defaultRowHeight="13.2" x14ac:dyDescent="0.25"/>
  <sheetData>
    <row r="1" spans="1:14" ht="22.8" x14ac:dyDescent="0.25">
      <c r="A1" s="900" t="s">
        <v>377</v>
      </c>
      <c r="B1" s="901"/>
      <c r="C1" s="901"/>
      <c r="D1" s="901"/>
      <c r="E1" s="901"/>
      <c r="F1" s="901"/>
      <c r="G1" s="901"/>
      <c r="H1" s="901"/>
      <c r="I1" s="901"/>
      <c r="J1" s="901"/>
      <c r="K1" s="901"/>
      <c r="L1" s="901"/>
      <c r="M1" s="901"/>
      <c r="N1" s="902"/>
    </row>
    <row r="4" spans="1:14" ht="32.4" x14ac:dyDescent="0.25">
      <c r="A4" s="910" t="s">
        <v>378</v>
      </c>
      <c r="B4" s="911"/>
      <c r="C4" s="911"/>
      <c r="D4" s="911"/>
      <c r="E4" s="911"/>
      <c r="F4" s="911"/>
      <c r="G4" s="911"/>
      <c r="H4" s="911"/>
      <c r="I4" s="911"/>
      <c r="J4" s="911"/>
      <c r="K4" s="911"/>
      <c r="L4" s="911"/>
      <c r="M4" s="911"/>
      <c r="N4" s="912"/>
    </row>
    <row r="7" spans="1:14" ht="37.799999999999997" x14ac:dyDescent="0.25">
      <c r="A7" s="913" t="s">
        <v>379</v>
      </c>
      <c r="B7" s="914"/>
      <c r="C7" s="914"/>
      <c r="D7" s="914"/>
      <c r="E7" s="914"/>
      <c r="F7" s="914"/>
      <c r="G7" s="914"/>
      <c r="H7" s="914"/>
      <c r="I7" s="914"/>
      <c r="J7" s="914"/>
      <c r="K7" s="914"/>
      <c r="L7" s="914"/>
      <c r="M7" s="914"/>
      <c r="N7" s="915"/>
    </row>
    <row r="11" spans="1:14" ht="45.75" customHeight="1" x14ac:dyDescent="0.25">
      <c r="A11" s="916" t="s">
        <v>380</v>
      </c>
      <c r="B11" s="901"/>
      <c r="C11" s="901"/>
      <c r="D11" s="901"/>
      <c r="E11" s="901"/>
      <c r="F11" s="901"/>
      <c r="G11" s="901"/>
      <c r="H11" s="901"/>
      <c r="I11" s="901"/>
      <c r="J11" s="901"/>
      <c r="K11" s="901"/>
      <c r="L11" s="901"/>
      <c r="M11" s="901"/>
      <c r="N11" s="902"/>
    </row>
    <row r="14" spans="1:14" ht="48.75" customHeight="1" x14ac:dyDescent="0.25">
      <c r="A14" s="903" t="s">
        <v>381</v>
      </c>
      <c r="B14" s="901"/>
      <c r="C14" s="901"/>
      <c r="D14" s="901"/>
      <c r="E14" s="901"/>
      <c r="F14" s="901"/>
      <c r="G14" s="901"/>
      <c r="H14" s="901"/>
      <c r="I14" s="901"/>
      <c r="J14" s="901"/>
      <c r="K14" s="901"/>
      <c r="L14" s="901"/>
      <c r="M14" s="901"/>
      <c r="N14" s="902"/>
    </row>
    <row r="18" spans="1:65" ht="56.4" x14ac:dyDescent="0.25">
      <c r="A18" s="904" t="s">
        <v>382</v>
      </c>
      <c r="B18" s="905"/>
      <c r="C18" s="905"/>
      <c r="D18" s="905"/>
      <c r="E18" s="905"/>
      <c r="F18" s="905"/>
      <c r="G18" s="905"/>
      <c r="H18" s="905"/>
      <c r="I18" s="905"/>
      <c r="J18" s="905"/>
      <c r="K18" s="905"/>
      <c r="L18" s="905"/>
      <c r="M18" s="905"/>
      <c r="N18" s="906"/>
    </row>
    <row r="21" spans="1:65" ht="61.2" x14ac:dyDescent="0.25">
      <c r="A21" s="907" t="s">
        <v>383</v>
      </c>
      <c r="B21" s="908"/>
      <c r="C21" s="908"/>
      <c r="D21" s="908"/>
      <c r="E21" s="908"/>
      <c r="F21" s="908"/>
      <c r="G21" s="908"/>
      <c r="H21" s="908"/>
      <c r="I21" s="908"/>
      <c r="J21" s="908"/>
      <c r="K21" s="908"/>
      <c r="L21" s="908"/>
      <c r="M21" s="908"/>
      <c r="N21" s="909"/>
    </row>
    <row r="24" spans="1:65" ht="22.8" x14ac:dyDescent="0.25">
      <c r="A24" s="900" t="s">
        <v>377</v>
      </c>
      <c r="B24" s="901"/>
      <c r="C24" s="901"/>
      <c r="D24" s="901"/>
      <c r="E24" s="901"/>
      <c r="F24" s="901"/>
      <c r="G24" s="901"/>
      <c r="H24" s="901"/>
      <c r="I24" s="901"/>
      <c r="J24" s="901"/>
      <c r="K24" s="901"/>
      <c r="L24" s="901"/>
      <c r="M24" s="901"/>
      <c r="N24" s="902"/>
    </row>
    <row r="27" spans="1:65" ht="22.8" x14ac:dyDescent="0.25">
      <c r="A27" s="900" t="s">
        <v>377</v>
      </c>
      <c r="B27" s="901"/>
      <c r="C27" s="901"/>
      <c r="D27" s="901"/>
      <c r="E27" s="901"/>
      <c r="F27" s="901"/>
      <c r="G27" s="901"/>
      <c r="H27" s="901"/>
      <c r="I27" s="901"/>
      <c r="J27" s="901"/>
      <c r="K27" s="901"/>
      <c r="L27" s="901"/>
      <c r="M27" s="901"/>
      <c r="N27" s="902"/>
    </row>
    <row r="29" spans="1:65" ht="23.25" customHeight="1" x14ac:dyDescent="0.25">
      <c r="F29" s="900"/>
      <c r="G29" s="901"/>
      <c r="H29" s="901"/>
      <c r="I29" s="901"/>
      <c r="J29" s="901"/>
      <c r="K29" s="901"/>
      <c r="L29" s="901"/>
      <c r="M29" s="901"/>
      <c r="N29" s="901"/>
      <c r="O29" s="901"/>
      <c r="P29" s="901"/>
      <c r="Q29" s="901"/>
      <c r="R29" s="901"/>
      <c r="S29" s="902"/>
      <c r="T29" s="919"/>
      <c r="U29" s="920"/>
      <c r="V29" s="919"/>
      <c r="W29" s="921"/>
      <c r="X29" s="925"/>
      <c r="Y29" s="920"/>
      <c r="Z29" s="919"/>
      <c r="AA29" s="920"/>
      <c r="AB29" s="919"/>
      <c r="AC29" s="920"/>
      <c r="AD29" s="919"/>
      <c r="AE29" s="920"/>
      <c r="AF29" s="919"/>
      <c r="AG29" s="920"/>
      <c r="AH29" s="919"/>
      <c r="AI29" s="925"/>
      <c r="AJ29" s="6"/>
      <c r="AK29" s="1"/>
      <c r="AL29" s="1"/>
      <c r="AM29" s="3"/>
      <c r="AN29" s="3"/>
      <c r="AO29" s="8"/>
      <c r="AP29" s="5"/>
      <c r="AQ29" s="3"/>
      <c r="AR29" s="3"/>
      <c r="AS29" s="1"/>
      <c r="AT29" s="1"/>
      <c r="AU29" s="10"/>
      <c r="AV29" s="5">
        <v>60</v>
      </c>
      <c r="AW29" s="3">
        <v>32</v>
      </c>
      <c r="AX29" s="9">
        <v>1.5</v>
      </c>
      <c r="AY29" s="5"/>
      <c r="AZ29" s="3"/>
      <c r="BA29" s="7"/>
      <c r="BB29" s="5"/>
      <c r="BC29" s="3"/>
      <c r="BD29" s="9"/>
      <c r="BE29" s="3"/>
      <c r="BF29" s="3"/>
      <c r="BG29" s="8"/>
      <c r="BH29" s="917">
        <f>SUM(AL29,AO29,AR29,AU29,AX29,BA29,BD29)</f>
        <v>1.5</v>
      </c>
      <c r="BI29" s="918"/>
      <c r="BJ29" s="922" t="s">
        <v>138</v>
      </c>
      <c r="BK29" s="923"/>
      <c r="BL29" s="923"/>
      <c r="BM29" s="924"/>
    </row>
    <row r="30" spans="1:65" ht="22.8" x14ac:dyDescent="0.25">
      <c r="A30" s="900" t="s">
        <v>377</v>
      </c>
      <c r="B30" s="901"/>
      <c r="C30" s="901"/>
      <c r="D30" s="901"/>
      <c r="E30" s="901"/>
      <c r="F30" s="901"/>
      <c r="G30" s="901"/>
      <c r="H30" s="901"/>
      <c r="I30" s="901"/>
      <c r="J30" s="901"/>
      <c r="K30" s="901"/>
      <c r="L30" s="901"/>
      <c r="M30" s="901"/>
      <c r="N30" s="902"/>
    </row>
  </sheetData>
  <mergeCells count="21">
    <mergeCell ref="BJ29:BM29"/>
    <mergeCell ref="X29:Y29"/>
    <mergeCell ref="Z29:AA29"/>
    <mergeCell ref="AH29:AI29"/>
    <mergeCell ref="AB29:AC29"/>
    <mergeCell ref="A1:N1"/>
    <mergeCell ref="A4:N4"/>
    <mergeCell ref="A7:N7"/>
    <mergeCell ref="A11:N11"/>
    <mergeCell ref="BH29:BI29"/>
    <mergeCell ref="T29:U29"/>
    <mergeCell ref="A27:N27"/>
    <mergeCell ref="AD29:AE29"/>
    <mergeCell ref="AF29:AG29"/>
    <mergeCell ref="V29:W29"/>
    <mergeCell ref="A30:N30"/>
    <mergeCell ref="F29:S29"/>
    <mergeCell ref="A14:N14"/>
    <mergeCell ref="A18:N18"/>
    <mergeCell ref="A21:N21"/>
    <mergeCell ref="A24:N24"/>
  </mergeCells>
  <phoneticPr fontId="33" type="noConversion"/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Примерный учебный план</vt:lpstr>
      <vt:lpstr>Лист1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В.Е.;Иванов А.В.</dc:creator>
  <cp:lastModifiedBy>Михайлова Инна Николаевна</cp:lastModifiedBy>
  <cp:lastPrinted>2018-06-12T13:48:49Z</cp:lastPrinted>
  <dcterms:created xsi:type="dcterms:W3CDTF">1999-02-26T09:40:51Z</dcterms:created>
  <dcterms:modified xsi:type="dcterms:W3CDTF">2018-06-27T11:27:05Z</dcterms:modified>
</cp:coreProperties>
</file>