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\03.05.2018\"/>
    </mc:Choice>
  </mc:AlternateContent>
  <bookViews>
    <workbookView xWindow="9732" yWindow="-72" windowWidth="19056" windowHeight="11760" tabRatio="457"/>
  </bookViews>
  <sheets>
    <sheet name="Rab_uch_plan" sheetId="24" r:id="rId1"/>
    <sheet name="Лист1" sheetId="25" r:id="rId2"/>
  </sheets>
  <definedNames>
    <definedName name="_xlnm._FilterDatabase" localSheetId="0" hidden="1">Rab_uch_plan!$A$1:$BK$170</definedName>
    <definedName name="_xlnm.Print_Area" localSheetId="0">Rab_uch_plan!$A$1:$BI$212</definedName>
  </definedNames>
  <calcPr calcId="152511"/>
</workbook>
</file>

<file path=xl/calcChain.xml><?xml version="1.0" encoding="utf-8"?>
<calcChain xmlns="http://schemas.openxmlformats.org/spreadsheetml/2006/main">
  <c r="U109" i="24" l="1"/>
  <c r="U107" i="24"/>
  <c r="AN84" i="24"/>
  <c r="AS84" i="24"/>
  <c r="AQ84" i="24"/>
  <c r="AV84" i="24"/>
  <c r="AT84" i="24"/>
  <c r="BM88" i="24"/>
  <c r="BL88" i="24"/>
  <c r="BC88" i="24"/>
  <c r="BR88" i="24" s="1"/>
  <c r="S88" i="24"/>
  <c r="BN88" i="24" s="1"/>
  <c r="BO88" i="24" s="1"/>
  <c r="AH50" i="24"/>
  <c r="AK80" i="24"/>
  <c r="AK76" i="24"/>
  <c r="AH76" i="24"/>
  <c r="AW106" i="24"/>
  <c r="AE36" i="24"/>
  <c r="S121" i="24"/>
  <c r="AL84" i="24"/>
  <c r="AK84" i="24"/>
  <c r="AA106" i="24"/>
  <c r="W106" i="24"/>
  <c r="AA100" i="24"/>
  <c r="W100" i="24"/>
  <c r="AA94" i="24"/>
  <c r="W94" i="24"/>
  <c r="W89" i="24"/>
  <c r="AA89" i="24"/>
  <c r="S73" i="24"/>
  <c r="AN106" i="24"/>
  <c r="AN89" i="24"/>
  <c r="AU100" i="24"/>
  <c r="AT100" i="24"/>
  <c r="AR100" i="24"/>
  <c r="AY106" i="24"/>
  <c r="AX106" i="24"/>
  <c r="BB100" i="24"/>
  <c r="AZ94" i="24"/>
  <c r="BA100" i="24"/>
  <c r="AZ100" i="24"/>
  <c r="AY100" i="24"/>
  <c r="AX100" i="24"/>
  <c r="AW100" i="24"/>
  <c r="AV100" i="24"/>
  <c r="BB94" i="24"/>
  <c r="BA94" i="24"/>
  <c r="AY94" i="24"/>
  <c r="AX94" i="24"/>
  <c r="AW94" i="24"/>
  <c r="AT94" i="24"/>
  <c r="AV94" i="24"/>
  <c r="AU94" i="24"/>
  <c r="AS94" i="24"/>
  <c r="AR94" i="24"/>
  <c r="AQ94" i="24"/>
  <c r="AS89" i="24"/>
  <c r="AR89" i="24"/>
  <c r="AQ89" i="24"/>
  <c r="AP89" i="24"/>
  <c r="AO89" i="24"/>
  <c r="AM89" i="24"/>
  <c r="AL89" i="24"/>
  <c r="AK89" i="24"/>
  <c r="AE76" i="24"/>
  <c r="AH73" i="24"/>
  <c r="AZ66" i="24"/>
  <c r="AT66" i="24"/>
  <c r="AR66" i="24"/>
  <c r="AQ66" i="24"/>
  <c r="AE73" i="24"/>
  <c r="AE66" i="24"/>
  <c r="AE62" i="24"/>
  <c r="AE57" i="24"/>
  <c r="AE50" i="24"/>
  <c r="AE46" i="24"/>
  <c r="AE43" i="24"/>
  <c r="AE40" i="24"/>
  <c r="AE35" i="24"/>
  <c r="AV73" i="24"/>
  <c r="AU73" i="24"/>
  <c r="AT73" i="24"/>
  <c r="BC109" i="24"/>
  <c r="BP109" i="24" s="1"/>
  <c r="S109" i="24"/>
  <c r="BN109" i="24" s="1"/>
  <c r="BO109" i="24" s="1"/>
  <c r="BM108" i="24"/>
  <c r="BL108" i="24"/>
  <c r="BC108" i="24"/>
  <c r="BR108" i="24" s="1"/>
  <c r="S108" i="24"/>
  <c r="BN108" i="24" s="1"/>
  <c r="BO108" i="24" s="1"/>
  <c r="BC107" i="24"/>
  <c r="BP107" i="24" s="1"/>
  <c r="S107" i="24"/>
  <c r="BN107" i="24" s="1"/>
  <c r="BO107" i="24" s="1"/>
  <c r="BB106" i="24"/>
  <c r="BA106" i="24"/>
  <c r="AZ106" i="24"/>
  <c r="AV106" i="24"/>
  <c r="AU106" i="24"/>
  <c r="AT106" i="24"/>
  <c r="AS106" i="24"/>
  <c r="AR106" i="24"/>
  <c r="AQ106" i="24"/>
  <c r="AP106" i="24"/>
  <c r="AO106" i="24"/>
  <c r="AM106" i="24"/>
  <c r="AL106" i="24"/>
  <c r="AK106" i="24"/>
  <c r="AJ106" i="24"/>
  <c r="AI106" i="24"/>
  <c r="AH106" i="24"/>
  <c r="AG106" i="24"/>
  <c r="AF106" i="24"/>
  <c r="AE106" i="24"/>
  <c r="Y106" i="24"/>
  <c r="BM104" i="24"/>
  <c r="BL104" i="24"/>
  <c r="BC104" i="24"/>
  <c r="BR104" i="24" s="1"/>
  <c r="S104" i="24"/>
  <c r="BN104" i="24" s="1"/>
  <c r="BO104" i="24" s="1"/>
  <c r="BM102" i="24"/>
  <c r="BL102" i="24"/>
  <c r="BC102" i="24"/>
  <c r="BR102" i="24" s="1"/>
  <c r="S102" i="24"/>
  <c r="BN102" i="24" s="1"/>
  <c r="BO102" i="24" s="1"/>
  <c r="BC105" i="24"/>
  <c r="BP105" i="24" s="1"/>
  <c r="U105" i="24"/>
  <c r="BR105" i="24" s="1"/>
  <c r="S105" i="24"/>
  <c r="BN105" i="24" s="1"/>
  <c r="BO105" i="24" s="1"/>
  <c r="BQ105" i="24" s="1"/>
  <c r="BC103" i="24"/>
  <c r="BP103" i="24" s="1"/>
  <c r="U103" i="24"/>
  <c r="S103" i="24"/>
  <c r="BN103" i="24" s="1"/>
  <c r="BO103" i="24" s="1"/>
  <c r="BQ103" i="24" s="1"/>
  <c r="BC101" i="24"/>
  <c r="BP101" i="24" s="1"/>
  <c r="U101" i="24"/>
  <c r="BR101" i="24" s="1"/>
  <c r="S101" i="24"/>
  <c r="BN101" i="24" s="1"/>
  <c r="BO101" i="24" s="1"/>
  <c r="BQ101" i="24" s="1"/>
  <c r="AS100" i="24"/>
  <c r="AQ100" i="24"/>
  <c r="AP100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Y100" i="24"/>
  <c r="BC99" i="24"/>
  <c r="BP99" i="24" s="1"/>
  <c r="U99" i="24"/>
  <c r="BR99" i="24" s="1"/>
  <c r="S99" i="24"/>
  <c r="BN99" i="24" s="1"/>
  <c r="BO99" i="24" s="1"/>
  <c r="BQ99" i="24" s="1"/>
  <c r="BC98" i="24"/>
  <c r="BP98" i="24" s="1"/>
  <c r="U98" i="24"/>
  <c r="S98" i="24"/>
  <c r="BN98" i="24" s="1"/>
  <c r="BO98" i="24" s="1"/>
  <c r="BQ98" i="24" s="1"/>
  <c r="BC97" i="24"/>
  <c r="BP97" i="24" s="1"/>
  <c r="U97" i="24"/>
  <c r="BR97" i="24" s="1"/>
  <c r="S97" i="24"/>
  <c r="BN97" i="24" s="1"/>
  <c r="BO97" i="24" s="1"/>
  <c r="BQ97" i="24" s="1"/>
  <c r="BC96" i="24"/>
  <c r="BP96" i="24" s="1"/>
  <c r="U96" i="24"/>
  <c r="S96" i="24"/>
  <c r="BN96" i="24" s="1"/>
  <c r="BO96" i="24" s="1"/>
  <c r="BQ96" i="24" s="1"/>
  <c r="BM93" i="24"/>
  <c r="BL93" i="24"/>
  <c r="BC93" i="24"/>
  <c r="BR93" i="24" s="1"/>
  <c r="S93" i="24"/>
  <c r="BN93" i="24" s="1"/>
  <c r="BO93" i="24" s="1"/>
  <c r="U92" i="24"/>
  <c r="S92" i="24"/>
  <c r="U83" i="24"/>
  <c r="S83" i="24"/>
  <c r="S81" i="24"/>
  <c r="U78" i="24"/>
  <c r="S79" i="24"/>
  <c r="S77" i="24"/>
  <c r="U77" i="24"/>
  <c r="S41" i="24"/>
  <c r="BK41" i="24" s="1"/>
  <c r="U41" i="24"/>
  <c r="BK37" i="24"/>
  <c r="BK74" i="24"/>
  <c r="BK75" i="24"/>
  <c r="BK110" i="24"/>
  <c r="BK111" i="24"/>
  <c r="BK112" i="24"/>
  <c r="BK113" i="24"/>
  <c r="BK114" i="24"/>
  <c r="BK115" i="24"/>
  <c r="BK116" i="24"/>
  <c r="AA45" i="24"/>
  <c r="BR96" i="24" l="1"/>
  <c r="BR98" i="24"/>
  <c r="BR103" i="24"/>
  <c r="BQ107" i="24"/>
  <c r="BQ109" i="24"/>
  <c r="BR107" i="24"/>
  <c r="BR109" i="24"/>
  <c r="BC100" i="24"/>
  <c r="BC106" i="24"/>
  <c r="S100" i="24"/>
  <c r="U100" i="24"/>
  <c r="S106" i="24"/>
  <c r="U106" i="24"/>
  <c r="BK88" i="24"/>
  <c r="BP88" i="24"/>
  <c r="BQ88" i="24" s="1"/>
  <c r="BK106" i="24"/>
  <c r="BK107" i="24"/>
  <c r="BL107" i="24"/>
  <c r="BM107" i="24"/>
  <c r="BK108" i="24"/>
  <c r="BP108" i="24"/>
  <c r="BQ108" i="24" s="1"/>
  <c r="BK109" i="24"/>
  <c r="BL109" i="24"/>
  <c r="BM109" i="24"/>
  <c r="BK104" i="24"/>
  <c r="BP104" i="24"/>
  <c r="BQ104" i="24" s="1"/>
  <c r="BK102" i="24"/>
  <c r="BP102" i="24"/>
  <c r="BQ102" i="24" s="1"/>
  <c r="BK100" i="24"/>
  <c r="BK101" i="24"/>
  <c r="BL101" i="24"/>
  <c r="BM101" i="24"/>
  <c r="BK103" i="24"/>
  <c r="BL103" i="24"/>
  <c r="BM103" i="24"/>
  <c r="BK105" i="24"/>
  <c r="BL105" i="24"/>
  <c r="BM105" i="24"/>
  <c r="BK99" i="24"/>
  <c r="BL99" i="24"/>
  <c r="BM99" i="24"/>
  <c r="BK98" i="24"/>
  <c r="BL98" i="24"/>
  <c r="BM98" i="24"/>
  <c r="BK97" i="24"/>
  <c r="BL97" i="24"/>
  <c r="BM97" i="24"/>
  <c r="BK96" i="24"/>
  <c r="BL96" i="24"/>
  <c r="BM96" i="24"/>
  <c r="BK93" i="24"/>
  <c r="BP93" i="24"/>
  <c r="BQ93" i="24" s="1"/>
  <c r="W43" i="24"/>
  <c r="Y43" i="24"/>
  <c r="BB43" i="24"/>
  <c r="BA43" i="24"/>
  <c r="AZ43" i="24"/>
  <c r="AY43" i="24"/>
  <c r="AX43" i="24"/>
  <c r="AW43" i="24"/>
  <c r="AV43" i="24"/>
  <c r="AU43" i="24"/>
  <c r="AT43" i="24"/>
  <c r="AS43" i="24"/>
  <c r="AR43" i="24"/>
  <c r="AQ43" i="24"/>
  <c r="AP43" i="24"/>
  <c r="AO43" i="24"/>
  <c r="AN43" i="24"/>
  <c r="AM43" i="24"/>
  <c r="AL43" i="24"/>
  <c r="AK43" i="24"/>
  <c r="AJ43" i="24"/>
  <c r="AI43" i="24"/>
  <c r="AH43" i="24"/>
  <c r="AG43" i="24"/>
  <c r="AF43" i="24"/>
  <c r="BC45" i="24"/>
  <c r="BP45" i="24" s="1"/>
  <c r="U45" i="24"/>
  <c r="S45" i="24"/>
  <c r="BR45" i="24" l="1"/>
  <c r="BN45" i="24"/>
  <c r="BO45" i="24" s="1"/>
  <c r="BQ45" i="24" s="1"/>
  <c r="BK45" i="24"/>
  <c r="BL45" i="24"/>
  <c r="BM45" i="24"/>
  <c r="Y89" i="24"/>
  <c r="BB89" i="24"/>
  <c r="BA89" i="24"/>
  <c r="AZ89" i="24"/>
  <c r="AY89" i="24"/>
  <c r="AX89" i="24"/>
  <c r="AW89" i="24"/>
  <c r="AV89" i="24"/>
  <c r="AU89" i="24"/>
  <c r="AT89" i="24"/>
  <c r="AJ89" i="24"/>
  <c r="AI89" i="24"/>
  <c r="AH89" i="24"/>
  <c r="AG89" i="24"/>
  <c r="AF89" i="24"/>
  <c r="AE89" i="24"/>
  <c r="AT57" i="24" l="1"/>
  <c r="AV57" i="24"/>
  <c r="AA57" i="24"/>
  <c r="BB80" i="24"/>
  <c r="BA80" i="24"/>
  <c r="AZ80" i="24"/>
  <c r="AY80" i="24"/>
  <c r="AX80" i="24"/>
  <c r="AW80" i="24"/>
  <c r="AV80" i="24"/>
  <c r="AU80" i="24"/>
  <c r="AT80" i="24"/>
  <c r="AS80" i="24"/>
  <c r="AR80" i="24"/>
  <c r="AQ80" i="24"/>
  <c r="AP80" i="24"/>
  <c r="AO80" i="24"/>
  <c r="AN80" i="24"/>
  <c r="AM80" i="24"/>
  <c r="AL80" i="24"/>
  <c r="AJ80" i="24"/>
  <c r="AI80" i="24"/>
  <c r="AH80" i="24"/>
  <c r="AG80" i="24"/>
  <c r="AF80" i="24"/>
  <c r="AE80" i="24"/>
  <c r="U86" i="24"/>
  <c r="W80" i="24"/>
  <c r="Y80" i="24"/>
  <c r="AA80" i="24"/>
  <c r="BB84" i="24"/>
  <c r="BA84" i="24"/>
  <c r="AZ84" i="24"/>
  <c r="AY84" i="24"/>
  <c r="AX84" i="24"/>
  <c r="AW84" i="24"/>
  <c r="AU84" i="24"/>
  <c r="AR84" i="24"/>
  <c r="AP84" i="24"/>
  <c r="AO84" i="24"/>
  <c r="AM84" i="24"/>
  <c r="AJ84" i="24"/>
  <c r="AI84" i="24"/>
  <c r="AH84" i="24"/>
  <c r="AG84" i="24"/>
  <c r="AF84" i="24"/>
  <c r="AE84" i="24"/>
  <c r="W84" i="24"/>
  <c r="Y84" i="24"/>
  <c r="AA84" i="24"/>
  <c r="AP94" i="24"/>
  <c r="AO94" i="24"/>
  <c r="AN94" i="24"/>
  <c r="AM94" i="24"/>
  <c r="AL94" i="24"/>
  <c r="AK94" i="24"/>
  <c r="AJ94" i="24"/>
  <c r="AI94" i="24"/>
  <c r="AH94" i="24"/>
  <c r="AG94" i="24"/>
  <c r="AF94" i="24"/>
  <c r="AE94" i="24"/>
  <c r="Y94" i="24"/>
  <c r="AE72" i="24" l="1"/>
  <c r="AA44" i="24"/>
  <c r="AA43" i="24" s="1"/>
  <c r="BB66" i="24"/>
  <c r="BA66" i="24"/>
  <c r="AY66" i="24"/>
  <c r="AX66" i="24"/>
  <c r="AW66" i="24"/>
  <c r="AV66" i="24"/>
  <c r="AU66" i="24"/>
  <c r="AS66" i="24"/>
  <c r="AP66" i="24"/>
  <c r="AO66" i="24"/>
  <c r="AN66" i="24"/>
  <c r="AM66" i="24"/>
  <c r="AL66" i="24"/>
  <c r="AK66" i="24"/>
  <c r="AJ66" i="24"/>
  <c r="AI66" i="24"/>
  <c r="AH66" i="24"/>
  <c r="AG66" i="24"/>
  <c r="AF66" i="24"/>
  <c r="W66" i="24"/>
  <c r="Y66" i="24"/>
  <c r="AA66" i="24"/>
  <c r="BB57" i="24"/>
  <c r="BA57" i="24"/>
  <c r="AZ57" i="24"/>
  <c r="AY57" i="24"/>
  <c r="AX57" i="24"/>
  <c r="AW57" i="24"/>
  <c r="AU57" i="24"/>
  <c r="AS57" i="24"/>
  <c r="AR57" i="24"/>
  <c r="AQ57" i="24"/>
  <c r="AP57" i="24"/>
  <c r="AO57" i="24"/>
  <c r="AN57" i="24"/>
  <c r="AM57" i="24"/>
  <c r="AL57" i="24"/>
  <c r="AK57" i="24"/>
  <c r="AJ57" i="24"/>
  <c r="AI57" i="24"/>
  <c r="AH57" i="24"/>
  <c r="AG57" i="24"/>
  <c r="AF57" i="24"/>
  <c r="W57" i="24"/>
  <c r="Y57" i="24"/>
  <c r="BB62" i="24"/>
  <c r="BA62" i="24"/>
  <c r="AZ62" i="24"/>
  <c r="AY62" i="24"/>
  <c r="AX62" i="24"/>
  <c r="AW62" i="24"/>
  <c r="AV62" i="24"/>
  <c r="AU62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A62" i="24"/>
  <c r="Y62" i="24"/>
  <c r="W62" i="24"/>
  <c r="BB40" i="24"/>
  <c r="BA40" i="24"/>
  <c r="AZ40" i="24"/>
  <c r="AY40" i="24"/>
  <c r="AX40" i="24"/>
  <c r="AW40" i="24"/>
  <c r="AV40" i="24"/>
  <c r="AU40" i="24"/>
  <c r="AT40" i="24"/>
  <c r="AS40" i="24"/>
  <c r="AR40" i="24"/>
  <c r="AQ40" i="24"/>
  <c r="AP40" i="24"/>
  <c r="AO40" i="24"/>
  <c r="AN40" i="24"/>
  <c r="AM40" i="24"/>
  <c r="AL40" i="24"/>
  <c r="AK40" i="24"/>
  <c r="AJ40" i="24"/>
  <c r="AI40" i="24"/>
  <c r="AH40" i="24"/>
  <c r="AG40" i="24"/>
  <c r="AF40" i="24"/>
  <c r="W40" i="24"/>
  <c r="Y40" i="24"/>
  <c r="AA40" i="24"/>
  <c r="BB50" i="24"/>
  <c r="BA50" i="24"/>
  <c r="AZ50" i="24"/>
  <c r="AY50" i="24"/>
  <c r="AX50" i="24"/>
  <c r="AW50" i="24"/>
  <c r="AV50" i="24"/>
  <c r="AU50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G50" i="24"/>
  <c r="AF50" i="24"/>
  <c r="W50" i="24"/>
  <c r="Y50" i="24"/>
  <c r="AA50" i="24"/>
  <c r="W46" i="24"/>
  <c r="BB46" i="24"/>
  <c r="BA46" i="24"/>
  <c r="AZ46" i="24"/>
  <c r="AY46" i="24"/>
  <c r="AX46" i="24"/>
  <c r="AW46" i="24"/>
  <c r="AV46" i="24"/>
  <c r="AU46" i="24"/>
  <c r="AT46" i="24"/>
  <c r="AS46" i="24"/>
  <c r="AR46" i="24"/>
  <c r="AQ46" i="24"/>
  <c r="AP46" i="24"/>
  <c r="AO46" i="24"/>
  <c r="AN46" i="24"/>
  <c r="AM46" i="24"/>
  <c r="AL46" i="24"/>
  <c r="AK46" i="24"/>
  <c r="AJ46" i="24"/>
  <c r="AI46" i="24"/>
  <c r="AH46" i="24"/>
  <c r="AG46" i="24"/>
  <c r="AF46" i="24"/>
  <c r="AA46" i="24"/>
  <c r="Y46" i="24"/>
  <c r="BR113" i="24"/>
  <c r="AG73" i="24" l="1"/>
  <c r="AF73" i="24"/>
  <c r="S70" i="24" l="1"/>
  <c r="BK70" i="24" s="1"/>
  <c r="BC79" i="24" l="1"/>
  <c r="BP79" i="24" s="1"/>
  <c r="BL79" i="24"/>
  <c r="BN79" i="24" l="1"/>
  <c r="BO79" i="24" s="1"/>
  <c r="BQ79" i="24" s="1"/>
  <c r="BK79" i="24"/>
  <c r="BR79" i="24"/>
  <c r="BM79" i="24"/>
  <c r="BC39" i="24"/>
  <c r="BC37" i="24"/>
  <c r="BC38" i="24"/>
  <c r="BC36" i="24" l="1"/>
  <c r="BB36" i="24"/>
  <c r="BB35" i="24" s="1"/>
  <c r="BA36" i="24"/>
  <c r="BA35" i="24" s="1"/>
  <c r="AZ36" i="24"/>
  <c r="AY36" i="24"/>
  <c r="AY35" i="24" s="1"/>
  <c r="AX36" i="24"/>
  <c r="AX35" i="24" s="1"/>
  <c r="AW36" i="24"/>
  <c r="AW35" i="24" s="1"/>
  <c r="AV36" i="24"/>
  <c r="AV35" i="24" s="1"/>
  <c r="AU36" i="24"/>
  <c r="AU35" i="24" s="1"/>
  <c r="AT36" i="24"/>
  <c r="AT35" i="24" s="1"/>
  <c r="AS36" i="24"/>
  <c r="AS35" i="24" s="1"/>
  <c r="AR36" i="24"/>
  <c r="AR35" i="24" s="1"/>
  <c r="AQ36" i="24"/>
  <c r="AQ35" i="24" s="1"/>
  <c r="AP36" i="24"/>
  <c r="AP35" i="24" s="1"/>
  <c r="AO36" i="24"/>
  <c r="AO35" i="24" s="1"/>
  <c r="AN36" i="24"/>
  <c r="AN35" i="24" s="1"/>
  <c r="AM36" i="24"/>
  <c r="AM35" i="24" s="1"/>
  <c r="AL36" i="24"/>
  <c r="AL35" i="24" s="1"/>
  <c r="AK36" i="24"/>
  <c r="AK35" i="24" s="1"/>
  <c r="AJ36" i="24"/>
  <c r="AJ35" i="24" s="1"/>
  <c r="AI36" i="24"/>
  <c r="AI35" i="24" s="1"/>
  <c r="AH36" i="24"/>
  <c r="AH35" i="24" s="1"/>
  <c r="AG36" i="24"/>
  <c r="AG35" i="24" s="1"/>
  <c r="AF36" i="24"/>
  <c r="AF35" i="24" s="1"/>
  <c r="BB73" i="24"/>
  <c r="BA73" i="24"/>
  <c r="AZ73" i="24"/>
  <c r="AY73" i="24"/>
  <c r="AX73" i="24"/>
  <c r="AW73" i="24"/>
  <c r="AS73" i="24"/>
  <c r="AR73" i="24"/>
  <c r="AQ73" i="24"/>
  <c r="AP73" i="24"/>
  <c r="AO73" i="24"/>
  <c r="AN73" i="24"/>
  <c r="AM73" i="24"/>
  <c r="AL73" i="24"/>
  <c r="AK73" i="24"/>
  <c r="AJ73" i="24"/>
  <c r="AI73" i="24"/>
  <c r="BB76" i="24"/>
  <c r="BA76" i="24"/>
  <c r="BA72" i="24" s="1"/>
  <c r="AZ76" i="24"/>
  <c r="AY76" i="24"/>
  <c r="AY72" i="24" s="1"/>
  <c r="AX76" i="24"/>
  <c r="AW76" i="24"/>
  <c r="AW72" i="24" s="1"/>
  <c r="AW117" i="24" s="1"/>
  <c r="AS76" i="24"/>
  <c r="AR76" i="24"/>
  <c r="AQ76" i="24"/>
  <c r="AP76" i="24"/>
  <c r="AO76" i="24"/>
  <c r="AN76" i="24"/>
  <c r="AM76" i="24"/>
  <c r="AL76" i="24"/>
  <c r="AJ76" i="24"/>
  <c r="AI76" i="24"/>
  <c r="AG76" i="24"/>
  <c r="AG72" i="24" s="1"/>
  <c r="AF76" i="24"/>
  <c r="AF72" i="24" s="1"/>
  <c r="AV76" i="24"/>
  <c r="AV72" i="24" s="1"/>
  <c r="AT76" i="24"/>
  <c r="AT72" i="24" s="1"/>
  <c r="AU76" i="24"/>
  <c r="AU72" i="24" s="1"/>
  <c r="S39" i="24"/>
  <c r="S38" i="24"/>
  <c r="BK38" i="24" s="1"/>
  <c r="Y36" i="24"/>
  <c r="Y35" i="24" s="1"/>
  <c r="W36" i="24"/>
  <c r="W35" i="24" s="1"/>
  <c r="AA36" i="24"/>
  <c r="AA35" i="24" s="1"/>
  <c r="U38" i="24"/>
  <c r="U39" i="24"/>
  <c r="U37" i="24"/>
  <c r="BM37" i="24" s="1"/>
  <c r="AC80" i="24"/>
  <c r="BC47" i="24"/>
  <c r="U47" i="24"/>
  <c r="S47" i="24"/>
  <c r="BC42" i="24"/>
  <c r="BP42" i="24" s="1"/>
  <c r="U42" i="24"/>
  <c r="S42" i="24"/>
  <c r="S124" i="24"/>
  <c r="U70" i="24"/>
  <c r="U69" i="24"/>
  <c r="U65" i="24"/>
  <c r="U60" i="24"/>
  <c r="U48" i="24"/>
  <c r="U67" i="24"/>
  <c r="U56" i="24"/>
  <c r="U59" i="24"/>
  <c r="U58" i="24"/>
  <c r="U54" i="24"/>
  <c r="U52" i="24"/>
  <c r="U51" i="24"/>
  <c r="S51" i="24"/>
  <c r="S52" i="24"/>
  <c r="BK52" i="24" s="1"/>
  <c r="S53" i="24"/>
  <c r="BK53" i="24" s="1"/>
  <c r="S54" i="24"/>
  <c r="BK54" i="24" s="1"/>
  <c r="S55" i="24"/>
  <c r="BK55" i="24" s="1"/>
  <c r="S58" i="24"/>
  <c r="S59" i="24"/>
  <c r="BK59" i="24" s="1"/>
  <c r="S56" i="24"/>
  <c r="BK56" i="24" s="1"/>
  <c r="S67" i="24"/>
  <c r="S68" i="24"/>
  <c r="BK68" i="24" s="1"/>
  <c r="S48" i="24"/>
  <c r="BK48" i="24" s="1"/>
  <c r="S49" i="24"/>
  <c r="BK49" i="24" s="1"/>
  <c r="S60" i="24"/>
  <c r="BK60" i="24" s="1"/>
  <c r="S61" i="24"/>
  <c r="BK61" i="24" s="1"/>
  <c r="S65" i="24"/>
  <c r="BK65" i="24" s="1"/>
  <c r="S69" i="24"/>
  <c r="BK69" i="24" s="1"/>
  <c r="S71" i="24"/>
  <c r="BK71" i="24" s="1"/>
  <c r="BK77" i="24"/>
  <c r="S64" i="24"/>
  <c r="BK64" i="24" s="1"/>
  <c r="S78" i="24"/>
  <c r="BK81" i="24"/>
  <c r="S44" i="24"/>
  <c r="S82" i="24"/>
  <c r="S63" i="24"/>
  <c r="S95" i="24"/>
  <c r="S94" i="24" s="1"/>
  <c r="S85" i="24"/>
  <c r="BK85" i="24" s="1"/>
  <c r="S86" i="24"/>
  <c r="BK86" i="24" s="1"/>
  <c r="S91" i="24"/>
  <c r="BK91" i="24" s="1"/>
  <c r="BK92" i="24"/>
  <c r="S87" i="24"/>
  <c r="BK87" i="24" s="1"/>
  <c r="S90" i="24"/>
  <c r="U44" i="24"/>
  <c r="U43" i="24" s="1"/>
  <c r="U90" i="24"/>
  <c r="U87" i="24"/>
  <c r="U91" i="24"/>
  <c r="BM91" i="24" s="1"/>
  <c r="U85" i="24"/>
  <c r="U95" i="24"/>
  <c r="U94" i="24" s="1"/>
  <c r="U63" i="24"/>
  <c r="U82" i="24"/>
  <c r="U64" i="24"/>
  <c r="U81" i="24"/>
  <c r="U80" i="24" s="1"/>
  <c r="BC86" i="24"/>
  <c r="BC91" i="24"/>
  <c r="BC92" i="24"/>
  <c r="BC87" i="24"/>
  <c r="BC90" i="24"/>
  <c r="BC83" i="24"/>
  <c r="BC63" i="24"/>
  <c r="BC95" i="24"/>
  <c r="BC94" i="24" s="1"/>
  <c r="BC85" i="24"/>
  <c r="BC82" i="24"/>
  <c r="BC44" i="24"/>
  <c r="BC43" i="24" s="1"/>
  <c r="BC78" i="24"/>
  <c r="BC64" i="24"/>
  <c r="BC81" i="24"/>
  <c r="BC77" i="24"/>
  <c r="BC75" i="24"/>
  <c r="BC74" i="24"/>
  <c r="BC71" i="24"/>
  <c r="BC58" i="24"/>
  <c r="BC59" i="24"/>
  <c r="BC56" i="24"/>
  <c r="BC67" i="24"/>
  <c r="BC68" i="24"/>
  <c r="BC48" i="24"/>
  <c r="BC49" i="24"/>
  <c r="BC60" i="24"/>
  <c r="BC61" i="24"/>
  <c r="BC65" i="24"/>
  <c r="BC69" i="24"/>
  <c r="BC70" i="24"/>
  <c r="BC52" i="24"/>
  <c r="BC53" i="24"/>
  <c r="BC54" i="24"/>
  <c r="BC55" i="24"/>
  <c r="BC51" i="24"/>
  <c r="BC41" i="24"/>
  <c r="BC40" i="24" s="1"/>
  <c r="BC84" i="24" l="1"/>
  <c r="BC89" i="24"/>
  <c r="BP89" i="24" s="1"/>
  <c r="AQ72" i="24"/>
  <c r="AX72" i="24"/>
  <c r="AZ72" i="24"/>
  <c r="BB72" i="24"/>
  <c r="BK63" i="24"/>
  <c r="S62" i="24"/>
  <c r="S80" i="24"/>
  <c r="BK78" i="24"/>
  <c r="S76" i="24"/>
  <c r="BK67" i="24"/>
  <c r="S66" i="24"/>
  <c r="BK58" i="24"/>
  <c r="S57" i="24"/>
  <c r="BK51" i="24"/>
  <c r="S50" i="24"/>
  <c r="BK42" i="24"/>
  <c r="S40" i="24"/>
  <c r="BK47" i="24"/>
  <c r="S46" i="24"/>
  <c r="BK39" i="24"/>
  <c r="S36" i="24"/>
  <c r="U89" i="24"/>
  <c r="BM89" i="24" s="1"/>
  <c r="S84" i="24"/>
  <c r="BK90" i="24"/>
  <c r="S89" i="24"/>
  <c r="U36" i="24"/>
  <c r="BK94" i="24"/>
  <c r="BK95" i="24"/>
  <c r="AZ35" i="24"/>
  <c r="BK44" i="24"/>
  <c r="S43" i="24"/>
  <c r="U66" i="24"/>
  <c r="BM66" i="24" s="1"/>
  <c r="U46" i="24"/>
  <c r="BM46" i="24" s="1"/>
  <c r="AJ72" i="24"/>
  <c r="AN72" i="24"/>
  <c r="AR72" i="24"/>
  <c r="BK76" i="24"/>
  <c r="AK72" i="24"/>
  <c r="AO72" i="24"/>
  <c r="AS72" i="24"/>
  <c r="BK89" i="24"/>
  <c r="BC66" i="24"/>
  <c r="BP66" i="24" s="1"/>
  <c r="U84" i="24"/>
  <c r="BP84" i="24"/>
  <c r="U62" i="24"/>
  <c r="BM62" i="24" s="1"/>
  <c r="BK80" i="24"/>
  <c r="BC57" i="24"/>
  <c r="BC76" i="24"/>
  <c r="U57" i="24"/>
  <c r="BM57" i="24" s="1"/>
  <c r="AH72" i="24"/>
  <c r="AL72" i="24"/>
  <c r="AP72" i="24"/>
  <c r="BC80" i="24"/>
  <c r="U50" i="24"/>
  <c r="BM50" i="24" s="1"/>
  <c r="AI72" i="24"/>
  <c r="AI117" i="24" s="1"/>
  <c r="AM72" i="24"/>
  <c r="BN42" i="24"/>
  <c r="BO42" i="24" s="1"/>
  <c r="BQ42" i="24" s="1"/>
  <c r="BK40" i="24"/>
  <c r="BC62" i="24"/>
  <c r="BM41" i="24"/>
  <c r="U40" i="24"/>
  <c r="BM44" i="24"/>
  <c r="BP47" i="24"/>
  <c r="BC46" i="24"/>
  <c r="BP46" i="24" s="1"/>
  <c r="BN47" i="24"/>
  <c r="BO47" i="24" s="1"/>
  <c r="BC50" i="24"/>
  <c r="BK50" i="24"/>
  <c r="BC73" i="24"/>
  <c r="BK36" i="24"/>
  <c r="BR47" i="24"/>
  <c r="BR42" i="24"/>
  <c r="BL47" i="24"/>
  <c r="BM47" i="24"/>
  <c r="BM42" i="24"/>
  <c r="BK43" i="24" l="1"/>
  <c r="S35" i="24"/>
  <c r="BN89" i="24"/>
  <c r="BO89" i="24" s="1"/>
  <c r="BN84" i="24"/>
  <c r="BO84" i="24" s="1"/>
  <c r="BQ84" i="24" s="1"/>
  <c r="BK84" i="24"/>
  <c r="BN66" i="24"/>
  <c r="BO66" i="24" s="1"/>
  <c r="BQ66" i="24" s="1"/>
  <c r="BK66" i="24"/>
  <c r="BN62" i="24"/>
  <c r="BO62" i="24" s="1"/>
  <c r="BK62" i="24"/>
  <c r="BN57" i="24"/>
  <c r="BO57" i="24" s="1"/>
  <c r="BK57" i="24"/>
  <c r="BN46" i="24"/>
  <c r="BO46" i="24" s="1"/>
  <c r="BQ46" i="24" s="1"/>
  <c r="BK46" i="24"/>
  <c r="BR66" i="24"/>
  <c r="BR89" i="24"/>
  <c r="BR84" i="24"/>
  <c r="BM84" i="24"/>
  <c r="BQ89" i="24"/>
  <c r="BR62" i="24"/>
  <c r="BR57" i="24"/>
  <c r="BQ47" i="24"/>
  <c r="BC72" i="24"/>
  <c r="U35" i="24"/>
  <c r="BP62" i="24"/>
  <c r="BQ62" i="24" s="1"/>
  <c r="BC35" i="24"/>
  <c r="BP57" i="24"/>
  <c r="BN50" i="24"/>
  <c r="BO50" i="24" s="1"/>
  <c r="BR46" i="24"/>
  <c r="BP50" i="24"/>
  <c r="BR50" i="24"/>
  <c r="U74" i="24"/>
  <c r="U75" i="24"/>
  <c r="BC117" i="24" l="1"/>
  <c r="BK35" i="24"/>
  <c r="BQ57" i="24"/>
  <c r="BQ50" i="24"/>
  <c r="BR110" i="24"/>
  <c r="BR111" i="24"/>
  <c r="BR112" i="24"/>
  <c r="BR114" i="24"/>
  <c r="BR116" i="24"/>
  <c r="BL111" i="24" l="1"/>
  <c r="BN77" i="24"/>
  <c r="BO77" i="24" s="1"/>
  <c r="BM75" i="24"/>
  <c r="BM74" i="24"/>
  <c r="BN39" i="24"/>
  <c r="BP38" i="24"/>
  <c r="BN37" i="24"/>
  <c r="BO37" i="24" s="1"/>
  <c r="BN41" i="24"/>
  <c r="BO41" i="24" s="1"/>
  <c r="BN51" i="24"/>
  <c r="BO51" i="24" s="1"/>
  <c r="BN52" i="24"/>
  <c r="BO52" i="24" s="1"/>
  <c r="BN53" i="24"/>
  <c r="BO53" i="24" s="1"/>
  <c r="BN54" i="24"/>
  <c r="BO54" i="24" s="1"/>
  <c r="BN55" i="24"/>
  <c r="BO55" i="24" s="1"/>
  <c r="BN58" i="24"/>
  <c r="BO58" i="24" s="1"/>
  <c r="BN59" i="24"/>
  <c r="BO59" i="24" s="1"/>
  <c r="BN56" i="24"/>
  <c r="BO56" i="24" s="1"/>
  <c r="BN67" i="24"/>
  <c r="BO67" i="24" s="1"/>
  <c r="BN68" i="24"/>
  <c r="BO68" i="24" s="1"/>
  <c r="BN48" i="24"/>
  <c r="BO48" i="24" s="1"/>
  <c r="BN49" i="24"/>
  <c r="BO49" i="24" s="1"/>
  <c r="BN60" i="24"/>
  <c r="BO60" i="24" s="1"/>
  <c r="BN61" i="24"/>
  <c r="BO61" i="24" s="1"/>
  <c r="BN65" i="24"/>
  <c r="BO65" i="24" s="1"/>
  <c r="BN69" i="24"/>
  <c r="BO69" i="24" s="1"/>
  <c r="BN70" i="24"/>
  <c r="BO70" i="24" s="1"/>
  <c r="BN71" i="24"/>
  <c r="BO71" i="24" s="1"/>
  <c r="BN74" i="24"/>
  <c r="BO74" i="24" s="1"/>
  <c r="BN75" i="24"/>
  <c r="BO75" i="24" s="1"/>
  <c r="BN81" i="24"/>
  <c r="BO81" i="24" s="1"/>
  <c r="BN78" i="24"/>
  <c r="BO78" i="24" s="1"/>
  <c r="BN64" i="24"/>
  <c r="BO64" i="24" s="1"/>
  <c r="BL53" i="24"/>
  <c r="BL71" i="24"/>
  <c r="BL74" i="24"/>
  <c r="BL75" i="24"/>
  <c r="BL83" i="24"/>
  <c r="BL92" i="24"/>
  <c r="BL110" i="24"/>
  <c r="BL112" i="24"/>
  <c r="BL82" i="24" l="1"/>
  <c r="BO39" i="24"/>
  <c r="BN91" i="24"/>
  <c r="BO91" i="24" s="1"/>
  <c r="BN44" i="24"/>
  <c r="BO44" i="24" s="1"/>
  <c r="BN82" i="24"/>
  <c r="BO82" i="24" s="1"/>
  <c r="BN83" i="24"/>
  <c r="BO83" i="24" s="1"/>
  <c r="BN63" i="24"/>
  <c r="BO63" i="24" s="1"/>
  <c r="BN95" i="24"/>
  <c r="BO95" i="24" s="1"/>
  <c r="BN92" i="24"/>
  <c r="BO92" i="24" s="1"/>
  <c r="BN87" i="24"/>
  <c r="BO87" i="24" s="1"/>
  <c r="BN90" i="24"/>
  <c r="BO90" i="24" s="1"/>
  <c r="BN85" i="24"/>
  <c r="BO85" i="24" s="1"/>
  <c r="BN115" i="24"/>
  <c r="BO115" i="24" s="1"/>
  <c r="BN86" i="24"/>
  <c r="BO86" i="24" s="1"/>
  <c r="BL70" i="24"/>
  <c r="W73" i="24"/>
  <c r="Y73" i="24"/>
  <c r="AA73" i="24"/>
  <c r="U73" i="24"/>
  <c r="BK73" i="24"/>
  <c r="AC73" i="24"/>
  <c r="AC76" i="24"/>
  <c r="AA76" i="24"/>
  <c r="AC36" i="24"/>
  <c r="AC35" i="24" s="1"/>
  <c r="BH20" i="24"/>
  <c r="BG20" i="24"/>
  <c r="BF20" i="24"/>
  <c r="BE20" i="24"/>
  <c r="BD20" i="24"/>
  <c r="BC20" i="24"/>
  <c r="BB20" i="24"/>
  <c r="BI19" i="24"/>
  <c r="BI18" i="24"/>
  <c r="BI17" i="24"/>
  <c r="BI16" i="24"/>
  <c r="BI18" i="25"/>
  <c r="BI19" i="25"/>
  <c r="BI20" i="25"/>
  <c r="BI17" i="25"/>
  <c r="BD21" i="25"/>
  <c r="BE21" i="25"/>
  <c r="BF21" i="25"/>
  <c r="BG21" i="25"/>
  <c r="BH21" i="25"/>
  <c r="BC21" i="25"/>
  <c r="BB21" i="25"/>
  <c r="AA72" i="24" l="1"/>
  <c r="BN73" i="24"/>
  <c r="BO73" i="24" s="1"/>
  <c r="S72" i="24"/>
  <c r="S117" i="24" s="1"/>
  <c r="BL54" i="24"/>
  <c r="BL52" i="24"/>
  <c r="BL115" i="24"/>
  <c r="BL61" i="24"/>
  <c r="BN76" i="24"/>
  <c r="BO76" i="24" s="1"/>
  <c r="BL85" i="24"/>
  <c r="BL86" i="24"/>
  <c r="BL90" i="24"/>
  <c r="BM39" i="24"/>
  <c r="BL77" i="24"/>
  <c r="BL95" i="24"/>
  <c r="BL81" i="24"/>
  <c r="BL51" i="24"/>
  <c r="BL55" i="24"/>
  <c r="BL63" i="24"/>
  <c r="BN38" i="24"/>
  <c r="BO38" i="24" s="1"/>
  <c r="BQ38" i="24" s="1"/>
  <c r="BL91" i="24"/>
  <c r="BP39" i="24"/>
  <c r="BQ39" i="24" s="1"/>
  <c r="BL73" i="24"/>
  <c r="BI20" i="24"/>
  <c r="BM68" i="24"/>
  <c r="BL68" i="24"/>
  <c r="BL44" i="24"/>
  <c r="BN40" i="24"/>
  <c r="BM60" i="24"/>
  <c r="BL60" i="24"/>
  <c r="BM78" i="24"/>
  <c r="BL78" i="24"/>
  <c r="AE117" i="24"/>
  <c r="BM69" i="24"/>
  <c r="BL69" i="24"/>
  <c r="BM49" i="24"/>
  <c r="BL49" i="24"/>
  <c r="BM56" i="24"/>
  <c r="BL56" i="24"/>
  <c r="BL64" i="24"/>
  <c r="BM64" i="24"/>
  <c r="BM87" i="24"/>
  <c r="BL87" i="24"/>
  <c r="BM58" i="24"/>
  <c r="BL58" i="24"/>
  <c r="BM43" i="24"/>
  <c r="BM67" i="24"/>
  <c r="BL67" i="24"/>
  <c r="BL65" i="24"/>
  <c r="BM65" i="24"/>
  <c r="BL48" i="24"/>
  <c r="BM48" i="24"/>
  <c r="BL59" i="24"/>
  <c r="BM59" i="24"/>
  <c r="BI21" i="25"/>
  <c r="BK72" i="24" l="1"/>
  <c r="BR39" i="24"/>
  <c r="BM38" i="24"/>
  <c r="BR38" i="24"/>
  <c r="BM40" i="24"/>
  <c r="S118" i="24"/>
  <c r="BO40" i="24"/>
  <c r="BN43" i="24"/>
  <c r="BO43" i="24" s="1"/>
  <c r="BR41" i="24"/>
  <c r="BR75" i="24"/>
  <c r="BP78" i="24" l="1"/>
  <c r="BQ78" i="24" s="1"/>
  <c r="BR78" i="24"/>
  <c r="BP55" i="24"/>
  <c r="BQ55" i="24" s="1"/>
  <c r="BR55" i="24"/>
  <c r="BP67" i="24"/>
  <c r="BQ67" i="24" s="1"/>
  <c r="BR67" i="24"/>
  <c r="BP77" i="24"/>
  <c r="BQ77" i="24" s="1"/>
  <c r="BR77" i="24"/>
  <c r="BP64" i="24"/>
  <c r="BQ64" i="24" s="1"/>
  <c r="BR64" i="24"/>
  <c r="BP58" i="24"/>
  <c r="BQ58" i="24" s="1"/>
  <c r="BR58" i="24"/>
  <c r="BP61" i="24"/>
  <c r="BQ61" i="24" s="1"/>
  <c r="BR61" i="24"/>
  <c r="BP63" i="24"/>
  <c r="BQ63" i="24" s="1"/>
  <c r="BR63" i="24"/>
  <c r="BP85" i="24"/>
  <c r="BR85" i="24"/>
  <c r="BP81" i="24"/>
  <c r="BQ81" i="24" s="1"/>
  <c r="BR81" i="24"/>
  <c r="BP53" i="24"/>
  <c r="BQ53" i="24" s="1"/>
  <c r="BR53" i="24"/>
  <c r="BP59" i="24"/>
  <c r="BQ59" i="24" s="1"/>
  <c r="BR59" i="24"/>
  <c r="BP48" i="24"/>
  <c r="BQ48" i="24" s="1"/>
  <c r="BR48" i="24"/>
  <c r="BP65" i="24"/>
  <c r="BQ65" i="24" s="1"/>
  <c r="BR65" i="24"/>
  <c r="BP44" i="24"/>
  <c r="BQ44" i="24" s="1"/>
  <c r="BR44" i="24"/>
  <c r="BP95" i="24"/>
  <c r="BQ95" i="24" s="1"/>
  <c r="BR95" i="24"/>
  <c r="BP115" i="24"/>
  <c r="BQ115" i="24" s="1"/>
  <c r="BR115" i="24"/>
  <c r="BP92" i="24"/>
  <c r="BQ92" i="24" s="1"/>
  <c r="BR92" i="24"/>
  <c r="BP90" i="24"/>
  <c r="BQ90" i="24" s="1"/>
  <c r="BR90" i="24"/>
  <c r="BP51" i="24"/>
  <c r="BQ51" i="24" s="1"/>
  <c r="BR51" i="24"/>
  <c r="BP60" i="24"/>
  <c r="BQ60" i="24" s="1"/>
  <c r="BR60" i="24"/>
  <c r="BP83" i="24"/>
  <c r="BQ83" i="24" s="1"/>
  <c r="BR83" i="24"/>
  <c r="BP52" i="24"/>
  <c r="BQ52" i="24" s="1"/>
  <c r="BR52" i="24"/>
  <c r="BP68" i="24"/>
  <c r="BQ68" i="24" s="1"/>
  <c r="BR68" i="24"/>
  <c r="BP71" i="24"/>
  <c r="BQ71" i="24" s="1"/>
  <c r="BR71" i="24"/>
  <c r="BP74" i="24"/>
  <c r="BQ74" i="24" s="1"/>
  <c r="BR74" i="24"/>
  <c r="BP54" i="24"/>
  <c r="BQ54" i="24" s="1"/>
  <c r="BR54" i="24"/>
  <c r="BP56" i="24"/>
  <c r="BQ56" i="24" s="1"/>
  <c r="BR56" i="24"/>
  <c r="BP49" i="24"/>
  <c r="BQ49" i="24" s="1"/>
  <c r="BR49" i="24"/>
  <c r="BP69" i="24"/>
  <c r="BQ69" i="24" s="1"/>
  <c r="BR69" i="24"/>
  <c r="BP82" i="24"/>
  <c r="BQ82" i="24" s="1"/>
  <c r="BR82" i="24"/>
  <c r="BP86" i="24"/>
  <c r="BR86" i="24"/>
  <c r="BP87" i="24"/>
  <c r="BQ87" i="24" s="1"/>
  <c r="BR87" i="24"/>
  <c r="BP91" i="24"/>
  <c r="BR91" i="24"/>
  <c r="BP70" i="24"/>
  <c r="BQ70" i="24" s="1"/>
  <c r="BR70" i="24"/>
  <c r="BP75" i="24"/>
  <c r="BQ75" i="24" s="1"/>
  <c r="BP41" i="24"/>
  <c r="BQ41" i="24" s="1"/>
  <c r="BP76" i="24"/>
  <c r="BQ76" i="24" s="1"/>
  <c r="BM92" i="24"/>
  <c r="BR37" i="24" l="1"/>
  <c r="BP40" i="24"/>
  <c r="BQ40" i="24" s="1"/>
  <c r="BR40" i="24"/>
  <c r="BP37" i="24"/>
  <c r="BQ37" i="24" s="1"/>
  <c r="BP73" i="24"/>
  <c r="BQ73" i="24" s="1"/>
  <c r="BR73" i="24"/>
  <c r="BP43" i="24"/>
  <c r="BQ43" i="24" s="1"/>
  <c r="BR43" i="24"/>
  <c r="BM82" i="24"/>
  <c r="BQ86" i="24" l="1"/>
  <c r="Y76" i="24"/>
  <c r="Y72" i="24" s="1"/>
  <c r="W76" i="24"/>
  <c r="W72" i="24" s="1"/>
  <c r="BM81" i="24" l="1"/>
  <c r="U76" i="24"/>
  <c r="U72" i="24" s="1"/>
  <c r="BM115" i="24"/>
  <c r="BM86" i="24"/>
  <c r="BM63" i="24"/>
  <c r="BM90" i="24"/>
  <c r="BL76" i="24" l="1"/>
  <c r="BR76" i="24"/>
  <c r="BQ85" i="24" l="1"/>
  <c r="BQ91" i="24"/>
  <c r="BM71" i="24"/>
  <c r="BM83" i="24"/>
  <c r="S122" i="24"/>
  <c r="S123" i="24"/>
  <c r="BM85" i="24" l="1"/>
  <c r="BM51" i="24"/>
  <c r="BM54" i="24"/>
  <c r="BM95" i="24"/>
  <c r="BM52" i="24"/>
  <c r="BM70" i="24"/>
  <c r="BC118" i="24" l="1"/>
  <c r="BN80" i="24" l="1"/>
  <c r="BO80" i="24" s="1"/>
  <c r="U118" i="24" l="1"/>
  <c r="S119" i="24"/>
  <c r="U119" i="24" s="1"/>
  <c r="BN72" i="24"/>
  <c r="BO72" i="24" s="1"/>
  <c r="U117" i="24" l="1"/>
  <c r="AA117" i="24"/>
  <c r="W117" i="24"/>
  <c r="Y117" i="24"/>
  <c r="AF117" i="24"/>
  <c r="AG117" i="24"/>
  <c r="AV117" i="24"/>
  <c r="AR117" i="24"/>
  <c r="AH117" i="24"/>
  <c r="AS117" i="24"/>
  <c r="AQ117" i="24"/>
  <c r="AT117" i="24"/>
  <c r="AK117" i="24"/>
  <c r="AU117" i="24"/>
  <c r="BB117" i="24"/>
  <c r="AM117" i="24"/>
  <c r="AL117" i="24"/>
  <c r="AJ117" i="24"/>
  <c r="AX117" i="24"/>
  <c r="AO117" i="24"/>
  <c r="AY117" i="24"/>
  <c r="AZ117" i="24"/>
  <c r="AN117" i="24"/>
  <c r="AP117" i="24"/>
  <c r="BA117" i="24"/>
  <c r="BK117" i="24" l="1"/>
  <c r="BL117" i="24"/>
  <c r="BM117" i="24"/>
  <c r="BR80" i="24"/>
  <c r="BP80" i="24"/>
  <c r="BQ80" i="24" s="1"/>
  <c r="BC119" i="24" l="1"/>
  <c r="BE117" i="24"/>
  <c r="BR72" i="24"/>
  <c r="BP72" i="24"/>
  <c r="BQ72" i="24" s="1"/>
  <c r="BR117" i="24" l="1"/>
  <c r="BL80" i="24"/>
  <c r="AC72" i="24"/>
  <c r="AC117" i="24" s="1"/>
  <c r="BL72" i="24" l="1"/>
</calcChain>
</file>

<file path=xl/sharedStrings.xml><?xml version="1.0" encoding="utf-8"?>
<sst xmlns="http://schemas.openxmlformats.org/spreadsheetml/2006/main" count="750" uniqueCount="396">
  <si>
    <t>::</t>
  </si>
  <si>
    <t>=</t>
  </si>
  <si>
    <t>О</t>
  </si>
  <si>
    <t>Х</t>
  </si>
  <si>
    <t xml:space="preserve"> //</t>
  </si>
  <si>
    <t xml:space="preserve"> Учебная практика</t>
  </si>
  <si>
    <t xml:space="preserve"> Каникулы</t>
  </si>
  <si>
    <t>Н е д е л ь   в   с е м е с т р е</t>
  </si>
  <si>
    <t>2.1</t>
  </si>
  <si>
    <t>Математика</t>
  </si>
  <si>
    <t>2.2</t>
  </si>
  <si>
    <t>Физика</t>
  </si>
  <si>
    <t>2.3</t>
  </si>
  <si>
    <t>Охрана труда</t>
  </si>
  <si>
    <t>3.1</t>
  </si>
  <si>
    <t>3.2</t>
  </si>
  <si>
    <t>Преддипломная</t>
  </si>
  <si>
    <t xml:space="preserve"> </t>
  </si>
  <si>
    <t>из них:</t>
  </si>
  <si>
    <t>Количество зачетов</t>
  </si>
  <si>
    <t xml:space="preserve"> Экзаменационная сессия</t>
  </si>
  <si>
    <t xml:space="preserve"> Теоретическое обучение</t>
  </si>
  <si>
    <t>ИТОГО:</t>
  </si>
  <si>
    <t>__________________________</t>
  </si>
  <si>
    <t>Количество курсовых проектов</t>
  </si>
  <si>
    <t>Количество курсовых  работ</t>
  </si>
  <si>
    <t>Количество экзаменов</t>
  </si>
  <si>
    <t>Распределение по курсам и семестрам</t>
  </si>
  <si>
    <t>Инженерная графика</t>
  </si>
  <si>
    <t>Микроэкономика</t>
  </si>
  <si>
    <t>Макроэкономика</t>
  </si>
  <si>
    <t>Менеджмент</t>
  </si>
  <si>
    <t>Хозяйственное право</t>
  </si>
  <si>
    <t>Материаловедение</t>
  </si>
  <si>
    <t>Финансы предприятия</t>
  </si>
  <si>
    <t>Экономика предприятия</t>
  </si>
  <si>
    <t>Планирование на предприятии</t>
  </si>
  <si>
    <t>Маркетинг</t>
  </si>
  <si>
    <t>Организация производства</t>
  </si>
  <si>
    <t>1.1</t>
  </si>
  <si>
    <t>1.2</t>
  </si>
  <si>
    <t>1.3</t>
  </si>
  <si>
    <t>семестр</t>
  </si>
  <si>
    <t>Название практики</t>
  </si>
  <si>
    <t>недель</t>
  </si>
  <si>
    <t>Каникулы</t>
  </si>
  <si>
    <t>Всего</t>
  </si>
  <si>
    <t xml:space="preserve"> Дипломное проектирование</t>
  </si>
  <si>
    <t>Производственная практика</t>
  </si>
  <si>
    <t>Сетевые технологии и базы данных</t>
  </si>
  <si>
    <t>Инвестиционное проектирование</t>
  </si>
  <si>
    <t>Организация и нормирование труда</t>
  </si>
  <si>
    <t>Коррупция и ее общественная опасность</t>
  </si>
  <si>
    <t>Обозначения:</t>
  </si>
  <si>
    <t>« ____ » _________________</t>
  </si>
  <si>
    <t>УТВЕРЖДАЮ</t>
  </si>
  <si>
    <t>1.1.1</t>
  </si>
  <si>
    <t>1.2.1</t>
  </si>
  <si>
    <t>1.3.1</t>
  </si>
  <si>
    <t>Белорусский язык /профессиональная лексика/</t>
  </si>
  <si>
    <t>4.</t>
  </si>
  <si>
    <t>Дополнительные виды обучения</t>
  </si>
  <si>
    <t>4.1</t>
  </si>
  <si>
    <t>∕</t>
  </si>
  <si>
    <t>Теоретическое обучение</t>
  </si>
  <si>
    <t>Дипломное проектирование</t>
  </si>
  <si>
    <t>Дисциплин всего было</t>
  </si>
  <si>
    <t>было</t>
  </si>
  <si>
    <t>стало</t>
  </si>
  <si>
    <t>зачетных единиц</t>
  </si>
  <si>
    <t>№ п/п</t>
  </si>
  <si>
    <t>Государственный компонент</t>
  </si>
  <si>
    <t>Всего зачетных единиц</t>
  </si>
  <si>
    <t>Бухгалтерский учет и аудит</t>
  </si>
  <si>
    <t>Внешнеэкономическая деятельность</t>
  </si>
  <si>
    <t xml:space="preserve">Статистика </t>
  </si>
  <si>
    <t xml:space="preserve">   Итоговая аттестация</t>
  </si>
  <si>
    <t>Часов в неделю / зачетных единиц</t>
  </si>
  <si>
    <t xml:space="preserve">Физическая культура </t>
  </si>
  <si>
    <t>Курсовой проект по дисциплине "Организация производства"</t>
  </si>
  <si>
    <t>1. График образовательного процесса</t>
  </si>
  <si>
    <t>II. Сводные данные по бюджету времени (в неделях)</t>
  </si>
  <si>
    <t>Учебные практики</t>
  </si>
  <si>
    <t>Экзаменационные сессии</t>
  </si>
  <si>
    <t>Производственные практики</t>
  </si>
  <si>
    <t>Итоговая аттестация</t>
  </si>
  <si>
    <t>III. План образовательного процесса</t>
  </si>
  <si>
    <t>Курсовая работа по учебной дисциплине "Бухгалтерский учет и аудит"</t>
  </si>
  <si>
    <t>Общее кол-во часов</t>
  </si>
  <si>
    <t>Зачетных единиц</t>
  </si>
  <si>
    <t>Защита населения и объектов от чрезвычайных ситуаций. Радиационная безопасность</t>
  </si>
  <si>
    <t>Регистрационный № _____________</t>
  </si>
  <si>
    <t>сентябрь</t>
  </si>
  <si>
    <t xml:space="preserve">октябрь 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</si>
  <si>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</si>
  <si>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</si>
  <si>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</si>
  <si>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</si>
  <si>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</si>
  <si>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</si>
  <si>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</si>
  <si>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</si>
  <si>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</si>
  <si>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</si>
  <si>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Экзамены</t>
  </si>
  <si>
    <t>Зачеты</t>
  </si>
  <si>
    <t>Лекции</t>
  </si>
  <si>
    <t>II курс</t>
  </si>
  <si>
    <t>III курс</t>
  </si>
  <si>
    <t>IV курс</t>
  </si>
  <si>
    <t>Основы эколого-энергетической устойчивости производства</t>
  </si>
  <si>
    <t>/1-6</t>
  </si>
  <si>
    <t>Курсовая работа по учебной дисциплине "Макроэкономика"</t>
  </si>
  <si>
    <t>Информационные технологии в экономике</t>
  </si>
  <si>
    <t>Курсовая работа по учебной дисциплине "Экономика предприятия"</t>
  </si>
  <si>
    <t>Курсовая работа по учебной дисциплине "Планирование на предприятии"</t>
  </si>
  <si>
    <t>Экономический анализ  деятельности предприятия</t>
  </si>
  <si>
    <t>Курсовая работа по учебной дисциплине "Экономический анализ деятельности предприятия"</t>
  </si>
  <si>
    <t>Иностранный язык (профессиональная лексика)</t>
  </si>
  <si>
    <t>в том числе госкомпонент</t>
  </si>
  <si>
    <t>компонент УВО</t>
  </si>
  <si>
    <t>2018 г.</t>
  </si>
  <si>
    <t xml:space="preserve">Введение в инженерное образование </t>
  </si>
  <si>
    <t>/60</t>
  </si>
  <si>
    <t>/32</t>
  </si>
  <si>
    <t>/16</t>
  </si>
  <si>
    <t>/30</t>
  </si>
  <si>
    <t>Факультативы</t>
  </si>
  <si>
    <t>Первый заместитель</t>
  </si>
  <si>
    <t>Министра образования</t>
  </si>
  <si>
    <t>Республики Беларусь</t>
  </si>
  <si>
    <t>В.А. Богуш</t>
  </si>
  <si>
    <t>Специальность: 1-27 01 01 "Экономика и организация производства"</t>
  </si>
  <si>
    <t>Профилизация:  Экономика и организация производства (строительство)</t>
  </si>
  <si>
    <r>
      <t xml:space="preserve">Форма получения образования </t>
    </r>
    <r>
      <rPr>
        <b/>
        <u/>
        <sz val="20"/>
        <color rgb="FFFF0000"/>
        <rFont val="Times New Roman"/>
        <family val="1"/>
        <charset val="204"/>
      </rPr>
      <t>дневная</t>
    </r>
  </si>
  <si>
    <r>
      <t xml:space="preserve">Квалификация </t>
    </r>
    <r>
      <rPr>
        <b/>
        <u/>
        <sz val="20"/>
        <rFont val="Times New Roman"/>
        <family val="1"/>
        <charset val="204"/>
      </rPr>
      <t>инженер-экономист</t>
    </r>
  </si>
  <si>
    <r>
      <t xml:space="preserve">Степень </t>
    </r>
    <r>
      <rPr>
        <b/>
        <u/>
        <sz val="20"/>
        <rFont val="Times New Roman"/>
        <family val="1"/>
        <charset val="204"/>
      </rPr>
      <t>бакалавр</t>
    </r>
  </si>
  <si>
    <r>
      <t>Срок обучения</t>
    </r>
    <r>
      <rPr>
        <b/>
        <sz val="20"/>
        <rFont val="Times New Roman"/>
        <family val="1"/>
        <charset val="204"/>
      </rPr>
      <t xml:space="preserve"> </t>
    </r>
    <r>
      <rPr>
        <b/>
        <u/>
        <sz val="20"/>
        <rFont val="Times New Roman"/>
        <family val="1"/>
        <charset val="204"/>
      </rPr>
      <t>4 года</t>
    </r>
  </si>
  <si>
    <t>КУРСЫ</t>
  </si>
  <si>
    <t>I</t>
  </si>
  <si>
    <t>II</t>
  </si>
  <si>
    <t>III</t>
  </si>
  <si>
    <t>IV</t>
  </si>
  <si>
    <t>Количество академических часов</t>
  </si>
  <si>
    <t>Аудиторных</t>
  </si>
  <si>
    <t>Лабораторные</t>
  </si>
  <si>
    <t>Практические</t>
  </si>
  <si>
    <t>Семинарские</t>
  </si>
  <si>
    <t>1 семестр
17 недель</t>
  </si>
  <si>
    <t>2 семестр
17 недель</t>
  </si>
  <si>
    <t>3 семестр
17 недель</t>
  </si>
  <si>
    <t>4 семестр
17 недель</t>
  </si>
  <si>
    <t>5 семестр
17 недель</t>
  </si>
  <si>
    <t>6 семестр
17 недель</t>
  </si>
  <si>
    <t>7 семестр
17 недель</t>
  </si>
  <si>
    <t>Всего часов</t>
  </si>
  <si>
    <t>Ауд. часов</t>
  </si>
  <si>
    <t>Зач. единиц</t>
  </si>
  <si>
    <t>Код компетенции</t>
  </si>
  <si>
    <t xml:space="preserve">ТИПОВОЙ УЧЕБНЫЙ ПЛАН </t>
  </si>
  <si>
    <t>/</t>
  </si>
  <si>
    <t>Название модуля, учебной дисциплины, курсового проекта (курсовой работы)</t>
  </si>
  <si>
    <t>1.</t>
  </si>
  <si>
    <t>1.1.2</t>
  </si>
  <si>
    <t>1.1.3</t>
  </si>
  <si>
    <t>1.2.2</t>
  </si>
  <si>
    <t>2.</t>
  </si>
  <si>
    <t xml:space="preserve">Компонент учреждения  образования </t>
  </si>
  <si>
    <t>2.1.1</t>
  </si>
  <si>
    <t>2.1.2</t>
  </si>
  <si>
    <t>2.2.1</t>
  </si>
  <si>
    <t>2.3.1</t>
  </si>
  <si>
    <t>2.3.2</t>
  </si>
  <si>
    <t>2.3.3</t>
  </si>
  <si>
    <t>3.</t>
  </si>
  <si>
    <t>Количество часов учебных занятий</t>
  </si>
  <si>
    <t>Количество часов учебных занятий в неделю</t>
  </si>
  <si>
    <t>IV. Учебные  практики</t>
  </si>
  <si>
    <t>V. Производственные  практики</t>
  </si>
  <si>
    <t>VI. Дипломное проектирование</t>
  </si>
  <si>
    <t>VII. Итоговая аттестация</t>
  </si>
  <si>
    <t xml:space="preserve">Инженерно-технологическая </t>
  </si>
  <si>
    <t>Дипломный проект</t>
  </si>
  <si>
    <t xml:space="preserve">Защита дипломного проекта в ГЭК </t>
  </si>
  <si>
    <t xml:space="preserve">Название </t>
  </si>
  <si>
    <t>VIII. Матрица компетенций</t>
  </si>
  <si>
    <t>Код 
компетенции</t>
  </si>
  <si>
    <t>Наименование компетенции</t>
  </si>
  <si>
    <t>Код модуля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</si>
  <si>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</si>
  <si>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</si>
  <si>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(должность представителя заинтересованного министерства или ведомства)</t>
  </si>
  <si>
    <t>С. А. Касперович</t>
  </si>
  <si>
    <t xml:space="preserve">     (подпись)    М.П.</t>
  </si>
  <si>
    <t xml:space="preserve">    (И.О.Фамилия)</t>
  </si>
  <si>
    <t xml:space="preserve">     (подпись)   </t>
  </si>
  <si>
    <t>(дата)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</si>
  <si>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</si>
  <si>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(название учебно-методического объединения)</t>
  </si>
  <si>
    <t>И. В. Титович</t>
  </si>
  <si>
    <t>(название научно-методического совета)</t>
  </si>
  <si>
    <t>Эксперт-нормоконтролер</t>
  </si>
  <si>
    <t xml:space="preserve">Центр развития инженерного образования и организации учебного процесса БНТУ </t>
  </si>
  <si>
    <t xml:space="preserve">Рекомендован к утверждению Президиумом Совета УМО </t>
  </si>
  <si>
    <t xml:space="preserve">(название учебно-методического объединения) </t>
  </si>
  <si>
    <t xml:space="preserve">Ознакомительная </t>
  </si>
  <si>
    <r>
      <t>Срок обучения</t>
    </r>
    <r>
      <rPr>
        <b/>
        <sz val="24"/>
        <rFont val="Times New Roman"/>
        <family val="1"/>
        <charset val="204"/>
      </rPr>
      <t xml:space="preserve"> </t>
    </r>
    <r>
      <rPr>
        <b/>
        <u/>
        <sz val="24"/>
        <rFont val="Times New Roman"/>
        <family val="1"/>
        <charset val="204"/>
      </rPr>
      <t>4 года</t>
    </r>
  </si>
  <si>
    <t>Организационно-экономическая</t>
  </si>
  <si>
    <t>О.С. Голубова</t>
  </si>
  <si>
    <t>А.С. Снарский</t>
  </si>
  <si>
    <t>Протокол № 3 от 08.02.2018 г.</t>
  </si>
  <si>
    <t>Заместитель председателя НМС по специальности 14-27 01 01 "Экономика и организация производства"</t>
  </si>
  <si>
    <t>БПК-2</t>
  </si>
  <si>
    <t>БПК-3</t>
  </si>
  <si>
    <t>БПК-4</t>
  </si>
  <si>
    <t>БПК-5</t>
  </si>
  <si>
    <t>БПК-6</t>
  </si>
  <si>
    <t>БПК-7</t>
  </si>
  <si>
    <t>Владеть основами графического изображения объектов, разработки и чтения чертежей</t>
  </si>
  <si>
    <t>БПК-1</t>
  </si>
  <si>
    <t xml:space="preserve">УК-1 </t>
  </si>
  <si>
    <t>УК-5</t>
  </si>
  <si>
    <t>СК-1</t>
  </si>
  <si>
    <t>СК-2</t>
  </si>
  <si>
    <t>СК-3</t>
  </si>
  <si>
    <t>СК-4</t>
  </si>
  <si>
    <t>СК-5</t>
  </si>
  <si>
    <t>Заместитель председателя УМО по специальности 1-27 01 01 "Экономика и организация производства"</t>
  </si>
  <si>
    <t xml:space="preserve">    (И.О. Фамилия)</t>
  </si>
  <si>
    <t>Быть способным использовать информационные технологии, программное обеспечение, сетевые компьютерные технологии и базы данных для обработки экономической информации и применения их в профессиональной деятельности</t>
  </si>
  <si>
    <t>Направления специальности</t>
  </si>
  <si>
    <t>/6</t>
  </si>
  <si>
    <t>/34</t>
  </si>
  <si>
    <t>/50</t>
  </si>
  <si>
    <t>4.2</t>
  </si>
  <si>
    <t>Обязательная учебная дисциплина (модуль) Философия</t>
  </si>
  <si>
    <t>II. Сводные данные по бюджету времени   (в неделях)</t>
  </si>
  <si>
    <r>
      <t xml:space="preserve">Квалификация </t>
    </r>
    <r>
      <rPr>
        <b/>
        <u/>
        <sz val="24"/>
        <rFont val="Times New Roman"/>
        <family val="1"/>
        <charset val="204"/>
      </rPr>
      <t xml:space="preserve"> Инженер-экономист</t>
    </r>
  </si>
  <si>
    <t>3.3</t>
  </si>
  <si>
    <t>/68</t>
  </si>
  <si>
    <t>/340</t>
  </si>
  <si>
    <t>/5-6</t>
  </si>
  <si>
    <t>Модуль естественнонаучных дисциплин</t>
  </si>
  <si>
    <t>Социально-гуманитарный модуль</t>
  </si>
  <si>
    <t>Модуль инженерных дисциплин</t>
  </si>
  <si>
    <t>1.4</t>
  </si>
  <si>
    <t>1.5</t>
  </si>
  <si>
    <t>Модуль экономических дисциплин</t>
  </si>
  <si>
    <t>1.6</t>
  </si>
  <si>
    <t xml:space="preserve">Модуль дисциплин управления </t>
  </si>
  <si>
    <t>1.7</t>
  </si>
  <si>
    <t>Модуль  дисциплин безопасности жизнедеятельности</t>
  </si>
  <si>
    <t>1.8</t>
  </si>
  <si>
    <t>Модуль дисциплин бухгалтерского  учета, анализа и финансов</t>
  </si>
  <si>
    <t>2.5</t>
  </si>
  <si>
    <t>2.4</t>
  </si>
  <si>
    <t>2.6</t>
  </si>
  <si>
    <t>Модуль лингвистический</t>
  </si>
  <si>
    <t>Модуль социально-гуманитарных дисциплин 2</t>
  </si>
  <si>
    <t>Модуль информационных технологий</t>
  </si>
  <si>
    <t>Знать основные понятия, законы и методы математики и физики для обработки данных и выполнения инженерно-экономических расчетов</t>
  </si>
  <si>
    <t>2.6.1</t>
  </si>
  <si>
    <t>2.6.2</t>
  </si>
  <si>
    <t>1.4.1</t>
  </si>
  <si>
    <t>1.4.2</t>
  </si>
  <si>
    <t>1.5.1</t>
  </si>
  <si>
    <t>1.5.2</t>
  </si>
  <si>
    <t>1.5.3</t>
  </si>
  <si>
    <t>1.5.4</t>
  </si>
  <si>
    <t>1.6.1</t>
  </si>
  <si>
    <t>1.6.2</t>
  </si>
  <si>
    <t>1.6.3</t>
  </si>
  <si>
    <t>1.7.1</t>
  </si>
  <si>
    <t>1.7.2</t>
  </si>
  <si>
    <t>1.7.3</t>
  </si>
  <si>
    <t>Быть способным оценивать экологическую и энергетическую устойчивость материалов, технологий и производств, формировать меры защиты населения в чрезвычайных ситуациях, обеспечивать радиационную безопасность, разрабатывать мероприятия по охране труда, способы и методы безопасного производства работ, защиты жизни и здоровья людей</t>
  </si>
  <si>
    <t>1.8.1</t>
  </si>
  <si>
    <t>1.8.2</t>
  </si>
  <si>
    <t>1.8.3</t>
  </si>
  <si>
    <t>2.4.1</t>
  </si>
  <si>
    <t>2.4.2</t>
  </si>
  <si>
    <t>2.4.3</t>
  </si>
  <si>
    <t>2.5.1</t>
  </si>
  <si>
    <t>2.5.2</t>
  </si>
  <si>
    <t>Курсовой проект по учебной дисциплине "Инвестиционное проектирование"</t>
  </si>
  <si>
    <t>2.2.2</t>
  </si>
  <si>
    <t xml:space="preserve">Быть способным разрабатывать варианты организационно-технических решений, чертежи, графические изображения календарных планов и графики обеспечения материально-техническими ресурсами </t>
  </si>
  <si>
    <t>Владеть иностранным языком для решения профессиональных задач, работы с профессиональной литературой и общения со специалистами</t>
  </si>
  <si>
    <t>БПК-8</t>
  </si>
  <si>
    <t>БПК-9</t>
  </si>
  <si>
    <t>БПК-10</t>
  </si>
  <si>
    <t>БПК-11</t>
  </si>
  <si>
    <t>БПК-12</t>
  </si>
  <si>
    <t>БПК-13</t>
  </si>
  <si>
    <t>БПК-14</t>
  </si>
  <si>
    <t>БПК-15</t>
  </si>
  <si>
    <t>Знать маркетинговые стратегии, особенности поведения продавцов и покупателей  на рынке,  модели потребительского выбора</t>
  </si>
  <si>
    <t xml:space="preserve">Владеть основными экономическими категориями, рассчитывать показатели эффективности и интенсивности использования ресурсов, знать способы экономического анализа  и направления повышения эффективности производства </t>
  </si>
  <si>
    <t>Знать методы количественного анализа параметров равновесия в экономике, механизм формирования совместного равновесия на товарном и денежном рынках, модели экономического роста при формировании тенденций и перспектив развития макроэкономических процессов</t>
  </si>
  <si>
    <t>Владеть способностью моделировать варианты потребительского выбора и поведения организации, оценивать влияние внешних факторов на рыночное равновесие, экономическое состояние организации</t>
  </si>
  <si>
    <t>Владеть методами принятия управленческих решений, основными принципами  и технологиями менеджмента</t>
  </si>
  <si>
    <t>Быть способным применять знания организации труда, методов и приемов нормирования труда</t>
  </si>
  <si>
    <t>Быть способным планировать производственную программу предприятия, формировать план потребности в основных и оборотных средствах, трудовых и финансовых ресурсах</t>
  </si>
  <si>
    <t xml:space="preserve">Быть способным применять знания по ведению бухгалтерского учета, составлению бухгалтерской отчетности и автоматизации бухгалтерских операций </t>
  </si>
  <si>
    <t>Быть способным применять навыки анализа, планирования, прогнозирования и регулирования финансовых потоков предприятия</t>
  </si>
  <si>
    <t>Быть способным использовать приемы экономического анализа и методики проведения тематического анализа финансово-хозяйственной деятельности предприятия для принятия управленческих решений</t>
  </si>
  <si>
    <t>СК-6</t>
  </si>
  <si>
    <t>СК-7</t>
  </si>
  <si>
    <t xml:space="preserve">Быть способным планировать, проектировать и использовать материалы, изделия и конструкции, применяемые в строительстве, знать их физические, химические свойства, конструктивные особенности и эксплуатационные характеристики </t>
  </si>
  <si>
    <t>СК-8</t>
  </si>
  <si>
    <t>СК-9</t>
  </si>
  <si>
    <t>СК-10</t>
  </si>
  <si>
    <t>СК-11</t>
  </si>
  <si>
    <t>СК-12</t>
  </si>
  <si>
    <t>Быть способным разрабатывать, внедрять и оценивать инвестиционные проекты, повышать экономическую эффективность инвестиций</t>
  </si>
  <si>
    <t>Быть способным осуществлять внешнеэкономическую деятельность, заключать договоры, знать особенности таможенного оформления товаров и условий их перемещения через пограничные пункты</t>
  </si>
  <si>
    <t>Знать основы хозяйственного права, договорную практику, юридические основы хозяйственной деятельности физических и юридических лиц</t>
  </si>
  <si>
    <t>1.3.2</t>
  </si>
  <si>
    <t xml:space="preserve">Иностранный язык </t>
  </si>
  <si>
    <t>1,2,3</t>
  </si>
  <si>
    <t>8 семестр
8 недель</t>
  </si>
  <si>
    <t>I курс</t>
  </si>
  <si>
    <t>обязательная учебная дисциплина (модуль) –  определяет УМО из базового перечня Политология</t>
  </si>
  <si>
    <t>учебная дисциплина (модуль) – по выбору УВО Философия</t>
  </si>
  <si>
    <t>учебная дисциплина (модуль) – по выбору студента Политология</t>
  </si>
  <si>
    <t>УК-1</t>
  </si>
  <si>
    <t xml:space="preserve">1.1, 2.1 </t>
  </si>
  <si>
    <t xml:space="preserve">Знать философию мышления, быть способным к восприятию, обобщению и анализу социальных и политических проблем экономического развития </t>
  </si>
  <si>
    <t>обязательная учебная дисциплина (модуль) –  определяет УМО из базового перечня Социология</t>
  </si>
  <si>
    <t>Специальность: 1-27 01 01 "Экономика и организация производства (по направлениям)"</t>
  </si>
  <si>
    <t>Разработан в качестве примера реализации образовательного стандарта по специальности 1-27 01 01 "Экономика и организация производства (по направлениям)"</t>
  </si>
  <si>
    <t>по специальности 1 - 27 01 01 "Экономика и организация производства (по направлениям)"</t>
  </si>
  <si>
    <t>1-27 01 01 -08 Экономика и организация производства (приборостроение)</t>
  </si>
  <si>
    <t>Модуль специальной инженерной подготовки</t>
  </si>
  <si>
    <t>Измерительные приборы и системы</t>
  </si>
  <si>
    <t>Детали приборов</t>
  </si>
  <si>
    <t>Модуль технологии приборостроения</t>
  </si>
  <si>
    <t>Технология электромеханического приборостроения</t>
  </si>
  <si>
    <t>Технология электротехнического приборостроения</t>
  </si>
  <si>
    <t>Экономико-статистический модуль</t>
  </si>
  <si>
    <t>Экономико-математические методы 
и модели</t>
  </si>
  <si>
    <t>Государственные финансы</t>
  </si>
  <si>
    <t>2.5.3</t>
  </si>
  <si>
    <t>Курсовая работа по учебной дисциплине "Статистика"</t>
  </si>
  <si>
    <t>Модуль специальных управленческих дисциплин</t>
  </si>
  <si>
    <t>Управление персоналом</t>
  </si>
  <si>
    <t>2.6.3</t>
  </si>
  <si>
    <t>Инновационный менеджмент</t>
  </si>
  <si>
    <t>2.6.4</t>
  </si>
  <si>
    <t>Управление проектами</t>
  </si>
  <si>
    <t>2.6.5</t>
  </si>
  <si>
    <t>Менеджмент риска и страхование</t>
  </si>
  <si>
    <t>2.7</t>
  </si>
  <si>
    <t>Организационно-управленческий модуль</t>
  </si>
  <si>
    <t>2.7.1</t>
  </si>
  <si>
    <t>Логистика</t>
  </si>
  <si>
    <t>Курсовая работа по учебной дисциплине "Логистика"</t>
  </si>
  <si>
    <t>2.7.2</t>
  </si>
  <si>
    <t>Организация подготоки производства</t>
  </si>
  <si>
    <t>Курсовая работа по учебной дисциплине "Организация подготоки производства"</t>
  </si>
  <si>
    <t>2.7.3</t>
  </si>
  <si>
    <t>2.8</t>
  </si>
  <si>
    <t>Бизнес-аналитический модуль</t>
  </si>
  <si>
    <t>2.8.1</t>
  </si>
  <si>
    <t>2.8.2</t>
  </si>
  <si>
    <t>Оценка стоимости бизнеса</t>
  </si>
  <si>
    <t>/158</t>
  </si>
  <si>
    <t>/116</t>
  </si>
  <si>
    <t>/100</t>
  </si>
  <si>
    <t>/1</t>
  </si>
  <si>
    <t>/4</t>
  </si>
  <si>
    <t>/390</t>
  </si>
  <si>
    <t>/374</t>
  </si>
  <si>
    <t>∕11</t>
  </si>
  <si>
    <t>Курсовой проект по учебной дисциплине "Сетевые технологии и базы данных"</t>
  </si>
  <si>
    <t>Технология оптико-электронного приборостроения</t>
  </si>
  <si>
    <t>Курсовой проект по учебной дисциплине "Технология оптико-электронного приборостроения"</t>
  </si>
  <si>
    <t>СК-13</t>
  </si>
  <si>
    <t>СК-14</t>
  </si>
  <si>
    <t>СК-15</t>
  </si>
  <si>
    <t>СК-16</t>
  </si>
  <si>
    <t>СК-17</t>
  </si>
  <si>
    <t>СК-18</t>
  </si>
  <si>
    <t xml:space="preserve">Владеть принципами работы основных видов измерительных приборов и влияния измерительных приборов на точность измерений </t>
  </si>
  <si>
    <t xml:space="preserve">Знать основы расчета и конструирования деталей, узлов и агрегатов, встречающихся в различных механизмах и устройствах </t>
  </si>
  <si>
    <t xml:space="preserve">Быть способным разрабатывать рациональные технологические процессы изготовления приборов и систем, экономически обосновывать выбор материалов и способов их обработки в зависимости от эксплуатационного назначения приборов и систем </t>
  </si>
  <si>
    <t xml:space="preserve">Быть способным применять экономико-метематические методы при решении экономических задач с заданными количесивенными ограничениями </t>
  </si>
  <si>
    <t xml:space="preserve">Знать основы формирования государственного бюджета, распределния и перераспределния бюджетных средств </t>
  </si>
  <si>
    <t xml:space="preserve">Быть способным рассчитывать по фактическим данным и прогнозировать динамику основных технико-экономических показателей функционирования организации (предприятия), выявлять взаимосвязи между ними и количественно их выражать </t>
  </si>
  <si>
    <t xml:space="preserve">Владеть основами формирования системы управления персоналом, кадрового обеспечения и правовыми основами работы с персоналом </t>
  </si>
  <si>
    <t>Быть способным оценивать возможности организации по разработке и внедрению новшеств, проводить расчеты их экономической эффективности и управлять инновационными процессами в организациях приборостроительного профиля</t>
  </si>
  <si>
    <t xml:space="preserve">Быть способным управлять проектами на всех стадиях инвестиционного цикла, создавать организационно-экономические условия для наилучшего использования  производственных ресурсов и повышения эффективности производства </t>
  </si>
  <si>
    <t xml:space="preserve">Быть способным оценивать чувствительность организации (предприятия) к прогнозируемым рискам и минимизировать потери, получаемые в результате их негативного воздействия </t>
  </si>
  <si>
    <t xml:space="preserve">Владеть методами планирования материальных потребностей в условиях управления движением товаров в многоуровневых распределительных сетях и быть способным принимать логистические решения в условиях неопределенности и риска </t>
  </si>
  <si>
    <t xml:space="preserve">Быть способным осуществлять организационную подготовку производства, обеспечивать экономическое обоснование проектно-конструкторской и технологической подготовки производства </t>
  </si>
  <si>
    <t xml:space="preserve">Быть способным проводить оценку стоимости бизнеса различными методами, рассчитывать стоимость контрольных и неконтрольных пакетов акций, управлять стоиомстью бизнеса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</si>
</sst>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.0%"/>
    <numFmt numFmtId="166" formatCode="#,##0.0"/>
    <numFmt numFmtId="167" formatCode="0.0"/>
  </numFmts>
  <fonts count="42" x14ac:knownFonts="1">
    <font>
      <sz val="10"/>
      <name val="Arial Cyr"/>
    </font>
    <font>
      <sz val="8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5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theme="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20"/>
      <color theme="0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2"/>
      <color theme="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9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49" fontId="11" fillId="0" borderId="48" xfId="0" applyNumberFormat="1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3" fontId="11" fillId="0" borderId="17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164" fontId="7" fillId="0" borderId="58" xfId="0" applyNumberFormat="1" applyFont="1" applyFill="1" applyBorder="1" applyAlignment="1">
      <alignment horizontal="center" vertical="top"/>
    </xf>
    <xf numFmtId="164" fontId="7" fillId="0" borderId="59" xfId="0" applyNumberFormat="1" applyFont="1" applyFill="1" applyBorder="1" applyAlignment="1">
      <alignment horizontal="center" vertical="top"/>
    </xf>
    <xf numFmtId="164" fontId="7" fillId="0" borderId="60" xfId="0" applyNumberFormat="1" applyFont="1" applyFill="1" applyBorder="1" applyAlignment="1">
      <alignment horizontal="center" vertical="top"/>
    </xf>
    <xf numFmtId="164" fontId="7" fillId="0" borderId="61" xfId="0" applyNumberFormat="1" applyFont="1" applyFill="1" applyBorder="1" applyAlignment="1">
      <alignment horizontal="center" vertical="top"/>
    </xf>
    <xf numFmtId="164" fontId="7" fillId="0" borderId="34" xfId="0" applyNumberFormat="1" applyFont="1" applyFill="1" applyBorder="1" applyAlignment="1">
      <alignment horizontal="center"/>
    </xf>
    <xf numFmtId="164" fontId="7" fillId="0" borderId="35" xfId="0" applyNumberFormat="1" applyFont="1" applyFill="1" applyBorder="1" applyAlignment="1">
      <alignment horizontal="center"/>
    </xf>
    <xf numFmtId="164" fontId="14" fillId="0" borderId="62" xfId="0" applyNumberFormat="1" applyFont="1" applyFill="1" applyBorder="1" applyAlignment="1">
      <alignment horizontal="center"/>
    </xf>
    <xf numFmtId="164" fontId="14" fillId="0" borderId="36" xfId="0" applyNumberFormat="1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center"/>
    </xf>
    <xf numFmtId="0" fontId="7" fillId="0" borderId="91" xfId="0" applyFont="1" applyFill="1" applyBorder="1" applyAlignment="1">
      <alignment horizontal="center" vertical="center"/>
    </xf>
    <xf numFmtId="0" fontId="7" fillId="0" borderId="92" xfId="0" applyFont="1" applyFill="1" applyBorder="1" applyAlignment="1">
      <alignment horizontal="center" vertical="center"/>
    </xf>
    <xf numFmtId="0" fontId="7" fillId="0" borderId="93" xfId="0" applyFont="1" applyFill="1" applyBorder="1" applyAlignment="1">
      <alignment horizontal="center" vertical="center"/>
    </xf>
    <xf numFmtId="0" fontId="7" fillId="0" borderId="94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center" vertical="center"/>
    </xf>
    <xf numFmtId="0" fontId="7" fillId="0" borderId="96" xfId="0" applyFont="1" applyFill="1" applyBorder="1" applyAlignment="1">
      <alignment horizontal="center" vertical="center"/>
    </xf>
    <xf numFmtId="0" fontId="12" fillId="0" borderId="97" xfId="0" applyFont="1" applyFill="1" applyBorder="1" applyAlignment="1">
      <alignment horizontal="center" vertical="center"/>
    </xf>
    <xf numFmtId="0" fontId="5" fillId="0" borderId="9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98" xfId="0" applyFont="1" applyFill="1" applyBorder="1" applyAlignment="1">
      <alignment horizontal="center" vertical="center"/>
    </xf>
    <xf numFmtId="0" fontId="12" fillId="0" borderId="99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12" fillId="0" borderId="100" xfId="0" applyFont="1" applyFill="1" applyBorder="1" applyAlignment="1">
      <alignment horizontal="center" vertical="center"/>
    </xf>
    <xf numFmtId="0" fontId="12" fillId="0" borderId="101" xfId="0" applyFont="1" applyFill="1" applyBorder="1" applyAlignment="1">
      <alignment horizontal="center" vertical="center"/>
    </xf>
    <xf numFmtId="164" fontId="7" fillId="0" borderId="102" xfId="0" applyNumberFormat="1" applyFont="1" applyFill="1" applyBorder="1" applyAlignment="1">
      <alignment horizontal="center"/>
    </xf>
    <xf numFmtId="164" fontId="7" fillId="0" borderId="103" xfId="0" applyNumberFormat="1" applyFont="1" applyFill="1" applyBorder="1" applyAlignment="1">
      <alignment horizontal="center"/>
    </xf>
    <xf numFmtId="164" fontId="14" fillId="0" borderId="104" xfId="0" applyNumberFormat="1" applyFont="1" applyFill="1" applyBorder="1" applyAlignment="1">
      <alignment horizontal="center"/>
    </xf>
    <xf numFmtId="164" fontId="14" fillId="0" borderId="105" xfId="0" applyNumberFormat="1" applyFont="1" applyFill="1" applyBorder="1" applyAlignment="1">
      <alignment horizontal="center"/>
    </xf>
    <xf numFmtId="164" fontId="7" fillId="0" borderId="105" xfId="0" applyNumberFormat="1" applyFont="1" applyFill="1" applyBorder="1" applyAlignment="1">
      <alignment horizontal="center"/>
    </xf>
    <xf numFmtId="164" fontId="7" fillId="0" borderId="106" xfId="0" applyNumberFormat="1" applyFont="1" applyFill="1" applyBorder="1" applyAlignment="1">
      <alignment horizontal="center"/>
    </xf>
    <xf numFmtId="164" fontId="7" fillId="0" borderId="107" xfId="0" applyNumberFormat="1" applyFont="1" applyFill="1" applyBorder="1" applyAlignment="1">
      <alignment horizontal="center" vertical="top"/>
    </xf>
    <xf numFmtId="164" fontId="7" fillId="0" borderId="96" xfId="0" applyNumberFormat="1" applyFont="1" applyFill="1" applyBorder="1" applyAlignment="1">
      <alignment horizontal="center" vertical="top"/>
    </xf>
    <xf numFmtId="164" fontId="7" fillId="0" borderId="108" xfId="0" applyNumberFormat="1" applyFont="1" applyFill="1" applyBorder="1" applyAlignment="1">
      <alignment horizontal="center" vertical="top"/>
    </xf>
    <xf numFmtId="164" fontId="7" fillId="0" borderId="109" xfId="0" applyNumberFormat="1" applyFont="1" applyFill="1" applyBorder="1" applyAlignment="1">
      <alignment horizontal="center" vertical="top"/>
    </xf>
    <xf numFmtId="0" fontId="12" fillId="0" borderId="5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3" fontId="12" fillId="0" borderId="17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3" fontId="12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3" fontId="12" fillId="0" borderId="3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49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2" fillId="0" borderId="48" xfId="0" applyNumberFormat="1" applyFont="1" applyFill="1" applyBorder="1" applyAlignment="1">
      <alignment vertical="center"/>
    </xf>
    <xf numFmtId="0" fontId="12" fillId="0" borderId="49" xfId="0" applyNumberFormat="1" applyFont="1" applyFill="1" applyBorder="1" applyAlignment="1">
      <alignment vertical="center"/>
    </xf>
    <xf numFmtId="0" fontId="12" fillId="0" borderId="48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23" fillId="0" borderId="0" xfId="0" applyFont="1" applyFill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Alignment="1">
      <alignment vertical="top" wrapText="1"/>
    </xf>
    <xf numFmtId="0" fontId="20" fillId="0" borderId="0" xfId="0" applyFont="1" applyFill="1" applyAlignment="1">
      <alignment vertical="top"/>
    </xf>
    <xf numFmtId="0" fontId="20" fillId="0" borderId="39" xfId="0" applyFont="1" applyFill="1" applyBorder="1" applyAlignment="1">
      <alignment vertical="top"/>
    </xf>
    <xf numFmtId="0" fontId="20" fillId="0" borderId="0" xfId="0" applyFont="1" applyFill="1" applyBorder="1" applyAlignment="1">
      <alignment horizontal="center" vertical="top"/>
    </xf>
    <xf numFmtId="0" fontId="23" fillId="0" borderId="0" xfId="0" applyFont="1" applyFill="1"/>
    <xf numFmtId="0" fontId="23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vertical="top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top"/>
    </xf>
    <xf numFmtId="0" fontId="12" fillId="0" borderId="0" xfId="0" applyFont="1" applyFill="1" applyBorder="1" applyAlignment="1">
      <alignment horizontal="left" vertical="center"/>
    </xf>
    <xf numFmtId="164" fontId="7" fillId="0" borderId="104" xfId="0" applyNumberFormat="1" applyFont="1" applyFill="1" applyBorder="1" applyAlignment="1">
      <alignment horizontal="center"/>
    </xf>
    <xf numFmtId="164" fontId="7" fillId="0" borderId="62" xfId="0" applyNumberFormat="1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3" fontId="11" fillId="0" borderId="37" xfId="0" applyNumberFormat="1" applyFont="1" applyFill="1" applyBorder="1" applyAlignment="1">
      <alignment horizontal="center" vertical="center"/>
    </xf>
    <xf numFmtId="3" fontId="11" fillId="0" borderId="72" xfId="0" applyNumberFormat="1" applyFont="1" applyFill="1" applyBorder="1" applyAlignment="1">
      <alignment horizontal="center" vertical="center"/>
    </xf>
    <xf numFmtId="3" fontId="11" fillId="0" borderId="45" xfId="0" applyNumberFormat="1" applyFont="1" applyFill="1" applyBorder="1" applyAlignment="1">
      <alignment horizontal="center" vertical="center"/>
    </xf>
    <xf numFmtId="3" fontId="12" fillId="0" borderId="45" xfId="0" applyNumberFormat="1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/>
    </xf>
    <xf numFmtId="166" fontId="11" fillId="0" borderId="1" xfId="0" applyNumberFormat="1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3" fontId="12" fillId="0" borderId="17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wrapText="1"/>
    </xf>
    <xf numFmtId="3" fontId="12" fillId="0" borderId="18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3" fontId="27" fillId="0" borderId="37" xfId="0" applyNumberFormat="1" applyFont="1" applyFill="1" applyBorder="1" applyAlignment="1">
      <alignment horizontal="center" vertical="center"/>
    </xf>
    <xf numFmtId="3" fontId="27" fillId="0" borderId="17" xfId="0" applyNumberFormat="1" applyFont="1" applyFill="1" applyBorder="1" applyAlignment="1">
      <alignment horizontal="center" vertical="center"/>
    </xf>
    <xf numFmtId="1" fontId="13" fillId="0" borderId="37" xfId="0" applyNumberFormat="1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27" fillId="0" borderId="4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7" fillId="0" borderId="45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7" fillId="0" borderId="75" xfId="0" applyNumberFormat="1" applyFont="1" applyFill="1" applyBorder="1" applyAlignment="1">
      <alignment vertical="center"/>
    </xf>
    <xf numFmtId="0" fontId="27" fillId="0" borderId="38" xfId="0" applyNumberFormat="1" applyFont="1" applyFill="1" applyBorder="1" applyAlignment="1">
      <alignment vertical="center"/>
    </xf>
    <xf numFmtId="0" fontId="27" fillId="0" borderId="38" xfId="0" applyNumberFormat="1" applyFont="1" applyFill="1" applyBorder="1" applyAlignment="1">
      <alignment horizontal="center" vertical="center"/>
    </xf>
    <xf numFmtId="0" fontId="27" fillId="0" borderId="54" xfId="0" applyNumberFormat="1" applyFont="1" applyFill="1" applyBorder="1" applyAlignment="1">
      <alignment vertical="center"/>
    </xf>
    <xf numFmtId="0" fontId="13" fillId="0" borderId="38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81" xfId="0" applyNumberFormat="1" applyFont="1" applyFill="1" applyBorder="1" applyAlignment="1">
      <alignment horizontal="center" vertical="center"/>
    </xf>
    <xf numFmtId="0" fontId="27" fillId="0" borderId="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vertical="center"/>
    </xf>
    <xf numFmtId="3" fontId="13" fillId="0" borderId="17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8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top" wrapText="1"/>
    </xf>
    <xf numFmtId="0" fontId="23" fillId="0" borderId="0" xfId="0" applyFont="1" applyFill="1" applyBorder="1"/>
    <xf numFmtId="0" fontId="23" fillId="0" borderId="3" xfId="0" applyFont="1" applyFill="1" applyBorder="1" applyAlignment="1">
      <alignment horizontal="left" vertical="top" wrapText="1"/>
    </xf>
    <xf numFmtId="3" fontId="12" fillId="0" borderId="72" xfId="0" applyNumberFormat="1" applyFont="1" applyFill="1" applyBorder="1" applyAlignment="1">
      <alignment horizontal="center" vertical="center"/>
    </xf>
    <xf numFmtId="3" fontId="12" fillId="0" borderId="37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 wrapText="1"/>
    </xf>
    <xf numFmtId="3" fontId="12" fillId="0" borderId="44" xfId="0" applyNumberFormat="1" applyFont="1" applyFill="1" applyBorder="1" applyAlignment="1">
      <alignment horizontal="center" vertical="center" wrapText="1"/>
    </xf>
    <xf numFmtId="3" fontId="2" fillId="0" borderId="84" xfId="0" applyNumberFormat="1" applyFont="1" applyFill="1" applyBorder="1" applyAlignment="1">
      <alignment horizontal="center" vertical="center"/>
    </xf>
    <xf numFmtId="3" fontId="6" fillId="0" borderId="87" xfId="0" applyNumberFormat="1" applyFont="1" applyFill="1" applyBorder="1" applyAlignment="1">
      <alignment horizontal="center" vertical="center"/>
    </xf>
    <xf numFmtId="3" fontId="12" fillId="0" borderId="86" xfId="0" applyNumberFormat="1" applyFont="1" applyFill="1" applyBorder="1" applyAlignment="1">
      <alignment horizontal="center" vertical="center"/>
    </xf>
    <xf numFmtId="3" fontId="6" fillId="0" borderId="84" xfId="0" applyNumberFormat="1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 wrapText="1"/>
    </xf>
    <xf numFmtId="0" fontId="11" fillId="0" borderId="87" xfId="0" applyFont="1" applyFill="1" applyBorder="1" applyAlignment="1">
      <alignment horizontal="center" vertical="center" wrapText="1"/>
    </xf>
    <xf numFmtId="0" fontId="11" fillId="0" borderId="113" xfId="0" applyFont="1" applyFill="1" applyBorder="1" applyAlignment="1">
      <alignment horizontal="center" vertical="center" wrapText="1"/>
    </xf>
    <xf numFmtId="4" fontId="33" fillId="0" borderId="0" xfId="0" applyNumberFormat="1" applyFont="1" applyFill="1" applyAlignment="1">
      <alignment horizontal="center" vertical="center"/>
    </xf>
    <xf numFmtId="4" fontId="33" fillId="0" borderId="0" xfId="0" applyNumberFormat="1" applyFont="1" applyFill="1" applyAlignment="1">
      <alignment vertical="center"/>
    </xf>
    <xf numFmtId="4" fontId="33" fillId="0" borderId="1" xfId="0" applyNumberFormat="1" applyFont="1" applyFill="1" applyBorder="1" applyAlignment="1">
      <alignment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vertical="center"/>
    </xf>
    <xf numFmtId="4" fontId="33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116" xfId="0" applyFont="1" applyFill="1" applyBorder="1" applyAlignment="1">
      <alignment horizontal="center" vertical="center"/>
    </xf>
    <xf numFmtId="0" fontId="12" fillId="0" borderId="117" xfId="0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12" fillId="0" borderId="84" xfId="0" applyFont="1" applyFill="1" applyBorder="1" applyAlignment="1">
      <alignment vertical="center"/>
    </xf>
    <xf numFmtId="0" fontId="3" fillId="0" borderId="87" xfId="0" applyFont="1" applyFill="1" applyBorder="1" applyAlignment="1">
      <alignment horizontal="center" vertical="center"/>
    </xf>
    <xf numFmtId="0" fontId="12" fillId="0" borderId="110" xfId="0" applyFont="1" applyFill="1" applyBorder="1" applyAlignment="1">
      <alignment horizontal="center" vertical="center"/>
    </xf>
    <xf numFmtId="0" fontId="12" fillId="0" borderId="88" xfId="0" applyFont="1" applyFill="1" applyBorder="1" applyAlignment="1">
      <alignment horizontal="center" vertical="center"/>
    </xf>
    <xf numFmtId="0" fontId="12" fillId="0" borderId="8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1" xfId="0" applyFont="1" applyFill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39" xfId="0" applyNumberFormat="1" applyFont="1" applyFill="1" applyBorder="1" applyAlignment="1">
      <alignment horizontal="center" vertical="center"/>
    </xf>
    <xf numFmtId="1" fontId="6" fillId="0" borderId="84" xfId="0" applyNumberFormat="1" applyFont="1" applyFill="1" applyBorder="1" applyAlignment="1">
      <alignment vertical="center"/>
    </xf>
    <xf numFmtId="167" fontId="10" fillId="0" borderId="87" xfId="0" applyNumberFormat="1" applyFont="1" applyFill="1" applyBorder="1" applyAlignment="1">
      <alignment horizontal="center" vertical="center"/>
    </xf>
    <xf numFmtId="1" fontId="6" fillId="0" borderId="85" xfId="0" applyNumberFormat="1" applyFont="1" applyFill="1" applyBorder="1" applyAlignment="1">
      <alignment vertical="center"/>
    </xf>
    <xf numFmtId="3" fontId="27" fillId="0" borderId="18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27" fillId="0" borderId="72" xfId="0" applyNumberFormat="1" applyFont="1" applyFill="1" applyBorder="1" applyAlignment="1">
      <alignment vertical="center"/>
    </xf>
    <xf numFmtId="0" fontId="27" fillId="0" borderId="3" xfId="0" applyNumberFormat="1" applyFont="1" applyFill="1" applyBorder="1" applyAlignment="1">
      <alignment vertical="center"/>
    </xf>
    <xf numFmtId="0" fontId="27" fillId="0" borderId="3" xfId="0" applyNumberFormat="1" applyFont="1" applyFill="1" applyBorder="1" applyAlignment="1">
      <alignment horizontal="center" vertical="center"/>
    </xf>
    <xf numFmtId="0" fontId="27" fillId="0" borderId="37" xfId="0" applyNumberFormat="1" applyFont="1" applyFill="1" applyBorder="1" applyAlignment="1">
      <alignment vertical="center"/>
    </xf>
    <xf numFmtId="0" fontId="13" fillId="0" borderId="3" xfId="0" applyNumberFormat="1" applyFont="1" applyFill="1" applyBorder="1" applyAlignment="1">
      <alignment horizontal="center" vertical="center"/>
    </xf>
    <xf numFmtId="0" fontId="27" fillId="0" borderId="43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7" fillId="0" borderId="40" xfId="0" applyNumberFormat="1" applyFont="1" applyFill="1" applyBorder="1" applyAlignment="1">
      <alignment horizontal="center" vertical="center"/>
    </xf>
    <xf numFmtId="0" fontId="27" fillId="0" borderId="48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vertical="center"/>
    </xf>
    <xf numFmtId="0" fontId="27" fillId="0" borderId="7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0" fontId="27" fillId="0" borderId="72" xfId="0" applyNumberFormat="1" applyFont="1" applyFill="1" applyBorder="1" applyAlignment="1">
      <alignment horizontal="center" vertical="center"/>
    </xf>
    <xf numFmtId="0" fontId="11" fillId="0" borderId="37" xfId="0" applyNumberFormat="1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3" fontId="27" fillId="0" borderId="44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27" fillId="0" borderId="47" xfId="0" applyNumberFormat="1" applyFont="1" applyFill="1" applyBorder="1" applyAlignment="1">
      <alignment horizontal="center" vertical="center"/>
    </xf>
    <xf numFmtId="0" fontId="13" fillId="0" borderId="44" xfId="0" applyNumberFormat="1" applyFont="1" applyFill="1" applyBorder="1" applyAlignment="1">
      <alignment horizontal="center" vertical="center"/>
    </xf>
    <xf numFmtId="3" fontId="13" fillId="0" borderId="44" xfId="0" applyNumberFormat="1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86" xfId="0" applyFont="1" applyFill="1" applyBorder="1" applyAlignment="1">
      <alignment horizontal="center" vertical="center"/>
    </xf>
    <xf numFmtId="3" fontId="11" fillId="0" borderId="75" xfId="0" applyNumberFormat="1" applyFont="1" applyFill="1" applyBorder="1" applyAlignment="1">
      <alignment horizontal="center" vertical="center"/>
    </xf>
    <xf numFmtId="3" fontId="27" fillId="0" borderId="38" xfId="0" applyNumberFormat="1" applyFont="1" applyFill="1" applyBorder="1" applyAlignment="1">
      <alignment horizontal="center" vertical="center"/>
    </xf>
    <xf numFmtId="3" fontId="27" fillId="0" borderId="54" xfId="0" applyNumberFormat="1" applyFont="1" applyFill="1" applyBorder="1" applyAlignment="1">
      <alignment horizontal="center" vertical="center"/>
    </xf>
    <xf numFmtId="3" fontId="27" fillId="0" borderId="8" xfId="0" applyNumberFormat="1" applyFont="1" applyFill="1" applyBorder="1" applyAlignment="1">
      <alignment horizontal="center" vertical="center"/>
    </xf>
    <xf numFmtId="3" fontId="27" fillId="0" borderId="55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/>
    </xf>
    <xf numFmtId="0" fontId="39" fillId="0" borderId="0" xfId="0" applyFont="1" applyFill="1"/>
    <xf numFmtId="0" fontId="40" fillId="0" borderId="0" xfId="0" applyFont="1" applyFill="1" applyAlignment="1">
      <alignment wrapText="1"/>
    </xf>
    <xf numFmtId="0" fontId="19" fillId="0" borderId="0" xfId="0" applyFont="1" applyFill="1"/>
    <xf numFmtId="4" fontId="33" fillId="0" borderId="0" xfId="0" applyNumberFormat="1" applyFont="1" applyFill="1"/>
    <xf numFmtId="0" fontId="39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0" fontId="39" fillId="0" borderId="0" xfId="0" applyFont="1" applyFill="1" applyAlignment="1">
      <alignment horizontal="left" wrapText="1"/>
    </xf>
    <xf numFmtId="3" fontId="11" fillId="0" borderId="54" xfId="0" applyNumberFormat="1" applyFont="1" applyFill="1" applyBorder="1" applyAlignment="1">
      <alignment horizontal="center" vertical="center"/>
    </xf>
    <xf numFmtId="3" fontId="13" fillId="0" borderId="78" xfId="0" applyNumberFormat="1" applyFont="1" applyFill="1" applyBorder="1" applyAlignment="1">
      <alignment horizontal="center" vertical="center"/>
    </xf>
    <xf numFmtId="3" fontId="7" fillId="0" borderId="84" xfId="0" applyNumberFormat="1" applyFont="1" applyFill="1" applyBorder="1" applyAlignment="1">
      <alignment horizontal="center" vertical="center"/>
    </xf>
    <xf numFmtId="3" fontId="17" fillId="0" borderId="86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4" fontId="36" fillId="0" borderId="0" xfId="0" applyNumberFormat="1" applyFont="1" applyFill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3" fontId="27" fillId="0" borderId="81" xfId="0" applyNumberFormat="1" applyFont="1" applyFill="1" applyBorder="1" applyAlignment="1">
      <alignment horizontal="center" vertical="center"/>
    </xf>
    <xf numFmtId="3" fontId="27" fillId="0" borderId="45" xfId="0" applyNumberFormat="1" applyFont="1" applyFill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3" fontId="27" fillId="0" borderId="39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7" fillId="0" borderId="5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3" fontId="27" fillId="0" borderId="71" xfId="0" applyNumberFormat="1" applyFont="1" applyFill="1" applyBorder="1" applyAlignment="1">
      <alignment horizontal="center" vertical="center"/>
    </xf>
    <xf numFmtId="3" fontId="27" fillId="0" borderId="50" xfId="0" applyNumberFormat="1" applyFont="1" applyFill="1" applyBorder="1" applyAlignment="1">
      <alignment horizontal="center" vertical="center"/>
    </xf>
    <xf numFmtId="3" fontId="27" fillId="0" borderId="40" xfId="0" applyNumberFormat="1" applyFont="1" applyFill="1" applyBorder="1" applyAlignment="1">
      <alignment horizontal="center" vertical="center"/>
    </xf>
    <xf numFmtId="3" fontId="27" fillId="0" borderId="41" xfId="0" applyNumberFormat="1" applyFont="1" applyFill="1" applyBorder="1" applyAlignment="1">
      <alignment horizontal="center" vertical="center"/>
    </xf>
    <xf numFmtId="3" fontId="27" fillId="0" borderId="48" xfId="0" applyNumberFormat="1" applyFont="1" applyFill="1" applyBorder="1" applyAlignment="1">
      <alignment horizontal="center" vertical="center"/>
    </xf>
    <xf numFmtId="3" fontId="27" fillId="0" borderId="51" xfId="0" applyNumberFormat="1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27" fillId="0" borderId="72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27" fillId="0" borderId="37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7" fillId="0" borderId="39" xfId="0" applyNumberFormat="1" applyFont="1" applyFill="1" applyBorder="1" applyAlignment="1">
      <alignment horizontal="center" vertical="center"/>
    </xf>
    <xf numFmtId="0" fontId="27" fillId="0" borderId="41" xfId="0" applyNumberFormat="1" applyFont="1" applyFill="1" applyBorder="1" applyAlignment="1">
      <alignment horizontal="center" vertical="center"/>
    </xf>
    <xf numFmtId="0" fontId="27" fillId="0" borderId="8" xfId="0" applyNumberFormat="1" applyFont="1" applyFill="1" applyBorder="1" applyAlignment="1">
      <alignment horizontal="center" vertical="center"/>
    </xf>
    <xf numFmtId="0" fontId="27" fillId="0" borderId="55" xfId="0" applyNumberFormat="1" applyFont="1" applyFill="1" applyBorder="1" applyAlignment="1">
      <alignment horizontal="center" vertical="center"/>
    </xf>
    <xf numFmtId="3" fontId="13" fillId="0" borderId="39" xfId="0" applyNumberFormat="1" applyFont="1" applyFill="1" applyBorder="1" applyAlignment="1">
      <alignment horizontal="center" vertical="center"/>
    </xf>
    <xf numFmtId="3" fontId="13" fillId="0" borderId="40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3" fontId="11" fillId="0" borderId="41" xfId="0" applyNumberFormat="1" applyFont="1" applyFill="1" applyBorder="1" applyAlignment="1">
      <alignment horizontal="center" vertical="center"/>
    </xf>
    <xf numFmtId="3" fontId="11" fillId="0" borderId="48" xfId="0" applyNumberFormat="1" applyFont="1" applyFill="1" applyBorder="1" applyAlignment="1">
      <alignment horizontal="center" vertical="center"/>
    </xf>
    <xf numFmtId="3" fontId="11" fillId="0" borderId="51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 applyAlignment="1">
      <alignment horizontal="center" vertical="center"/>
    </xf>
    <xf numFmtId="3" fontId="27" fillId="0" borderId="75" xfId="0" applyNumberFormat="1" applyFont="1" applyFill="1" applyBorder="1" applyAlignment="1">
      <alignment horizontal="center" vertical="center"/>
    </xf>
    <xf numFmtId="3" fontId="13" fillId="0" borderId="5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3" fontId="5" fillId="0" borderId="110" xfId="0" applyNumberFormat="1" applyFont="1" applyFill="1" applyBorder="1" applyAlignment="1">
      <alignment horizontal="center" vertical="center"/>
    </xf>
    <xf numFmtId="3" fontId="6" fillId="0" borderId="88" xfId="0" applyNumberFormat="1" applyFont="1" applyFill="1" applyBorder="1" applyAlignment="1">
      <alignment horizontal="center" vertical="center"/>
    </xf>
    <xf numFmtId="3" fontId="7" fillId="0" borderId="88" xfId="0" applyNumberFormat="1" applyFont="1" applyFill="1" applyBorder="1" applyAlignment="1">
      <alignment horizontal="center" vertical="center"/>
    </xf>
    <xf numFmtId="3" fontId="6" fillId="0" borderId="89" xfId="0" applyNumberFormat="1" applyFont="1" applyFill="1" applyBorder="1" applyAlignment="1">
      <alignment horizontal="center" vertical="center"/>
    </xf>
    <xf numFmtId="3" fontId="24" fillId="0" borderId="90" xfId="0" applyNumberFormat="1" applyFont="1" applyFill="1" applyBorder="1" applyAlignment="1">
      <alignment horizontal="center" vertical="center"/>
    </xf>
    <xf numFmtId="3" fontId="24" fillId="0" borderId="67" xfId="0" applyNumberFormat="1" applyFont="1" applyFill="1" applyBorder="1" applyAlignment="1">
      <alignment horizontal="center" vertical="center"/>
    </xf>
    <xf numFmtId="3" fontId="34" fillId="0" borderId="67" xfId="0" applyNumberFormat="1" applyFont="1" applyFill="1" applyBorder="1" applyAlignment="1">
      <alignment horizontal="center" vertical="center"/>
    </xf>
    <xf numFmtId="3" fontId="34" fillId="0" borderId="68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" fontId="24" fillId="0" borderId="110" xfId="0" applyNumberFormat="1" applyFont="1" applyFill="1" applyBorder="1" applyAlignment="1">
      <alignment horizontal="center" vertical="center"/>
    </xf>
    <xf numFmtId="3" fontId="24" fillId="0" borderId="88" xfId="0" applyNumberFormat="1" applyFont="1" applyFill="1" applyBorder="1" applyAlignment="1">
      <alignment horizontal="center" vertical="center"/>
    </xf>
    <xf numFmtId="3" fontId="34" fillId="0" borderId="88" xfId="0" applyNumberFormat="1" applyFont="1" applyFill="1" applyBorder="1" applyAlignment="1">
      <alignment horizontal="center" vertical="center"/>
    </xf>
    <xf numFmtId="3" fontId="34" fillId="0" borderId="89" xfId="0" applyNumberFormat="1" applyFont="1" applyFill="1" applyBorder="1" applyAlignment="1">
      <alignment horizontal="center" vertical="center"/>
    </xf>
    <xf numFmtId="3" fontId="24" fillId="0" borderId="56" xfId="0" applyNumberFormat="1" applyFont="1" applyFill="1" applyBorder="1" applyAlignment="1">
      <alignment horizontal="center" vertical="center"/>
    </xf>
    <xf numFmtId="3" fontId="24" fillId="0" borderId="77" xfId="0" applyNumberFormat="1" applyFont="1" applyFill="1" applyBorder="1" applyAlignment="1">
      <alignment horizontal="center" vertical="center"/>
    </xf>
    <xf numFmtId="3" fontId="34" fillId="0" borderId="77" xfId="0" applyNumberFormat="1" applyFont="1" applyFill="1" applyBorder="1" applyAlignment="1">
      <alignment horizontal="center" vertical="center"/>
    </xf>
    <xf numFmtId="3" fontId="34" fillId="0" borderId="123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3" fontId="6" fillId="0" borderId="56" xfId="0" applyNumberFormat="1" applyFont="1" applyFill="1" applyBorder="1" applyAlignment="1">
      <alignment horizontal="center" vertical="center"/>
    </xf>
    <xf numFmtId="3" fontId="6" fillId="0" borderId="77" xfId="0" applyNumberFormat="1" applyFont="1" applyFill="1" applyBorder="1" applyAlignment="1">
      <alignment horizontal="center" vertical="center"/>
    </xf>
    <xf numFmtId="3" fontId="13" fillId="0" borderId="77" xfId="0" applyNumberFormat="1" applyFont="1" applyFill="1" applyBorder="1" applyAlignment="1">
      <alignment horizontal="center" vertical="center"/>
    </xf>
    <xf numFmtId="3" fontId="34" fillId="0" borderId="110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vertical="center"/>
    </xf>
    <xf numFmtId="3" fontId="27" fillId="0" borderId="45" xfId="0" applyNumberFormat="1" applyFont="1" applyFill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center" vertical="center"/>
    </xf>
    <xf numFmtId="3" fontId="27" fillId="0" borderId="39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3" fontId="13" fillId="0" borderId="39" xfId="0" applyNumberFormat="1" applyFont="1" applyFill="1" applyBorder="1" applyAlignment="1">
      <alignment horizontal="center" vertical="center"/>
    </xf>
    <xf numFmtId="0" fontId="27" fillId="0" borderId="37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3" fontId="11" fillId="0" borderId="41" xfId="0" applyNumberFormat="1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3" fontId="34" fillId="0" borderId="86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3" fontId="27" fillId="0" borderId="45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top" wrapText="1"/>
    </xf>
    <xf numFmtId="0" fontId="27" fillId="0" borderId="4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vertical="center"/>
    </xf>
    <xf numFmtId="3" fontId="10" fillId="0" borderId="49" xfId="0" applyNumberFormat="1" applyFont="1" applyFill="1" applyBorder="1" applyAlignment="1">
      <alignment vertical="center"/>
    </xf>
    <xf numFmtId="1" fontId="34" fillId="0" borderId="65" xfId="0" applyNumberFormat="1" applyFont="1" applyFill="1" applyBorder="1" applyAlignment="1">
      <alignment horizontal="center" vertical="center"/>
    </xf>
    <xf numFmtId="1" fontId="34" fillId="0" borderId="66" xfId="0" applyNumberFormat="1" applyFont="1" applyFill="1" applyBorder="1" applyAlignment="1">
      <alignment horizontal="center" vertical="center"/>
    </xf>
    <xf numFmtId="1" fontId="34" fillId="0" borderId="11" xfId="0" applyNumberFormat="1" applyFont="1" applyFill="1" applyBorder="1" applyAlignment="1">
      <alignment horizontal="center" vertical="center"/>
    </xf>
    <xf numFmtId="3" fontId="34" fillId="0" borderId="87" xfId="0" applyNumberFormat="1" applyFont="1" applyFill="1" applyBorder="1" applyAlignment="1">
      <alignment horizontal="center" vertical="center"/>
    </xf>
    <xf numFmtId="3" fontId="34" fillId="0" borderId="85" xfId="0" applyNumberFormat="1" applyFont="1" applyFill="1" applyBorder="1" applyAlignment="1">
      <alignment horizontal="center" vertical="center"/>
    </xf>
    <xf numFmtId="0" fontId="26" fillId="0" borderId="86" xfId="0" applyFont="1" applyFill="1" applyBorder="1" applyAlignment="1">
      <alignment horizontal="center" vertical="center" wrapText="1"/>
    </xf>
    <xf numFmtId="0" fontId="26" fillId="0" borderId="87" xfId="0" applyFont="1" applyFill="1" applyBorder="1" applyAlignment="1">
      <alignment horizontal="center" vertical="center" wrapText="1"/>
    </xf>
    <xf numFmtId="0" fontId="26" fillId="0" borderId="113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49" fontId="13" fillId="0" borderId="84" xfId="0" applyNumberFormat="1" applyFont="1" applyFill="1" applyBorder="1" applyAlignment="1">
      <alignment horizontal="center" vertical="center"/>
    </xf>
    <xf numFmtId="49" fontId="13" fillId="0" borderId="114" xfId="0" applyNumberFormat="1" applyFont="1" applyFill="1" applyBorder="1" applyAlignment="1">
      <alignment horizontal="center" vertical="center"/>
    </xf>
    <xf numFmtId="0" fontId="13" fillId="0" borderId="115" xfId="0" applyFont="1" applyFill="1" applyBorder="1" applyAlignment="1">
      <alignment vertical="center" wrapText="1"/>
    </xf>
    <xf numFmtId="0" fontId="13" fillId="0" borderId="87" xfId="0" applyFont="1" applyFill="1" applyBorder="1" applyAlignment="1">
      <alignment vertical="center" wrapText="1"/>
    </xf>
    <xf numFmtId="0" fontId="13" fillId="0" borderId="85" xfId="0" applyFont="1" applyFill="1" applyBorder="1" applyAlignment="1">
      <alignment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1" fontId="34" fillId="0" borderId="86" xfId="0" applyNumberFormat="1" applyFont="1" applyFill="1" applyBorder="1" applyAlignment="1">
      <alignment horizontal="center" vertical="center"/>
    </xf>
    <xf numFmtId="1" fontId="34" fillId="0" borderId="85" xfId="0" applyNumberFormat="1" applyFont="1" applyFill="1" applyBorder="1" applyAlignment="1">
      <alignment horizontal="center" vertical="center"/>
    </xf>
    <xf numFmtId="1" fontId="34" fillId="0" borderId="87" xfId="0" applyNumberFormat="1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 wrapText="1"/>
    </xf>
    <xf numFmtId="3" fontId="13" fillId="0" borderId="71" xfId="0" applyNumberFormat="1" applyFont="1" applyFill="1" applyBorder="1" applyAlignment="1">
      <alignment horizontal="center" vertical="center"/>
    </xf>
    <xf numFmtId="3" fontId="13" fillId="0" borderId="39" xfId="0" applyNumberFormat="1" applyFont="1" applyFill="1" applyBorder="1" applyAlignment="1">
      <alignment horizontal="center" vertical="center"/>
    </xf>
    <xf numFmtId="3" fontId="13" fillId="0" borderId="40" xfId="0" applyNumberFormat="1" applyFont="1" applyFill="1" applyBorder="1" applyAlignment="1">
      <alignment horizontal="center" vertical="center"/>
    </xf>
    <xf numFmtId="49" fontId="27" fillId="0" borderId="57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49" fontId="27" fillId="0" borderId="45" xfId="0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3" fontId="27" fillId="0" borderId="4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49" fontId="27" fillId="0" borderId="71" xfId="0" applyNumberFormat="1" applyFont="1" applyFill="1" applyBorder="1" applyAlignment="1">
      <alignment horizontal="center" vertical="center"/>
    </xf>
    <xf numFmtId="49" fontId="27" fillId="0" borderId="40" xfId="0" applyNumberFormat="1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left" vertical="center" wrapText="1"/>
    </xf>
    <xf numFmtId="0" fontId="27" fillId="0" borderId="39" xfId="0" applyFont="1" applyFill="1" applyBorder="1" applyAlignment="1">
      <alignment horizontal="left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 wrapText="1"/>
    </xf>
    <xf numFmtId="3" fontId="27" fillId="0" borderId="76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3" fontId="27" fillId="0" borderId="7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1" fontId="13" fillId="0" borderId="39" xfId="0" applyNumberFormat="1" applyFont="1" applyFill="1" applyBorder="1" applyAlignment="1">
      <alignment horizontal="center" vertical="center"/>
    </xf>
    <xf numFmtId="1" fontId="13" fillId="0" borderId="40" xfId="0" applyNumberFormat="1" applyFont="1" applyFill="1" applyBorder="1" applyAlignment="1">
      <alignment horizontal="center" vertical="center"/>
    </xf>
    <xf numFmtId="0" fontId="26" fillId="0" borderId="41" xfId="0" applyNumberFormat="1" applyFont="1" applyFill="1" applyBorder="1" applyAlignment="1">
      <alignment horizontal="center" vertical="center" wrapText="1"/>
    </xf>
    <xf numFmtId="0" fontId="26" fillId="0" borderId="39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/>
    </xf>
    <xf numFmtId="0" fontId="27" fillId="0" borderId="85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1" fontId="34" fillId="0" borderId="52" xfId="0" applyNumberFormat="1" applyFont="1" applyFill="1" applyBorder="1" applyAlignment="1">
      <alignment horizontal="center" vertical="center"/>
    </xf>
    <xf numFmtId="1" fontId="34" fillId="0" borderId="51" xfId="0" applyNumberFormat="1" applyFont="1" applyFill="1" applyBorder="1" applyAlignment="1">
      <alignment horizontal="center" vertical="center"/>
    </xf>
    <xf numFmtId="0" fontId="35" fillId="0" borderId="86" xfId="0" applyFont="1" applyFill="1" applyBorder="1" applyAlignment="1">
      <alignment horizontal="center" vertical="center"/>
    </xf>
    <xf numFmtId="0" fontId="35" fillId="0" borderId="85" xfId="0" applyFont="1" applyFill="1" applyBorder="1" applyAlignment="1">
      <alignment horizontal="center" vertical="center"/>
    </xf>
    <xf numFmtId="0" fontId="35" fillId="0" borderId="113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7" fillId="0" borderId="78" xfId="0" applyFont="1" applyFill="1" applyBorder="1" applyAlignment="1">
      <alignment horizontal="center" vertical="center"/>
    </xf>
    <xf numFmtId="3" fontId="13" fillId="0" borderId="75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79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3" fontId="34" fillId="0" borderId="84" xfId="0" applyNumberFormat="1" applyFont="1" applyFill="1" applyBorder="1" applyAlignment="1">
      <alignment horizontal="center" vertical="center"/>
    </xf>
    <xf numFmtId="1" fontId="13" fillId="0" borderId="45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4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47" xfId="0" applyFont="1" applyFill="1" applyBorder="1" applyAlignment="1">
      <alignment horizontal="center" vertical="center" wrapText="1"/>
    </xf>
    <xf numFmtId="49" fontId="27" fillId="0" borderId="81" xfId="0" applyNumberFormat="1" applyFont="1" applyFill="1" applyBorder="1" applyAlignment="1">
      <alignment horizontal="center" vertical="center"/>
    </xf>
    <xf numFmtId="49" fontId="27" fillId="0" borderId="6" xfId="0" applyNumberFormat="1" applyFont="1" applyFill="1" applyBorder="1" applyAlignment="1">
      <alignment horizontal="center" vertical="center"/>
    </xf>
    <xf numFmtId="49" fontId="27" fillId="0" borderId="75" xfId="0" applyNumberFormat="1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center" vertical="center"/>
    </xf>
    <xf numFmtId="3" fontId="27" fillId="0" borderId="75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 wrapText="1"/>
    </xf>
    <xf numFmtId="3" fontId="27" fillId="0" borderId="1" xfId="0" applyNumberFormat="1" applyFont="1" applyFill="1" applyBorder="1" applyAlignment="1">
      <alignment horizontal="center" vertical="center"/>
    </xf>
    <xf numFmtId="0" fontId="22" fillId="0" borderId="86" xfId="0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horizontal="center" vertical="center" wrapText="1"/>
    </xf>
    <xf numFmtId="0" fontId="22" fillId="0" borderId="113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/>
    </xf>
    <xf numFmtId="0" fontId="27" fillId="0" borderId="43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49" fontId="13" fillId="0" borderId="72" xfId="0" applyNumberFormat="1" applyFont="1" applyFill="1" applyBorder="1" applyAlignment="1">
      <alignment horizontal="center" vertical="center"/>
    </xf>
    <xf numFmtId="49" fontId="13" fillId="0" borderId="43" xfId="0" applyNumberFormat="1" applyFont="1" applyFill="1" applyBorder="1" applyAlignment="1">
      <alignment horizontal="center" vertical="center"/>
    </xf>
    <xf numFmtId="0" fontId="13" fillId="0" borderId="112" xfId="0" applyFont="1" applyFill="1" applyBorder="1" applyAlignment="1">
      <alignment vertical="center" wrapText="1"/>
    </xf>
    <xf numFmtId="0" fontId="36" fillId="0" borderId="73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9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4" fillId="0" borderId="113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49" fontId="27" fillId="0" borderId="76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 wrapText="1"/>
    </xf>
    <xf numFmtId="0" fontId="13" fillId="0" borderId="8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0" xfId="0" applyFont="1" applyFill="1" applyBorder="1" applyAlignment="1">
      <alignment horizontal="center" vertical="center" wrapText="1"/>
    </xf>
    <xf numFmtId="0" fontId="13" fillId="0" borderId="11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27" fillId="0" borderId="7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7" fillId="0" borderId="5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49" fontId="36" fillId="0" borderId="54" xfId="0" applyNumberFormat="1" applyFont="1" applyFill="1" applyBorder="1" applyAlignment="1">
      <alignment horizontal="center" vertical="center" wrapText="1"/>
    </xf>
    <xf numFmtId="49" fontId="36" fillId="0" borderId="79" xfId="0" applyNumberFormat="1" applyFont="1" applyFill="1" applyBorder="1" applyAlignment="1">
      <alignment horizontal="center" vertical="center" wrapText="1"/>
    </xf>
    <xf numFmtId="0" fontId="36" fillId="0" borderId="110" xfId="0" applyFont="1" applyFill="1" applyBorder="1" applyAlignment="1">
      <alignment horizontal="center" vertical="center" wrapText="1"/>
    </xf>
    <xf numFmtId="0" fontId="36" fillId="0" borderId="88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3" fillId="0" borderId="81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27" fillId="0" borderId="117" xfId="0" applyNumberFormat="1" applyFont="1" applyFill="1" applyBorder="1" applyAlignment="1">
      <alignment horizontal="center" vertical="center"/>
    </xf>
    <xf numFmtId="0" fontId="27" fillId="0" borderId="39" xfId="0" applyNumberFormat="1" applyFont="1" applyFill="1" applyBorder="1" applyAlignment="1">
      <alignment horizontal="center" vertical="center"/>
    </xf>
    <xf numFmtId="0" fontId="27" fillId="0" borderId="41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>
      <alignment horizontal="center" vertical="center"/>
    </xf>
    <xf numFmtId="1" fontId="13" fillId="0" borderId="18" xfId="0" applyNumberFormat="1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27" fillId="0" borderId="80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3" fontId="13" fillId="0" borderId="86" xfId="0" applyNumberFormat="1" applyFont="1" applyFill="1" applyBorder="1" applyAlignment="1">
      <alignment horizontal="center" vertical="center"/>
    </xf>
    <xf numFmtId="3" fontId="13" fillId="0" borderId="85" xfId="0" applyNumberFormat="1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3" fontId="34" fillId="0" borderId="86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3" fontId="13" fillId="0" borderId="4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3" fillId="0" borderId="49" xfId="0" applyNumberFormat="1" applyFont="1" applyFill="1" applyBorder="1" applyAlignment="1">
      <alignment horizontal="center" vertical="center"/>
    </xf>
    <xf numFmtId="0" fontId="12" fillId="0" borderId="90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7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/>
    </xf>
    <xf numFmtId="0" fontId="27" fillId="0" borderId="55" xfId="0" applyNumberFormat="1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27" fillId="0" borderId="57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7" fillId="0" borderId="17" xfId="0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 textRotation="90"/>
    </xf>
    <xf numFmtId="0" fontId="32" fillId="0" borderId="7" xfId="0" applyFont="1" applyFill="1" applyBorder="1" applyAlignment="1">
      <alignment horizontal="center" vertical="center" textRotation="90"/>
    </xf>
    <xf numFmtId="0" fontId="12" fillId="0" borderId="65" xfId="0" applyFont="1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12" fillId="0" borderId="74" xfId="0" applyFont="1" applyFill="1" applyBorder="1" applyAlignment="1">
      <alignment horizontal="center" vertical="center" textRotation="90" wrapText="1"/>
    </xf>
    <xf numFmtId="0" fontId="12" fillId="0" borderId="48" xfId="0" applyFont="1" applyFill="1" applyBorder="1" applyAlignment="1">
      <alignment horizontal="center" vertical="center" textRotation="90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12" fillId="0" borderId="47" xfId="0" applyFont="1" applyFill="1" applyBorder="1" applyAlignment="1">
      <alignment horizontal="center" vertical="center" textRotation="90" wrapText="1"/>
    </xf>
    <xf numFmtId="0" fontId="12" fillId="0" borderId="51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53" xfId="0" applyFont="1" applyFill="1" applyBorder="1" applyAlignment="1">
      <alignment horizontal="center" vertical="center" textRotation="90" wrapText="1"/>
    </xf>
    <xf numFmtId="0" fontId="10" fillId="0" borderId="73" xfId="0" applyFont="1" applyFill="1" applyBorder="1" applyAlignment="1">
      <alignment horizontal="center" vertical="center" textRotation="90" wrapText="1"/>
    </xf>
    <xf numFmtId="0" fontId="10" fillId="0" borderId="57" xfId="0" applyFont="1" applyFill="1" applyBorder="1" applyAlignment="1">
      <alignment horizontal="center" vertical="center" textRotation="90" wrapText="1"/>
    </xf>
    <xf numFmtId="0" fontId="10" fillId="0" borderId="76" xfId="0" applyFont="1" applyFill="1" applyBorder="1" applyAlignment="1">
      <alignment horizontal="center" vertical="center" textRotation="90" wrapText="1"/>
    </xf>
    <xf numFmtId="0" fontId="12" fillId="0" borderId="77" xfId="0" applyFont="1" applyFill="1" applyBorder="1" applyAlignment="1">
      <alignment horizontal="center" vertical="center" textRotation="90" wrapText="1"/>
    </xf>
    <xf numFmtId="0" fontId="12" fillId="0" borderId="119" xfId="0" applyFont="1" applyFill="1" applyBorder="1" applyAlignment="1">
      <alignment horizontal="center" vertical="center" textRotation="90" wrapText="1"/>
    </xf>
    <xf numFmtId="0" fontId="12" fillId="0" borderId="67" xfId="0" applyFont="1" applyFill="1" applyBorder="1" applyAlignment="1">
      <alignment horizontal="center" vertical="center" textRotation="90" wrapText="1"/>
    </xf>
    <xf numFmtId="0" fontId="10" fillId="0" borderId="77" xfId="0" applyFont="1" applyFill="1" applyBorder="1" applyAlignment="1">
      <alignment horizontal="center" vertical="center" textRotation="90" wrapText="1"/>
    </xf>
    <xf numFmtId="0" fontId="10" fillId="0" borderId="119" xfId="0" applyFont="1" applyFill="1" applyBorder="1" applyAlignment="1">
      <alignment horizontal="center" vertical="center" textRotation="90" wrapText="1"/>
    </xf>
    <xf numFmtId="0" fontId="10" fillId="0" borderId="67" xfId="0" applyFont="1" applyFill="1" applyBorder="1" applyAlignment="1">
      <alignment horizontal="center" vertical="center" textRotation="90" wrapText="1"/>
    </xf>
    <xf numFmtId="0" fontId="28" fillId="0" borderId="54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0" fontId="35" fillId="0" borderId="65" xfId="0" applyFont="1" applyFill="1" applyBorder="1" applyAlignment="1">
      <alignment horizontal="center" vertical="center"/>
    </xf>
    <xf numFmtId="0" fontId="35" fillId="0" borderId="74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73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66" xfId="0" applyFont="1" applyFill="1" applyBorder="1" applyAlignment="1">
      <alignment horizontal="center" vertical="center" textRotation="90" wrapText="1"/>
    </xf>
    <xf numFmtId="0" fontId="12" fillId="0" borderId="49" xfId="0" applyFont="1" applyFill="1" applyBorder="1" applyAlignment="1">
      <alignment horizontal="center" vertical="center" textRotation="90" wrapText="1"/>
    </xf>
    <xf numFmtId="0" fontId="12" fillId="0" borderId="52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7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 textRotation="90"/>
    </xf>
    <xf numFmtId="0" fontId="7" fillId="0" borderId="64" xfId="0" applyFont="1" applyFill="1" applyBorder="1" applyAlignment="1">
      <alignment horizontal="center" vertical="center" textRotation="90"/>
    </xf>
    <xf numFmtId="0" fontId="7" fillId="0" borderId="90" xfId="0" applyFont="1" applyFill="1" applyBorder="1" applyAlignment="1">
      <alignment horizontal="center" vertical="center" textRotation="90"/>
    </xf>
    <xf numFmtId="0" fontId="32" fillId="0" borderId="57" xfId="0" applyFont="1" applyFill="1" applyBorder="1" applyAlignment="1">
      <alignment horizontal="center" vertical="center" textRotation="90"/>
    </xf>
    <xf numFmtId="0" fontId="32" fillId="0" borderId="76" xfId="0" applyFont="1" applyFill="1" applyBorder="1" applyAlignment="1">
      <alignment horizontal="center" vertical="center" textRotation="90"/>
    </xf>
    <xf numFmtId="0" fontId="27" fillId="0" borderId="0" xfId="0" applyFont="1" applyFill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3" fontId="13" fillId="0" borderId="45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/>
    </xf>
    <xf numFmtId="1" fontId="27" fillId="0" borderId="17" xfId="0" applyNumberFormat="1" applyFont="1" applyFill="1" applyBorder="1" applyAlignment="1">
      <alignment horizontal="center" vertical="center"/>
    </xf>
    <xf numFmtId="1" fontId="27" fillId="0" borderId="2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center" vertical="center"/>
    </xf>
    <xf numFmtId="0" fontId="28" fillId="0" borderId="77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69" xfId="0" applyFont="1" applyFill="1" applyBorder="1" applyAlignment="1">
      <alignment horizontal="center" vertical="center"/>
    </xf>
    <xf numFmtId="3" fontId="34" fillId="0" borderId="65" xfId="0" applyNumberFormat="1" applyFont="1" applyFill="1" applyBorder="1" applyAlignment="1">
      <alignment horizontal="center" vertical="center"/>
    </xf>
    <xf numFmtId="3" fontId="34" fillId="0" borderId="66" xfId="0" applyNumberFormat="1" applyFont="1" applyFill="1" applyBorder="1" applyAlignment="1">
      <alignment horizontal="center" vertical="center"/>
    </xf>
    <xf numFmtId="3" fontId="34" fillId="0" borderId="5" xfId="0" applyNumberFormat="1" applyFont="1" applyFill="1" applyBorder="1" applyAlignment="1">
      <alignment horizontal="center" vertical="center"/>
    </xf>
    <xf numFmtId="3" fontId="34" fillId="0" borderId="5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 textRotation="90"/>
    </xf>
    <xf numFmtId="0" fontId="10" fillId="0" borderId="0" xfId="0" applyFont="1" applyFill="1" applyAlignment="1">
      <alignment horizontal="center" textRotation="90"/>
    </xf>
    <xf numFmtId="0" fontId="10" fillId="0" borderId="3" xfId="0" applyFont="1" applyFill="1" applyBorder="1" applyAlignment="1">
      <alignment horizontal="center" textRotation="90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3" fontId="34" fillId="0" borderId="11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7" fillId="0" borderId="79" xfId="0" applyFont="1" applyFill="1" applyBorder="1" applyAlignment="1">
      <alignment horizontal="center" vertical="center"/>
    </xf>
    <xf numFmtId="3" fontId="13" fillId="0" borderId="72" xfId="0" applyNumberFormat="1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/>
    </xf>
    <xf numFmtId="3" fontId="13" fillId="0" borderId="43" xfId="0" applyNumberFormat="1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3" fontId="13" fillId="0" borderId="4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/>
    </xf>
    <xf numFmtId="0" fontId="12" fillId="0" borderId="17" xfId="0" applyFont="1" applyFill="1" applyBorder="1" applyAlignment="1">
      <alignment horizontal="center" vertical="center" textRotation="90"/>
    </xf>
    <xf numFmtId="0" fontId="12" fillId="0" borderId="7" xfId="0" applyFont="1" applyFill="1" applyBorder="1" applyAlignment="1">
      <alignment horizontal="center" vertical="center" textRotation="90"/>
    </xf>
    <xf numFmtId="0" fontId="12" fillId="0" borderId="55" xfId="0" applyFont="1" applyFill="1" applyBorder="1" applyAlignment="1">
      <alignment horizontal="center" vertical="center" textRotation="90"/>
    </xf>
    <xf numFmtId="0" fontId="12" fillId="0" borderId="39" xfId="0" applyFont="1" applyFill="1" applyBorder="1" applyAlignment="1">
      <alignment horizontal="center" vertical="center" textRotation="90" wrapText="1"/>
    </xf>
    <xf numFmtId="0" fontId="12" fillId="0" borderId="40" xfId="0" applyFont="1" applyFill="1" applyBorder="1" applyAlignment="1">
      <alignment horizontal="center" vertical="center" textRotation="90" wrapText="1"/>
    </xf>
    <xf numFmtId="3" fontId="27" fillId="0" borderId="117" xfId="0" applyNumberFormat="1" applyFont="1" applyFill="1" applyBorder="1" applyAlignment="1">
      <alignment horizontal="center" vertical="center"/>
    </xf>
    <xf numFmtId="0" fontId="27" fillId="0" borderId="111" xfId="0" applyFont="1" applyFill="1" applyBorder="1" applyAlignment="1">
      <alignment horizontal="center" vertical="center"/>
    </xf>
    <xf numFmtId="3" fontId="27" fillId="0" borderId="111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1" fontId="34" fillId="0" borderId="49" xfId="0" applyNumberFormat="1" applyFont="1" applyFill="1" applyBorder="1" applyAlignment="1">
      <alignment horizontal="center" vertical="center"/>
    </xf>
    <xf numFmtId="3" fontId="27" fillId="0" borderId="119" xfId="0" applyNumberFormat="1" applyFont="1" applyFill="1" applyBorder="1" applyAlignment="1">
      <alignment horizontal="center" vertical="center"/>
    </xf>
    <xf numFmtId="0" fontId="27" fillId="0" borderId="119" xfId="0" applyFont="1" applyFill="1" applyBorder="1" applyAlignment="1">
      <alignment horizontal="center" vertical="center"/>
    </xf>
    <xf numFmtId="1" fontId="34" fillId="0" borderId="48" xfId="0" applyNumberFormat="1" applyFont="1" applyFill="1" applyBorder="1" applyAlignment="1">
      <alignment horizontal="center" vertical="center"/>
    </xf>
    <xf numFmtId="0" fontId="27" fillId="0" borderId="118" xfId="0" applyFont="1" applyFill="1" applyBorder="1" applyAlignment="1">
      <alignment horizontal="center" vertical="center"/>
    </xf>
    <xf numFmtId="3" fontId="27" fillId="0" borderId="10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35" fillId="0" borderId="66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horizontal="center" vertical="center"/>
    </xf>
    <xf numFmtId="1" fontId="34" fillId="0" borderId="10" xfId="0" applyNumberFormat="1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horizontal="center" vertical="center"/>
    </xf>
    <xf numFmtId="1" fontId="13" fillId="0" borderId="79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49" fontId="27" fillId="0" borderId="73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1" fontId="27" fillId="0" borderId="48" xfId="0" applyNumberFormat="1" applyFont="1" applyFill="1" applyBorder="1" applyAlignment="1">
      <alignment horizontal="center" vertical="center"/>
    </xf>
    <xf numFmtId="1" fontId="27" fillId="0" borderId="49" xfId="0" applyNumberFormat="1" applyFont="1" applyFill="1" applyBorder="1" applyAlignment="1">
      <alignment horizontal="center" vertical="center"/>
    </xf>
    <xf numFmtId="0" fontId="13" fillId="0" borderId="12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vertical="center" wrapText="1"/>
    </xf>
    <xf numFmtId="0" fontId="27" fillId="0" borderId="37" xfId="0" applyFont="1" applyFill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27" fillId="0" borderId="43" xfId="0" applyFont="1" applyFill="1" applyBorder="1" applyAlignment="1">
      <alignment horizontal="left" vertical="center"/>
    </xf>
    <xf numFmtId="3" fontId="27" fillId="0" borderId="45" xfId="0" applyNumberFormat="1" applyFont="1" applyFill="1" applyBorder="1" applyAlignment="1">
      <alignment horizontal="center" vertical="center"/>
    </xf>
    <xf numFmtId="3" fontId="27" fillId="0" borderId="73" xfId="0" applyNumberFormat="1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left" vertical="center"/>
    </xf>
    <xf numFmtId="0" fontId="27" fillId="0" borderId="39" xfId="0" applyFont="1" applyFill="1" applyBorder="1" applyAlignment="1">
      <alignment horizontal="left" vertical="center"/>
    </xf>
    <xf numFmtId="0" fontId="27" fillId="0" borderId="40" xfId="0" applyFont="1" applyFill="1" applyBorder="1" applyAlignment="1">
      <alignment horizontal="left" vertical="center"/>
    </xf>
    <xf numFmtId="0" fontId="27" fillId="0" borderId="39" xfId="0" applyFont="1" applyFill="1" applyBorder="1" applyAlignment="1">
      <alignment horizontal="center" vertical="center"/>
    </xf>
    <xf numFmtId="1" fontId="13" fillId="0" borderId="17" xfId="0" applyNumberFormat="1" applyFont="1" applyFill="1" applyBorder="1" applyAlignment="1">
      <alignment horizontal="center" vertical="center" shrinkToFit="1"/>
    </xf>
    <xf numFmtId="1" fontId="13" fillId="0" borderId="2" xfId="0" applyNumberFormat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vertical="center" wrapText="1"/>
    </xf>
    <xf numFmtId="0" fontId="13" fillId="0" borderId="86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vertical="center" wrapText="1"/>
    </xf>
    <xf numFmtId="0" fontId="35" fillId="0" borderId="51" xfId="0" applyFont="1" applyFill="1" applyBorder="1" applyAlignment="1">
      <alignment horizontal="center" vertical="center"/>
    </xf>
    <xf numFmtId="0" fontId="35" fillId="0" borderId="53" xfId="0" applyFont="1" applyFill="1" applyBorder="1" applyAlignment="1">
      <alignment horizontal="center" vertical="center"/>
    </xf>
    <xf numFmtId="0" fontId="35" fillId="0" borderId="37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7" fillId="0" borderId="65" xfId="0" applyFont="1" applyFill="1" applyBorder="1" applyAlignment="1">
      <alignment horizontal="center" vertical="center"/>
    </xf>
    <xf numFmtId="0" fontId="37" fillId="0" borderId="66" xfId="0" applyFont="1" applyFill="1" applyBorder="1" applyAlignment="1">
      <alignment horizontal="center" vertical="center"/>
    </xf>
    <xf numFmtId="49" fontId="13" fillId="0" borderId="50" xfId="0" applyNumberFormat="1" applyFont="1" applyFill="1" applyBorder="1" applyAlignment="1">
      <alignment horizontal="center" vertical="center"/>
    </xf>
    <xf numFmtId="49" fontId="13" fillId="0" borderId="120" xfId="0" applyNumberFormat="1" applyFont="1" applyFill="1" applyBorder="1" applyAlignment="1">
      <alignment horizontal="center" vertical="center"/>
    </xf>
    <xf numFmtId="49" fontId="27" fillId="0" borderId="72" xfId="0" applyNumberFormat="1" applyFont="1" applyFill="1" applyBorder="1" applyAlignment="1">
      <alignment horizontal="center" vertical="center"/>
    </xf>
    <xf numFmtId="49" fontId="27" fillId="0" borderId="43" xfId="0" applyNumberFormat="1" applyFont="1" applyFill="1" applyBorder="1" applyAlignment="1">
      <alignment horizontal="center" vertical="center"/>
    </xf>
    <xf numFmtId="0" fontId="27" fillId="0" borderId="112" xfId="0" applyFont="1" applyFill="1" applyBorder="1" applyAlignment="1">
      <alignment vertical="center" wrapText="1"/>
    </xf>
    <xf numFmtId="49" fontId="13" fillId="0" borderId="85" xfId="0" applyNumberFormat="1" applyFont="1" applyFill="1" applyBorder="1" applyAlignment="1">
      <alignment horizontal="center" vertical="center"/>
    </xf>
    <xf numFmtId="0" fontId="35" fillId="0" borderId="52" xfId="0" applyFont="1" applyFill="1" applyBorder="1" applyAlignment="1">
      <alignment horizontal="center" vertical="center"/>
    </xf>
    <xf numFmtId="1" fontId="27" fillId="0" borderId="37" xfId="0" applyNumberFormat="1" applyFont="1" applyFill="1" applyBorder="1" applyAlignment="1">
      <alignment horizontal="center" vertical="center"/>
    </xf>
    <xf numFmtId="3" fontId="13" fillId="0" borderId="87" xfId="0" applyNumberFormat="1" applyFont="1" applyFill="1" applyBorder="1" applyAlignment="1">
      <alignment horizontal="center" vertical="center"/>
    </xf>
    <xf numFmtId="0" fontId="27" fillId="0" borderId="112" xfId="0" applyFont="1" applyFill="1" applyBorder="1" applyAlignment="1">
      <alignment horizontal="center" vertical="center"/>
    </xf>
    <xf numFmtId="0" fontId="27" fillId="0" borderId="122" xfId="0" applyFont="1" applyFill="1" applyBorder="1" applyAlignment="1">
      <alignment horizontal="center" vertical="center"/>
    </xf>
    <xf numFmtId="3" fontId="27" fillId="0" borderId="81" xfId="0" applyNumberFormat="1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35" fillId="0" borderId="54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54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6" fillId="0" borderId="65" xfId="0" applyFont="1" applyFill="1" applyBorder="1" applyAlignment="1">
      <alignment vertical="center" wrapText="1"/>
    </xf>
    <xf numFmtId="0" fontId="36" fillId="0" borderId="11" xfId="0" applyFont="1" applyFill="1" applyBorder="1" applyAlignment="1">
      <alignment vertical="center" wrapText="1"/>
    </xf>
    <xf numFmtId="0" fontId="36" fillId="0" borderId="66" xfId="0" applyFont="1" applyFill="1" applyBorder="1" applyAlignment="1">
      <alignment vertical="center" wrapText="1"/>
    </xf>
    <xf numFmtId="3" fontId="27" fillId="0" borderId="39" xfId="0" applyNumberFormat="1" applyFont="1" applyFill="1" applyBorder="1" applyAlignment="1">
      <alignment horizontal="center" vertical="center"/>
    </xf>
    <xf numFmtId="3" fontId="27" fillId="0" borderId="112" xfId="0" applyNumberFormat="1" applyFont="1" applyFill="1" applyBorder="1" applyAlignment="1">
      <alignment horizontal="center" vertical="center"/>
    </xf>
    <xf numFmtId="3" fontId="27" fillId="0" borderId="72" xfId="0" applyNumberFormat="1" applyFont="1" applyFill="1" applyBorder="1" applyAlignment="1">
      <alignment horizontal="center" vertical="center"/>
    </xf>
    <xf numFmtId="0" fontId="13" fillId="0" borderId="86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vertical="center"/>
    </xf>
    <xf numFmtId="49" fontId="27" fillId="0" borderId="117" xfId="0" applyNumberFormat="1" applyFont="1" applyFill="1" applyBorder="1" applyAlignment="1">
      <alignment horizontal="center" vertical="center"/>
    </xf>
    <xf numFmtId="49" fontId="27" fillId="0" borderId="111" xfId="0" applyNumberFormat="1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3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165" fontId="13" fillId="0" borderId="17" xfId="0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27" fillId="0" borderId="37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3" xfId="0" applyFont="1" applyFill="1" applyBorder="1" applyAlignment="1">
      <alignment horizontal="left" vertical="center" wrapText="1"/>
    </xf>
    <xf numFmtId="3" fontId="13" fillId="0" borderId="73" xfId="0" applyNumberFormat="1" applyFont="1" applyFill="1" applyBorder="1" applyAlignment="1">
      <alignment horizontal="center" vertical="center"/>
    </xf>
    <xf numFmtId="3" fontId="13" fillId="0" borderId="10" xfId="0" applyNumberFormat="1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3" fontId="24" fillId="0" borderId="41" xfId="0" applyNumberFormat="1" applyFont="1" applyFill="1" applyBorder="1" applyAlignment="1">
      <alignment horizontal="center" vertical="center"/>
    </xf>
    <xf numFmtId="3" fontId="24" fillId="0" borderId="39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3" fillId="0" borderId="7" xfId="0" applyNumberFormat="1" applyFont="1" applyFill="1" applyBorder="1" applyAlignment="1">
      <alignment horizontal="center" vertical="center"/>
    </xf>
    <xf numFmtId="0" fontId="37" fillId="0" borderId="7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49" fontId="13" fillId="0" borderId="73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49" fontId="12" fillId="0" borderId="83" xfId="0" applyNumberFormat="1" applyFont="1" applyFill="1" applyBorder="1" applyAlignment="1">
      <alignment horizontal="center" vertical="center"/>
    </xf>
    <xf numFmtId="49" fontId="12" fillId="0" borderId="66" xfId="0" applyNumberFormat="1" applyFont="1" applyFill="1" applyBorder="1" applyAlignment="1">
      <alignment horizontal="center" vertical="center"/>
    </xf>
    <xf numFmtId="0" fontId="27" fillId="0" borderId="111" xfId="0" applyFont="1" applyFill="1" applyBorder="1" applyAlignment="1">
      <alignment vertical="center" wrapText="1"/>
    </xf>
    <xf numFmtId="0" fontId="13" fillId="0" borderId="65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66" xfId="0" applyFont="1" applyFill="1" applyBorder="1" applyAlignment="1">
      <alignment vertical="center" wrapText="1"/>
    </xf>
    <xf numFmtId="49" fontId="13" fillId="0" borderId="83" xfId="0" applyNumberFormat="1" applyFont="1" applyFill="1" applyBorder="1" applyAlignment="1">
      <alignment horizontal="center" vertical="center"/>
    </xf>
    <xf numFmtId="49" fontId="13" fillId="0" borderId="66" xfId="0" applyNumberFormat="1" applyFont="1" applyFill="1" applyBorder="1" applyAlignment="1">
      <alignment horizontal="center" vertical="center"/>
    </xf>
    <xf numFmtId="49" fontId="36" fillId="0" borderId="84" xfId="0" applyNumberFormat="1" applyFont="1" applyFill="1" applyBorder="1" applyAlignment="1">
      <alignment horizontal="center" vertical="center"/>
    </xf>
    <xf numFmtId="49" fontId="36" fillId="0" borderId="85" xfId="0" applyNumberFormat="1" applyFont="1" applyFill="1" applyBorder="1" applyAlignment="1">
      <alignment horizontal="center" vertical="center"/>
    </xf>
    <xf numFmtId="0" fontId="36" fillId="0" borderId="86" xfId="0" applyFont="1" applyFill="1" applyBorder="1" applyAlignment="1">
      <alignment vertical="center" wrapText="1"/>
    </xf>
    <xf numFmtId="0" fontId="36" fillId="0" borderId="87" xfId="0" applyFont="1" applyFill="1" applyBorder="1" applyAlignment="1">
      <alignment vertical="center" wrapText="1"/>
    </xf>
    <xf numFmtId="0" fontId="36" fillId="0" borderId="85" xfId="0" applyFont="1" applyFill="1" applyBorder="1" applyAlignment="1">
      <alignment vertical="center" wrapText="1"/>
    </xf>
    <xf numFmtId="49" fontId="36" fillId="0" borderId="83" xfId="0" applyNumberFormat="1" applyFont="1" applyFill="1" applyBorder="1" applyAlignment="1">
      <alignment horizontal="center" vertical="center"/>
    </xf>
    <xf numFmtId="49" fontId="36" fillId="0" borderId="66" xfId="0" applyNumberFormat="1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left" vertical="center"/>
    </xf>
    <xf numFmtId="0" fontId="13" fillId="0" borderId="39" xfId="0" applyFont="1" applyFill="1" applyBorder="1" applyAlignment="1">
      <alignment horizontal="left" vertical="center"/>
    </xf>
    <xf numFmtId="0" fontId="13" fillId="0" borderId="40" xfId="0" applyFont="1" applyFill="1" applyBorder="1" applyAlignment="1">
      <alignment horizontal="left" vertical="center"/>
    </xf>
    <xf numFmtId="1" fontId="13" fillId="0" borderId="3" xfId="0" applyNumberFormat="1" applyFont="1" applyFill="1" applyBorder="1" applyAlignment="1">
      <alignment horizontal="center" vertical="center"/>
    </xf>
    <xf numFmtId="1" fontId="13" fillId="0" borderId="43" xfId="0" applyNumberFormat="1" applyFont="1" applyFill="1" applyBorder="1" applyAlignment="1">
      <alignment horizontal="center" vertical="center"/>
    </xf>
    <xf numFmtId="0" fontId="27" fillId="0" borderId="111" xfId="0" applyFont="1" applyFill="1" applyBorder="1" applyAlignment="1">
      <alignment horizontal="left" vertical="center" wrapText="1"/>
    </xf>
    <xf numFmtId="0" fontId="13" fillId="0" borderId="84" xfId="0" applyFont="1" applyFill="1" applyBorder="1" applyAlignment="1">
      <alignment horizontal="left" vertical="center" wrapText="1"/>
    </xf>
    <xf numFmtId="0" fontId="13" fillId="0" borderId="87" xfId="0" applyFont="1" applyFill="1" applyBorder="1" applyAlignment="1">
      <alignment horizontal="left" vertical="center" wrapText="1"/>
    </xf>
    <xf numFmtId="0" fontId="13" fillId="0" borderId="85" xfId="0" applyFont="1" applyFill="1" applyBorder="1" applyAlignment="1">
      <alignment horizontal="left" vertical="center" wrapText="1"/>
    </xf>
    <xf numFmtId="165" fontId="13" fillId="0" borderId="37" xfId="0" applyNumberFormat="1" applyFont="1" applyFill="1" applyBorder="1" applyAlignment="1">
      <alignment horizontal="center" vertical="center"/>
    </xf>
    <xf numFmtId="165" fontId="13" fillId="0" borderId="43" xfId="0" applyNumberFormat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37" xfId="0" applyNumberFormat="1" applyFont="1" applyFill="1" applyBorder="1" applyAlignment="1">
      <alignment horizontal="center" vertical="center"/>
    </xf>
    <xf numFmtId="0" fontId="27" fillId="0" borderId="44" xfId="0" applyNumberFormat="1" applyFont="1" applyFill="1" applyBorder="1" applyAlignment="1">
      <alignment horizontal="center" vertical="center"/>
    </xf>
    <xf numFmtId="0" fontId="27" fillId="0" borderId="70" xfId="0" applyNumberFormat="1" applyFont="1" applyFill="1" applyBorder="1" applyAlignment="1">
      <alignment horizontal="center" vertical="center"/>
    </xf>
    <xf numFmtId="3" fontId="13" fillId="0" borderId="76" xfId="0" applyNumberFormat="1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27" fillId="0" borderId="76" xfId="0" applyNumberFormat="1" applyFont="1" applyFill="1" applyBorder="1" applyAlignment="1">
      <alignment horizontal="center" vertical="center"/>
    </xf>
    <xf numFmtId="0" fontId="27" fillId="0" borderId="8" xfId="0" applyNumberFormat="1" applyFont="1" applyFill="1" applyBorder="1" applyAlignment="1">
      <alignment horizontal="center" vertical="center"/>
    </xf>
    <xf numFmtId="1" fontId="12" fillId="0" borderId="72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1" fontId="12" fillId="0" borderId="43" xfId="0" applyNumberFormat="1" applyFont="1" applyFill="1" applyBorder="1" applyAlignment="1">
      <alignment horizontal="center" vertical="center"/>
    </xf>
    <xf numFmtId="1" fontId="12" fillId="0" borderId="45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67" fontId="13" fillId="0" borderId="45" xfId="0" applyNumberFormat="1" applyFont="1" applyFill="1" applyBorder="1" applyAlignment="1">
      <alignment horizontal="center" vertical="center"/>
    </xf>
    <xf numFmtId="167" fontId="13" fillId="0" borderId="4" xfId="0" applyNumberFormat="1" applyFont="1" applyFill="1" applyBorder="1" applyAlignment="1">
      <alignment horizontal="center" vertical="center"/>
    </xf>
    <xf numFmtId="167" fontId="13" fillId="0" borderId="2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13" fillId="0" borderId="70" xfId="0" applyFont="1" applyFill="1" applyBorder="1" applyAlignment="1">
      <alignment horizontal="center" vertical="center"/>
    </xf>
    <xf numFmtId="3" fontId="13" fillId="0" borderId="81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>
      <alignment horizontal="center" vertical="center"/>
    </xf>
    <xf numFmtId="0" fontId="35" fillId="0" borderId="55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1" fontId="27" fillId="0" borderId="18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1" fontId="27" fillId="0" borderId="41" xfId="0" applyNumberFormat="1" applyFont="1" applyFill="1" applyBorder="1" applyAlignment="1">
      <alignment horizontal="center" vertical="center"/>
    </xf>
    <xf numFmtId="1" fontId="27" fillId="0" borderId="4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3" fontId="27" fillId="0" borderId="57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69" xfId="0" applyNumberFormat="1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54" xfId="0" applyNumberFormat="1" applyFont="1" applyFill="1" applyBorder="1" applyAlignment="1">
      <alignment horizontal="center" vertical="center" wrapText="1"/>
    </xf>
    <xf numFmtId="49" fontId="13" fillId="0" borderId="79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 wrapText="1"/>
    </xf>
    <xf numFmtId="0" fontId="36" fillId="0" borderId="117" xfId="0" applyFont="1" applyFill="1" applyBorder="1" applyAlignment="1">
      <alignment horizontal="center" vertical="center" wrapText="1"/>
    </xf>
    <xf numFmtId="0" fontId="36" fillId="0" borderId="111" xfId="0" applyFont="1" applyFill="1" applyBorder="1" applyAlignment="1">
      <alignment horizontal="center" vertical="center" wrapText="1"/>
    </xf>
    <xf numFmtId="49" fontId="13" fillId="0" borderId="111" xfId="0" applyNumberFormat="1" applyFont="1" applyFill="1" applyBorder="1" applyAlignment="1">
      <alignment horizontal="center" vertical="center" wrapText="1"/>
    </xf>
    <xf numFmtId="49" fontId="13" fillId="0" borderId="41" xfId="0" applyNumberFormat="1" applyFont="1" applyFill="1" applyBorder="1" applyAlignment="1">
      <alignment horizontal="center" vertical="center" wrapText="1"/>
    </xf>
    <xf numFmtId="49" fontId="13" fillId="0" borderId="118" xfId="0" applyNumberFormat="1" applyFont="1" applyFill="1" applyBorder="1" applyAlignment="1">
      <alignment horizontal="center" vertical="center" wrapText="1"/>
    </xf>
    <xf numFmtId="0" fontId="13" fillId="0" borderId="88" xfId="0" applyFont="1" applyFill="1" applyBorder="1" applyAlignment="1">
      <alignment horizontal="center" vertical="center" wrapText="1"/>
    </xf>
    <xf numFmtId="0" fontId="13" fillId="0" borderId="86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 vertical="top" wrapText="1"/>
    </xf>
    <xf numFmtId="0" fontId="20" fillId="0" borderId="39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left" vertical="top"/>
    </xf>
    <xf numFmtId="0" fontId="19" fillId="0" borderId="0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center"/>
    </xf>
    <xf numFmtId="0" fontId="12" fillId="0" borderId="7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 textRotation="90" wrapText="1"/>
    </xf>
    <xf numFmtId="0" fontId="11" fillId="0" borderId="57" xfId="0" applyFont="1" applyFill="1" applyBorder="1" applyAlignment="1">
      <alignment horizontal="center" vertical="center" textRotation="90" wrapText="1"/>
    </xf>
    <xf numFmtId="0" fontId="11" fillId="0" borderId="76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/>
    </xf>
    <xf numFmtId="0" fontId="11" fillId="0" borderId="79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textRotation="90"/>
    </xf>
    <xf numFmtId="0" fontId="11" fillId="0" borderId="69" xfId="0" applyFont="1" applyFill="1" applyBorder="1" applyAlignment="1">
      <alignment horizontal="center" vertical="center" textRotation="90"/>
    </xf>
    <xf numFmtId="0" fontId="11" fillId="0" borderId="7" xfId="0" applyFont="1" applyFill="1" applyBorder="1" applyAlignment="1">
      <alignment horizontal="center" vertical="center" textRotation="90"/>
    </xf>
    <xf numFmtId="0" fontId="11" fillId="0" borderId="70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center" wrapText="1"/>
    </xf>
    <xf numFmtId="0" fontId="12" fillId="0" borderId="79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18</xdr:row>
      <xdr:rowOff>306705</xdr:rowOff>
    </xdr:from>
    <xdr:to>
      <xdr:col>46</xdr:col>
      <xdr:colOff>0</xdr:colOff>
      <xdr:row>20</xdr:row>
      <xdr:rowOff>8529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 flipH="1">
          <a:off x="13944600" y="4579620"/>
          <a:ext cx="228600" cy="25146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46</xdr:col>
      <xdr:colOff>0</xdr:colOff>
      <xdr:row>18</xdr:row>
      <xdr:rowOff>306705</xdr:rowOff>
    </xdr:from>
    <xdr:to>
      <xdr:col>48</xdr:col>
      <xdr:colOff>0</xdr:colOff>
      <xdr:row>20</xdr:row>
      <xdr:rowOff>8529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 flipH="1">
          <a:off x="13258800" y="4579620"/>
          <a:ext cx="685800" cy="25146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45</xdr:col>
      <xdr:colOff>0</xdr:colOff>
      <xdr:row>18</xdr:row>
      <xdr:rowOff>306705</xdr:rowOff>
    </xdr:from>
    <xdr:to>
      <xdr:col>46</xdr:col>
      <xdr:colOff>0</xdr:colOff>
      <xdr:row>20</xdr:row>
      <xdr:rowOff>8529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 flipH="1">
          <a:off x="13258800" y="4579620"/>
          <a:ext cx="228600" cy="25146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56</xdr:col>
      <xdr:colOff>0</xdr:colOff>
      <xdr:row>18</xdr:row>
      <xdr:rowOff>306705</xdr:rowOff>
    </xdr:from>
    <xdr:to>
      <xdr:col>57</xdr:col>
      <xdr:colOff>0</xdr:colOff>
      <xdr:row>20</xdr:row>
      <xdr:rowOff>8529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 flipH="1">
          <a:off x="21336000" y="8021955"/>
          <a:ext cx="381000" cy="4638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56</xdr:col>
      <xdr:colOff>0</xdr:colOff>
      <xdr:row>18</xdr:row>
      <xdr:rowOff>306705</xdr:rowOff>
    </xdr:from>
    <xdr:to>
      <xdr:col>57</xdr:col>
      <xdr:colOff>0</xdr:colOff>
      <xdr:row>20</xdr:row>
      <xdr:rowOff>8529</xdr:rowOff>
    </xdr:to>
    <xdr:sp macro="" textlink="">
      <xdr:nvSpPr>
        <xdr:cNvPr id="7" name="Text Box 17"/>
        <xdr:cNvSpPr txBox="1">
          <a:spLocks noChangeArrowheads="1"/>
        </xdr:cNvSpPr>
      </xdr:nvSpPr>
      <xdr:spPr bwMode="auto">
        <a:xfrm flipH="1">
          <a:off x="21336000" y="8021955"/>
          <a:ext cx="381000" cy="4638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19</xdr:row>
      <xdr:rowOff>306705</xdr:rowOff>
    </xdr:from>
    <xdr:to>
      <xdr:col>57</xdr:col>
      <xdr:colOff>0</xdr:colOff>
      <xdr:row>21</xdr:row>
      <xdr:rowOff>8529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 flipH="1">
          <a:off x="18145125" y="6088380"/>
          <a:ext cx="314325" cy="3304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57</xdr:col>
      <xdr:colOff>0</xdr:colOff>
      <xdr:row>19</xdr:row>
      <xdr:rowOff>306705</xdr:rowOff>
    </xdr:from>
    <xdr:to>
      <xdr:col>60</xdr:col>
      <xdr:colOff>0</xdr:colOff>
      <xdr:row>21</xdr:row>
      <xdr:rowOff>8529</xdr:rowOff>
    </xdr:to>
    <xdr:sp macro="" textlink="">
      <xdr:nvSpPr>
        <xdr:cNvPr id="6" name="Text Box 16"/>
        <xdr:cNvSpPr txBox="1">
          <a:spLocks noChangeArrowheads="1"/>
        </xdr:cNvSpPr>
      </xdr:nvSpPr>
      <xdr:spPr bwMode="auto">
        <a:xfrm flipH="1">
          <a:off x="18459450" y="6088380"/>
          <a:ext cx="1285875" cy="3304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  <xdr:twoCellAnchor>
    <xdr:from>
      <xdr:col>56</xdr:col>
      <xdr:colOff>0</xdr:colOff>
      <xdr:row>19</xdr:row>
      <xdr:rowOff>306705</xdr:rowOff>
    </xdr:from>
    <xdr:to>
      <xdr:col>57</xdr:col>
      <xdr:colOff>0</xdr:colOff>
      <xdr:row>21</xdr:row>
      <xdr:rowOff>8529</xdr:rowOff>
    </xdr:to>
    <xdr:sp macro="" textlink="">
      <xdr:nvSpPr>
        <xdr:cNvPr id="7" name="Text Box 17"/>
        <xdr:cNvSpPr txBox="1">
          <a:spLocks noChangeArrowheads="1"/>
        </xdr:cNvSpPr>
      </xdr:nvSpPr>
      <xdr:spPr bwMode="auto">
        <a:xfrm flipH="1">
          <a:off x="18145125" y="6088380"/>
          <a:ext cx="314325" cy="3304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  <a:p>
          <a:pPr algn="ctr" rtl="0">
            <a:lnSpc>
              <a:spcPts val="700"/>
            </a:lnSpc>
            <a:defRPr sz="1000"/>
          </a:pPr>
          <a:endParaRPr lang="be-BY" sz="800" b="0" i="0" u="none" strike="noStrike" baseline="0">
            <a:solidFill>
              <a:srgbClr val="000000"/>
            </a:solidFill>
            <a:latin typeface="Arial Cyr"/>
            <a:cs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865"/>
  <sheetViews>
    <sheetView tabSelected="1" view="pageBreakPreview" zoomScale="40" zoomScaleNormal="75" zoomScaleSheetLayoutView="40" zoomScalePageLayoutView="20" workbookViewId="0"/>
  </sheetViews>
  <sheetFormatPr defaultColWidth="5.109375" defaultRowHeight="27.6" zeroHeight="1" x14ac:dyDescent="0.25"/>
  <cols>
    <col min="1" max="1" width="6.6640625" style="1" customWidth="1"/>
    <col min="2" max="2" width="7.88671875" style="1" customWidth="1"/>
    <col min="3" max="30" width="6.6640625" style="1" customWidth="1"/>
    <col min="31" max="31" width="7.88671875" style="3" customWidth="1"/>
    <col min="32" max="33" width="6.6640625" style="3" customWidth="1"/>
    <col min="34" max="34" width="7.88671875" style="3" customWidth="1"/>
    <col min="35" max="36" width="6.6640625" style="3" customWidth="1"/>
    <col min="37" max="37" width="7.44140625" style="3" customWidth="1"/>
    <col min="38" max="39" width="6.6640625" style="3" customWidth="1"/>
    <col min="40" max="40" width="8.109375" style="3" customWidth="1"/>
    <col min="41" max="42" width="6.6640625" style="3" customWidth="1"/>
    <col min="43" max="43" width="8.88671875" style="3" customWidth="1"/>
    <col min="44" max="45" width="6.6640625" style="3" customWidth="1"/>
    <col min="46" max="46" width="7.88671875" style="3" customWidth="1"/>
    <col min="47" max="48" width="6.6640625" style="3" customWidth="1"/>
    <col min="49" max="49" width="7.44140625" style="3" customWidth="1"/>
    <col min="50" max="51" width="6.6640625" style="3" customWidth="1"/>
    <col min="52" max="52" width="8.109375" style="3" customWidth="1"/>
    <col min="53" max="53" width="6.6640625" style="3" customWidth="1"/>
    <col min="54" max="54" width="9.6640625" style="3" customWidth="1"/>
    <col min="55" max="57" width="9.33203125" style="1" customWidth="1"/>
    <col min="58" max="58" width="5.6640625" style="172" customWidth="1"/>
    <col min="59" max="60" width="7.44140625" style="172" customWidth="1"/>
    <col min="61" max="61" width="18.88671875" style="172" customWidth="1"/>
    <col min="62" max="66" width="11.109375" style="47" hidden="1" customWidth="1"/>
    <col min="67" max="67" width="11.109375" style="359" hidden="1" customWidth="1"/>
    <col min="68" max="68" width="15.109375" style="359" hidden="1" customWidth="1"/>
    <col min="69" max="69" width="11.109375" style="47" hidden="1" customWidth="1"/>
    <col min="70" max="70" width="17.33203125" style="238" hidden="1" customWidth="1"/>
    <col min="71" max="71" width="11.109375" style="47" hidden="1" customWidth="1"/>
    <col min="72" max="16384" width="5.109375" style="3"/>
  </cols>
  <sheetData>
    <row r="1" spans="1:226" s="2" customFormat="1" ht="30" customHeight="1" x14ac:dyDescent="0.25">
      <c r="B1" s="190" t="s">
        <v>55</v>
      </c>
      <c r="C1" s="191"/>
      <c r="D1" s="188"/>
      <c r="E1" s="188"/>
      <c r="F1" s="188"/>
      <c r="G1" s="188"/>
      <c r="H1" s="191"/>
      <c r="I1" s="191"/>
      <c r="J1" s="191"/>
      <c r="K1" s="710"/>
      <c r="L1" s="710"/>
      <c r="M1" s="710"/>
      <c r="N1" s="191"/>
      <c r="O1" s="120"/>
      <c r="P1" s="120"/>
      <c r="Q1" s="945" t="s">
        <v>159</v>
      </c>
      <c r="R1" s="945"/>
      <c r="S1" s="945"/>
      <c r="T1" s="945"/>
      <c r="U1" s="945"/>
      <c r="V1" s="945"/>
      <c r="W1" s="945"/>
      <c r="X1" s="945"/>
      <c r="Y1" s="945"/>
      <c r="Z1" s="945"/>
      <c r="AA1" s="945"/>
      <c r="AB1" s="945"/>
      <c r="AC1" s="945"/>
      <c r="AD1" s="945"/>
      <c r="AE1" s="945"/>
      <c r="AF1" s="945"/>
      <c r="AG1" s="945"/>
      <c r="AH1" s="945"/>
      <c r="AI1" s="945"/>
      <c r="AJ1" s="945"/>
      <c r="AK1" s="945"/>
      <c r="AL1" s="945"/>
      <c r="AM1" s="945"/>
      <c r="AN1" s="945"/>
      <c r="AO1" s="945"/>
      <c r="AP1" s="945"/>
      <c r="AQ1" s="945"/>
      <c r="AR1" s="945"/>
      <c r="AS1" s="945"/>
      <c r="AT1" s="945"/>
      <c r="AU1" s="945"/>
      <c r="AV1" s="945"/>
      <c r="AW1" s="945"/>
      <c r="AX1" s="123"/>
      <c r="AY1" s="123"/>
      <c r="AZ1" s="123"/>
      <c r="BA1" s="123"/>
      <c r="BB1" s="123"/>
      <c r="BC1" s="123"/>
      <c r="BD1" s="123"/>
      <c r="BE1" s="123"/>
      <c r="BF1" s="170"/>
      <c r="BG1" s="171"/>
      <c r="BH1" s="171"/>
      <c r="BI1" s="171"/>
      <c r="BJ1" s="37"/>
      <c r="BK1" s="37"/>
      <c r="BL1" s="37"/>
      <c r="BM1" s="37"/>
      <c r="BN1" s="37"/>
      <c r="BO1" s="359"/>
      <c r="BP1" s="359"/>
      <c r="BQ1" s="37"/>
      <c r="BR1" s="238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</row>
    <row r="2" spans="1:226" ht="30" customHeight="1" x14ac:dyDescent="0.25">
      <c r="B2" s="192" t="s">
        <v>128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20"/>
      <c r="P2" s="120"/>
      <c r="Q2" s="945"/>
      <c r="R2" s="945"/>
      <c r="S2" s="945"/>
      <c r="T2" s="945"/>
      <c r="U2" s="945"/>
      <c r="V2" s="945"/>
      <c r="W2" s="945"/>
      <c r="X2" s="945"/>
      <c r="Y2" s="945"/>
      <c r="Z2" s="945"/>
      <c r="AA2" s="945"/>
      <c r="AB2" s="945"/>
      <c r="AC2" s="945"/>
      <c r="AD2" s="945"/>
      <c r="AE2" s="945"/>
      <c r="AF2" s="945"/>
      <c r="AG2" s="945"/>
      <c r="AH2" s="945"/>
      <c r="AI2" s="945"/>
      <c r="AJ2" s="945"/>
      <c r="AK2" s="945"/>
      <c r="AL2" s="945"/>
      <c r="AM2" s="945"/>
      <c r="AN2" s="945"/>
      <c r="AO2" s="945"/>
      <c r="AP2" s="945"/>
      <c r="AQ2" s="945"/>
      <c r="AR2" s="945"/>
      <c r="AS2" s="945"/>
      <c r="AT2" s="945"/>
      <c r="AU2" s="945"/>
      <c r="AV2" s="945"/>
      <c r="AW2" s="945"/>
      <c r="AX2" s="46"/>
      <c r="AY2" s="195" t="s">
        <v>237</v>
      </c>
      <c r="AZ2" s="46"/>
      <c r="BA2" s="46"/>
      <c r="BC2" s="3"/>
      <c r="BD2" s="3"/>
      <c r="BE2" s="3"/>
      <c r="BJ2" s="3"/>
      <c r="BK2" s="3"/>
      <c r="BL2" s="3"/>
      <c r="BM2" s="3"/>
      <c r="BN2" s="3"/>
      <c r="BQ2" s="3"/>
      <c r="BS2" s="3"/>
    </row>
    <row r="3" spans="1:226" ht="30" customHeight="1" x14ac:dyDescent="0.25">
      <c r="B3" s="191" t="s">
        <v>129</v>
      </c>
      <c r="C3" s="193"/>
      <c r="D3" s="193"/>
      <c r="E3" s="193"/>
      <c r="F3" s="193"/>
      <c r="G3" s="191"/>
      <c r="H3" s="191"/>
      <c r="I3" s="191"/>
      <c r="J3" s="191"/>
      <c r="K3" s="191"/>
      <c r="L3" s="194"/>
      <c r="M3" s="191"/>
      <c r="N3" s="191"/>
      <c r="O3" s="120"/>
      <c r="P3" s="120"/>
      <c r="Q3" s="944" t="s">
        <v>329</v>
      </c>
      <c r="R3" s="944"/>
      <c r="S3" s="944"/>
      <c r="T3" s="944"/>
      <c r="U3" s="944"/>
      <c r="V3" s="944"/>
      <c r="W3" s="944"/>
      <c r="X3" s="944"/>
      <c r="Y3" s="944"/>
      <c r="Z3" s="944"/>
      <c r="AA3" s="944"/>
      <c r="AB3" s="944"/>
      <c r="AC3" s="944"/>
      <c r="AD3" s="944"/>
      <c r="AE3" s="944"/>
      <c r="AF3" s="944"/>
      <c r="AG3" s="944"/>
      <c r="AH3" s="944"/>
      <c r="AI3" s="944"/>
      <c r="AJ3" s="944"/>
      <c r="AK3" s="944"/>
      <c r="AL3" s="944"/>
      <c r="AM3" s="944"/>
      <c r="AN3" s="944"/>
      <c r="AO3" s="944"/>
      <c r="AP3" s="944"/>
      <c r="AQ3" s="944"/>
      <c r="AR3" s="944"/>
      <c r="AS3" s="944"/>
      <c r="AT3" s="944"/>
      <c r="AU3" s="944"/>
      <c r="AV3" s="944"/>
      <c r="AW3" s="944"/>
      <c r="AX3" s="46"/>
      <c r="AY3" s="195" t="s">
        <v>206</v>
      </c>
      <c r="AZ3" s="46"/>
      <c r="BA3" s="46"/>
      <c r="BB3" s="120"/>
      <c r="BC3" s="46"/>
      <c r="BD3" s="120"/>
      <c r="BE3" s="120"/>
      <c r="BF3" s="173"/>
      <c r="BG3" s="173"/>
      <c r="BH3" s="173"/>
      <c r="BJ3" s="3"/>
      <c r="BK3" s="3"/>
      <c r="BL3" s="3"/>
      <c r="BM3" s="3"/>
      <c r="BN3" s="3"/>
      <c r="BQ3" s="3"/>
      <c r="BS3" s="3"/>
    </row>
    <row r="4" spans="1:226" ht="30" customHeight="1" x14ac:dyDescent="0.5">
      <c r="B4" s="191" t="s">
        <v>130</v>
      </c>
      <c r="C4" s="193"/>
      <c r="D4" s="193"/>
      <c r="E4" s="193"/>
      <c r="F4" s="193"/>
      <c r="G4" s="191"/>
      <c r="H4" s="191"/>
      <c r="I4" s="191"/>
      <c r="J4" s="191"/>
      <c r="K4" s="191"/>
      <c r="L4" s="194"/>
      <c r="M4" s="191"/>
      <c r="N4" s="191"/>
      <c r="O4" s="120"/>
      <c r="P4" s="120"/>
      <c r="Q4" s="244" t="s">
        <v>230</v>
      </c>
      <c r="R4" s="244"/>
      <c r="S4" s="244"/>
      <c r="T4" s="244"/>
      <c r="U4" s="244"/>
      <c r="V4" s="244"/>
      <c r="W4" s="244"/>
      <c r="X4" s="244"/>
      <c r="Y4" s="295" t="s">
        <v>332</v>
      </c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46"/>
      <c r="AX4" s="46"/>
      <c r="AY4" s="120"/>
      <c r="AZ4" s="46"/>
      <c r="BA4" s="46"/>
      <c r="BC4" s="120"/>
      <c r="BD4" s="120"/>
      <c r="BE4" s="120"/>
      <c r="BF4" s="173"/>
      <c r="BG4" s="173"/>
      <c r="BH4" s="173"/>
      <c r="BJ4" s="3"/>
      <c r="BK4" s="3"/>
      <c r="BL4" s="3"/>
      <c r="BM4" s="3"/>
      <c r="BN4" s="3"/>
      <c r="BQ4" s="3"/>
      <c r="BS4" s="3"/>
    </row>
    <row r="5" spans="1:226" ht="30" customHeight="1" x14ac:dyDescent="0.5">
      <c r="B5" s="191" t="s">
        <v>23</v>
      </c>
      <c r="C5" s="191"/>
      <c r="D5" s="191"/>
      <c r="E5" s="191"/>
      <c r="F5" s="191"/>
      <c r="G5" s="191"/>
      <c r="H5" s="191"/>
      <c r="I5" s="191"/>
      <c r="J5" s="191"/>
      <c r="K5" s="191"/>
      <c r="L5" s="191" t="s">
        <v>131</v>
      </c>
      <c r="M5" s="191"/>
      <c r="N5" s="191"/>
      <c r="O5" s="120"/>
      <c r="P5" s="120"/>
      <c r="Q5" s="922"/>
      <c r="R5" s="922"/>
      <c r="S5" s="922"/>
      <c r="T5" s="922"/>
      <c r="U5" s="922"/>
      <c r="V5" s="922"/>
      <c r="W5" s="922"/>
      <c r="X5" s="922"/>
      <c r="Y5" s="295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46"/>
      <c r="AX5" s="46"/>
      <c r="AZ5" s="46"/>
      <c r="BA5" s="46"/>
      <c r="BC5" s="120"/>
      <c r="BD5" s="120"/>
      <c r="BE5" s="120"/>
      <c r="BF5" s="173"/>
      <c r="BG5" s="173"/>
      <c r="BH5" s="173"/>
      <c r="BJ5" s="3"/>
      <c r="BK5" s="3"/>
      <c r="BL5" s="3"/>
      <c r="BM5" s="3"/>
      <c r="BN5" s="3"/>
      <c r="BQ5" s="3"/>
      <c r="BS5" s="3"/>
    </row>
    <row r="6" spans="1:226" ht="30" customHeight="1" x14ac:dyDescent="0.5">
      <c r="B6" s="191" t="s">
        <v>54</v>
      </c>
      <c r="C6" s="191"/>
      <c r="D6" s="191"/>
      <c r="E6" s="191"/>
      <c r="F6" s="191"/>
      <c r="G6" s="191"/>
      <c r="H6" s="191"/>
      <c r="I6" s="191"/>
      <c r="J6" s="191"/>
      <c r="K6" s="191"/>
      <c r="L6" s="191" t="s">
        <v>121</v>
      </c>
      <c r="M6" s="191"/>
      <c r="N6" s="191"/>
      <c r="O6" s="120"/>
      <c r="P6" s="120"/>
      <c r="Q6" s="344"/>
      <c r="R6" s="344"/>
      <c r="S6" s="344"/>
      <c r="T6" s="344"/>
      <c r="U6" s="344"/>
      <c r="V6" s="344"/>
      <c r="W6" s="344"/>
      <c r="X6" s="344"/>
      <c r="Y6" s="295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46"/>
      <c r="AX6" s="46"/>
      <c r="AY6" s="120"/>
      <c r="AZ6" s="46"/>
      <c r="BA6" s="46"/>
      <c r="BC6" s="120"/>
      <c r="BD6" s="120"/>
      <c r="BE6" s="120"/>
      <c r="BF6" s="173"/>
      <c r="BG6" s="173"/>
      <c r="BH6" s="173"/>
      <c r="BJ6" s="3"/>
      <c r="BK6" s="3"/>
      <c r="BL6" s="3"/>
      <c r="BM6" s="3"/>
      <c r="BN6" s="3"/>
      <c r="BQ6" s="3"/>
      <c r="BS6" s="3"/>
    </row>
    <row r="7" spans="1:226" ht="30" customHeight="1" x14ac:dyDescent="0.5">
      <c r="B7" s="191" t="s">
        <v>91</v>
      </c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20"/>
      <c r="P7" s="120"/>
      <c r="Q7" s="344"/>
      <c r="R7" s="344"/>
      <c r="S7" s="344"/>
      <c r="T7" s="344"/>
      <c r="U7" s="344"/>
      <c r="V7" s="344"/>
      <c r="W7" s="344"/>
      <c r="X7" s="344"/>
      <c r="Y7" s="295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20"/>
      <c r="BD7" s="120"/>
      <c r="BE7" s="120"/>
      <c r="BF7" s="173"/>
      <c r="BG7" s="173"/>
      <c r="BH7" s="173"/>
      <c r="BJ7" s="3"/>
      <c r="BK7" s="3"/>
      <c r="BL7" s="3"/>
      <c r="BM7" s="3"/>
      <c r="BN7" s="3"/>
      <c r="BQ7" s="3"/>
      <c r="BS7" s="3"/>
    </row>
    <row r="8" spans="1:226" ht="9" customHeight="1" x14ac:dyDescent="0.25">
      <c r="T8" s="13"/>
      <c r="U8" s="4"/>
      <c r="V8" s="4"/>
      <c r="W8" s="4"/>
      <c r="X8" s="13"/>
      <c r="Y8" s="10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74"/>
      <c r="BG8" s="174"/>
      <c r="BH8" s="174"/>
      <c r="BI8" s="174"/>
      <c r="BJ8" s="3"/>
      <c r="BK8" s="3"/>
      <c r="BL8" s="3"/>
      <c r="BM8" s="3"/>
      <c r="BN8" s="3"/>
      <c r="BQ8" s="3"/>
      <c r="BS8" s="3"/>
    </row>
    <row r="9" spans="1:226" s="5" customFormat="1" ht="57.75" customHeight="1" thickBot="1" x14ac:dyDescent="0.3">
      <c r="A9" s="716" t="s">
        <v>80</v>
      </c>
      <c r="B9" s="716"/>
      <c r="C9" s="716"/>
      <c r="D9" s="716"/>
      <c r="E9" s="716"/>
      <c r="F9" s="716"/>
      <c r="G9" s="716"/>
      <c r="H9" s="716"/>
      <c r="I9" s="716"/>
      <c r="J9" s="716"/>
      <c r="K9" s="716"/>
      <c r="L9" s="716"/>
      <c r="M9" s="716"/>
      <c r="N9" s="716"/>
      <c r="O9" s="716"/>
      <c r="P9" s="716"/>
      <c r="Q9" s="716"/>
      <c r="R9" s="716"/>
      <c r="S9" s="716"/>
      <c r="T9" s="716"/>
      <c r="U9" s="716"/>
      <c r="V9" s="716"/>
      <c r="W9" s="716"/>
      <c r="X9" s="716"/>
      <c r="Y9" s="716"/>
      <c r="Z9" s="716"/>
      <c r="AA9" s="716"/>
      <c r="AB9" s="716"/>
      <c r="AC9" s="716"/>
      <c r="AD9" s="716"/>
      <c r="AE9" s="716"/>
      <c r="AF9" s="716"/>
      <c r="AG9" s="716"/>
      <c r="AH9" s="716"/>
      <c r="AI9" s="716"/>
      <c r="AJ9" s="716"/>
      <c r="AK9" s="716"/>
      <c r="AL9" s="716"/>
      <c r="AM9" s="716"/>
      <c r="AN9" s="716"/>
      <c r="AO9" s="716"/>
      <c r="AP9" s="716"/>
      <c r="AQ9" s="716"/>
      <c r="AR9" s="716"/>
      <c r="AS9" s="716"/>
      <c r="AT9" s="716"/>
      <c r="AU9" s="716"/>
      <c r="AV9" s="716"/>
      <c r="AW9" s="716"/>
      <c r="AX9" s="716"/>
      <c r="AY9" s="716"/>
      <c r="AZ9" s="716"/>
      <c r="BA9" s="716"/>
      <c r="BB9" s="717" t="s">
        <v>236</v>
      </c>
      <c r="BC9" s="717"/>
      <c r="BD9" s="717"/>
      <c r="BE9" s="717"/>
      <c r="BF9" s="717"/>
      <c r="BG9" s="717"/>
      <c r="BH9" s="717"/>
      <c r="BI9" s="717"/>
      <c r="BO9" s="120"/>
      <c r="BP9" s="120"/>
      <c r="BR9" s="239"/>
    </row>
    <row r="10" spans="1:226" ht="30" customHeight="1" x14ac:dyDescent="0.25">
      <c r="A10" s="705" t="s">
        <v>138</v>
      </c>
      <c r="B10" s="679" t="s">
        <v>92</v>
      </c>
      <c r="C10" s="680"/>
      <c r="D10" s="680"/>
      <c r="E10" s="680"/>
      <c r="F10" s="703"/>
      <c r="G10" s="679" t="s">
        <v>93</v>
      </c>
      <c r="H10" s="680"/>
      <c r="I10" s="680"/>
      <c r="J10" s="703"/>
      <c r="K10" s="704" t="s">
        <v>94</v>
      </c>
      <c r="L10" s="704"/>
      <c r="M10" s="704"/>
      <c r="N10" s="704"/>
      <c r="O10" s="718" t="s">
        <v>95</v>
      </c>
      <c r="P10" s="719"/>
      <c r="Q10" s="719"/>
      <c r="R10" s="719"/>
      <c r="S10" s="720"/>
      <c r="T10" s="679" t="s">
        <v>96</v>
      </c>
      <c r="U10" s="680"/>
      <c r="V10" s="680"/>
      <c r="W10" s="703"/>
      <c r="X10" s="679" t="s">
        <v>97</v>
      </c>
      <c r="Y10" s="680"/>
      <c r="Z10" s="680"/>
      <c r="AA10" s="703"/>
      <c r="AB10" s="679" t="s">
        <v>98</v>
      </c>
      <c r="AC10" s="680"/>
      <c r="AD10" s="680"/>
      <c r="AE10" s="680"/>
      <c r="AF10" s="703"/>
      <c r="AG10" s="679" t="s">
        <v>99</v>
      </c>
      <c r="AH10" s="680"/>
      <c r="AI10" s="680"/>
      <c r="AJ10" s="703"/>
      <c r="AK10" s="721" t="s">
        <v>100</v>
      </c>
      <c r="AL10" s="721"/>
      <c r="AM10" s="721"/>
      <c r="AN10" s="721"/>
      <c r="AO10" s="679" t="s">
        <v>101</v>
      </c>
      <c r="AP10" s="680"/>
      <c r="AQ10" s="680"/>
      <c r="AR10" s="680"/>
      <c r="AS10" s="703"/>
      <c r="AT10" s="679" t="s">
        <v>102</v>
      </c>
      <c r="AU10" s="680"/>
      <c r="AV10" s="680"/>
      <c r="AW10" s="703"/>
      <c r="AX10" s="679" t="s">
        <v>103</v>
      </c>
      <c r="AY10" s="680"/>
      <c r="AZ10" s="680"/>
      <c r="BA10" s="680"/>
      <c r="BB10" s="670" t="s">
        <v>64</v>
      </c>
      <c r="BC10" s="700" t="s">
        <v>83</v>
      </c>
      <c r="BD10" s="700" t="s">
        <v>82</v>
      </c>
      <c r="BE10" s="676" t="s">
        <v>84</v>
      </c>
      <c r="BF10" s="676" t="s">
        <v>65</v>
      </c>
      <c r="BG10" s="676" t="s">
        <v>85</v>
      </c>
      <c r="BH10" s="676" t="s">
        <v>45</v>
      </c>
      <c r="BI10" s="673" t="s">
        <v>46</v>
      </c>
      <c r="BJ10" s="1"/>
      <c r="BK10" s="1"/>
      <c r="BL10" s="1"/>
      <c r="BM10" s="1"/>
      <c r="BN10" s="1"/>
      <c r="BO10" s="120"/>
      <c r="BP10" s="120"/>
      <c r="BQ10" s="1"/>
      <c r="BR10" s="239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</row>
    <row r="11" spans="1:226" ht="30" customHeight="1" thickBot="1" x14ac:dyDescent="0.3">
      <c r="A11" s="706"/>
      <c r="B11" s="83">
        <v>1</v>
      </c>
      <c r="C11" s="84">
        <v>2</v>
      </c>
      <c r="D11" s="84">
        <v>3</v>
      </c>
      <c r="E11" s="84">
        <v>4</v>
      </c>
      <c r="F11" s="85">
        <v>5</v>
      </c>
      <c r="G11" s="83">
        <v>6</v>
      </c>
      <c r="H11" s="84">
        <v>7</v>
      </c>
      <c r="I11" s="84">
        <v>8</v>
      </c>
      <c r="J11" s="85">
        <v>9</v>
      </c>
      <c r="K11" s="83">
        <v>10</v>
      </c>
      <c r="L11" s="84">
        <v>11</v>
      </c>
      <c r="M11" s="84">
        <v>12</v>
      </c>
      <c r="N11" s="85">
        <v>13</v>
      </c>
      <c r="O11" s="83">
        <v>14</v>
      </c>
      <c r="P11" s="84">
        <v>15</v>
      </c>
      <c r="Q11" s="84">
        <v>16</v>
      </c>
      <c r="R11" s="84">
        <v>17</v>
      </c>
      <c r="S11" s="86">
        <v>18</v>
      </c>
      <c r="T11" s="83">
        <v>19</v>
      </c>
      <c r="U11" s="84">
        <v>20</v>
      </c>
      <c r="V11" s="84">
        <v>21</v>
      </c>
      <c r="W11" s="85">
        <v>22</v>
      </c>
      <c r="X11" s="39">
        <v>23</v>
      </c>
      <c r="Y11" s="84">
        <v>24</v>
      </c>
      <c r="Z11" s="84">
        <v>25</v>
      </c>
      <c r="AA11" s="84">
        <v>26</v>
      </c>
      <c r="AB11" s="83">
        <v>27</v>
      </c>
      <c r="AC11" s="84">
        <v>28</v>
      </c>
      <c r="AD11" s="84">
        <v>29</v>
      </c>
      <c r="AE11" s="84">
        <v>30</v>
      </c>
      <c r="AF11" s="87">
        <v>31</v>
      </c>
      <c r="AG11" s="83">
        <v>32</v>
      </c>
      <c r="AH11" s="84">
        <v>33</v>
      </c>
      <c r="AI11" s="84">
        <v>34</v>
      </c>
      <c r="AJ11" s="85">
        <v>35</v>
      </c>
      <c r="AK11" s="83">
        <v>36</v>
      </c>
      <c r="AL11" s="84">
        <v>37</v>
      </c>
      <c r="AM11" s="84">
        <v>38</v>
      </c>
      <c r="AN11" s="85">
        <v>39</v>
      </c>
      <c r="AO11" s="41">
        <v>40</v>
      </c>
      <c r="AP11" s="88">
        <v>41</v>
      </c>
      <c r="AQ11" s="84">
        <v>42</v>
      </c>
      <c r="AR11" s="84">
        <v>43</v>
      </c>
      <c r="AS11" s="87">
        <v>44</v>
      </c>
      <c r="AT11" s="83">
        <v>45</v>
      </c>
      <c r="AU11" s="84">
        <v>46</v>
      </c>
      <c r="AV11" s="84">
        <v>47</v>
      </c>
      <c r="AW11" s="40">
        <v>48</v>
      </c>
      <c r="AX11" s="83">
        <v>49</v>
      </c>
      <c r="AY11" s="84">
        <v>50</v>
      </c>
      <c r="AZ11" s="84">
        <v>51</v>
      </c>
      <c r="BA11" s="87">
        <v>52</v>
      </c>
      <c r="BB11" s="671"/>
      <c r="BC11" s="701"/>
      <c r="BD11" s="701"/>
      <c r="BE11" s="677"/>
      <c r="BF11" s="677"/>
      <c r="BG11" s="677"/>
      <c r="BH11" s="677"/>
      <c r="BI11" s="674"/>
      <c r="BJ11" s="1"/>
      <c r="BK11" s="1"/>
      <c r="BL11" s="1"/>
      <c r="BM11" s="1"/>
      <c r="BN11" s="1"/>
      <c r="BO11" s="120"/>
      <c r="BP11" s="120"/>
      <c r="BQ11" s="1"/>
      <c r="BR11" s="239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</row>
    <row r="12" spans="1:226" ht="30" customHeight="1" x14ac:dyDescent="0.35">
      <c r="A12" s="706"/>
      <c r="B12" s="97">
        <v>1</v>
      </c>
      <c r="C12" s="98">
        <v>8</v>
      </c>
      <c r="D12" s="98">
        <v>15</v>
      </c>
      <c r="E12" s="98">
        <v>22</v>
      </c>
      <c r="F12" s="99">
        <v>29</v>
      </c>
      <c r="G12" s="97">
        <v>6</v>
      </c>
      <c r="H12" s="98">
        <v>13</v>
      </c>
      <c r="I12" s="98">
        <v>20</v>
      </c>
      <c r="J12" s="100">
        <v>27</v>
      </c>
      <c r="K12" s="97">
        <v>3</v>
      </c>
      <c r="L12" s="98">
        <v>10</v>
      </c>
      <c r="M12" s="98">
        <v>17</v>
      </c>
      <c r="N12" s="101">
        <v>24</v>
      </c>
      <c r="O12" s="97">
        <v>1</v>
      </c>
      <c r="P12" s="98">
        <v>8</v>
      </c>
      <c r="Q12" s="98">
        <v>15</v>
      </c>
      <c r="R12" s="98">
        <v>22</v>
      </c>
      <c r="S12" s="100">
        <v>29</v>
      </c>
      <c r="T12" s="97">
        <v>5</v>
      </c>
      <c r="U12" s="98">
        <v>12</v>
      </c>
      <c r="V12" s="98">
        <v>19</v>
      </c>
      <c r="W12" s="100">
        <v>26</v>
      </c>
      <c r="X12" s="97">
        <v>2</v>
      </c>
      <c r="Y12" s="98">
        <v>9</v>
      </c>
      <c r="Z12" s="98">
        <v>16</v>
      </c>
      <c r="AA12" s="100">
        <v>23</v>
      </c>
      <c r="AB12" s="97">
        <v>30</v>
      </c>
      <c r="AC12" s="98">
        <v>9</v>
      </c>
      <c r="AD12" s="98">
        <v>16</v>
      </c>
      <c r="AE12" s="98">
        <v>23</v>
      </c>
      <c r="AF12" s="100">
        <v>30</v>
      </c>
      <c r="AG12" s="97">
        <v>6</v>
      </c>
      <c r="AH12" s="98">
        <v>13</v>
      </c>
      <c r="AI12" s="98">
        <v>20</v>
      </c>
      <c r="AJ12" s="100">
        <v>27</v>
      </c>
      <c r="AK12" s="97">
        <v>4</v>
      </c>
      <c r="AL12" s="98">
        <v>11</v>
      </c>
      <c r="AM12" s="98">
        <v>18</v>
      </c>
      <c r="AN12" s="101">
        <v>25</v>
      </c>
      <c r="AO12" s="97">
        <v>1</v>
      </c>
      <c r="AP12" s="102">
        <v>8</v>
      </c>
      <c r="AQ12" s="98">
        <v>15</v>
      </c>
      <c r="AR12" s="98">
        <v>22</v>
      </c>
      <c r="AS12" s="99">
        <v>29</v>
      </c>
      <c r="AT12" s="97">
        <v>6</v>
      </c>
      <c r="AU12" s="98">
        <v>13</v>
      </c>
      <c r="AV12" s="98">
        <v>20</v>
      </c>
      <c r="AW12" s="100">
        <v>27</v>
      </c>
      <c r="AX12" s="97">
        <v>3</v>
      </c>
      <c r="AY12" s="98">
        <v>10</v>
      </c>
      <c r="AZ12" s="98">
        <v>17</v>
      </c>
      <c r="BA12" s="151">
        <v>24</v>
      </c>
      <c r="BB12" s="671"/>
      <c r="BC12" s="701"/>
      <c r="BD12" s="701"/>
      <c r="BE12" s="677"/>
      <c r="BF12" s="677"/>
      <c r="BG12" s="677"/>
      <c r="BH12" s="677"/>
      <c r="BI12" s="674"/>
      <c r="BJ12" s="1"/>
      <c r="BK12" s="1"/>
      <c r="BL12" s="1"/>
      <c r="BM12" s="1"/>
      <c r="BN12" s="1"/>
      <c r="BO12" s="120"/>
      <c r="BP12" s="120"/>
      <c r="BQ12" s="1"/>
      <c r="BR12" s="239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</row>
    <row r="13" spans="1:226" ht="30" customHeight="1" x14ac:dyDescent="0.25">
      <c r="A13" s="706"/>
      <c r="B13" s="74"/>
      <c r="C13" s="75"/>
      <c r="D13" s="75"/>
      <c r="E13" s="75"/>
      <c r="F13" s="76">
        <v>9</v>
      </c>
      <c r="G13" s="74"/>
      <c r="H13" s="75"/>
      <c r="I13" s="75"/>
      <c r="J13" s="77">
        <v>10</v>
      </c>
      <c r="K13" s="74"/>
      <c r="L13" s="75"/>
      <c r="M13" s="75"/>
      <c r="N13" s="77"/>
      <c r="O13" s="74"/>
      <c r="P13" s="75"/>
      <c r="Q13" s="75"/>
      <c r="R13" s="75"/>
      <c r="S13" s="77">
        <v>12</v>
      </c>
      <c r="T13" s="74"/>
      <c r="U13" s="75"/>
      <c r="V13" s="75"/>
      <c r="W13" s="77">
        <v>1</v>
      </c>
      <c r="X13" s="74"/>
      <c r="Y13" s="75"/>
      <c r="Z13" s="75"/>
      <c r="AA13" s="77">
        <v>2</v>
      </c>
      <c r="AB13" s="74"/>
      <c r="AC13" s="75"/>
      <c r="AD13" s="75"/>
      <c r="AE13" s="75"/>
      <c r="AF13" s="77">
        <v>3</v>
      </c>
      <c r="AG13" s="74"/>
      <c r="AH13" s="75"/>
      <c r="AI13" s="75"/>
      <c r="AJ13" s="77">
        <v>4</v>
      </c>
      <c r="AK13" s="74"/>
      <c r="AL13" s="75"/>
      <c r="AM13" s="75"/>
      <c r="AN13" s="77"/>
      <c r="AO13" s="74"/>
      <c r="AP13" s="75"/>
      <c r="AQ13" s="75"/>
      <c r="AR13" s="75"/>
      <c r="AS13" s="76">
        <v>6</v>
      </c>
      <c r="AT13" s="74"/>
      <c r="AU13" s="75"/>
      <c r="AV13" s="75"/>
      <c r="AW13" s="77">
        <v>7</v>
      </c>
      <c r="AX13" s="74"/>
      <c r="AY13" s="75"/>
      <c r="AZ13" s="75"/>
      <c r="BA13" s="76"/>
      <c r="BB13" s="671"/>
      <c r="BC13" s="701"/>
      <c r="BD13" s="701"/>
      <c r="BE13" s="677"/>
      <c r="BF13" s="677"/>
      <c r="BG13" s="677"/>
      <c r="BH13" s="677"/>
      <c r="BI13" s="674"/>
      <c r="BJ13" s="1"/>
      <c r="BK13" s="1"/>
      <c r="BL13" s="1"/>
      <c r="BM13" s="1"/>
      <c r="BN13" s="1"/>
      <c r="BO13" s="120"/>
      <c r="BP13" s="120"/>
      <c r="BQ13" s="1"/>
      <c r="BR13" s="239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</row>
    <row r="14" spans="1:226" ht="30" customHeight="1" x14ac:dyDescent="0.35">
      <c r="A14" s="706"/>
      <c r="B14" s="78"/>
      <c r="C14" s="79"/>
      <c r="D14" s="79"/>
      <c r="E14" s="79"/>
      <c r="F14" s="80">
        <v>5</v>
      </c>
      <c r="G14" s="78"/>
      <c r="H14" s="79"/>
      <c r="I14" s="79"/>
      <c r="J14" s="81">
        <v>2</v>
      </c>
      <c r="K14" s="78"/>
      <c r="L14" s="79"/>
      <c r="M14" s="79"/>
      <c r="N14" s="82"/>
      <c r="O14" s="78"/>
      <c r="P14" s="79"/>
      <c r="Q14" s="79"/>
      <c r="R14" s="79"/>
      <c r="S14" s="81">
        <v>4</v>
      </c>
      <c r="T14" s="78"/>
      <c r="U14" s="79"/>
      <c r="V14" s="79"/>
      <c r="W14" s="81">
        <v>1</v>
      </c>
      <c r="X14" s="78"/>
      <c r="Y14" s="79"/>
      <c r="Z14" s="79"/>
      <c r="AA14" s="81">
        <v>1</v>
      </c>
      <c r="AB14" s="78"/>
      <c r="AC14" s="79"/>
      <c r="AD14" s="79"/>
      <c r="AE14" s="79"/>
      <c r="AF14" s="81">
        <v>5</v>
      </c>
      <c r="AG14" s="78"/>
      <c r="AH14" s="79"/>
      <c r="AI14" s="79"/>
      <c r="AJ14" s="81">
        <v>3</v>
      </c>
      <c r="AK14" s="78"/>
      <c r="AL14" s="79"/>
      <c r="AM14" s="79"/>
      <c r="AN14" s="82"/>
      <c r="AO14" s="78"/>
      <c r="AP14" s="79"/>
      <c r="AQ14" s="79"/>
      <c r="AR14" s="79"/>
      <c r="AS14" s="80">
        <v>5</v>
      </c>
      <c r="AT14" s="78"/>
      <c r="AU14" s="79"/>
      <c r="AV14" s="79"/>
      <c r="AW14" s="81">
        <v>2</v>
      </c>
      <c r="AX14" s="78"/>
      <c r="AY14" s="79"/>
      <c r="AZ14" s="79"/>
      <c r="BA14" s="152"/>
      <c r="BB14" s="671"/>
      <c r="BC14" s="701"/>
      <c r="BD14" s="701"/>
      <c r="BE14" s="677"/>
      <c r="BF14" s="677"/>
      <c r="BG14" s="677"/>
      <c r="BH14" s="677"/>
      <c r="BI14" s="674"/>
      <c r="BJ14" s="1"/>
      <c r="BK14" s="1"/>
      <c r="BL14" s="1"/>
      <c r="BM14" s="1"/>
      <c r="BN14" s="1"/>
      <c r="BO14" s="120"/>
      <c r="BP14" s="120"/>
      <c r="BQ14" s="1"/>
      <c r="BR14" s="239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</row>
    <row r="15" spans="1:226" ht="30" customHeight="1" thickBot="1" x14ac:dyDescent="0.3">
      <c r="A15" s="707"/>
      <c r="B15" s="103">
        <v>7</v>
      </c>
      <c r="C15" s="104">
        <v>14</v>
      </c>
      <c r="D15" s="104">
        <v>21</v>
      </c>
      <c r="E15" s="104">
        <v>28</v>
      </c>
      <c r="F15" s="105">
        <v>10</v>
      </c>
      <c r="G15" s="103">
        <v>12</v>
      </c>
      <c r="H15" s="104">
        <v>19</v>
      </c>
      <c r="I15" s="104">
        <v>26</v>
      </c>
      <c r="J15" s="106">
        <v>11</v>
      </c>
      <c r="K15" s="103">
        <v>9</v>
      </c>
      <c r="L15" s="104">
        <v>16</v>
      </c>
      <c r="M15" s="104">
        <v>23</v>
      </c>
      <c r="N15" s="106">
        <v>30</v>
      </c>
      <c r="O15" s="103">
        <v>7</v>
      </c>
      <c r="P15" s="104">
        <v>14</v>
      </c>
      <c r="Q15" s="104">
        <v>21</v>
      </c>
      <c r="R15" s="104">
        <v>28</v>
      </c>
      <c r="S15" s="106">
        <v>1</v>
      </c>
      <c r="T15" s="103">
        <v>11</v>
      </c>
      <c r="U15" s="104">
        <v>18</v>
      </c>
      <c r="V15" s="104">
        <v>25</v>
      </c>
      <c r="W15" s="106">
        <v>2</v>
      </c>
      <c r="X15" s="103">
        <v>8</v>
      </c>
      <c r="Y15" s="104">
        <v>15</v>
      </c>
      <c r="Z15" s="104">
        <v>22</v>
      </c>
      <c r="AA15" s="106">
        <v>3</v>
      </c>
      <c r="AB15" s="103">
        <v>8</v>
      </c>
      <c r="AC15" s="104">
        <v>15</v>
      </c>
      <c r="AD15" s="104">
        <v>22</v>
      </c>
      <c r="AE15" s="104">
        <v>29</v>
      </c>
      <c r="AF15" s="106">
        <v>4</v>
      </c>
      <c r="AG15" s="103">
        <v>12</v>
      </c>
      <c r="AH15" s="104">
        <v>19</v>
      </c>
      <c r="AI15" s="104">
        <v>26</v>
      </c>
      <c r="AJ15" s="106">
        <v>5</v>
      </c>
      <c r="AK15" s="103">
        <v>10</v>
      </c>
      <c r="AL15" s="104">
        <v>17</v>
      </c>
      <c r="AM15" s="104">
        <v>24</v>
      </c>
      <c r="AN15" s="106">
        <v>31</v>
      </c>
      <c r="AO15" s="103">
        <v>7</v>
      </c>
      <c r="AP15" s="104">
        <v>14</v>
      </c>
      <c r="AQ15" s="104">
        <v>21</v>
      </c>
      <c r="AR15" s="104">
        <v>28</v>
      </c>
      <c r="AS15" s="105">
        <v>7</v>
      </c>
      <c r="AT15" s="103">
        <v>12</v>
      </c>
      <c r="AU15" s="104">
        <v>19</v>
      </c>
      <c r="AV15" s="104">
        <v>26</v>
      </c>
      <c r="AW15" s="106">
        <v>8</v>
      </c>
      <c r="AX15" s="103">
        <v>9</v>
      </c>
      <c r="AY15" s="104">
        <v>16</v>
      </c>
      <c r="AZ15" s="104">
        <v>23</v>
      </c>
      <c r="BA15" s="105">
        <v>31</v>
      </c>
      <c r="BB15" s="672"/>
      <c r="BC15" s="702"/>
      <c r="BD15" s="702"/>
      <c r="BE15" s="678"/>
      <c r="BF15" s="678"/>
      <c r="BG15" s="678"/>
      <c r="BH15" s="678"/>
      <c r="BI15" s="675"/>
      <c r="BJ15" s="1"/>
      <c r="BK15" s="1"/>
      <c r="BL15" s="1"/>
      <c r="BM15" s="1"/>
      <c r="BN15" s="1"/>
      <c r="BO15" s="120"/>
      <c r="BP15" s="120"/>
      <c r="BQ15" s="1"/>
      <c r="BR15" s="239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</row>
    <row r="16" spans="1:226" ht="30" customHeight="1" x14ac:dyDescent="0.25">
      <c r="A16" s="89" t="s">
        <v>139</v>
      </c>
      <c r="B16" s="27"/>
      <c r="C16" s="14"/>
      <c r="D16" s="14"/>
      <c r="E16" s="14"/>
      <c r="F16" s="90"/>
      <c r="G16" s="27"/>
      <c r="H16" s="66">
        <v>17</v>
      </c>
      <c r="I16" s="14"/>
      <c r="J16" s="90"/>
      <c r="K16" s="27"/>
      <c r="L16" s="14"/>
      <c r="M16" s="14"/>
      <c r="N16" s="90"/>
      <c r="O16" s="27"/>
      <c r="P16" s="14"/>
      <c r="Q16" s="14"/>
      <c r="R16" s="14"/>
      <c r="S16" s="55" t="s">
        <v>0</v>
      </c>
      <c r="T16" s="91" t="s">
        <v>0</v>
      </c>
      <c r="U16" s="67" t="s">
        <v>0</v>
      </c>
      <c r="V16" s="67" t="s">
        <v>0</v>
      </c>
      <c r="W16" s="92" t="s">
        <v>1</v>
      </c>
      <c r="X16" s="93" t="s">
        <v>1</v>
      </c>
      <c r="Y16" s="14"/>
      <c r="Z16" s="14"/>
      <c r="AA16" s="14"/>
      <c r="AB16" s="27"/>
      <c r="AC16" s="14"/>
      <c r="AD16" s="66">
        <v>17</v>
      </c>
      <c r="AE16" s="14"/>
      <c r="AF16" s="94"/>
      <c r="AG16" s="91"/>
      <c r="AH16" s="67"/>
      <c r="AI16" s="67"/>
      <c r="AJ16" s="92"/>
      <c r="AK16" s="91"/>
      <c r="AL16" s="67"/>
      <c r="AM16" s="67"/>
      <c r="AN16" s="92"/>
      <c r="AO16" s="93"/>
      <c r="AP16" s="67" t="s">
        <v>0</v>
      </c>
      <c r="AQ16" s="67" t="s">
        <v>0</v>
      </c>
      <c r="AR16" s="67" t="s">
        <v>0</v>
      </c>
      <c r="AS16" s="95" t="s">
        <v>2</v>
      </c>
      <c r="AT16" s="91" t="s">
        <v>2</v>
      </c>
      <c r="AU16" s="67" t="s">
        <v>2</v>
      </c>
      <c r="AV16" s="67" t="s">
        <v>2</v>
      </c>
      <c r="AW16" s="96" t="s">
        <v>1</v>
      </c>
      <c r="AX16" s="91" t="s">
        <v>1</v>
      </c>
      <c r="AY16" s="67" t="s">
        <v>1</v>
      </c>
      <c r="AZ16" s="67" t="s">
        <v>1</v>
      </c>
      <c r="BA16" s="95" t="s">
        <v>1</v>
      </c>
      <c r="BB16" s="341">
        <v>34</v>
      </c>
      <c r="BC16" s="342">
        <v>7</v>
      </c>
      <c r="BD16" s="342">
        <v>4</v>
      </c>
      <c r="BE16" s="342"/>
      <c r="BF16" s="257"/>
      <c r="BG16" s="342"/>
      <c r="BH16" s="254">
        <v>7</v>
      </c>
      <c r="BI16" s="254">
        <f>SUM(BB16:BH16)</f>
        <v>52</v>
      </c>
      <c r="BJ16" s="1"/>
      <c r="BK16" s="1"/>
      <c r="BL16" s="1"/>
      <c r="BM16" s="1"/>
      <c r="BN16" s="1"/>
      <c r="BO16" s="120"/>
      <c r="BP16" s="120"/>
      <c r="BQ16" s="1"/>
      <c r="BR16" s="239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</row>
    <row r="17" spans="1:238" ht="30" customHeight="1" x14ac:dyDescent="0.25">
      <c r="A17" s="71" t="s">
        <v>140</v>
      </c>
      <c r="B17" s="16"/>
      <c r="C17" s="17"/>
      <c r="D17" s="17"/>
      <c r="E17" s="17"/>
      <c r="F17" s="18"/>
      <c r="G17" s="16"/>
      <c r="H17" s="53">
        <v>17</v>
      </c>
      <c r="I17" s="17"/>
      <c r="J17" s="18"/>
      <c r="K17" s="16"/>
      <c r="L17" s="17"/>
      <c r="M17" s="17"/>
      <c r="N17" s="18"/>
      <c r="O17" s="16"/>
      <c r="P17" s="17"/>
      <c r="Q17" s="17"/>
      <c r="R17" s="17"/>
      <c r="S17" s="56" t="s">
        <v>0</v>
      </c>
      <c r="T17" s="57" t="s">
        <v>0</v>
      </c>
      <c r="U17" s="58" t="s">
        <v>0</v>
      </c>
      <c r="V17" s="58" t="s">
        <v>0</v>
      </c>
      <c r="W17" s="59" t="s">
        <v>1</v>
      </c>
      <c r="X17" s="60" t="s">
        <v>1</v>
      </c>
      <c r="Y17" s="17"/>
      <c r="Z17" s="17"/>
      <c r="AA17" s="17"/>
      <c r="AB17" s="16"/>
      <c r="AC17" s="28"/>
      <c r="AD17" s="53">
        <v>17</v>
      </c>
      <c r="AE17" s="15"/>
      <c r="AF17" s="28"/>
      <c r="AG17" s="57"/>
      <c r="AH17" s="58"/>
      <c r="AI17" s="58"/>
      <c r="AJ17" s="59"/>
      <c r="AK17" s="57"/>
      <c r="AL17" s="58"/>
      <c r="AM17" s="69"/>
      <c r="AN17" s="59"/>
      <c r="AO17" s="58"/>
      <c r="AP17" s="67" t="s">
        <v>0</v>
      </c>
      <c r="AQ17" s="58" t="s">
        <v>0</v>
      </c>
      <c r="AR17" s="58" t="s">
        <v>0</v>
      </c>
      <c r="AS17" s="68" t="s">
        <v>3</v>
      </c>
      <c r="AT17" s="57" t="s">
        <v>3</v>
      </c>
      <c r="AU17" s="58" t="s">
        <v>3</v>
      </c>
      <c r="AV17" s="58" t="s">
        <v>3</v>
      </c>
      <c r="AW17" s="59" t="s">
        <v>1</v>
      </c>
      <c r="AX17" s="57" t="s">
        <v>1</v>
      </c>
      <c r="AY17" s="58" t="s">
        <v>1</v>
      </c>
      <c r="AZ17" s="58" t="s">
        <v>1</v>
      </c>
      <c r="BA17" s="68" t="s">
        <v>1</v>
      </c>
      <c r="BB17" s="337">
        <v>34</v>
      </c>
      <c r="BC17" s="338">
        <v>7</v>
      </c>
      <c r="BD17" s="338"/>
      <c r="BE17" s="338">
        <v>4</v>
      </c>
      <c r="BF17" s="258"/>
      <c r="BG17" s="338"/>
      <c r="BH17" s="336">
        <v>7</v>
      </c>
      <c r="BI17" s="336">
        <f>SUM(BB17:BH17)</f>
        <v>52</v>
      </c>
      <c r="BJ17" s="1"/>
      <c r="BK17" s="1"/>
      <c r="BL17" s="1"/>
      <c r="BM17" s="1"/>
      <c r="BN17" s="1"/>
      <c r="BO17" s="120"/>
      <c r="BP17" s="120"/>
      <c r="BQ17" s="1"/>
      <c r="BR17" s="239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</row>
    <row r="18" spans="1:238" ht="30" customHeight="1" x14ac:dyDescent="0.25">
      <c r="A18" s="71" t="s">
        <v>141</v>
      </c>
      <c r="B18" s="30"/>
      <c r="C18" s="29"/>
      <c r="D18" s="29"/>
      <c r="E18" s="29"/>
      <c r="F18" s="18"/>
      <c r="G18" s="16"/>
      <c r="H18" s="53">
        <v>17</v>
      </c>
      <c r="I18" s="17"/>
      <c r="J18" s="18"/>
      <c r="K18" s="16"/>
      <c r="L18" s="17"/>
      <c r="M18" s="17"/>
      <c r="N18" s="18"/>
      <c r="O18" s="16"/>
      <c r="P18" s="17"/>
      <c r="Q18" s="17"/>
      <c r="R18" s="17"/>
      <c r="S18" s="56" t="s">
        <v>0</v>
      </c>
      <c r="T18" s="57" t="s">
        <v>0</v>
      </c>
      <c r="U18" s="58" t="s">
        <v>0</v>
      </c>
      <c r="V18" s="58" t="s">
        <v>0</v>
      </c>
      <c r="W18" s="59" t="s">
        <v>1</v>
      </c>
      <c r="X18" s="60" t="s">
        <v>1</v>
      </c>
      <c r="Y18" s="17"/>
      <c r="Z18" s="17"/>
      <c r="AA18" s="17"/>
      <c r="AB18" s="16"/>
      <c r="AC18" s="17"/>
      <c r="AD18" s="66">
        <v>17</v>
      </c>
      <c r="AE18" s="17"/>
      <c r="AF18" s="28"/>
      <c r="AG18" s="57"/>
      <c r="AH18" s="58"/>
      <c r="AI18" s="58"/>
      <c r="AJ18" s="59"/>
      <c r="AK18" s="57"/>
      <c r="AL18" s="68"/>
      <c r="AM18" s="58"/>
      <c r="AN18" s="59"/>
      <c r="AO18" s="58"/>
      <c r="AP18" s="67" t="s">
        <v>0</v>
      </c>
      <c r="AQ18" s="58" t="s">
        <v>0</v>
      </c>
      <c r="AR18" s="58" t="s">
        <v>0</v>
      </c>
      <c r="AS18" s="68" t="s">
        <v>3</v>
      </c>
      <c r="AT18" s="57" t="s">
        <v>3</v>
      </c>
      <c r="AU18" s="58" t="s">
        <v>3</v>
      </c>
      <c r="AV18" s="58" t="s">
        <v>3</v>
      </c>
      <c r="AW18" s="59" t="s">
        <v>1</v>
      </c>
      <c r="AX18" s="57" t="s">
        <v>1</v>
      </c>
      <c r="AY18" s="58" t="s">
        <v>1</v>
      </c>
      <c r="AZ18" s="58" t="s">
        <v>1</v>
      </c>
      <c r="BA18" s="68" t="s">
        <v>1</v>
      </c>
      <c r="BB18" s="337">
        <v>34</v>
      </c>
      <c r="BC18" s="338">
        <v>7</v>
      </c>
      <c r="BD18" s="338"/>
      <c r="BE18" s="338">
        <v>4</v>
      </c>
      <c r="BF18" s="258"/>
      <c r="BG18" s="338"/>
      <c r="BH18" s="336">
        <v>7</v>
      </c>
      <c r="BI18" s="336">
        <f>SUM(BB18:BH18)</f>
        <v>52</v>
      </c>
      <c r="BJ18" s="1"/>
      <c r="BK18" s="1"/>
      <c r="BL18" s="1"/>
      <c r="BM18" s="1"/>
      <c r="BN18" s="1"/>
      <c r="BO18" s="120"/>
      <c r="BP18" s="120"/>
      <c r="BQ18" s="1"/>
      <c r="BR18" s="239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</row>
    <row r="19" spans="1:238" ht="30" customHeight="1" thickBot="1" x14ac:dyDescent="0.3">
      <c r="A19" s="72" t="s">
        <v>142</v>
      </c>
      <c r="B19" s="31"/>
      <c r="C19" s="32"/>
      <c r="D19" s="32"/>
      <c r="E19" s="32"/>
      <c r="F19" s="33"/>
      <c r="G19" s="31"/>
      <c r="H19" s="54">
        <v>17</v>
      </c>
      <c r="I19" s="32"/>
      <c r="J19" s="34"/>
      <c r="K19" s="31"/>
      <c r="L19" s="32"/>
      <c r="M19" s="32"/>
      <c r="N19" s="34"/>
      <c r="O19" s="31"/>
      <c r="P19" s="32"/>
      <c r="Q19" s="32"/>
      <c r="R19" s="32"/>
      <c r="S19" s="61" t="s">
        <v>0</v>
      </c>
      <c r="T19" s="62" t="s">
        <v>0</v>
      </c>
      <c r="U19" s="63" t="s">
        <v>0</v>
      </c>
      <c r="V19" s="63" t="s">
        <v>0</v>
      </c>
      <c r="W19" s="64" t="s">
        <v>1</v>
      </c>
      <c r="X19" s="65" t="s">
        <v>1</v>
      </c>
      <c r="Y19" s="32"/>
      <c r="Z19" s="35"/>
      <c r="AA19" s="36"/>
      <c r="AB19" s="31"/>
      <c r="AC19" s="32"/>
      <c r="AD19" s="54">
        <v>8</v>
      </c>
      <c r="AE19" s="32"/>
      <c r="AF19" s="35"/>
      <c r="AG19" s="62" t="s">
        <v>0</v>
      </c>
      <c r="AH19" s="63" t="s">
        <v>3</v>
      </c>
      <c r="AI19" s="63" t="s">
        <v>3</v>
      </c>
      <c r="AJ19" s="64" t="s">
        <v>160</v>
      </c>
      <c r="AK19" s="62" t="s">
        <v>160</v>
      </c>
      <c r="AL19" s="63" t="s">
        <v>160</v>
      </c>
      <c r="AM19" s="63" t="s">
        <v>160</v>
      </c>
      <c r="AN19" s="64" t="s">
        <v>160</v>
      </c>
      <c r="AO19" s="61" t="s">
        <v>160</v>
      </c>
      <c r="AP19" s="63" t="s">
        <v>160</v>
      </c>
      <c r="AQ19" s="63" t="s">
        <v>4</v>
      </c>
      <c r="AR19" s="63" t="s">
        <v>4</v>
      </c>
      <c r="AS19" s="65"/>
      <c r="AT19" s="62"/>
      <c r="AU19" s="70"/>
      <c r="AV19" s="63"/>
      <c r="AW19" s="64"/>
      <c r="AX19" s="245"/>
      <c r="AY19" s="246"/>
      <c r="AZ19" s="69"/>
      <c r="BA19" s="246"/>
      <c r="BB19" s="247">
        <v>25</v>
      </c>
      <c r="BC19" s="248">
        <v>5</v>
      </c>
      <c r="BD19" s="248"/>
      <c r="BE19" s="248">
        <v>2</v>
      </c>
      <c r="BF19" s="288">
        <v>7</v>
      </c>
      <c r="BG19" s="248">
        <v>2</v>
      </c>
      <c r="BH19" s="255">
        <v>2</v>
      </c>
      <c r="BI19" s="255">
        <f>SUM(BB19:BH19)</f>
        <v>43</v>
      </c>
      <c r="BJ19" s="1"/>
      <c r="BK19" s="1"/>
      <c r="BL19" s="1"/>
      <c r="BM19" s="1"/>
      <c r="BN19" s="1"/>
      <c r="BO19" s="120"/>
      <c r="BP19" s="120"/>
      <c r="BQ19" s="1"/>
      <c r="BR19" s="239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</row>
    <row r="20" spans="1:238" ht="30" customHeight="1" thickBo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X20" s="249" t="s">
        <v>22</v>
      </c>
      <c r="AY20" s="250"/>
      <c r="AZ20" s="250"/>
      <c r="BA20" s="250"/>
      <c r="BB20" s="251">
        <f t="shared" ref="BB20:BH20" si="0">SUM(BB16:BB19)</f>
        <v>127</v>
      </c>
      <c r="BC20" s="252">
        <f t="shared" si="0"/>
        <v>26</v>
      </c>
      <c r="BD20" s="252">
        <f t="shared" si="0"/>
        <v>4</v>
      </c>
      <c r="BE20" s="252">
        <f t="shared" si="0"/>
        <v>10</v>
      </c>
      <c r="BF20" s="289">
        <f t="shared" si="0"/>
        <v>7</v>
      </c>
      <c r="BG20" s="252">
        <f t="shared" si="0"/>
        <v>2</v>
      </c>
      <c r="BH20" s="253">
        <f t="shared" si="0"/>
        <v>23</v>
      </c>
      <c r="BI20" s="253">
        <f>SUM(BB20:BH20)</f>
        <v>199</v>
      </c>
      <c r="BJ20" s="1"/>
      <c r="BK20" s="1"/>
      <c r="BL20" s="1"/>
      <c r="BM20" s="1"/>
      <c r="BN20" s="1"/>
      <c r="BO20" s="120"/>
      <c r="BP20" s="120"/>
      <c r="BQ20" s="1"/>
      <c r="BR20" s="239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</row>
    <row r="21" spans="1:238" s="359" customFormat="1" ht="30" customHeight="1" x14ac:dyDescent="0.25">
      <c r="A21" s="46" t="s">
        <v>53</v>
      </c>
      <c r="B21" s="46"/>
      <c r="C21" s="46"/>
      <c r="D21" s="46"/>
      <c r="E21" s="46"/>
      <c r="F21" s="46"/>
      <c r="G21" s="120"/>
      <c r="H21" s="43"/>
      <c r="I21" s="50" t="s">
        <v>21</v>
      </c>
      <c r="J21" s="51"/>
      <c r="K21" s="51"/>
      <c r="L21" s="51"/>
      <c r="M21" s="51"/>
      <c r="N21" s="51"/>
      <c r="O21" s="51"/>
      <c r="P21" s="51"/>
      <c r="Q21" s="51"/>
      <c r="R21" s="120"/>
      <c r="S21" s="120"/>
      <c r="T21" s="338" t="s">
        <v>2</v>
      </c>
      <c r="U21" s="120" t="s">
        <v>5</v>
      </c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338" t="s">
        <v>160</v>
      </c>
      <c r="AH21" s="111" t="s">
        <v>47</v>
      </c>
      <c r="AI21" s="120"/>
      <c r="AJ21" s="120"/>
      <c r="AK21" s="120"/>
      <c r="AL21" s="120"/>
      <c r="AM21" s="120"/>
      <c r="AN21" s="120"/>
      <c r="AO21" s="120"/>
      <c r="AP21" s="120"/>
      <c r="AR21" s="338" t="s">
        <v>1</v>
      </c>
      <c r="AS21" s="120" t="s">
        <v>6</v>
      </c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73"/>
      <c r="BG21" s="173"/>
      <c r="BH21" s="173"/>
      <c r="BI21" s="173"/>
      <c r="BJ21" s="120"/>
      <c r="BK21" s="120"/>
      <c r="BL21" s="120"/>
      <c r="BM21" s="120"/>
      <c r="BN21" s="120"/>
      <c r="BO21" s="120"/>
      <c r="BP21" s="120"/>
      <c r="BQ21" s="120"/>
      <c r="BR21" s="239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</row>
    <row r="22" spans="1:238" s="359" customFormat="1" ht="13.5" customHeight="1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73"/>
      <c r="BG22" s="173"/>
      <c r="BH22" s="173"/>
      <c r="BI22" s="173"/>
      <c r="BJ22" s="120"/>
      <c r="BK22" s="120"/>
      <c r="BL22" s="120"/>
      <c r="BM22" s="120"/>
      <c r="BN22" s="120"/>
      <c r="BO22" s="120"/>
      <c r="BP22" s="120"/>
      <c r="BQ22" s="120"/>
      <c r="BR22" s="239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</row>
    <row r="23" spans="1:238" s="359" customFormat="1" ht="30" customHeight="1" x14ac:dyDescent="0.25">
      <c r="A23" s="120"/>
      <c r="B23" s="120"/>
      <c r="C23" s="120"/>
      <c r="D23" s="120"/>
      <c r="E23" s="120"/>
      <c r="F23" s="120"/>
      <c r="G23" s="120"/>
      <c r="H23" s="338" t="s">
        <v>0</v>
      </c>
      <c r="I23" s="50" t="s">
        <v>20</v>
      </c>
      <c r="J23" s="51"/>
      <c r="K23" s="51"/>
      <c r="L23" s="51"/>
      <c r="M23" s="51"/>
      <c r="N23" s="51"/>
      <c r="O23" s="51"/>
      <c r="P23" s="120"/>
      <c r="Q23" s="120"/>
      <c r="R23" s="120"/>
      <c r="S23" s="120"/>
      <c r="T23" s="338" t="s">
        <v>3</v>
      </c>
      <c r="U23" s="111" t="s">
        <v>48</v>
      </c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338" t="s">
        <v>4</v>
      </c>
      <c r="AH23" s="111" t="s">
        <v>76</v>
      </c>
      <c r="AI23" s="120"/>
      <c r="AJ23" s="120"/>
      <c r="AK23" s="120"/>
      <c r="AL23" s="120"/>
      <c r="AM23" s="120"/>
      <c r="AN23" s="120"/>
      <c r="AO23" s="120"/>
      <c r="AP23" s="112"/>
      <c r="AQ23" s="120"/>
      <c r="AR23" s="120"/>
      <c r="AS23" s="120"/>
      <c r="AT23" s="120"/>
      <c r="AU23" s="110"/>
      <c r="AV23" s="110"/>
      <c r="AW23" s="120"/>
      <c r="AX23" s="120"/>
      <c r="AY23" s="120" t="s">
        <v>17</v>
      </c>
      <c r="AZ23" s="120"/>
      <c r="BA23" s="120"/>
      <c r="BB23" s="120"/>
      <c r="BC23" s="120"/>
      <c r="BD23" s="120"/>
      <c r="BE23" s="120"/>
      <c r="BF23" s="173"/>
      <c r="BG23" s="173"/>
      <c r="BH23" s="173"/>
      <c r="BI23" s="173"/>
      <c r="BJ23" s="120"/>
      <c r="BK23" s="120"/>
      <c r="BL23" s="120"/>
      <c r="BM23" s="120"/>
      <c r="BN23" s="120"/>
      <c r="BO23" s="120"/>
      <c r="BP23" s="120"/>
      <c r="BQ23" s="120"/>
      <c r="BR23" s="239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</row>
    <row r="24" spans="1:238" ht="13.2" customHeight="1" x14ac:dyDescent="0.25"/>
    <row r="25" spans="1:238" s="5" customFormat="1" ht="30" customHeight="1" thickBot="1" x14ac:dyDescent="0.3">
      <c r="A25" s="692" t="s">
        <v>86</v>
      </c>
      <c r="B25" s="692"/>
      <c r="C25" s="692"/>
      <c r="D25" s="692"/>
      <c r="E25" s="692"/>
      <c r="F25" s="692"/>
      <c r="G25" s="692"/>
      <c r="H25" s="692"/>
      <c r="I25" s="692"/>
      <c r="J25" s="692"/>
      <c r="K25" s="692"/>
      <c r="L25" s="692"/>
      <c r="M25" s="692"/>
      <c r="N25" s="692"/>
      <c r="O25" s="692"/>
      <c r="P25" s="692"/>
      <c r="Q25" s="692"/>
      <c r="R25" s="692"/>
      <c r="S25" s="692"/>
      <c r="T25" s="692"/>
      <c r="U25" s="692"/>
      <c r="V25" s="692"/>
      <c r="W25" s="692"/>
      <c r="X25" s="692"/>
      <c r="Y25" s="692"/>
      <c r="Z25" s="692"/>
      <c r="AA25" s="692"/>
      <c r="AB25" s="692"/>
      <c r="AC25" s="692"/>
      <c r="AD25" s="692"/>
      <c r="AE25" s="693"/>
      <c r="AF25" s="693"/>
      <c r="AG25" s="693"/>
      <c r="AH25" s="693"/>
      <c r="AI25" s="693"/>
      <c r="AJ25" s="693"/>
      <c r="AK25" s="693"/>
      <c r="AL25" s="693"/>
      <c r="AM25" s="693"/>
      <c r="AN25" s="693"/>
      <c r="AO25" s="693"/>
      <c r="AP25" s="693"/>
      <c r="AQ25" s="693"/>
      <c r="AR25" s="693"/>
      <c r="AS25" s="693"/>
      <c r="AT25" s="693"/>
      <c r="AU25" s="693"/>
      <c r="AV25" s="693"/>
      <c r="AW25" s="693"/>
      <c r="AX25" s="693"/>
      <c r="AY25" s="693"/>
      <c r="AZ25" s="693"/>
      <c r="BA25" s="693"/>
      <c r="BB25" s="693"/>
      <c r="BC25" s="692"/>
      <c r="BD25" s="692"/>
      <c r="BE25" s="692"/>
      <c r="BF25" s="692"/>
      <c r="BG25" s="692"/>
      <c r="BH25" s="692"/>
      <c r="BI25" s="692"/>
      <c r="BJ25" s="47"/>
      <c r="BK25" s="47"/>
      <c r="BL25" s="47"/>
      <c r="BM25" s="47"/>
      <c r="BN25" s="47"/>
      <c r="BO25" s="359"/>
      <c r="BP25" s="359"/>
      <c r="BQ25" s="47"/>
      <c r="BR25" s="238"/>
      <c r="BS25" s="47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</row>
    <row r="26" spans="1:238" ht="24" customHeight="1" x14ac:dyDescent="0.25">
      <c r="A26" s="685" t="s">
        <v>70</v>
      </c>
      <c r="B26" s="597"/>
      <c r="C26" s="597" t="s">
        <v>161</v>
      </c>
      <c r="D26" s="597"/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661" t="s">
        <v>104</v>
      </c>
      <c r="P26" s="694"/>
      <c r="Q26" s="661" t="s">
        <v>105</v>
      </c>
      <c r="R26" s="663"/>
      <c r="S26" s="736" t="s">
        <v>143</v>
      </c>
      <c r="T26" s="736"/>
      <c r="U26" s="736"/>
      <c r="V26" s="736"/>
      <c r="W26" s="736"/>
      <c r="X26" s="736"/>
      <c r="Y26" s="736"/>
      <c r="Z26" s="736"/>
      <c r="AA26" s="736"/>
      <c r="AB26" s="736"/>
      <c r="AC26" s="736"/>
      <c r="AD26" s="736"/>
      <c r="AE26" s="690" t="s">
        <v>27</v>
      </c>
      <c r="AF26" s="691"/>
      <c r="AG26" s="691"/>
      <c r="AH26" s="691"/>
      <c r="AI26" s="691"/>
      <c r="AJ26" s="691"/>
      <c r="AK26" s="691"/>
      <c r="AL26" s="691"/>
      <c r="AM26" s="691"/>
      <c r="AN26" s="691"/>
      <c r="AO26" s="691"/>
      <c r="AP26" s="691"/>
      <c r="AQ26" s="691"/>
      <c r="AR26" s="691"/>
      <c r="AS26" s="691"/>
      <c r="AT26" s="691"/>
      <c r="AU26" s="691"/>
      <c r="AV26" s="691"/>
      <c r="AW26" s="691"/>
      <c r="AX26" s="691"/>
      <c r="AY26" s="691"/>
      <c r="AZ26" s="691"/>
      <c r="BA26" s="691"/>
      <c r="BB26" s="691"/>
      <c r="BC26" s="662" t="s">
        <v>72</v>
      </c>
      <c r="BD26" s="662"/>
      <c r="BE26" s="694"/>
      <c r="BF26" s="661" t="s">
        <v>158</v>
      </c>
      <c r="BG26" s="662"/>
      <c r="BH26" s="662"/>
      <c r="BI26" s="663"/>
      <c r="BJ26" s="733" t="s">
        <v>66</v>
      </c>
      <c r="BK26" s="734"/>
      <c r="BL26" s="25"/>
      <c r="BM26" s="731" t="s">
        <v>88</v>
      </c>
      <c r="BN26" s="731" t="s">
        <v>88</v>
      </c>
      <c r="BO26" s="729" t="s">
        <v>89</v>
      </c>
      <c r="BP26" s="729" t="s">
        <v>89</v>
      </c>
      <c r="BQ26" s="25"/>
      <c r="BR26" s="239"/>
      <c r="BS26" s="25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spans="1:238" ht="22.5" customHeight="1" x14ac:dyDescent="0.25">
      <c r="A27" s="686"/>
      <c r="B27" s="559"/>
      <c r="C27" s="559"/>
      <c r="D27" s="559"/>
      <c r="E27" s="559"/>
      <c r="F27" s="559"/>
      <c r="G27" s="559"/>
      <c r="H27" s="559"/>
      <c r="I27" s="559"/>
      <c r="J27" s="559"/>
      <c r="K27" s="559"/>
      <c r="L27" s="559"/>
      <c r="M27" s="559"/>
      <c r="N27" s="559"/>
      <c r="O27" s="664"/>
      <c r="P27" s="695"/>
      <c r="Q27" s="664"/>
      <c r="R27" s="666"/>
      <c r="S27" s="753" t="s">
        <v>46</v>
      </c>
      <c r="T27" s="754"/>
      <c r="U27" s="697" t="s">
        <v>144</v>
      </c>
      <c r="V27" s="697"/>
      <c r="W27" s="737" t="s">
        <v>18</v>
      </c>
      <c r="X27" s="738"/>
      <c r="Y27" s="738"/>
      <c r="Z27" s="738"/>
      <c r="AA27" s="738"/>
      <c r="AB27" s="738"/>
      <c r="AC27" s="738"/>
      <c r="AD27" s="738"/>
      <c r="AE27" s="689" t="s">
        <v>321</v>
      </c>
      <c r="AF27" s="688"/>
      <c r="AG27" s="688"/>
      <c r="AH27" s="688"/>
      <c r="AI27" s="688"/>
      <c r="AJ27" s="688"/>
      <c r="AK27" s="688" t="s">
        <v>107</v>
      </c>
      <c r="AL27" s="688"/>
      <c r="AM27" s="688"/>
      <c r="AN27" s="688"/>
      <c r="AO27" s="688"/>
      <c r="AP27" s="688"/>
      <c r="AQ27" s="688" t="s">
        <v>108</v>
      </c>
      <c r="AR27" s="688"/>
      <c r="AS27" s="688"/>
      <c r="AT27" s="688"/>
      <c r="AU27" s="688"/>
      <c r="AV27" s="688"/>
      <c r="AW27" s="688" t="s">
        <v>109</v>
      </c>
      <c r="AX27" s="688"/>
      <c r="AY27" s="688"/>
      <c r="AZ27" s="688"/>
      <c r="BA27" s="688"/>
      <c r="BB27" s="688"/>
      <c r="BC27" s="665"/>
      <c r="BD27" s="665"/>
      <c r="BE27" s="695"/>
      <c r="BF27" s="664"/>
      <c r="BG27" s="665"/>
      <c r="BH27" s="665"/>
      <c r="BI27" s="666"/>
      <c r="BJ27" s="733"/>
      <c r="BK27" s="734"/>
      <c r="BL27" s="25"/>
      <c r="BM27" s="731"/>
      <c r="BN27" s="731"/>
      <c r="BO27" s="729"/>
      <c r="BP27" s="729"/>
      <c r="BQ27" s="25"/>
      <c r="BR27" s="239"/>
      <c r="BS27" s="25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spans="1:238" ht="48.75" customHeight="1" x14ac:dyDescent="0.25">
      <c r="A28" s="686"/>
      <c r="B28" s="559"/>
      <c r="C28" s="559"/>
      <c r="D28" s="559"/>
      <c r="E28" s="559"/>
      <c r="F28" s="559"/>
      <c r="G28" s="559"/>
      <c r="H28" s="559"/>
      <c r="I28" s="559"/>
      <c r="J28" s="559"/>
      <c r="K28" s="559"/>
      <c r="L28" s="559"/>
      <c r="M28" s="559"/>
      <c r="N28" s="559"/>
      <c r="O28" s="664"/>
      <c r="P28" s="695"/>
      <c r="Q28" s="664"/>
      <c r="R28" s="666"/>
      <c r="S28" s="665"/>
      <c r="T28" s="695"/>
      <c r="U28" s="697"/>
      <c r="V28" s="697"/>
      <c r="W28" s="697" t="s">
        <v>106</v>
      </c>
      <c r="X28" s="697"/>
      <c r="Y28" s="697" t="s">
        <v>145</v>
      </c>
      <c r="Z28" s="697"/>
      <c r="AA28" s="697" t="s">
        <v>146</v>
      </c>
      <c r="AB28" s="697"/>
      <c r="AC28" s="749" t="s">
        <v>147</v>
      </c>
      <c r="AD28" s="750"/>
      <c r="AE28" s="722" t="s">
        <v>148</v>
      </c>
      <c r="AF28" s="699"/>
      <c r="AG28" s="699"/>
      <c r="AH28" s="699" t="s">
        <v>149</v>
      </c>
      <c r="AI28" s="699"/>
      <c r="AJ28" s="699"/>
      <c r="AK28" s="699" t="s">
        <v>150</v>
      </c>
      <c r="AL28" s="699"/>
      <c r="AM28" s="699"/>
      <c r="AN28" s="699" t="s">
        <v>151</v>
      </c>
      <c r="AO28" s="699"/>
      <c r="AP28" s="699"/>
      <c r="AQ28" s="699" t="s">
        <v>152</v>
      </c>
      <c r="AR28" s="699"/>
      <c r="AS28" s="699"/>
      <c r="AT28" s="699" t="s">
        <v>153</v>
      </c>
      <c r="AU28" s="699"/>
      <c r="AV28" s="699"/>
      <c r="AW28" s="699" t="s">
        <v>154</v>
      </c>
      <c r="AX28" s="699"/>
      <c r="AY28" s="699"/>
      <c r="AZ28" s="699" t="s">
        <v>320</v>
      </c>
      <c r="BA28" s="699"/>
      <c r="BB28" s="699"/>
      <c r="BC28" s="665"/>
      <c r="BD28" s="665"/>
      <c r="BE28" s="695"/>
      <c r="BF28" s="664"/>
      <c r="BG28" s="665"/>
      <c r="BH28" s="665"/>
      <c r="BI28" s="666"/>
      <c r="BJ28" s="733"/>
      <c r="BK28" s="734"/>
      <c r="BL28" s="25"/>
      <c r="BM28" s="731"/>
      <c r="BN28" s="731"/>
      <c r="BO28" s="729"/>
      <c r="BP28" s="729"/>
      <c r="BQ28" s="25"/>
      <c r="BR28" s="239"/>
      <c r="BS28" s="25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</row>
    <row r="29" spans="1:238" ht="24" hidden="1" customHeight="1" x14ac:dyDescent="0.25">
      <c r="A29" s="686"/>
      <c r="B29" s="559"/>
      <c r="C29" s="559"/>
      <c r="D29" s="559"/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664"/>
      <c r="P29" s="695"/>
      <c r="Q29" s="664"/>
      <c r="R29" s="666"/>
      <c r="S29" s="665"/>
      <c r="T29" s="695"/>
      <c r="U29" s="697"/>
      <c r="V29" s="697"/>
      <c r="W29" s="697"/>
      <c r="X29" s="697"/>
      <c r="Y29" s="697"/>
      <c r="Z29" s="697"/>
      <c r="AA29" s="697"/>
      <c r="AB29" s="697"/>
      <c r="AC29" s="749"/>
      <c r="AD29" s="750"/>
      <c r="AE29" s="689" t="s">
        <v>7</v>
      </c>
      <c r="AF29" s="688"/>
      <c r="AG29" s="688"/>
      <c r="AH29" s="688"/>
      <c r="AI29" s="688"/>
      <c r="AJ29" s="688"/>
      <c r="AK29" s="688"/>
      <c r="AL29" s="688"/>
      <c r="AM29" s="688"/>
      <c r="AN29" s="688"/>
      <c r="AO29" s="688"/>
      <c r="AP29" s="688"/>
      <c r="AQ29" s="688"/>
      <c r="AR29" s="688"/>
      <c r="AS29" s="688"/>
      <c r="AT29" s="688"/>
      <c r="AU29" s="688"/>
      <c r="AV29" s="688"/>
      <c r="AW29" s="688"/>
      <c r="AX29" s="688"/>
      <c r="AY29" s="688"/>
      <c r="AZ29" s="688"/>
      <c r="BA29" s="688"/>
      <c r="BB29" s="688"/>
      <c r="BC29" s="665"/>
      <c r="BD29" s="665"/>
      <c r="BE29" s="695"/>
      <c r="BF29" s="664"/>
      <c r="BG29" s="665"/>
      <c r="BH29" s="665"/>
      <c r="BI29" s="666"/>
      <c r="BJ29" s="733"/>
      <c r="BK29" s="734"/>
      <c r="BL29" s="25"/>
      <c r="BM29" s="731"/>
      <c r="BN29" s="731"/>
      <c r="BO29" s="729"/>
      <c r="BP29" s="729"/>
      <c r="BQ29" s="25"/>
      <c r="BR29" s="239"/>
      <c r="BS29" s="25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</row>
    <row r="30" spans="1:238" ht="25.5" hidden="1" customHeight="1" x14ac:dyDescent="0.25">
      <c r="A30" s="686"/>
      <c r="B30" s="559"/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664"/>
      <c r="P30" s="695"/>
      <c r="Q30" s="664"/>
      <c r="R30" s="666"/>
      <c r="S30" s="665"/>
      <c r="T30" s="695"/>
      <c r="U30" s="697"/>
      <c r="V30" s="697"/>
      <c r="W30" s="697"/>
      <c r="X30" s="697"/>
      <c r="Y30" s="697"/>
      <c r="Z30" s="697"/>
      <c r="AA30" s="697"/>
      <c r="AB30" s="697"/>
      <c r="AC30" s="749"/>
      <c r="AD30" s="750"/>
      <c r="AE30" s="689">
        <v>17</v>
      </c>
      <c r="AF30" s="688"/>
      <c r="AG30" s="688"/>
      <c r="AH30" s="688">
        <v>17</v>
      </c>
      <c r="AI30" s="688"/>
      <c r="AJ30" s="688"/>
      <c r="AK30" s="688">
        <v>17</v>
      </c>
      <c r="AL30" s="688"/>
      <c r="AM30" s="688"/>
      <c r="AN30" s="688">
        <v>17</v>
      </c>
      <c r="AO30" s="688"/>
      <c r="AP30" s="688"/>
      <c r="AQ30" s="688">
        <v>17</v>
      </c>
      <c r="AR30" s="688"/>
      <c r="AS30" s="688"/>
      <c r="AT30" s="688">
        <v>17</v>
      </c>
      <c r="AU30" s="688"/>
      <c r="AV30" s="688"/>
      <c r="AW30" s="688">
        <v>17</v>
      </c>
      <c r="AX30" s="688"/>
      <c r="AY30" s="688"/>
      <c r="AZ30" s="688">
        <v>8</v>
      </c>
      <c r="BA30" s="688"/>
      <c r="BB30" s="688"/>
      <c r="BC30" s="665"/>
      <c r="BD30" s="665"/>
      <c r="BE30" s="695"/>
      <c r="BF30" s="664"/>
      <c r="BG30" s="665"/>
      <c r="BH30" s="665"/>
      <c r="BI30" s="666"/>
      <c r="BJ30" s="733"/>
      <c r="BK30" s="734"/>
      <c r="BL30" s="25"/>
      <c r="BM30" s="732"/>
      <c r="BN30" s="732"/>
      <c r="BO30" s="730"/>
      <c r="BP30" s="730"/>
      <c r="BQ30" s="25"/>
      <c r="BR30" s="239"/>
      <c r="BS30" s="25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</row>
    <row r="31" spans="1:238" ht="25.5" hidden="1" customHeight="1" x14ac:dyDescent="0.25">
      <c r="A31" s="686"/>
      <c r="B31" s="559"/>
      <c r="C31" s="559"/>
      <c r="D31" s="559"/>
      <c r="E31" s="559"/>
      <c r="F31" s="559"/>
      <c r="G31" s="559"/>
      <c r="H31" s="559"/>
      <c r="I31" s="559"/>
      <c r="J31" s="559"/>
      <c r="K31" s="559"/>
      <c r="L31" s="559"/>
      <c r="M31" s="559"/>
      <c r="N31" s="559"/>
      <c r="O31" s="664"/>
      <c r="P31" s="695"/>
      <c r="Q31" s="664"/>
      <c r="R31" s="666"/>
      <c r="S31" s="665"/>
      <c r="T31" s="695"/>
      <c r="U31" s="697"/>
      <c r="V31" s="697"/>
      <c r="W31" s="697"/>
      <c r="X31" s="697"/>
      <c r="Y31" s="697"/>
      <c r="Z31" s="697"/>
      <c r="AA31" s="697"/>
      <c r="AB31" s="697"/>
      <c r="AC31" s="749"/>
      <c r="AD31" s="750"/>
      <c r="AE31" s="689" t="s">
        <v>77</v>
      </c>
      <c r="AF31" s="688"/>
      <c r="AG31" s="688"/>
      <c r="AH31" s="688"/>
      <c r="AI31" s="688"/>
      <c r="AJ31" s="688"/>
      <c r="AK31" s="688"/>
      <c r="AL31" s="688"/>
      <c r="AM31" s="688"/>
      <c r="AN31" s="688"/>
      <c r="AO31" s="688"/>
      <c r="AP31" s="688"/>
      <c r="AQ31" s="688"/>
      <c r="AR31" s="688"/>
      <c r="AS31" s="688"/>
      <c r="AT31" s="688"/>
      <c r="AU31" s="688"/>
      <c r="AV31" s="688"/>
      <c r="AW31" s="688"/>
      <c r="AX31" s="688"/>
      <c r="AY31" s="688"/>
      <c r="AZ31" s="688"/>
      <c r="BA31" s="688"/>
      <c r="BB31" s="688"/>
      <c r="BC31" s="665"/>
      <c r="BD31" s="665"/>
      <c r="BE31" s="695"/>
      <c r="BF31" s="664"/>
      <c r="BG31" s="665"/>
      <c r="BH31" s="665"/>
      <c r="BI31" s="666"/>
      <c r="BJ31" s="114" t="s">
        <v>67</v>
      </c>
      <c r="BK31" s="48" t="s">
        <v>68</v>
      </c>
      <c r="BL31" s="48"/>
      <c r="BM31" s="48"/>
      <c r="BN31" s="48"/>
      <c r="BO31" s="43"/>
      <c r="BP31" s="43"/>
      <c r="BQ31" s="48"/>
      <c r="BR31" s="240"/>
      <c r="BS31" s="48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</row>
    <row r="32" spans="1:238" ht="25.5" customHeight="1" x14ac:dyDescent="0.25">
      <c r="A32" s="686"/>
      <c r="B32" s="559"/>
      <c r="C32" s="559"/>
      <c r="D32" s="559"/>
      <c r="E32" s="559"/>
      <c r="F32" s="559"/>
      <c r="G32" s="559"/>
      <c r="H32" s="559"/>
      <c r="I32" s="559"/>
      <c r="J32" s="559"/>
      <c r="K32" s="559"/>
      <c r="L32" s="559"/>
      <c r="M32" s="559"/>
      <c r="N32" s="559"/>
      <c r="O32" s="664"/>
      <c r="P32" s="695"/>
      <c r="Q32" s="664"/>
      <c r="R32" s="666"/>
      <c r="S32" s="665"/>
      <c r="T32" s="695"/>
      <c r="U32" s="697"/>
      <c r="V32" s="697"/>
      <c r="W32" s="697"/>
      <c r="X32" s="697"/>
      <c r="Y32" s="697"/>
      <c r="Z32" s="697"/>
      <c r="AA32" s="697"/>
      <c r="AB32" s="697"/>
      <c r="AC32" s="749"/>
      <c r="AD32" s="750"/>
      <c r="AE32" s="708" t="s">
        <v>155</v>
      </c>
      <c r="AF32" s="659" t="s">
        <v>156</v>
      </c>
      <c r="AG32" s="659" t="s">
        <v>157</v>
      </c>
      <c r="AH32" s="659" t="s">
        <v>155</v>
      </c>
      <c r="AI32" s="659" t="s">
        <v>156</v>
      </c>
      <c r="AJ32" s="659" t="s">
        <v>157</v>
      </c>
      <c r="AK32" s="659" t="s">
        <v>155</v>
      </c>
      <c r="AL32" s="659" t="s">
        <v>156</v>
      </c>
      <c r="AM32" s="659" t="s">
        <v>157</v>
      </c>
      <c r="AN32" s="659" t="s">
        <v>155</v>
      </c>
      <c r="AO32" s="659" t="s">
        <v>156</v>
      </c>
      <c r="AP32" s="659" t="s">
        <v>157</v>
      </c>
      <c r="AQ32" s="659" t="s">
        <v>155</v>
      </c>
      <c r="AR32" s="659" t="s">
        <v>156</v>
      </c>
      <c r="AS32" s="659" t="s">
        <v>157</v>
      </c>
      <c r="AT32" s="659" t="s">
        <v>155</v>
      </c>
      <c r="AU32" s="659" t="s">
        <v>156</v>
      </c>
      <c r="AV32" s="659" t="s">
        <v>157</v>
      </c>
      <c r="AW32" s="659" t="s">
        <v>155</v>
      </c>
      <c r="AX32" s="659" t="s">
        <v>156</v>
      </c>
      <c r="AY32" s="659" t="s">
        <v>157</v>
      </c>
      <c r="AZ32" s="659" t="s">
        <v>155</v>
      </c>
      <c r="BA32" s="659" t="s">
        <v>156</v>
      </c>
      <c r="BB32" s="659" t="s">
        <v>157</v>
      </c>
      <c r="BC32" s="665"/>
      <c r="BD32" s="665"/>
      <c r="BE32" s="695"/>
      <c r="BF32" s="664"/>
      <c r="BG32" s="665"/>
      <c r="BH32" s="665"/>
      <c r="BI32" s="666"/>
      <c r="BJ32" s="114"/>
      <c r="BK32" s="48"/>
      <c r="BL32" s="48"/>
      <c r="BM32" s="48"/>
      <c r="BN32" s="48"/>
      <c r="BO32" s="43"/>
      <c r="BP32" s="43"/>
      <c r="BQ32" s="48"/>
      <c r="BR32" s="240"/>
      <c r="BS32" s="48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</row>
    <row r="33" spans="1:238" ht="72.75" customHeight="1" thickBot="1" x14ac:dyDescent="0.3">
      <c r="A33" s="687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667"/>
      <c r="P33" s="696"/>
      <c r="Q33" s="667"/>
      <c r="R33" s="669"/>
      <c r="S33" s="668"/>
      <c r="T33" s="696"/>
      <c r="U33" s="698"/>
      <c r="V33" s="698"/>
      <c r="W33" s="698"/>
      <c r="X33" s="698"/>
      <c r="Y33" s="698"/>
      <c r="Z33" s="698"/>
      <c r="AA33" s="698"/>
      <c r="AB33" s="698"/>
      <c r="AC33" s="751"/>
      <c r="AD33" s="752"/>
      <c r="AE33" s="709"/>
      <c r="AF33" s="660"/>
      <c r="AG33" s="660"/>
      <c r="AH33" s="660"/>
      <c r="AI33" s="660"/>
      <c r="AJ33" s="660"/>
      <c r="AK33" s="660"/>
      <c r="AL33" s="660"/>
      <c r="AM33" s="660"/>
      <c r="AN33" s="660"/>
      <c r="AO33" s="660"/>
      <c r="AP33" s="660"/>
      <c r="AQ33" s="660"/>
      <c r="AR33" s="660"/>
      <c r="AS33" s="660"/>
      <c r="AT33" s="660"/>
      <c r="AU33" s="660"/>
      <c r="AV33" s="660"/>
      <c r="AW33" s="660"/>
      <c r="AX33" s="660"/>
      <c r="AY33" s="660"/>
      <c r="AZ33" s="660"/>
      <c r="BA33" s="660"/>
      <c r="BB33" s="660"/>
      <c r="BC33" s="668"/>
      <c r="BD33" s="668"/>
      <c r="BE33" s="696"/>
      <c r="BF33" s="667"/>
      <c r="BG33" s="668"/>
      <c r="BH33" s="668"/>
      <c r="BI33" s="669"/>
      <c r="BJ33" s="114"/>
      <c r="BK33" s="48"/>
      <c r="BL33" s="48"/>
      <c r="BM33" s="48"/>
      <c r="BN33" s="48"/>
      <c r="BO33" s="43"/>
      <c r="BP33" s="43"/>
      <c r="BQ33" s="48"/>
      <c r="BR33" s="240"/>
      <c r="BS33" s="48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</row>
    <row r="34" spans="1:238" s="359" customFormat="1" ht="25.2" customHeight="1" thickBot="1" x14ac:dyDescent="0.3">
      <c r="A34" s="641">
        <v>1</v>
      </c>
      <c r="B34" s="643"/>
      <c r="C34" s="643">
        <v>2</v>
      </c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>
        <v>3</v>
      </c>
      <c r="P34" s="643"/>
      <c r="Q34" s="778">
        <v>4</v>
      </c>
      <c r="R34" s="779"/>
      <c r="S34" s="642">
        <v>5</v>
      </c>
      <c r="T34" s="643"/>
      <c r="U34" s="643">
        <v>6</v>
      </c>
      <c r="V34" s="643"/>
      <c r="W34" s="643">
        <v>7</v>
      </c>
      <c r="X34" s="643"/>
      <c r="Y34" s="643">
        <v>8</v>
      </c>
      <c r="Z34" s="643"/>
      <c r="AA34" s="643">
        <v>9</v>
      </c>
      <c r="AB34" s="643"/>
      <c r="AC34" s="643">
        <v>10</v>
      </c>
      <c r="AD34" s="770"/>
      <c r="AE34" s="747">
        <v>11</v>
      </c>
      <c r="AF34" s="628"/>
      <c r="AG34" s="629"/>
      <c r="AH34" s="627">
        <v>12</v>
      </c>
      <c r="AI34" s="628"/>
      <c r="AJ34" s="629"/>
      <c r="AK34" s="627">
        <v>13</v>
      </c>
      <c r="AL34" s="628"/>
      <c r="AM34" s="629"/>
      <c r="AN34" s="627">
        <v>14</v>
      </c>
      <c r="AO34" s="628"/>
      <c r="AP34" s="629"/>
      <c r="AQ34" s="627">
        <v>15</v>
      </c>
      <c r="AR34" s="628"/>
      <c r="AS34" s="629"/>
      <c r="AT34" s="627">
        <v>16</v>
      </c>
      <c r="AU34" s="628"/>
      <c r="AV34" s="629"/>
      <c r="AW34" s="627">
        <v>17</v>
      </c>
      <c r="AX34" s="628"/>
      <c r="AY34" s="629"/>
      <c r="AZ34" s="627">
        <v>18</v>
      </c>
      <c r="BA34" s="628"/>
      <c r="BB34" s="629"/>
      <c r="BC34" s="641">
        <v>19</v>
      </c>
      <c r="BD34" s="642"/>
      <c r="BE34" s="643"/>
      <c r="BF34" s="630">
        <v>20</v>
      </c>
      <c r="BG34" s="631"/>
      <c r="BH34" s="631"/>
      <c r="BI34" s="632"/>
      <c r="BJ34" s="38"/>
      <c r="BK34" s="38"/>
      <c r="BL34" s="38"/>
      <c r="BM34" s="38"/>
      <c r="BN34" s="38"/>
      <c r="BO34" s="331"/>
      <c r="BP34" s="331"/>
      <c r="BQ34" s="38"/>
      <c r="BR34" s="241"/>
      <c r="BS34" s="38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1"/>
      <c r="CO34" s="331"/>
      <c r="CP34" s="331"/>
      <c r="CQ34" s="331"/>
      <c r="CR34" s="331"/>
      <c r="CS34" s="331"/>
      <c r="CT34" s="331"/>
      <c r="CU34" s="331"/>
      <c r="CV34" s="331"/>
      <c r="CW34" s="331"/>
      <c r="CX34" s="331"/>
      <c r="CY34" s="331"/>
      <c r="CZ34" s="331"/>
      <c r="DA34" s="331"/>
      <c r="DB34" s="331"/>
      <c r="DC34" s="331"/>
      <c r="DD34" s="331"/>
      <c r="DE34" s="331"/>
      <c r="DF34" s="331"/>
      <c r="DG34" s="331"/>
      <c r="DH34" s="331"/>
      <c r="DI34" s="331"/>
      <c r="DJ34" s="331"/>
      <c r="DK34" s="331"/>
      <c r="DL34" s="331"/>
      <c r="DM34" s="331"/>
      <c r="DN34" s="331"/>
      <c r="DO34" s="331"/>
      <c r="DP34" s="331"/>
      <c r="DQ34" s="331"/>
      <c r="DR34" s="331"/>
      <c r="DS34" s="331"/>
      <c r="DT34" s="331"/>
      <c r="DU34" s="331"/>
      <c r="DV34" s="331"/>
      <c r="DW34" s="331"/>
      <c r="DX34" s="331"/>
      <c r="DY34" s="331"/>
      <c r="DZ34" s="331"/>
      <c r="EA34" s="331"/>
      <c r="EB34" s="331"/>
      <c r="EC34" s="331"/>
      <c r="ED34" s="331"/>
      <c r="EE34" s="331"/>
      <c r="EF34" s="331"/>
      <c r="EG34" s="331"/>
      <c r="EH34" s="331"/>
      <c r="EI34" s="331"/>
      <c r="EJ34" s="331"/>
      <c r="EK34" s="331"/>
      <c r="EL34" s="331"/>
      <c r="EM34" s="331"/>
      <c r="EN34" s="331"/>
      <c r="EO34" s="331"/>
      <c r="EP34" s="331"/>
      <c r="EQ34" s="331"/>
      <c r="ER34" s="331"/>
      <c r="ES34" s="331"/>
      <c r="ET34" s="331"/>
      <c r="EU34" s="331"/>
      <c r="EV34" s="331"/>
      <c r="EW34" s="331"/>
      <c r="EX34" s="331"/>
      <c r="EY34" s="331"/>
      <c r="EZ34" s="331"/>
      <c r="FA34" s="331"/>
      <c r="FB34" s="331"/>
      <c r="FC34" s="331"/>
      <c r="FD34" s="331"/>
      <c r="FE34" s="331"/>
      <c r="FF34" s="331"/>
      <c r="FG34" s="331"/>
      <c r="FH34" s="331"/>
      <c r="FI34" s="331"/>
      <c r="FJ34" s="331"/>
      <c r="FK34" s="331"/>
      <c r="FL34" s="331"/>
      <c r="FM34" s="331"/>
      <c r="FN34" s="331"/>
      <c r="FO34" s="331"/>
      <c r="FP34" s="331"/>
      <c r="FQ34" s="331"/>
      <c r="FR34" s="331"/>
      <c r="FS34" s="331"/>
      <c r="FT34" s="331"/>
      <c r="FU34" s="331"/>
      <c r="FV34" s="331"/>
      <c r="FW34" s="331"/>
      <c r="FX34" s="331"/>
      <c r="FY34" s="331"/>
      <c r="FZ34" s="331"/>
      <c r="GA34" s="331"/>
      <c r="GB34" s="331"/>
      <c r="GC34" s="331"/>
      <c r="GD34" s="331"/>
      <c r="GE34" s="331"/>
      <c r="GF34" s="331"/>
      <c r="GG34" s="331"/>
      <c r="GH34" s="331"/>
      <c r="GI34" s="331"/>
      <c r="GJ34" s="331"/>
      <c r="GK34" s="331"/>
      <c r="GL34" s="331"/>
      <c r="GM34" s="331"/>
      <c r="GN34" s="331"/>
      <c r="GO34" s="331"/>
      <c r="GP34" s="331"/>
      <c r="GQ34" s="331"/>
      <c r="GR34" s="331"/>
      <c r="GS34" s="331"/>
      <c r="GT34" s="331"/>
      <c r="GU34" s="331"/>
      <c r="GV34" s="331"/>
      <c r="GW34" s="331"/>
      <c r="GX34" s="331"/>
      <c r="GY34" s="331"/>
      <c r="GZ34" s="331"/>
      <c r="HA34" s="331"/>
      <c r="HB34" s="331"/>
      <c r="HC34" s="331"/>
      <c r="HD34" s="331"/>
      <c r="HE34" s="331"/>
      <c r="HF34" s="331"/>
      <c r="HG34" s="331"/>
      <c r="HH34" s="331"/>
      <c r="HI34" s="331"/>
      <c r="HJ34" s="331"/>
      <c r="HK34" s="331"/>
      <c r="HL34" s="331"/>
      <c r="HM34" s="331"/>
      <c r="HN34" s="331"/>
      <c r="HO34" s="331"/>
      <c r="HP34" s="331"/>
      <c r="HQ34" s="331"/>
      <c r="HR34" s="331"/>
      <c r="HS34" s="331"/>
      <c r="HT34" s="331"/>
      <c r="HU34" s="331"/>
      <c r="HV34" s="331"/>
      <c r="HW34" s="331"/>
      <c r="HX34" s="331"/>
      <c r="HY34" s="331"/>
      <c r="HZ34" s="331"/>
      <c r="IA34" s="331"/>
      <c r="IB34" s="331"/>
      <c r="IC34" s="331"/>
      <c r="ID34" s="331"/>
    </row>
    <row r="35" spans="1:238" s="7" customFormat="1" ht="36.6" customHeight="1" thickBot="1" x14ac:dyDescent="0.3">
      <c r="A35" s="878" t="s">
        <v>162</v>
      </c>
      <c r="B35" s="879"/>
      <c r="C35" s="893" t="s">
        <v>71</v>
      </c>
      <c r="D35" s="894"/>
      <c r="E35" s="894"/>
      <c r="F35" s="894"/>
      <c r="G35" s="894"/>
      <c r="H35" s="894"/>
      <c r="I35" s="894"/>
      <c r="J35" s="894"/>
      <c r="K35" s="894"/>
      <c r="L35" s="894"/>
      <c r="M35" s="894"/>
      <c r="N35" s="895"/>
      <c r="O35" s="766"/>
      <c r="P35" s="767"/>
      <c r="Q35" s="766"/>
      <c r="R35" s="768"/>
      <c r="S35" s="464">
        <f>S36+S40+S43+S46+S50+S57+S62+S66</f>
        <v>3911</v>
      </c>
      <c r="T35" s="465"/>
      <c r="U35" s="748">
        <f>U36+U40+U43+U46+U50+U57+U62+U66</f>
        <v>2144</v>
      </c>
      <c r="V35" s="465"/>
      <c r="W35" s="748">
        <f>W36+W40+W43+W46+W50+W57+W62+W66</f>
        <v>986</v>
      </c>
      <c r="X35" s="465"/>
      <c r="Y35" s="748">
        <f t="shared" ref="Y35" si="1">Y36+Y40+Y43+Y46+Y50+Y57+Y62+Y66</f>
        <v>88</v>
      </c>
      <c r="Z35" s="465"/>
      <c r="AA35" s="748">
        <f t="shared" ref="AA35" si="2">AA36+AA40+AA43+AA46+AA50+AA57+AA62+AA66</f>
        <v>1070</v>
      </c>
      <c r="AB35" s="465"/>
      <c r="AC35" s="867">
        <f>AC36+AC40+AC43</f>
        <v>0</v>
      </c>
      <c r="AD35" s="868"/>
      <c r="AE35" s="363">
        <f>AE36+AE40+AE43+AE46+AE50+AE57+AE62+AE66</f>
        <v>846</v>
      </c>
      <c r="AF35" s="364">
        <f>AF36+AF40+AF43+AF46+AF50+AF57+AF62+AF66</f>
        <v>448</v>
      </c>
      <c r="AG35" s="364">
        <f>AG36+AG40+AG43+AG46+AG50+AG57+AG62+AG66</f>
        <v>24</v>
      </c>
      <c r="AH35" s="365">
        <f t="shared" ref="AH35:BB35" si="3">AH36+AH40+AH43+AH46+AH50+AH57+AH62+AH66</f>
        <v>488</v>
      </c>
      <c r="AI35" s="364">
        <f t="shared" si="3"/>
        <v>274</v>
      </c>
      <c r="AJ35" s="364">
        <f t="shared" si="3"/>
        <v>13</v>
      </c>
      <c r="AK35" s="365">
        <f t="shared" si="3"/>
        <v>310</v>
      </c>
      <c r="AL35" s="364">
        <f t="shared" si="3"/>
        <v>170</v>
      </c>
      <c r="AM35" s="364">
        <f t="shared" si="3"/>
        <v>9</v>
      </c>
      <c r="AN35" s="365">
        <f t="shared" si="3"/>
        <v>480</v>
      </c>
      <c r="AO35" s="364">
        <f t="shared" si="3"/>
        <v>270</v>
      </c>
      <c r="AP35" s="364">
        <f t="shared" si="3"/>
        <v>13</v>
      </c>
      <c r="AQ35" s="365">
        <f t="shared" si="3"/>
        <v>540</v>
      </c>
      <c r="AR35" s="364">
        <f t="shared" si="3"/>
        <v>306</v>
      </c>
      <c r="AS35" s="364">
        <f t="shared" si="3"/>
        <v>15</v>
      </c>
      <c r="AT35" s="365">
        <f>AT36+AT40+AT43+AT46+AT50+AT57+AT62+AT66</f>
        <v>800</v>
      </c>
      <c r="AU35" s="364">
        <f t="shared" si="3"/>
        <v>408</v>
      </c>
      <c r="AV35" s="364">
        <f t="shared" si="3"/>
        <v>22</v>
      </c>
      <c r="AW35" s="365">
        <f t="shared" si="3"/>
        <v>420</v>
      </c>
      <c r="AX35" s="364">
        <f t="shared" si="3"/>
        <v>220</v>
      </c>
      <c r="AY35" s="364">
        <f t="shared" si="3"/>
        <v>12</v>
      </c>
      <c r="AZ35" s="365">
        <f t="shared" si="3"/>
        <v>135</v>
      </c>
      <c r="BA35" s="364">
        <f t="shared" si="3"/>
        <v>48</v>
      </c>
      <c r="BB35" s="366">
        <f t="shared" si="3"/>
        <v>4</v>
      </c>
      <c r="BC35" s="489">
        <f>BC36+BC40+BC43+BC46+BC50+BC57+BC62+BC66</f>
        <v>112</v>
      </c>
      <c r="BD35" s="489"/>
      <c r="BE35" s="490"/>
      <c r="BF35" s="534"/>
      <c r="BG35" s="535"/>
      <c r="BH35" s="535"/>
      <c r="BI35" s="536"/>
      <c r="BJ35" s="114"/>
      <c r="BK35" s="169">
        <f t="shared" ref="BK35:BK87" si="4">AZ35+AW35+AT35+AQ35+AN35+AK35+AH35+AE35-S35</f>
        <v>108</v>
      </c>
      <c r="BL35" s="48"/>
      <c r="BM35" s="48"/>
      <c r="BN35" s="48"/>
      <c r="BO35" s="43"/>
      <c r="BP35" s="43"/>
      <c r="BQ35" s="48"/>
      <c r="BR35" s="240"/>
      <c r="BS35" s="48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</row>
    <row r="36" spans="1:238" s="371" customFormat="1" ht="51.75" customHeight="1" thickBot="1" x14ac:dyDescent="0.3">
      <c r="A36" s="884" t="s">
        <v>39</v>
      </c>
      <c r="B36" s="885"/>
      <c r="C36" s="881" t="s">
        <v>243</v>
      </c>
      <c r="D36" s="882"/>
      <c r="E36" s="882"/>
      <c r="F36" s="882"/>
      <c r="G36" s="882"/>
      <c r="H36" s="882"/>
      <c r="I36" s="882"/>
      <c r="J36" s="882"/>
      <c r="K36" s="882"/>
      <c r="L36" s="882"/>
      <c r="M36" s="882"/>
      <c r="N36" s="883"/>
      <c r="O36" s="681"/>
      <c r="P36" s="769"/>
      <c r="Q36" s="681"/>
      <c r="R36" s="682"/>
      <c r="S36" s="429">
        <f>S39+S38+S37</f>
        <v>216</v>
      </c>
      <c r="T36" s="428"/>
      <c r="U36" s="427">
        <f>U39+U38+U37</f>
        <v>162</v>
      </c>
      <c r="V36" s="428"/>
      <c r="W36" s="427">
        <f>W39+W38+W37</f>
        <v>60</v>
      </c>
      <c r="X36" s="428"/>
      <c r="Y36" s="427">
        <f>Y39+Y38+Y37</f>
        <v>0</v>
      </c>
      <c r="Z36" s="428"/>
      <c r="AA36" s="427">
        <f>AA39+AA38+AA37</f>
        <v>102</v>
      </c>
      <c r="AB36" s="428"/>
      <c r="AC36" s="427">
        <f>SUM(AC37:AD38)</f>
        <v>0</v>
      </c>
      <c r="AD36" s="429"/>
      <c r="AE36" s="367">
        <f>SUM(AE37:AE39)</f>
        <v>216</v>
      </c>
      <c r="AF36" s="368">
        <f>SUM(AF37:AF39)</f>
        <v>108</v>
      </c>
      <c r="AG36" s="369">
        <f>SUM(AG37:AG39)</f>
        <v>6</v>
      </c>
      <c r="AH36" s="368">
        <f t="shared" ref="AH36:BB36" si="5">SUM(AH37:AH39)</f>
        <v>108</v>
      </c>
      <c r="AI36" s="368">
        <f t="shared" si="5"/>
        <v>54</v>
      </c>
      <c r="AJ36" s="369">
        <f t="shared" si="5"/>
        <v>3</v>
      </c>
      <c r="AK36" s="368">
        <f t="shared" si="5"/>
        <v>0</v>
      </c>
      <c r="AL36" s="368">
        <f t="shared" si="5"/>
        <v>0</v>
      </c>
      <c r="AM36" s="369">
        <f t="shared" si="5"/>
        <v>0</v>
      </c>
      <c r="AN36" s="368">
        <f t="shared" si="5"/>
        <v>0</v>
      </c>
      <c r="AO36" s="368">
        <f t="shared" si="5"/>
        <v>0</v>
      </c>
      <c r="AP36" s="369">
        <f t="shared" si="5"/>
        <v>0</v>
      </c>
      <c r="AQ36" s="368">
        <f t="shared" si="5"/>
        <v>0</v>
      </c>
      <c r="AR36" s="368">
        <f t="shared" si="5"/>
        <v>0</v>
      </c>
      <c r="AS36" s="369">
        <f t="shared" si="5"/>
        <v>0</v>
      </c>
      <c r="AT36" s="368">
        <f t="shared" si="5"/>
        <v>0</v>
      </c>
      <c r="AU36" s="368">
        <f t="shared" si="5"/>
        <v>0</v>
      </c>
      <c r="AV36" s="369">
        <f t="shared" si="5"/>
        <v>0</v>
      </c>
      <c r="AW36" s="368">
        <f t="shared" si="5"/>
        <v>0</v>
      </c>
      <c r="AX36" s="368">
        <f t="shared" si="5"/>
        <v>0</v>
      </c>
      <c r="AY36" s="369">
        <f t="shared" si="5"/>
        <v>0</v>
      </c>
      <c r="AZ36" s="368">
        <f t="shared" si="5"/>
        <v>0</v>
      </c>
      <c r="BA36" s="368">
        <f t="shared" si="5"/>
        <v>0</v>
      </c>
      <c r="BB36" s="370">
        <f t="shared" si="5"/>
        <v>0</v>
      </c>
      <c r="BC36" s="429">
        <f>SUM(BC37:BE39)</f>
        <v>9</v>
      </c>
      <c r="BD36" s="429"/>
      <c r="BE36" s="428"/>
      <c r="BF36" s="441" t="s">
        <v>325</v>
      </c>
      <c r="BG36" s="442"/>
      <c r="BH36" s="442"/>
      <c r="BI36" s="443"/>
      <c r="BJ36" s="114"/>
      <c r="BK36" s="169">
        <f t="shared" si="4"/>
        <v>108</v>
      </c>
      <c r="BL36" s="48"/>
      <c r="BM36" s="48"/>
      <c r="BN36" s="48"/>
      <c r="BO36" s="43"/>
      <c r="BP36" s="43"/>
      <c r="BQ36" s="48"/>
      <c r="BR36" s="240"/>
      <c r="BS36" s="48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</row>
    <row r="37" spans="1:238" s="7" customFormat="1" ht="59.25" customHeight="1" x14ac:dyDescent="0.25">
      <c r="A37" s="780" t="s">
        <v>56</v>
      </c>
      <c r="B37" s="781"/>
      <c r="C37" s="810" t="s">
        <v>235</v>
      </c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637">
        <v>1</v>
      </c>
      <c r="P37" s="637"/>
      <c r="Q37" s="637"/>
      <c r="R37" s="743"/>
      <c r="S37" s="773">
        <v>108</v>
      </c>
      <c r="T37" s="771"/>
      <c r="U37" s="771">
        <f>AF37</f>
        <v>54</v>
      </c>
      <c r="V37" s="771"/>
      <c r="W37" s="771">
        <v>20</v>
      </c>
      <c r="X37" s="771"/>
      <c r="Y37" s="774"/>
      <c r="Z37" s="774"/>
      <c r="AA37" s="771">
        <v>34</v>
      </c>
      <c r="AB37" s="771"/>
      <c r="AC37" s="771"/>
      <c r="AD37" s="776"/>
      <c r="AE37" s="259">
        <v>108</v>
      </c>
      <c r="AF37" s="256">
        <v>54</v>
      </c>
      <c r="AG37" s="332">
        <v>3</v>
      </c>
      <c r="AH37" s="196"/>
      <c r="AI37" s="256"/>
      <c r="AJ37" s="256"/>
      <c r="AK37" s="196"/>
      <c r="AL37" s="256"/>
      <c r="AM37" s="256"/>
      <c r="AN37" s="196"/>
      <c r="AO37" s="256"/>
      <c r="AP37" s="256"/>
      <c r="AQ37" s="196"/>
      <c r="AR37" s="256"/>
      <c r="AS37" s="256"/>
      <c r="AT37" s="196"/>
      <c r="AU37" s="256"/>
      <c r="AV37" s="256"/>
      <c r="AW37" s="196"/>
      <c r="AX37" s="256"/>
      <c r="AY37" s="256"/>
      <c r="AZ37" s="196"/>
      <c r="BA37" s="256"/>
      <c r="BB37" s="283"/>
      <c r="BC37" s="507">
        <f t="shared" ref="BC37" si="6">AG37+AJ37+AM37+AP37+AS37+AV37+AY37+BB37</f>
        <v>3</v>
      </c>
      <c r="BD37" s="865"/>
      <c r="BE37" s="865"/>
      <c r="BF37" s="508"/>
      <c r="BG37" s="508"/>
      <c r="BH37" s="508"/>
      <c r="BI37" s="509"/>
      <c r="BJ37" s="114"/>
      <c r="BK37" s="169">
        <f t="shared" si="4"/>
        <v>0</v>
      </c>
      <c r="BL37" s="48"/>
      <c r="BM37" s="48">
        <f>U37*1.5+36</f>
        <v>117</v>
      </c>
      <c r="BN37" s="48">
        <f t="shared" ref="BN37:BN74" si="7">S37</f>
        <v>108</v>
      </c>
      <c r="BO37" s="43">
        <f>BN37/40</f>
        <v>2.7</v>
      </c>
      <c r="BP37" s="167">
        <f>BC37</f>
        <v>3</v>
      </c>
      <c r="BQ37" s="277">
        <f>BO37-BP37</f>
        <v>-0.29999999999999982</v>
      </c>
      <c r="BR37" s="240">
        <f t="shared" ref="BR37:BR74" si="8">U37/BC37</f>
        <v>18</v>
      </c>
      <c r="BS37" s="48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</row>
    <row r="38" spans="1:238" s="7" customFormat="1" ht="84" customHeight="1" x14ac:dyDescent="0.25">
      <c r="A38" s="466" t="s">
        <v>163</v>
      </c>
      <c r="B38" s="467"/>
      <c r="C38" s="801" t="s">
        <v>322</v>
      </c>
      <c r="D38" s="801"/>
      <c r="E38" s="801"/>
      <c r="F38" s="801"/>
      <c r="G38" s="801"/>
      <c r="H38" s="801"/>
      <c r="I38" s="801"/>
      <c r="J38" s="801"/>
      <c r="K38" s="801"/>
      <c r="L38" s="801"/>
      <c r="M38" s="801"/>
      <c r="N38" s="801"/>
      <c r="O38" s="470"/>
      <c r="P38" s="470"/>
      <c r="Q38" s="470">
        <v>1</v>
      </c>
      <c r="R38" s="471"/>
      <c r="S38" s="515">
        <f>AE38</f>
        <v>108</v>
      </c>
      <c r="T38" s="735"/>
      <c r="U38" s="723">
        <f>W38+Y38+AA38+AC38</f>
        <v>54</v>
      </c>
      <c r="V38" s="735"/>
      <c r="W38" s="723">
        <v>20</v>
      </c>
      <c r="X38" s="735"/>
      <c r="Y38" s="723"/>
      <c r="Z38" s="735"/>
      <c r="AA38" s="723">
        <v>34</v>
      </c>
      <c r="AB38" s="735"/>
      <c r="AC38" s="723"/>
      <c r="AD38" s="724"/>
      <c r="AE38" s="265">
        <v>108</v>
      </c>
      <c r="AF38" s="314">
        <v>54</v>
      </c>
      <c r="AG38" s="318">
        <v>3</v>
      </c>
      <c r="AH38" s="52"/>
      <c r="AI38" s="314"/>
      <c r="AJ38" s="318"/>
      <c r="AK38" s="197"/>
      <c r="AL38" s="314"/>
      <c r="AM38" s="314"/>
      <c r="AN38" s="197"/>
      <c r="AO38" s="314"/>
      <c r="AP38" s="314"/>
      <c r="AQ38" s="197"/>
      <c r="AR38" s="314"/>
      <c r="AS38" s="314"/>
      <c r="AT38" s="197"/>
      <c r="AU38" s="314"/>
      <c r="AV38" s="314"/>
      <c r="AW38" s="197"/>
      <c r="AX38" s="314"/>
      <c r="AY38" s="314"/>
      <c r="AZ38" s="197"/>
      <c r="BA38" s="314"/>
      <c r="BB38" s="264"/>
      <c r="BC38" s="713">
        <f t="shared" ref="BC38" si="9">AG38+AJ38+AM38+AP38+AS38+AV38+AY38+BB38</f>
        <v>3</v>
      </c>
      <c r="BD38" s="777"/>
      <c r="BE38" s="777"/>
      <c r="BF38" s="646"/>
      <c r="BG38" s="646"/>
      <c r="BH38" s="646"/>
      <c r="BI38" s="647"/>
      <c r="BJ38" s="114"/>
      <c r="BK38" s="169">
        <f t="shared" si="4"/>
        <v>0</v>
      </c>
      <c r="BL38" s="48"/>
      <c r="BM38" s="48">
        <f t="shared" ref="BM38:BM42" si="10">U38*1.5+36</f>
        <v>117</v>
      </c>
      <c r="BN38" s="48">
        <f t="shared" si="7"/>
        <v>108</v>
      </c>
      <c r="BO38" s="43">
        <f t="shared" ref="BO38:BO77" si="11">BN38/40</f>
        <v>2.7</v>
      </c>
      <c r="BP38" s="167">
        <f t="shared" ref="BP38:BP43" si="12">BC38</f>
        <v>3</v>
      </c>
      <c r="BQ38" s="277">
        <f t="shared" ref="BQ38:BQ43" si="13">BO38-BP38</f>
        <v>-0.29999999999999982</v>
      </c>
      <c r="BR38" s="240">
        <f t="shared" si="8"/>
        <v>18</v>
      </c>
      <c r="BS38" s="48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</row>
    <row r="39" spans="1:238" s="7" customFormat="1" ht="87" customHeight="1" thickBot="1" x14ac:dyDescent="0.3">
      <c r="A39" s="570" t="s">
        <v>164</v>
      </c>
      <c r="B39" s="571"/>
      <c r="C39" s="572" t="s">
        <v>328</v>
      </c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485">
        <v>2</v>
      </c>
      <c r="P39" s="485"/>
      <c r="Q39" s="485"/>
      <c r="R39" s="775"/>
      <c r="S39" s="772">
        <f>AE39</f>
        <v>0</v>
      </c>
      <c r="T39" s="742"/>
      <c r="U39" s="741">
        <f>W39+Y39+AA39+AC39</f>
        <v>54</v>
      </c>
      <c r="V39" s="742"/>
      <c r="W39" s="741">
        <v>20</v>
      </c>
      <c r="X39" s="742"/>
      <c r="Y39" s="741"/>
      <c r="Z39" s="742"/>
      <c r="AA39" s="741">
        <v>34</v>
      </c>
      <c r="AB39" s="742"/>
      <c r="AC39" s="741"/>
      <c r="AD39" s="923"/>
      <c r="AE39" s="284"/>
      <c r="AF39" s="320"/>
      <c r="AG39" s="340"/>
      <c r="AH39" s="354">
        <v>108</v>
      </c>
      <c r="AI39" s="320">
        <v>54</v>
      </c>
      <c r="AJ39" s="340">
        <v>3</v>
      </c>
      <c r="AK39" s="328"/>
      <c r="AL39" s="320"/>
      <c r="AM39" s="320"/>
      <c r="AN39" s="328"/>
      <c r="AO39" s="320"/>
      <c r="AP39" s="320"/>
      <c r="AQ39" s="328"/>
      <c r="AR39" s="320"/>
      <c r="AS39" s="320"/>
      <c r="AT39" s="328"/>
      <c r="AU39" s="320"/>
      <c r="AV39" s="320"/>
      <c r="AW39" s="328"/>
      <c r="AX39" s="320"/>
      <c r="AY39" s="320"/>
      <c r="AZ39" s="328"/>
      <c r="BA39" s="320"/>
      <c r="BB39" s="285"/>
      <c r="BC39" s="869">
        <f t="shared" ref="BC39" si="14">AG39+AJ39+AM39+AP39+AS39+AV39+AY39+BB39</f>
        <v>3</v>
      </c>
      <c r="BD39" s="870"/>
      <c r="BE39" s="870"/>
      <c r="BF39" s="644"/>
      <c r="BG39" s="644"/>
      <c r="BH39" s="644"/>
      <c r="BI39" s="645"/>
      <c r="BJ39" s="114"/>
      <c r="BK39" s="169">
        <f t="shared" si="4"/>
        <v>108</v>
      </c>
      <c r="BL39" s="48"/>
      <c r="BM39" s="48">
        <f t="shared" si="10"/>
        <v>117</v>
      </c>
      <c r="BN39" s="48">
        <f t="shared" si="7"/>
        <v>0</v>
      </c>
      <c r="BO39" s="43">
        <f>BN39/40</f>
        <v>0</v>
      </c>
      <c r="BP39" s="167">
        <f>BC39</f>
        <v>3</v>
      </c>
      <c r="BQ39" s="277">
        <f>BO39-BP39</f>
        <v>-3</v>
      </c>
      <c r="BR39" s="240">
        <f t="shared" si="8"/>
        <v>18</v>
      </c>
      <c r="BS39" s="48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</row>
    <row r="40" spans="1:238" s="7" customFormat="1" ht="60.75" customHeight="1" thickBot="1" x14ac:dyDescent="0.3">
      <c r="A40" s="817" t="s">
        <v>40</v>
      </c>
      <c r="B40" s="818"/>
      <c r="C40" s="787" t="s">
        <v>242</v>
      </c>
      <c r="D40" s="788"/>
      <c r="E40" s="788"/>
      <c r="F40" s="788"/>
      <c r="G40" s="788"/>
      <c r="H40" s="788"/>
      <c r="I40" s="788"/>
      <c r="J40" s="788"/>
      <c r="K40" s="788"/>
      <c r="L40" s="788"/>
      <c r="M40" s="788"/>
      <c r="N40" s="789"/>
      <c r="O40" s="811"/>
      <c r="P40" s="823"/>
      <c r="Q40" s="811"/>
      <c r="R40" s="812"/>
      <c r="S40" s="758">
        <f>SUM(S41:T42)</f>
        <v>430</v>
      </c>
      <c r="T40" s="759"/>
      <c r="U40" s="762">
        <f>SUM(U41:V42)</f>
        <v>238</v>
      </c>
      <c r="V40" s="759"/>
      <c r="W40" s="762">
        <f t="shared" ref="W40" si="15">SUM(W41:X42)</f>
        <v>104</v>
      </c>
      <c r="X40" s="759"/>
      <c r="Y40" s="762">
        <f t="shared" ref="Y40" si="16">SUM(Y41:Z42)</f>
        <v>18</v>
      </c>
      <c r="Z40" s="759"/>
      <c r="AA40" s="762">
        <f t="shared" ref="AA40" si="17">SUM(AA41:AB42)</f>
        <v>116</v>
      </c>
      <c r="AB40" s="759"/>
      <c r="AC40" s="762"/>
      <c r="AD40" s="758"/>
      <c r="AE40" s="372">
        <f>SUM(AE41:AE42)</f>
        <v>310</v>
      </c>
      <c r="AF40" s="373">
        <f>SUM(AF41:AF42)</f>
        <v>154</v>
      </c>
      <c r="AG40" s="374">
        <f>SUM(AG41:AG42)</f>
        <v>9</v>
      </c>
      <c r="AH40" s="373">
        <f t="shared" ref="AH40:BB40" si="18">SUM(AH41:AH42)</f>
        <v>120</v>
      </c>
      <c r="AI40" s="373">
        <f t="shared" si="18"/>
        <v>84</v>
      </c>
      <c r="AJ40" s="374">
        <f t="shared" si="18"/>
        <v>3</v>
      </c>
      <c r="AK40" s="373">
        <f t="shared" si="18"/>
        <v>0</v>
      </c>
      <c r="AL40" s="373">
        <f t="shared" si="18"/>
        <v>0</v>
      </c>
      <c r="AM40" s="374">
        <f t="shared" si="18"/>
        <v>0</v>
      </c>
      <c r="AN40" s="373">
        <f t="shared" si="18"/>
        <v>0</v>
      </c>
      <c r="AO40" s="373">
        <f t="shared" si="18"/>
        <v>0</v>
      </c>
      <c r="AP40" s="374">
        <f t="shared" si="18"/>
        <v>0</v>
      </c>
      <c r="AQ40" s="373">
        <f t="shared" si="18"/>
        <v>0</v>
      </c>
      <c r="AR40" s="373">
        <f t="shared" si="18"/>
        <v>0</v>
      </c>
      <c r="AS40" s="374">
        <f t="shared" si="18"/>
        <v>0</v>
      </c>
      <c r="AT40" s="373">
        <f t="shared" si="18"/>
        <v>0</v>
      </c>
      <c r="AU40" s="373">
        <f t="shared" si="18"/>
        <v>0</v>
      </c>
      <c r="AV40" s="374">
        <f t="shared" si="18"/>
        <v>0</v>
      </c>
      <c r="AW40" s="373">
        <f t="shared" si="18"/>
        <v>0</v>
      </c>
      <c r="AX40" s="373">
        <f t="shared" si="18"/>
        <v>0</v>
      </c>
      <c r="AY40" s="374">
        <f t="shared" si="18"/>
        <v>0</v>
      </c>
      <c r="AZ40" s="373">
        <f t="shared" si="18"/>
        <v>0</v>
      </c>
      <c r="BA40" s="373">
        <f t="shared" si="18"/>
        <v>0</v>
      </c>
      <c r="BB40" s="375">
        <f t="shared" si="18"/>
        <v>0</v>
      </c>
      <c r="BC40" s="727">
        <f>SUM(BC41:BE42)</f>
        <v>12</v>
      </c>
      <c r="BD40" s="727"/>
      <c r="BE40" s="728"/>
      <c r="BF40" s="460" t="s">
        <v>219</v>
      </c>
      <c r="BG40" s="461"/>
      <c r="BH40" s="461"/>
      <c r="BI40" s="462"/>
      <c r="BJ40" s="114"/>
      <c r="BK40" s="169">
        <f t="shared" si="4"/>
        <v>0</v>
      </c>
      <c r="BL40" s="48"/>
      <c r="BM40" s="48">
        <f t="shared" si="10"/>
        <v>393</v>
      </c>
      <c r="BN40" s="48">
        <f t="shared" si="7"/>
        <v>430</v>
      </c>
      <c r="BO40" s="43">
        <f t="shared" si="11"/>
        <v>10.75</v>
      </c>
      <c r="BP40" s="167">
        <f t="shared" si="12"/>
        <v>12</v>
      </c>
      <c r="BQ40" s="277">
        <f t="shared" si="13"/>
        <v>-1.25</v>
      </c>
      <c r="BR40" s="240">
        <f t="shared" si="8"/>
        <v>19.833333333333332</v>
      </c>
      <c r="BS40" s="48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</row>
    <row r="41" spans="1:238" s="7" customFormat="1" ht="45" customHeight="1" x14ac:dyDescent="0.25">
      <c r="A41" s="819" t="s">
        <v>57</v>
      </c>
      <c r="B41" s="820"/>
      <c r="C41" s="790" t="s">
        <v>9</v>
      </c>
      <c r="D41" s="791"/>
      <c r="E41" s="791"/>
      <c r="F41" s="791"/>
      <c r="G41" s="791"/>
      <c r="H41" s="791"/>
      <c r="I41" s="791"/>
      <c r="J41" s="791"/>
      <c r="K41" s="791"/>
      <c r="L41" s="791"/>
      <c r="M41" s="791"/>
      <c r="N41" s="792"/>
      <c r="O41" s="543">
        <v>1.2</v>
      </c>
      <c r="P41" s="544"/>
      <c r="Q41" s="543"/>
      <c r="R41" s="803"/>
      <c r="S41" s="794">
        <f>AE41+AH41+AK41+AN41+AQ41+AT41+AW41+AZ41</f>
        <v>320</v>
      </c>
      <c r="T41" s="637"/>
      <c r="U41" s="764">
        <f>AF41+AI41+AL41+AO41+AR41+AU41+AX41+BA41</f>
        <v>170</v>
      </c>
      <c r="V41" s="637"/>
      <c r="W41" s="637">
        <v>70</v>
      </c>
      <c r="X41" s="637"/>
      <c r="Y41" s="765">
        <v>0</v>
      </c>
      <c r="Z41" s="765"/>
      <c r="AA41" s="637">
        <v>100</v>
      </c>
      <c r="AB41" s="637"/>
      <c r="AC41" s="637"/>
      <c r="AD41" s="743"/>
      <c r="AE41" s="259">
        <v>200</v>
      </c>
      <c r="AF41" s="256">
        <v>86</v>
      </c>
      <c r="AG41" s="332">
        <v>6</v>
      </c>
      <c r="AH41" s="158">
        <v>120</v>
      </c>
      <c r="AI41" s="256">
        <v>84</v>
      </c>
      <c r="AJ41" s="332">
        <v>3</v>
      </c>
      <c r="AK41" s="196"/>
      <c r="AL41" s="256"/>
      <c r="AM41" s="332"/>
      <c r="AN41" s="196"/>
      <c r="AO41" s="256"/>
      <c r="AP41" s="332"/>
      <c r="AQ41" s="196"/>
      <c r="AR41" s="256"/>
      <c r="AS41" s="256"/>
      <c r="AT41" s="196"/>
      <c r="AU41" s="256"/>
      <c r="AV41" s="256"/>
      <c r="AW41" s="196"/>
      <c r="AX41" s="256"/>
      <c r="AY41" s="256"/>
      <c r="AZ41" s="196"/>
      <c r="BA41" s="256"/>
      <c r="BB41" s="256"/>
      <c r="BC41" s="744">
        <f>AG41+AJ41+AM41+AP41+AS41+AV41+AY41+BB41</f>
        <v>9</v>
      </c>
      <c r="BD41" s="745"/>
      <c r="BE41" s="746"/>
      <c r="BF41" s="454"/>
      <c r="BG41" s="455"/>
      <c r="BH41" s="455"/>
      <c r="BI41" s="456"/>
      <c r="BJ41" s="114">
        <v>1</v>
      </c>
      <c r="BK41" s="169">
        <f t="shared" si="4"/>
        <v>0</v>
      </c>
      <c r="BL41" s="48"/>
      <c r="BM41" s="48">
        <f>U41*1.5+36+36</f>
        <v>327</v>
      </c>
      <c r="BN41" s="48">
        <f t="shared" si="7"/>
        <v>320</v>
      </c>
      <c r="BO41" s="43">
        <f t="shared" si="11"/>
        <v>8</v>
      </c>
      <c r="BP41" s="167">
        <f t="shared" si="12"/>
        <v>9</v>
      </c>
      <c r="BQ41" s="277">
        <f t="shared" si="13"/>
        <v>-1</v>
      </c>
      <c r="BR41" s="240">
        <f t="shared" si="8"/>
        <v>18.888888888888889</v>
      </c>
      <c r="BS41" s="48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</row>
    <row r="42" spans="1:238" s="7" customFormat="1" ht="36" customHeight="1" thickBot="1" x14ac:dyDescent="0.3">
      <c r="A42" s="477" t="s">
        <v>165</v>
      </c>
      <c r="B42" s="478"/>
      <c r="C42" s="795" t="s">
        <v>11</v>
      </c>
      <c r="D42" s="796"/>
      <c r="E42" s="796"/>
      <c r="F42" s="796"/>
      <c r="G42" s="796"/>
      <c r="H42" s="796"/>
      <c r="I42" s="796"/>
      <c r="J42" s="796"/>
      <c r="K42" s="796"/>
      <c r="L42" s="796"/>
      <c r="M42" s="796"/>
      <c r="N42" s="797"/>
      <c r="O42" s="474">
        <v>1</v>
      </c>
      <c r="P42" s="475"/>
      <c r="Q42" s="474"/>
      <c r="R42" s="798"/>
      <c r="S42" s="755">
        <f>AE42+AH42+AK42+AN42+AQ42+AT42+AW42+AZ42</f>
        <v>110</v>
      </c>
      <c r="T42" s="756"/>
      <c r="U42" s="757">
        <f>AF42+AI42+AL42+AO42+AR42+AU42+AX42+BA42</f>
        <v>68</v>
      </c>
      <c r="V42" s="756"/>
      <c r="W42" s="756">
        <v>34</v>
      </c>
      <c r="X42" s="756"/>
      <c r="Y42" s="756">
        <v>18</v>
      </c>
      <c r="Z42" s="756"/>
      <c r="AA42" s="756">
        <v>16</v>
      </c>
      <c r="AB42" s="756"/>
      <c r="AC42" s="756"/>
      <c r="AD42" s="763"/>
      <c r="AE42" s="260">
        <v>110</v>
      </c>
      <c r="AF42" s="319">
        <v>68</v>
      </c>
      <c r="AG42" s="350">
        <v>3</v>
      </c>
      <c r="AH42" s="327"/>
      <c r="AI42" s="319"/>
      <c r="AJ42" s="319"/>
      <c r="AK42" s="327"/>
      <c r="AL42" s="319"/>
      <c r="AM42" s="319"/>
      <c r="AN42" s="327"/>
      <c r="AO42" s="319"/>
      <c r="AP42" s="319"/>
      <c r="AQ42" s="327"/>
      <c r="AR42" s="319"/>
      <c r="AS42" s="319"/>
      <c r="AT42" s="327"/>
      <c r="AU42" s="319"/>
      <c r="AV42" s="319"/>
      <c r="AW42" s="327"/>
      <c r="AX42" s="319"/>
      <c r="AY42" s="319"/>
      <c r="AZ42" s="327"/>
      <c r="BA42" s="319"/>
      <c r="BB42" s="319"/>
      <c r="BC42" s="638">
        <f>AG42+AJ42+AM42+AP42+AS42+AV42+AY42+BB42</f>
        <v>3</v>
      </c>
      <c r="BD42" s="639"/>
      <c r="BE42" s="640"/>
      <c r="BF42" s="435"/>
      <c r="BG42" s="447"/>
      <c r="BH42" s="447"/>
      <c r="BI42" s="448"/>
      <c r="BJ42" s="114">
        <v>1</v>
      </c>
      <c r="BK42" s="169">
        <f t="shared" si="4"/>
        <v>0</v>
      </c>
      <c r="BL42" s="48"/>
      <c r="BM42" s="48">
        <f t="shared" si="10"/>
        <v>138</v>
      </c>
      <c r="BN42" s="48">
        <f t="shared" si="7"/>
        <v>110</v>
      </c>
      <c r="BO42" s="43">
        <f t="shared" ref="BO42" si="19">BN42/40</f>
        <v>2.75</v>
      </c>
      <c r="BP42" s="167">
        <f t="shared" ref="BP42" si="20">BC42</f>
        <v>3</v>
      </c>
      <c r="BQ42" s="277">
        <f t="shared" ref="BQ42" si="21">BO42-BP42</f>
        <v>-0.25</v>
      </c>
      <c r="BR42" s="240">
        <f t="shared" si="8"/>
        <v>22.666666666666668</v>
      </c>
      <c r="BS42" s="48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</row>
    <row r="43" spans="1:238" s="383" customFormat="1" ht="53.25" customHeight="1" thickBot="1" x14ac:dyDescent="0.3">
      <c r="A43" s="886" t="s">
        <v>41</v>
      </c>
      <c r="B43" s="887"/>
      <c r="C43" s="888" t="s">
        <v>257</v>
      </c>
      <c r="D43" s="889"/>
      <c r="E43" s="889"/>
      <c r="F43" s="889"/>
      <c r="G43" s="889"/>
      <c r="H43" s="889"/>
      <c r="I43" s="889"/>
      <c r="J43" s="889"/>
      <c r="K43" s="889"/>
      <c r="L43" s="889"/>
      <c r="M43" s="889"/>
      <c r="N43" s="890"/>
      <c r="O43" s="500"/>
      <c r="P43" s="501"/>
      <c r="Q43" s="500"/>
      <c r="R43" s="502"/>
      <c r="S43" s="740">
        <f>SUM(S44:T45)</f>
        <v>670</v>
      </c>
      <c r="T43" s="726"/>
      <c r="U43" s="725">
        <f>SUM(U44:V45)</f>
        <v>308</v>
      </c>
      <c r="V43" s="726"/>
      <c r="W43" s="725">
        <f t="shared" ref="W43" si="22">SUM(W44:X45)</f>
        <v>0</v>
      </c>
      <c r="X43" s="726"/>
      <c r="Y43" s="725">
        <f t="shared" ref="Y43" si="23">SUM(Y44:Z45)</f>
        <v>0</v>
      </c>
      <c r="Z43" s="726"/>
      <c r="AA43" s="725">
        <f t="shared" ref="AA43" si="24">SUM(AA44:AB45)</f>
        <v>308</v>
      </c>
      <c r="AB43" s="726"/>
      <c r="AC43" s="725"/>
      <c r="AD43" s="740"/>
      <c r="AE43" s="376">
        <f>SUM(AE44:AE45)</f>
        <v>90</v>
      </c>
      <c r="AF43" s="377">
        <f t="shared" ref="AF43:AJ43" si="25">SUM(AF44:AF45)</f>
        <v>34</v>
      </c>
      <c r="AG43" s="378">
        <f t="shared" si="25"/>
        <v>3</v>
      </c>
      <c r="AH43" s="377">
        <f t="shared" si="25"/>
        <v>100</v>
      </c>
      <c r="AI43" s="377">
        <f t="shared" si="25"/>
        <v>52</v>
      </c>
      <c r="AJ43" s="378">
        <f t="shared" si="25"/>
        <v>3</v>
      </c>
      <c r="AK43" s="377">
        <f t="shared" ref="AK43:AY43" si="26">SUM(AK44:AK45)</f>
        <v>90</v>
      </c>
      <c r="AL43" s="377">
        <f t="shared" si="26"/>
        <v>34</v>
      </c>
      <c r="AM43" s="378">
        <f t="shared" si="26"/>
        <v>3</v>
      </c>
      <c r="AN43" s="377">
        <f t="shared" si="26"/>
        <v>90</v>
      </c>
      <c r="AO43" s="377">
        <f t="shared" si="26"/>
        <v>34</v>
      </c>
      <c r="AP43" s="378">
        <f t="shared" si="26"/>
        <v>3</v>
      </c>
      <c r="AQ43" s="377">
        <f t="shared" si="26"/>
        <v>100</v>
      </c>
      <c r="AR43" s="377">
        <f t="shared" si="26"/>
        <v>52</v>
      </c>
      <c r="AS43" s="378">
        <f t="shared" si="26"/>
        <v>3</v>
      </c>
      <c r="AT43" s="377">
        <f t="shared" si="26"/>
        <v>100</v>
      </c>
      <c r="AU43" s="377">
        <f t="shared" si="26"/>
        <v>52</v>
      </c>
      <c r="AV43" s="378">
        <f t="shared" si="26"/>
        <v>3</v>
      </c>
      <c r="AW43" s="377">
        <f t="shared" si="26"/>
        <v>100</v>
      </c>
      <c r="AX43" s="377">
        <f t="shared" si="26"/>
        <v>50</v>
      </c>
      <c r="AY43" s="378">
        <f t="shared" si="26"/>
        <v>3</v>
      </c>
      <c r="AZ43" s="377">
        <f>SUM(AZ44:AZ45)</f>
        <v>0</v>
      </c>
      <c r="BA43" s="377">
        <f>SUM(BA44:BA45)</f>
        <v>0</v>
      </c>
      <c r="BB43" s="379">
        <f>SUM(BB44:BB45)</f>
        <v>0</v>
      </c>
      <c r="BC43" s="459">
        <f>SUM(BC44:BE45)</f>
        <v>21</v>
      </c>
      <c r="BD43" s="459"/>
      <c r="BE43" s="458"/>
      <c r="BF43" s="432" t="s">
        <v>212</v>
      </c>
      <c r="BG43" s="433"/>
      <c r="BH43" s="433"/>
      <c r="BI43" s="434"/>
      <c r="BJ43" s="380"/>
      <c r="BK43" s="169">
        <f t="shared" si="4"/>
        <v>0</v>
      </c>
      <c r="BL43" s="381"/>
      <c r="BM43" s="48">
        <f>U43*1.5+36</f>
        <v>498</v>
      </c>
      <c r="BN43" s="48">
        <f t="shared" si="7"/>
        <v>670</v>
      </c>
      <c r="BO43" s="43">
        <f t="shared" si="11"/>
        <v>16.75</v>
      </c>
      <c r="BP43" s="167">
        <f t="shared" si="12"/>
        <v>21</v>
      </c>
      <c r="BQ43" s="277">
        <f t="shared" si="13"/>
        <v>-4.25</v>
      </c>
      <c r="BR43" s="240">
        <f t="shared" si="8"/>
        <v>14.666666666666666</v>
      </c>
      <c r="BS43" s="381"/>
      <c r="BT43" s="382"/>
      <c r="BU43" s="382"/>
      <c r="BV43" s="382"/>
      <c r="BW43" s="382"/>
      <c r="BX43" s="382"/>
      <c r="BY43" s="382"/>
      <c r="BZ43" s="382"/>
      <c r="CA43" s="382"/>
      <c r="CB43" s="382"/>
      <c r="CC43" s="382"/>
      <c r="CD43" s="382"/>
      <c r="CE43" s="382"/>
      <c r="CF43" s="382"/>
      <c r="CG43" s="382"/>
      <c r="CH43" s="382"/>
      <c r="CI43" s="382"/>
      <c r="CJ43" s="382"/>
      <c r="CK43" s="382"/>
      <c r="CL43" s="382"/>
      <c r="CM43" s="382"/>
      <c r="CN43" s="382"/>
      <c r="CO43" s="382"/>
      <c r="CP43" s="382"/>
      <c r="CQ43" s="382"/>
      <c r="CR43" s="382"/>
      <c r="CS43" s="382"/>
      <c r="CT43" s="382"/>
      <c r="CU43" s="382"/>
      <c r="CV43" s="382"/>
      <c r="CW43" s="382"/>
      <c r="CX43" s="382"/>
      <c r="CY43" s="382"/>
      <c r="CZ43" s="382"/>
      <c r="DA43" s="382"/>
      <c r="DB43" s="382"/>
      <c r="DC43" s="382"/>
      <c r="DD43" s="382"/>
      <c r="DE43" s="382"/>
      <c r="DF43" s="382"/>
      <c r="DG43" s="382"/>
      <c r="DH43" s="382"/>
      <c r="DI43" s="382"/>
      <c r="DJ43" s="382"/>
      <c r="DK43" s="382"/>
      <c r="DL43" s="382"/>
      <c r="DM43" s="382"/>
      <c r="DN43" s="382"/>
      <c r="DO43" s="382"/>
      <c r="DP43" s="382"/>
      <c r="DQ43" s="382"/>
      <c r="DR43" s="382"/>
      <c r="DS43" s="382"/>
      <c r="DT43" s="382"/>
      <c r="DU43" s="382"/>
      <c r="DV43" s="382"/>
      <c r="DW43" s="382"/>
      <c r="DX43" s="382"/>
      <c r="DY43" s="382"/>
      <c r="DZ43" s="382"/>
      <c r="EA43" s="382"/>
      <c r="EB43" s="382"/>
      <c r="EC43" s="382"/>
      <c r="ED43" s="382"/>
      <c r="EE43" s="382"/>
      <c r="EF43" s="382"/>
      <c r="EG43" s="382"/>
      <c r="EH43" s="382"/>
      <c r="EI43" s="382"/>
      <c r="EJ43" s="382"/>
      <c r="EK43" s="382"/>
      <c r="EL43" s="382"/>
      <c r="EM43" s="382"/>
      <c r="EN43" s="382"/>
      <c r="EO43" s="382"/>
      <c r="EP43" s="382"/>
      <c r="EQ43" s="382"/>
      <c r="ER43" s="382"/>
      <c r="ES43" s="382"/>
      <c r="ET43" s="382"/>
      <c r="EU43" s="382"/>
      <c r="EV43" s="382"/>
      <c r="EW43" s="382"/>
      <c r="EX43" s="382"/>
      <c r="EY43" s="382"/>
      <c r="EZ43" s="382"/>
      <c r="FA43" s="382"/>
      <c r="FB43" s="382"/>
      <c r="FC43" s="382"/>
      <c r="FD43" s="382"/>
      <c r="FE43" s="382"/>
      <c r="FF43" s="382"/>
      <c r="FG43" s="382"/>
      <c r="FH43" s="382"/>
      <c r="FI43" s="382"/>
      <c r="FJ43" s="382"/>
      <c r="FK43" s="382"/>
      <c r="FL43" s="382"/>
      <c r="FM43" s="382"/>
      <c r="FN43" s="382"/>
      <c r="FO43" s="382"/>
      <c r="FP43" s="382"/>
      <c r="FQ43" s="382"/>
      <c r="FR43" s="382"/>
      <c r="FS43" s="382"/>
      <c r="FT43" s="382"/>
      <c r="FU43" s="382"/>
      <c r="FV43" s="382"/>
      <c r="FW43" s="382"/>
      <c r="FX43" s="382"/>
      <c r="FY43" s="382"/>
      <c r="FZ43" s="382"/>
      <c r="GA43" s="382"/>
      <c r="GB43" s="382"/>
      <c r="GC43" s="382"/>
      <c r="GD43" s="382"/>
      <c r="GE43" s="382"/>
      <c r="GF43" s="382"/>
      <c r="GG43" s="382"/>
      <c r="GH43" s="382"/>
      <c r="GI43" s="382"/>
      <c r="GJ43" s="382"/>
      <c r="GK43" s="382"/>
      <c r="GL43" s="382"/>
      <c r="GM43" s="382"/>
      <c r="GN43" s="382"/>
      <c r="GO43" s="382"/>
      <c r="GP43" s="382"/>
      <c r="GQ43" s="382"/>
      <c r="GR43" s="382"/>
      <c r="GS43" s="382"/>
      <c r="GT43" s="382"/>
      <c r="GU43" s="382"/>
      <c r="GV43" s="382"/>
      <c r="GW43" s="382"/>
      <c r="GX43" s="382"/>
      <c r="GY43" s="382"/>
      <c r="GZ43" s="382"/>
      <c r="HA43" s="382"/>
      <c r="HB43" s="382"/>
      <c r="HC43" s="382"/>
      <c r="HD43" s="382"/>
      <c r="HE43" s="382"/>
      <c r="HF43" s="382"/>
      <c r="HG43" s="382"/>
      <c r="HH43" s="382"/>
      <c r="HI43" s="382"/>
      <c r="HJ43" s="382"/>
      <c r="HK43" s="382"/>
      <c r="HL43" s="382"/>
      <c r="HM43" s="382"/>
      <c r="HN43" s="382"/>
      <c r="HO43" s="382"/>
      <c r="HP43" s="382"/>
      <c r="HQ43" s="382"/>
      <c r="HR43" s="382"/>
      <c r="HS43" s="382"/>
      <c r="HT43" s="382"/>
      <c r="HU43" s="382"/>
      <c r="HV43" s="382"/>
      <c r="HW43" s="382"/>
      <c r="HX43" s="382"/>
      <c r="HY43" s="382"/>
      <c r="HZ43" s="382"/>
      <c r="IA43" s="382"/>
      <c r="IB43" s="382"/>
      <c r="IC43" s="382"/>
      <c r="ID43" s="382"/>
    </row>
    <row r="44" spans="1:238" s="7" customFormat="1" ht="49.5" customHeight="1" x14ac:dyDescent="0.25">
      <c r="A44" s="477" t="s">
        <v>58</v>
      </c>
      <c r="B44" s="478"/>
      <c r="C44" s="479" t="s">
        <v>318</v>
      </c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1"/>
      <c r="O44" s="474">
        <v>4</v>
      </c>
      <c r="P44" s="475"/>
      <c r="Q44" s="482" t="s">
        <v>319</v>
      </c>
      <c r="R44" s="483"/>
      <c r="S44" s="794">
        <f>AK44+AN44+AH44+AE44+AQ44+AT44+AW44+AZ44</f>
        <v>370</v>
      </c>
      <c r="T44" s="637"/>
      <c r="U44" s="764">
        <f>AF44+AI44+AL44+AO44+AR44+AU44+AX44+BA44</f>
        <v>154</v>
      </c>
      <c r="V44" s="637"/>
      <c r="W44" s="765">
        <v>0</v>
      </c>
      <c r="X44" s="765"/>
      <c r="Y44" s="765">
        <v>0</v>
      </c>
      <c r="Z44" s="765"/>
      <c r="AA44" s="764">
        <f>AF44+AI44+AL44+AO44+AR44+AU44+AX44</f>
        <v>154</v>
      </c>
      <c r="AB44" s="637"/>
      <c r="AC44" s="637"/>
      <c r="AD44" s="503"/>
      <c r="AE44" s="357">
        <v>90</v>
      </c>
      <c r="AF44" s="291">
        <v>34</v>
      </c>
      <c r="AG44" s="356">
        <v>3</v>
      </c>
      <c r="AH44" s="292">
        <v>100</v>
      </c>
      <c r="AI44" s="291">
        <v>52</v>
      </c>
      <c r="AJ44" s="356">
        <v>3</v>
      </c>
      <c r="AK44" s="303">
        <v>90</v>
      </c>
      <c r="AL44" s="291">
        <v>34</v>
      </c>
      <c r="AM44" s="356">
        <v>3</v>
      </c>
      <c r="AN44" s="292">
        <v>90</v>
      </c>
      <c r="AO44" s="291">
        <v>34</v>
      </c>
      <c r="AP44" s="356">
        <v>3</v>
      </c>
      <c r="AQ44" s="292"/>
      <c r="AR44" s="291"/>
      <c r="AS44" s="356"/>
      <c r="AT44" s="292"/>
      <c r="AU44" s="291"/>
      <c r="AV44" s="356"/>
      <c r="AW44" s="303"/>
      <c r="AX44" s="291"/>
      <c r="AY44" s="356"/>
      <c r="AZ44" s="292"/>
      <c r="BA44" s="291"/>
      <c r="BB44" s="304"/>
      <c r="BC44" s="489">
        <f>AG44+AJ44+AM44+AP44+AS44+AV44+AY44+BB44</f>
        <v>12</v>
      </c>
      <c r="BD44" s="489"/>
      <c r="BE44" s="490"/>
      <c r="BF44" s="491"/>
      <c r="BG44" s="492"/>
      <c r="BH44" s="492"/>
      <c r="BI44" s="493"/>
      <c r="BJ44" s="114">
        <v>1</v>
      </c>
      <c r="BK44" s="169">
        <f t="shared" si="4"/>
        <v>0</v>
      </c>
      <c r="BL44" s="166">
        <f t="shared" ref="BL44:BL79" si="27">W44+Y44+AA44+AC44-U44</f>
        <v>0</v>
      </c>
      <c r="BM44" s="48">
        <f>U44*1.5+36*2</f>
        <v>303</v>
      </c>
      <c r="BN44" s="48">
        <f t="shared" si="7"/>
        <v>370</v>
      </c>
      <c r="BO44" s="43">
        <f>BN44/40</f>
        <v>9.25</v>
      </c>
      <c r="BP44" s="167">
        <f>BC44</f>
        <v>12</v>
      </c>
      <c r="BQ44" s="277">
        <f>BO44-BP44</f>
        <v>-2.75</v>
      </c>
      <c r="BR44" s="240">
        <f t="shared" si="8"/>
        <v>12.833333333333334</v>
      </c>
      <c r="BS44" s="48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</row>
    <row r="45" spans="1:238" s="7" customFormat="1" ht="60" customHeight="1" thickBot="1" x14ac:dyDescent="0.3">
      <c r="A45" s="477" t="s">
        <v>317</v>
      </c>
      <c r="B45" s="478"/>
      <c r="C45" s="479" t="s">
        <v>118</v>
      </c>
      <c r="D45" s="480"/>
      <c r="E45" s="480"/>
      <c r="F45" s="480"/>
      <c r="G45" s="480"/>
      <c r="H45" s="480"/>
      <c r="I45" s="480"/>
      <c r="J45" s="480"/>
      <c r="K45" s="480"/>
      <c r="L45" s="480"/>
      <c r="M45" s="480"/>
      <c r="N45" s="481"/>
      <c r="O45" s="474">
        <v>7</v>
      </c>
      <c r="P45" s="475"/>
      <c r="Q45" s="482">
        <v>5.6</v>
      </c>
      <c r="R45" s="483"/>
      <c r="S45" s="484">
        <f>AK45+AN45+AH45+AE45+AQ45+AT45+AW45+AZ45</f>
        <v>300</v>
      </c>
      <c r="T45" s="485"/>
      <c r="U45" s="486">
        <f>AF45+AI45+AL45+AO45+AR45+AU45+AX45+BA45</f>
        <v>154</v>
      </c>
      <c r="V45" s="485"/>
      <c r="W45" s="487">
        <v>0</v>
      </c>
      <c r="X45" s="487"/>
      <c r="Y45" s="487">
        <v>0</v>
      </c>
      <c r="Z45" s="487"/>
      <c r="AA45" s="486">
        <f>AF45+AI45+AL45+AO45+AR45+AU45+AX45</f>
        <v>154</v>
      </c>
      <c r="AB45" s="485"/>
      <c r="AC45" s="485"/>
      <c r="AD45" s="488"/>
      <c r="AE45" s="325"/>
      <c r="AF45" s="321"/>
      <c r="AG45" s="352"/>
      <c r="AH45" s="329"/>
      <c r="AI45" s="321"/>
      <c r="AJ45" s="352"/>
      <c r="AK45" s="355"/>
      <c r="AL45" s="321"/>
      <c r="AM45" s="352"/>
      <c r="AN45" s="329"/>
      <c r="AO45" s="321"/>
      <c r="AP45" s="352"/>
      <c r="AQ45" s="329">
        <v>100</v>
      </c>
      <c r="AR45" s="321">
        <v>52</v>
      </c>
      <c r="AS45" s="352">
        <v>3</v>
      </c>
      <c r="AT45" s="355">
        <v>100</v>
      </c>
      <c r="AU45" s="321">
        <v>52</v>
      </c>
      <c r="AV45" s="352">
        <v>3</v>
      </c>
      <c r="AW45" s="355">
        <v>100</v>
      </c>
      <c r="AX45" s="321">
        <v>50</v>
      </c>
      <c r="AY45" s="352">
        <v>3</v>
      </c>
      <c r="AZ45" s="329"/>
      <c r="BA45" s="321"/>
      <c r="BB45" s="358"/>
      <c r="BC45" s="489">
        <f>AG45+AJ45+AM45+AP45+AS45+AV45+AY45+BB45</f>
        <v>9</v>
      </c>
      <c r="BD45" s="489"/>
      <c r="BE45" s="490"/>
      <c r="BF45" s="491"/>
      <c r="BG45" s="492"/>
      <c r="BH45" s="492"/>
      <c r="BI45" s="493"/>
      <c r="BJ45" s="114">
        <v>1</v>
      </c>
      <c r="BK45" s="169">
        <f t="shared" si="4"/>
        <v>0</v>
      </c>
      <c r="BL45" s="166">
        <f t="shared" ref="BL45" si="28">W45+Y45+AA45+AC45-U45</f>
        <v>0</v>
      </c>
      <c r="BM45" s="48">
        <f>U45*1.5+36*2</f>
        <v>303</v>
      </c>
      <c r="BN45" s="48">
        <f t="shared" ref="BN45" si="29">S45</f>
        <v>300</v>
      </c>
      <c r="BO45" s="43">
        <f>BN45/40</f>
        <v>7.5</v>
      </c>
      <c r="BP45" s="167">
        <f>BC45</f>
        <v>9</v>
      </c>
      <c r="BQ45" s="277">
        <f>BO45-BP45</f>
        <v>-1.5</v>
      </c>
      <c r="BR45" s="240">
        <f t="shared" ref="BR45" si="30">U45/BC45</f>
        <v>17.111111111111111</v>
      </c>
      <c r="BS45" s="48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</row>
    <row r="46" spans="1:238" s="7" customFormat="1" ht="55.5" customHeight="1" thickBot="1" x14ac:dyDescent="0.3">
      <c r="A46" s="449" t="s">
        <v>245</v>
      </c>
      <c r="B46" s="450"/>
      <c r="C46" s="451" t="s">
        <v>244</v>
      </c>
      <c r="D46" s="452"/>
      <c r="E46" s="452"/>
      <c r="F46" s="452"/>
      <c r="G46" s="452"/>
      <c r="H46" s="452"/>
      <c r="I46" s="452"/>
      <c r="J46" s="452"/>
      <c r="K46" s="452"/>
      <c r="L46" s="452"/>
      <c r="M46" s="452"/>
      <c r="N46" s="453"/>
      <c r="O46" s="500"/>
      <c r="P46" s="501"/>
      <c r="Q46" s="500"/>
      <c r="R46" s="502"/>
      <c r="S46" s="497">
        <f>SUM(S47:T49)</f>
        <v>490</v>
      </c>
      <c r="T46" s="498"/>
      <c r="U46" s="499">
        <f>SUM(U47:V49)</f>
        <v>238</v>
      </c>
      <c r="V46" s="498"/>
      <c r="W46" s="499">
        <f>SUM(W47:X49)</f>
        <v>118</v>
      </c>
      <c r="X46" s="498"/>
      <c r="Y46" s="499">
        <f>SUM(Y47:Z49)</f>
        <v>0</v>
      </c>
      <c r="Z46" s="498"/>
      <c r="AA46" s="499">
        <f>SUM(AA47:AB49)</f>
        <v>120</v>
      </c>
      <c r="AB46" s="498"/>
      <c r="AC46" s="499"/>
      <c r="AD46" s="497"/>
      <c r="AE46" s="372">
        <f>SUM(AE47:AE49)</f>
        <v>110</v>
      </c>
      <c r="AF46" s="373">
        <f>SUM(AF47:AF49)</f>
        <v>68</v>
      </c>
      <c r="AG46" s="374">
        <f>SUM(AG47:AG49)</f>
        <v>3</v>
      </c>
      <c r="AH46" s="373">
        <f t="shared" ref="AH46:BB46" si="31">SUM(AH47:AH49)</f>
        <v>0</v>
      </c>
      <c r="AI46" s="373">
        <f t="shared" si="31"/>
        <v>0</v>
      </c>
      <c r="AJ46" s="374">
        <f t="shared" si="31"/>
        <v>0</v>
      </c>
      <c r="AK46" s="373">
        <f t="shared" si="31"/>
        <v>0</v>
      </c>
      <c r="AL46" s="373">
        <f t="shared" si="31"/>
        <v>0</v>
      </c>
      <c r="AM46" s="374">
        <f t="shared" si="31"/>
        <v>0</v>
      </c>
      <c r="AN46" s="373">
        <f t="shared" si="31"/>
        <v>0</v>
      </c>
      <c r="AO46" s="373">
        <f t="shared" si="31"/>
        <v>0</v>
      </c>
      <c r="AP46" s="374">
        <f t="shared" si="31"/>
        <v>0</v>
      </c>
      <c r="AQ46" s="373">
        <f t="shared" si="31"/>
        <v>200</v>
      </c>
      <c r="AR46" s="373">
        <f t="shared" si="31"/>
        <v>86</v>
      </c>
      <c r="AS46" s="374">
        <f t="shared" si="31"/>
        <v>6</v>
      </c>
      <c r="AT46" s="373">
        <f t="shared" si="31"/>
        <v>180</v>
      </c>
      <c r="AU46" s="373">
        <f t="shared" si="31"/>
        <v>84</v>
      </c>
      <c r="AV46" s="374">
        <f t="shared" si="31"/>
        <v>5</v>
      </c>
      <c r="AW46" s="373">
        <f t="shared" si="31"/>
        <v>0</v>
      </c>
      <c r="AX46" s="373">
        <f t="shared" si="31"/>
        <v>0</v>
      </c>
      <c r="AY46" s="374">
        <f t="shared" si="31"/>
        <v>0</v>
      </c>
      <c r="AZ46" s="373">
        <f t="shared" si="31"/>
        <v>0</v>
      </c>
      <c r="BA46" s="373">
        <f t="shared" si="31"/>
        <v>0</v>
      </c>
      <c r="BB46" s="375">
        <f t="shared" si="31"/>
        <v>0</v>
      </c>
      <c r="BC46" s="430">
        <f>SUM(BC47:BE49)</f>
        <v>14</v>
      </c>
      <c r="BD46" s="430"/>
      <c r="BE46" s="431"/>
      <c r="BF46" s="432"/>
      <c r="BG46" s="433"/>
      <c r="BH46" s="433"/>
      <c r="BI46" s="434"/>
      <c r="BJ46" s="114"/>
      <c r="BK46" s="169">
        <f t="shared" si="4"/>
        <v>0</v>
      </c>
      <c r="BL46" s="48"/>
      <c r="BM46" s="48">
        <f t="shared" ref="BM46" si="32">U46*1.5+36</f>
        <v>393</v>
      </c>
      <c r="BN46" s="48">
        <f t="shared" ref="BN46" si="33">S46</f>
        <v>490</v>
      </c>
      <c r="BO46" s="43">
        <f t="shared" ref="BO46" si="34">BN46/40</f>
        <v>12.25</v>
      </c>
      <c r="BP46" s="167">
        <f t="shared" ref="BP46" si="35">BC46</f>
        <v>14</v>
      </c>
      <c r="BQ46" s="277">
        <f t="shared" ref="BQ46" si="36">BO46-BP46</f>
        <v>-1.75</v>
      </c>
      <c r="BR46" s="240">
        <f t="shared" ref="BR46" si="37">U46/BC46</f>
        <v>17</v>
      </c>
      <c r="BS46" s="48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</row>
    <row r="47" spans="1:238" s="7" customFormat="1" ht="38.25" customHeight="1" x14ac:dyDescent="0.25">
      <c r="A47" s="524" t="s">
        <v>263</v>
      </c>
      <c r="B47" s="525"/>
      <c r="C47" s="526" t="s">
        <v>28</v>
      </c>
      <c r="D47" s="527"/>
      <c r="E47" s="527"/>
      <c r="F47" s="527"/>
      <c r="G47" s="527"/>
      <c r="H47" s="527"/>
      <c r="I47" s="527"/>
      <c r="J47" s="527"/>
      <c r="K47" s="527"/>
      <c r="L47" s="527"/>
      <c r="M47" s="527"/>
      <c r="N47" s="528"/>
      <c r="O47" s="503">
        <v>1</v>
      </c>
      <c r="P47" s="529"/>
      <c r="Q47" s="503"/>
      <c r="R47" s="504"/>
      <c r="S47" s="530">
        <f t="shared" ref="S47" si="38">AK47+AN47+AH47+AE47+AQ47+AT47+AW47+AZ47</f>
        <v>110</v>
      </c>
      <c r="T47" s="529"/>
      <c r="U47" s="764">
        <f>AF47+AI47+AL47+AO47+AR47+AU47+AX47+BA47</f>
        <v>68</v>
      </c>
      <c r="V47" s="637"/>
      <c r="W47" s="503">
        <v>18</v>
      </c>
      <c r="X47" s="529"/>
      <c r="Y47" s="831">
        <v>0</v>
      </c>
      <c r="Z47" s="832"/>
      <c r="AA47" s="503">
        <v>50</v>
      </c>
      <c r="AB47" s="529"/>
      <c r="AC47" s="503"/>
      <c r="AD47" s="504"/>
      <c r="AE47" s="290">
        <v>110</v>
      </c>
      <c r="AF47" s="291">
        <v>68</v>
      </c>
      <c r="AG47" s="356">
        <v>3</v>
      </c>
      <c r="AH47" s="292"/>
      <c r="AI47" s="291"/>
      <c r="AJ47" s="291"/>
      <c r="AK47" s="292"/>
      <c r="AL47" s="291"/>
      <c r="AM47" s="291"/>
      <c r="AN47" s="292"/>
      <c r="AO47" s="291"/>
      <c r="AP47" s="291"/>
      <c r="AQ47" s="292"/>
      <c r="AR47" s="291"/>
      <c r="AS47" s="291"/>
      <c r="AT47" s="292"/>
      <c r="AU47" s="291"/>
      <c r="AV47" s="291"/>
      <c r="AW47" s="292"/>
      <c r="AX47" s="291"/>
      <c r="AY47" s="291"/>
      <c r="AZ47" s="292"/>
      <c r="BA47" s="291"/>
      <c r="BB47" s="291"/>
      <c r="BC47" s="505">
        <f>AG47+AJ47+AM47+AP47+AS47+AV47+AY47+BB47</f>
        <v>3</v>
      </c>
      <c r="BD47" s="506"/>
      <c r="BE47" s="507"/>
      <c r="BF47" s="508" t="s">
        <v>213</v>
      </c>
      <c r="BG47" s="508"/>
      <c r="BH47" s="508"/>
      <c r="BI47" s="509"/>
      <c r="BJ47" s="114">
        <v>1</v>
      </c>
      <c r="BK47" s="169">
        <f t="shared" si="4"/>
        <v>0</v>
      </c>
      <c r="BL47" s="166">
        <f t="shared" si="27"/>
        <v>0</v>
      </c>
      <c r="BM47" s="48">
        <f>U47*1.5+36</f>
        <v>138</v>
      </c>
      <c r="BN47" s="48">
        <f t="shared" si="7"/>
        <v>110</v>
      </c>
      <c r="BO47" s="43">
        <f t="shared" ref="BO47" si="39">BN47/40</f>
        <v>2.75</v>
      </c>
      <c r="BP47" s="167">
        <f>BC47</f>
        <v>3</v>
      </c>
      <c r="BQ47" s="277">
        <f t="shared" ref="BQ47" si="40">BO47-BP47</f>
        <v>-0.25</v>
      </c>
      <c r="BR47" s="240">
        <f t="shared" si="8"/>
        <v>22.666666666666668</v>
      </c>
      <c r="BS47" s="48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</row>
    <row r="48" spans="1:238" s="7" customFormat="1" ht="37.5" customHeight="1" x14ac:dyDescent="0.25">
      <c r="A48" s="477" t="s">
        <v>264</v>
      </c>
      <c r="B48" s="478"/>
      <c r="C48" s="656" t="s">
        <v>38</v>
      </c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8"/>
      <c r="O48" s="510">
        <v>5.6</v>
      </c>
      <c r="P48" s="473"/>
      <c r="Q48" s="510"/>
      <c r="R48" s="511"/>
      <c r="S48" s="793">
        <f>AK48+AN48+AH48+AE48+AQ48+AT48+AW48+AZ48</f>
        <v>320</v>
      </c>
      <c r="T48" s="473"/>
      <c r="U48" s="539">
        <f>AF48+AI48+AL48+AO48+AR48+AU48+AX48+BA48</f>
        <v>170</v>
      </c>
      <c r="V48" s="470"/>
      <c r="W48" s="510">
        <v>100</v>
      </c>
      <c r="X48" s="473"/>
      <c r="Y48" s="613">
        <v>0</v>
      </c>
      <c r="Z48" s="614"/>
      <c r="AA48" s="510">
        <v>70</v>
      </c>
      <c r="AB48" s="473"/>
      <c r="AC48" s="510"/>
      <c r="AD48" s="511"/>
      <c r="AE48" s="313"/>
      <c r="AF48" s="314"/>
      <c r="AG48" s="314"/>
      <c r="AH48" s="197"/>
      <c r="AI48" s="314"/>
      <c r="AJ48" s="314"/>
      <c r="AK48" s="197"/>
      <c r="AL48" s="314"/>
      <c r="AM48" s="314"/>
      <c r="AN48" s="197"/>
      <c r="AO48" s="314"/>
      <c r="AP48" s="314"/>
      <c r="AQ48" s="52">
        <v>200</v>
      </c>
      <c r="AR48" s="314">
        <v>86</v>
      </c>
      <c r="AS48" s="318">
        <v>6</v>
      </c>
      <c r="AT48" s="52">
        <v>120</v>
      </c>
      <c r="AU48" s="314">
        <v>84</v>
      </c>
      <c r="AV48" s="318">
        <v>3</v>
      </c>
      <c r="AW48" s="197"/>
      <c r="AX48" s="314"/>
      <c r="AY48" s="318"/>
      <c r="AZ48" s="197"/>
      <c r="BA48" s="314"/>
      <c r="BB48" s="318"/>
      <c r="BC48" s="712">
        <f>AG48+AJ48+AM48+AP48+AS48+AV48+AY48+BB48</f>
        <v>9</v>
      </c>
      <c r="BD48" s="683"/>
      <c r="BE48" s="713"/>
      <c r="BF48" s="435" t="s">
        <v>214</v>
      </c>
      <c r="BG48" s="447"/>
      <c r="BH48" s="447"/>
      <c r="BI48" s="448"/>
      <c r="BJ48" s="114">
        <v>1</v>
      </c>
      <c r="BK48" s="169">
        <f t="shared" si="4"/>
        <v>0</v>
      </c>
      <c r="BL48" s="166">
        <f>W48+Y48+AA48+AC48-U48</f>
        <v>0</v>
      </c>
      <c r="BM48" s="48">
        <f>U48*1.5+36</f>
        <v>291</v>
      </c>
      <c r="BN48" s="48">
        <f>S48</f>
        <v>320</v>
      </c>
      <c r="BO48" s="43">
        <f>BN48/40</f>
        <v>8</v>
      </c>
      <c r="BP48" s="167">
        <f>BC48</f>
        <v>9</v>
      </c>
      <c r="BQ48" s="277">
        <f>BO48-BP48</f>
        <v>-1</v>
      </c>
      <c r="BR48" s="240">
        <f>U48/BC48</f>
        <v>18.888888888888889</v>
      </c>
      <c r="BS48" s="48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</row>
    <row r="49" spans="1:238" s="7" customFormat="1" ht="54" customHeight="1" thickBot="1" x14ac:dyDescent="0.3">
      <c r="A49" s="522"/>
      <c r="B49" s="523"/>
      <c r="C49" s="836" t="s">
        <v>79</v>
      </c>
      <c r="D49" s="837"/>
      <c r="E49" s="837"/>
      <c r="F49" s="837"/>
      <c r="G49" s="837"/>
      <c r="H49" s="837"/>
      <c r="I49" s="837"/>
      <c r="J49" s="837"/>
      <c r="K49" s="837"/>
      <c r="L49" s="837"/>
      <c r="M49" s="837"/>
      <c r="N49" s="838"/>
      <c r="O49" s="488"/>
      <c r="P49" s="569"/>
      <c r="Q49" s="488"/>
      <c r="R49" s="615"/>
      <c r="S49" s="828">
        <f>AK49+AN49+AH49+AE49+AQ49+AT49+AW49+AZ49</f>
        <v>60</v>
      </c>
      <c r="T49" s="569"/>
      <c r="U49" s="486"/>
      <c r="V49" s="485"/>
      <c r="W49" s="488"/>
      <c r="X49" s="569"/>
      <c r="Y49" s="926"/>
      <c r="Z49" s="927"/>
      <c r="AA49" s="488"/>
      <c r="AB49" s="569"/>
      <c r="AC49" s="488"/>
      <c r="AD49" s="615"/>
      <c r="AE49" s="312"/>
      <c r="AF49" s="293"/>
      <c r="AG49" s="293"/>
      <c r="AH49" s="294"/>
      <c r="AI49" s="293"/>
      <c r="AJ49" s="293"/>
      <c r="AK49" s="294"/>
      <c r="AL49" s="293"/>
      <c r="AM49" s="293"/>
      <c r="AN49" s="294"/>
      <c r="AO49" s="293"/>
      <c r="AP49" s="293"/>
      <c r="AQ49" s="294"/>
      <c r="AR49" s="293"/>
      <c r="AS49" s="293"/>
      <c r="AT49" s="294">
        <v>60</v>
      </c>
      <c r="AU49" s="293"/>
      <c r="AV49" s="317">
        <v>2</v>
      </c>
      <c r="AW49" s="294"/>
      <c r="AX49" s="293"/>
      <c r="AY49" s="317"/>
      <c r="AZ49" s="294"/>
      <c r="BA49" s="293"/>
      <c r="BB49" s="317"/>
      <c r="BC49" s="924">
        <f>AG49+AJ49+AM49+AP49+AS49+AV49+AY49+BB49</f>
        <v>2</v>
      </c>
      <c r="BD49" s="925"/>
      <c r="BE49" s="869"/>
      <c r="BF49" s="460"/>
      <c r="BG49" s="461"/>
      <c r="BH49" s="461"/>
      <c r="BI49" s="462"/>
      <c r="BJ49" s="114"/>
      <c r="BK49" s="169">
        <f t="shared" si="4"/>
        <v>0</v>
      </c>
      <c r="BL49" s="166">
        <f>W49+Y49+AA49+AC49-U49</f>
        <v>0</v>
      </c>
      <c r="BM49" s="48">
        <f>U49*1.5</f>
        <v>0</v>
      </c>
      <c r="BN49" s="48">
        <f>S49</f>
        <v>60</v>
      </c>
      <c r="BO49" s="43">
        <f>BN49/40</f>
        <v>1.5</v>
      </c>
      <c r="BP49" s="167">
        <f>BC49</f>
        <v>2</v>
      </c>
      <c r="BQ49" s="277">
        <f>BO49-BP49</f>
        <v>-0.5</v>
      </c>
      <c r="BR49" s="240">
        <f>U49/BC49</f>
        <v>0</v>
      </c>
      <c r="BS49" s="48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</row>
    <row r="50" spans="1:238" s="7" customFormat="1" ht="55.5" customHeight="1" thickBot="1" x14ac:dyDescent="0.3">
      <c r="A50" s="449" t="s">
        <v>246</v>
      </c>
      <c r="B50" s="450"/>
      <c r="C50" s="451" t="s">
        <v>247</v>
      </c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3"/>
      <c r="O50" s="500"/>
      <c r="P50" s="501"/>
      <c r="Q50" s="500"/>
      <c r="R50" s="502"/>
      <c r="S50" s="459">
        <f>SUM(S51:T56)</f>
        <v>680</v>
      </c>
      <c r="T50" s="458"/>
      <c r="U50" s="457">
        <f>SUM(U51:V56)</f>
        <v>420</v>
      </c>
      <c r="V50" s="458"/>
      <c r="W50" s="457">
        <f t="shared" ref="W50" si="41">SUM(W51:X56)</f>
        <v>250</v>
      </c>
      <c r="X50" s="458"/>
      <c r="Y50" s="457">
        <f t="shared" ref="Y50" si="42">SUM(Y51:Z56)</f>
        <v>0</v>
      </c>
      <c r="Z50" s="458"/>
      <c r="AA50" s="457">
        <f t="shared" ref="AA50" si="43">SUM(AA51:AB56)</f>
        <v>170</v>
      </c>
      <c r="AB50" s="458"/>
      <c r="AC50" s="457"/>
      <c r="AD50" s="459"/>
      <c r="AE50" s="372">
        <f>SUM(AE51:AE56)</f>
        <v>120</v>
      </c>
      <c r="AF50" s="373">
        <f>SUM(AF51:AF56)</f>
        <v>84</v>
      </c>
      <c r="AG50" s="374">
        <f>SUM(AG51:AG56)</f>
        <v>3</v>
      </c>
      <c r="AH50" s="373">
        <f>SUM(AH51:AH56)</f>
        <v>160</v>
      </c>
      <c r="AI50" s="373">
        <f t="shared" ref="AI50:BB50" si="44">SUM(AI51:AI56)</f>
        <v>84</v>
      </c>
      <c r="AJ50" s="374">
        <f t="shared" si="44"/>
        <v>4</v>
      </c>
      <c r="AK50" s="373">
        <f t="shared" si="44"/>
        <v>120</v>
      </c>
      <c r="AL50" s="373">
        <f t="shared" si="44"/>
        <v>84</v>
      </c>
      <c r="AM50" s="374">
        <f t="shared" si="44"/>
        <v>3</v>
      </c>
      <c r="AN50" s="373">
        <f t="shared" si="44"/>
        <v>160</v>
      </c>
      <c r="AO50" s="373">
        <f t="shared" si="44"/>
        <v>84</v>
      </c>
      <c r="AP50" s="374">
        <f t="shared" si="44"/>
        <v>4</v>
      </c>
      <c r="AQ50" s="373">
        <f t="shared" si="44"/>
        <v>120</v>
      </c>
      <c r="AR50" s="373">
        <f t="shared" si="44"/>
        <v>84</v>
      </c>
      <c r="AS50" s="374">
        <f t="shared" si="44"/>
        <v>3</v>
      </c>
      <c r="AT50" s="373">
        <f t="shared" si="44"/>
        <v>0</v>
      </c>
      <c r="AU50" s="373">
        <f t="shared" si="44"/>
        <v>0</v>
      </c>
      <c r="AV50" s="374">
        <f t="shared" si="44"/>
        <v>0</v>
      </c>
      <c r="AW50" s="373">
        <f t="shared" si="44"/>
        <v>0</v>
      </c>
      <c r="AX50" s="373">
        <f t="shared" si="44"/>
        <v>0</v>
      </c>
      <c r="AY50" s="374">
        <f t="shared" si="44"/>
        <v>0</v>
      </c>
      <c r="AZ50" s="373">
        <f t="shared" si="44"/>
        <v>0</v>
      </c>
      <c r="BA50" s="373">
        <f t="shared" si="44"/>
        <v>0</v>
      </c>
      <c r="BB50" s="375">
        <f t="shared" si="44"/>
        <v>0</v>
      </c>
      <c r="BC50" s="430">
        <f>SUM(BC51:BE56)</f>
        <v>17</v>
      </c>
      <c r="BD50" s="430"/>
      <c r="BE50" s="431"/>
      <c r="BF50" s="432"/>
      <c r="BG50" s="433"/>
      <c r="BH50" s="433"/>
      <c r="BI50" s="434"/>
      <c r="BJ50" s="114"/>
      <c r="BK50" s="169">
        <f t="shared" si="4"/>
        <v>0</v>
      </c>
      <c r="BL50" s="48"/>
      <c r="BM50" s="48">
        <f t="shared" ref="BM50" si="45">U50*1.5+36</f>
        <v>666</v>
      </c>
      <c r="BN50" s="48">
        <f t="shared" ref="BN50" si="46">S50</f>
        <v>680</v>
      </c>
      <c r="BO50" s="43">
        <f t="shared" ref="BO50" si="47">BN50/40</f>
        <v>17</v>
      </c>
      <c r="BP50" s="167">
        <f t="shared" ref="BP50" si="48">BC50</f>
        <v>17</v>
      </c>
      <c r="BQ50" s="277">
        <f t="shared" ref="BQ50" si="49">BO50-BP50</f>
        <v>0</v>
      </c>
      <c r="BR50" s="240">
        <f t="shared" ref="BR50" si="50">U50/BC50</f>
        <v>24.705882352941178</v>
      </c>
      <c r="BS50" s="48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</row>
    <row r="51" spans="1:238" s="7" customFormat="1" ht="37.5" customHeight="1" x14ac:dyDescent="0.25">
      <c r="A51" s="819" t="s">
        <v>265</v>
      </c>
      <c r="B51" s="820"/>
      <c r="C51" s="790" t="s">
        <v>29</v>
      </c>
      <c r="D51" s="791"/>
      <c r="E51" s="791"/>
      <c r="F51" s="791"/>
      <c r="G51" s="791"/>
      <c r="H51" s="791"/>
      <c r="I51" s="791"/>
      <c r="J51" s="791"/>
      <c r="K51" s="791"/>
      <c r="L51" s="791"/>
      <c r="M51" s="791"/>
      <c r="N51" s="792"/>
      <c r="O51" s="543">
        <v>1</v>
      </c>
      <c r="P51" s="544"/>
      <c r="Q51" s="543"/>
      <c r="R51" s="739"/>
      <c r="S51" s="844">
        <f t="shared" ref="S51" si="51">AK51+AN51+AH51+AE51+AQ51+AT51+AW51+AZ51</f>
        <v>120</v>
      </c>
      <c r="T51" s="544"/>
      <c r="U51" s="760">
        <f>AF51+AI51+AL51+AO51+AR51+AU51+AX51+BA51</f>
        <v>84</v>
      </c>
      <c r="V51" s="761"/>
      <c r="W51" s="543">
        <v>50</v>
      </c>
      <c r="X51" s="544"/>
      <c r="Y51" s="813">
        <v>0</v>
      </c>
      <c r="Z51" s="814"/>
      <c r="AA51" s="543">
        <v>34</v>
      </c>
      <c r="AB51" s="544"/>
      <c r="AC51" s="543"/>
      <c r="AD51" s="739"/>
      <c r="AE51" s="159">
        <v>120</v>
      </c>
      <c r="AF51" s="256">
        <v>84</v>
      </c>
      <c r="AG51" s="332">
        <v>3</v>
      </c>
      <c r="AH51" s="196"/>
      <c r="AI51" s="256"/>
      <c r="AJ51" s="332"/>
      <c r="AK51" s="196"/>
      <c r="AL51" s="256"/>
      <c r="AM51" s="256"/>
      <c r="AN51" s="196"/>
      <c r="AO51" s="256"/>
      <c r="AP51" s="256"/>
      <c r="AQ51" s="196"/>
      <c r="AR51" s="256"/>
      <c r="AS51" s="256"/>
      <c r="AT51" s="196"/>
      <c r="AU51" s="256"/>
      <c r="AV51" s="256"/>
      <c r="AW51" s="196"/>
      <c r="AX51" s="256"/>
      <c r="AY51" s="256"/>
      <c r="AZ51" s="196"/>
      <c r="BA51" s="256"/>
      <c r="BB51" s="256"/>
      <c r="BC51" s="744">
        <f>AG51+AJ51+AM51+AP51+AS51+AV51+AY51+BB51</f>
        <v>3</v>
      </c>
      <c r="BD51" s="745"/>
      <c r="BE51" s="746"/>
      <c r="BF51" s="454" t="s">
        <v>215</v>
      </c>
      <c r="BG51" s="455"/>
      <c r="BH51" s="455"/>
      <c r="BI51" s="456"/>
      <c r="BJ51" s="114">
        <v>1</v>
      </c>
      <c r="BK51" s="169">
        <f t="shared" si="4"/>
        <v>0</v>
      </c>
      <c r="BL51" s="166">
        <f t="shared" si="27"/>
        <v>0</v>
      </c>
      <c r="BM51" s="48">
        <f>U51*1.5+36</f>
        <v>162</v>
      </c>
      <c r="BN51" s="48">
        <f t="shared" si="7"/>
        <v>120</v>
      </c>
      <c r="BO51" s="43">
        <f t="shared" si="11"/>
        <v>3</v>
      </c>
      <c r="BP51" s="167">
        <f t="shared" ref="BP51:BP87" si="52">BC51</f>
        <v>3</v>
      </c>
      <c r="BQ51" s="277">
        <f t="shared" ref="BQ51:BQ87" si="53">BO51-BP51</f>
        <v>0</v>
      </c>
      <c r="BR51" s="240">
        <f t="shared" si="8"/>
        <v>28</v>
      </c>
      <c r="BS51" s="48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</row>
    <row r="52" spans="1:238" s="7" customFormat="1" ht="34.5" customHeight="1" x14ac:dyDescent="0.25">
      <c r="A52" s="468" t="s">
        <v>266</v>
      </c>
      <c r="B52" s="469"/>
      <c r="C52" s="804" t="s">
        <v>30</v>
      </c>
      <c r="D52" s="805"/>
      <c r="E52" s="805"/>
      <c r="F52" s="805"/>
      <c r="G52" s="805"/>
      <c r="H52" s="805"/>
      <c r="I52" s="805"/>
      <c r="J52" s="805"/>
      <c r="K52" s="805"/>
      <c r="L52" s="805"/>
      <c r="M52" s="805"/>
      <c r="N52" s="806"/>
      <c r="O52" s="510">
        <v>2</v>
      </c>
      <c r="P52" s="473"/>
      <c r="Q52" s="510"/>
      <c r="R52" s="511"/>
      <c r="S52" s="793">
        <f t="shared" ref="S52:S56" si="54">AK52+AN52+AH52+AE52+AQ52+AT52+AW52+AZ52</f>
        <v>120</v>
      </c>
      <c r="T52" s="473"/>
      <c r="U52" s="539">
        <f>AF52+AI52+AL52+AO52+AR52+AU52+AX52+BA52</f>
        <v>84</v>
      </c>
      <c r="V52" s="470"/>
      <c r="W52" s="510">
        <v>50</v>
      </c>
      <c r="X52" s="473"/>
      <c r="Y52" s="613">
        <v>0</v>
      </c>
      <c r="Z52" s="614"/>
      <c r="AA52" s="510">
        <v>34</v>
      </c>
      <c r="AB52" s="473"/>
      <c r="AC52" s="510"/>
      <c r="AD52" s="511"/>
      <c r="AE52" s="313"/>
      <c r="AF52" s="314"/>
      <c r="AG52" s="314"/>
      <c r="AH52" s="52">
        <v>120</v>
      </c>
      <c r="AI52" s="314">
        <v>84</v>
      </c>
      <c r="AJ52" s="318">
        <v>3</v>
      </c>
      <c r="AK52" s="197"/>
      <c r="AL52" s="314"/>
      <c r="AM52" s="318"/>
      <c r="AN52" s="197"/>
      <c r="AO52" s="314"/>
      <c r="AP52" s="314"/>
      <c r="AQ52" s="197"/>
      <c r="AR52" s="314"/>
      <c r="AS52" s="314"/>
      <c r="AT52" s="197"/>
      <c r="AU52" s="314"/>
      <c r="AV52" s="314"/>
      <c r="AW52" s="197"/>
      <c r="AX52" s="314"/>
      <c r="AY52" s="314"/>
      <c r="AZ52" s="197"/>
      <c r="BA52" s="314"/>
      <c r="BB52" s="314"/>
      <c r="BC52" s="712">
        <f t="shared" ref="BC52:BC55" si="55">AG52+AJ52+AM52+AP52+AS52+AV52+AY52+BB52</f>
        <v>3</v>
      </c>
      <c r="BD52" s="683"/>
      <c r="BE52" s="713"/>
      <c r="BF52" s="435" t="s">
        <v>216</v>
      </c>
      <c r="BG52" s="447"/>
      <c r="BH52" s="447"/>
      <c r="BI52" s="448"/>
      <c r="BJ52" s="114">
        <v>1</v>
      </c>
      <c r="BK52" s="169">
        <f t="shared" si="4"/>
        <v>0</v>
      </c>
      <c r="BL52" s="166">
        <f t="shared" si="27"/>
        <v>0</v>
      </c>
      <c r="BM52" s="48">
        <f>U52*1.5+36</f>
        <v>162</v>
      </c>
      <c r="BN52" s="48">
        <f t="shared" si="7"/>
        <v>120</v>
      </c>
      <c r="BO52" s="43">
        <f t="shared" si="11"/>
        <v>3</v>
      </c>
      <c r="BP52" s="167">
        <f t="shared" si="52"/>
        <v>3</v>
      </c>
      <c r="BQ52" s="277">
        <f t="shared" si="53"/>
        <v>0</v>
      </c>
      <c r="BR52" s="240">
        <f t="shared" si="8"/>
        <v>28</v>
      </c>
      <c r="BS52" s="48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</row>
    <row r="53" spans="1:238" s="7" customFormat="1" ht="60.75" customHeight="1" x14ac:dyDescent="0.25">
      <c r="A53" s="468"/>
      <c r="B53" s="469"/>
      <c r="C53" s="782" t="s">
        <v>112</v>
      </c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4"/>
      <c r="O53" s="510"/>
      <c r="P53" s="473"/>
      <c r="Q53" s="510"/>
      <c r="R53" s="511"/>
      <c r="S53" s="793">
        <f t="shared" si="54"/>
        <v>40</v>
      </c>
      <c r="T53" s="473"/>
      <c r="U53" s="539"/>
      <c r="V53" s="470"/>
      <c r="W53" s="714"/>
      <c r="X53" s="715"/>
      <c r="Y53" s="714"/>
      <c r="Z53" s="715"/>
      <c r="AA53" s="714"/>
      <c r="AB53" s="715"/>
      <c r="AC53" s="714"/>
      <c r="AD53" s="928"/>
      <c r="AE53" s="313"/>
      <c r="AF53" s="314"/>
      <c r="AG53" s="314"/>
      <c r="AH53" s="197">
        <v>40</v>
      </c>
      <c r="AI53" s="314"/>
      <c r="AJ53" s="318">
        <v>1</v>
      </c>
      <c r="AK53" s="197"/>
      <c r="AL53" s="314"/>
      <c r="AM53" s="318"/>
      <c r="AN53" s="197"/>
      <c r="AO53" s="314"/>
      <c r="AP53" s="314"/>
      <c r="AQ53" s="197"/>
      <c r="AR53" s="314"/>
      <c r="AS53" s="314"/>
      <c r="AT53" s="197"/>
      <c r="AU53" s="314"/>
      <c r="AV53" s="314"/>
      <c r="AW53" s="197"/>
      <c r="AX53" s="314"/>
      <c r="AY53" s="314"/>
      <c r="AZ53" s="197"/>
      <c r="BA53" s="314"/>
      <c r="BB53" s="314"/>
      <c r="BC53" s="712">
        <f t="shared" si="55"/>
        <v>1</v>
      </c>
      <c r="BD53" s="683"/>
      <c r="BE53" s="713"/>
      <c r="BF53" s="454"/>
      <c r="BG53" s="455"/>
      <c r="BH53" s="455"/>
      <c r="BI53" s="456"/>
      <c r="BJ53" s="114"/>
      <c r="BK53" s="169">
        <f t="shared" si="4"/>
        <v>0</v>
      </c>
      <c r="BL53" s="166">
        <f t="shared" si="27"/>
        <v>0</v>
      </c>
      <c r="BM53" s="48"/>
      <c r="BN53" s="48">
        <f t="shared" si="7"/>
        <v>40</v>
      </c>
      <c r="BO53" s="43">
        <f t="shared" si="11"/>
        <v>1</v>
      </c>
      <c r="BP53" s="167">
        <f t="shared" si="52"/>
        <v>1</v>
      </c>
      <c r="BQ53" s="277">
        <f t="shared" si="53"/>
        <v>0</v>
      </c>
      <c r="BR53" s="240">
        <f t="shared" si="8"/>
        <v>0</v>
      </c>
      <c r="BS53" s="48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</row>
    <row r="54" spans="1:238" s="7" customFormat="1" ht="39" customHeight="1" x14ac:dyDescent="0.25">
      <c r="A54" s="468" t="s">
        <v>267</v>
      </c>
      <c r="B54" s="469"/>
      <c r="C54" s="656" t="s">
        <v>35</v>
      </c>
      <c r="D54" s="657"/>
      <c r="E54" s="657"/>
      <c r="F54" s="657"/>
      <c r="G54" s="657"/>
      <c r="H54" s="657"/>
      <c r="I54" s="657"/>
      <c r="J54" s="657"/>
      <c r="K54" s="657"/>
      <c r="L54" s="657"/>
      <c r="M54" s="657"/>
      <c r="N54" s="658"/>
      <c r="O54" s="510">
        <v>3.4</v>
      </c>
      <c r="P54" s="473"/>
      <c r="Q54" s="510"/>
      <c r="R54" s="511"/>
      <c r="S54" s="793">
        <f t="shared" si="54"/>
        <v>240</v>
      </c>
      <c r="T54" s="473"/>
      <c r="U54" s="539">
        <f>AF54+AI54+AL54+AO54+AR54+AU54+AX54+BA54</f>
        <v>168</v>
      </c>
      <c r="V54" s="470"/>
      <c r="W54" s="510">
        <v>100</v>
      </c>
      <c r="X54" s="473"/>
      <c r="Y54" s="613">
        <v>0</v>
      </c>
      <c r="Z54" s="614"/>
      <c r="AA54" s="510">
        <v>68</v>
      </c>
      <c r="AB54" s="473"/>
      <c r="AC54" s="510"/>
      <c r="AD54" s="511"/>
      <c r="AE54" s="313"/>
      <c r="AF54" s="314"/>
      <c r="AG54" s="314"/>
      <c r="AH54" s="197"/>
      <c r="AI54" s="314"/>
      <c r="AJ54" s="314"/>
      <c r="AK54" s="52">
        <v>120</v>
      </c>
      <c r="AL54" s="314">
        <v>84</v>
      </c>
      <c r="AM54" s="318">
        <v>3</v>
      </c>
      <c r="AN54" s="52">
        <v>120</v>
      </c>
      <c r="AO54" s="314">
        <v>84</v>
      </c>
      <c r="AP54" s="318">
        <v>3</v>
      </c>
      <c r="AQ54" s="197"/>
      <c r="AR54" s="314"/>
      <c r="AS54" s="318"/>
      <c r="AT54" s="197"/>
      <c r="AU54" s="314"/>
      <c r="AV54" s="318"/>
      <c r="AW54" s="197"/>
      <c r="AX54" s="314"/>
      <c r="AY54" s="314"/>
      <c r="AZ54" s="197"/>
      <c r="BA54" s="314"/>
      <c r="BB54" s="314"/>
      <c r="BC54" s="712">
        <f t="shared" si="55"/>
        <v>6</v>
      </c>
      <c r="BD54" s="683"/>
      <c r="BE54" s="713"/>
      <c r="BF54" s="435" t="s">
        <v>217</v>
      </c>
      <c r="BG54" s="447"/>
      <c r="BH54" s="447"/>
      <c r="BI54" s="448"/>
      <c r="BJ54" s="114">
        <v>1</v>
      </c>
      <c r="BK54" s="169">
        <f t="shared" si="4"/>
        <v>0</v>
      </c>
      <c r="BL54" s="166">
        <f t="shared" si="27"/>
        <v>0</v>
      </c>
      <c r="BM54" s="48">
        <f>U54*1.5+36+36</f>
        <v>324</v>
      </c>
      <c r="BN54" s="48">
        <f t="shared" si="7"/>
        <v>240</v>
      </c>
      <c r="BO54" s="43">
        <f t="shared" si="11"/>
        <v>6</v>
      </c>
      <c r="BP54" s="167">
        <f t="shared" si="52"/>
        <v>6</v>
      </c>
      <c r="BQ54" s="277">
        <f t="shared" si="53"/>
        <v>0</v>
      </c>
      <c r="BR54" s="240">
        <f t="shared" si="8"/>
        <v>28</v>
      </c>
      <c r="BS54" s="48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</row>
    <row r="55" spans="1:238" s="7" customFormat="1" ht="58.5" customHeight="1" x14ac:dyDescent="0.25">
      <c r="A55" s="468"/>
      <c r="B55" s="469"/>
      <c r="C55" s="807" t="s">
        <v>114</v>
      </c>
      <c r="D55" s="808"/>
      <c r="E55" s="808"/>
      <c r="F55" s="808"/>
      <c r="G55" s="808"/>
      <c r="H55" s="808"/>
      <c r="I55" s="808"/>
      <c r="J55" s="808"/>
      <c r="K55" s="808"/>
      <c r="L55" s="808"/>
      <c r="M55" s="808"/>
      <c r="N55" s="809"/>
      <c r="O55" s="510"/>
      <c r="P55" s="473"/>
      <c r="Q55" s="510"/>
      <c r="R55" s="511"/>
      <c r="S55" s="793">
        <f t="shared" si="54"/>
        <v>40</v>
      </c>
      <c r="T55" s="473"/>
      <c r="U55" s="539"/>
      <c r="V55" s="470"/>
      <c r="W55" s="510"/>
      <c r="X55" s="473"/>
      <c r="Y55" s="613"/>
      <c r="Z55" s="614"/>
      <c r="AA55" s="510"/>
      <c r="AB55" s="473"/>
      <c r="AC55" s="510"/>
      <c r="AD55" s="511"/>
      <c r="AE55" s="313"/>
      <c r="AF55" s="314"/>
      <c r="AG55" s="314"/>
      <c r="AH55" s="197"/>
      <c r="AI55" s="314"/>
      <c r="AJ55" s="314"/>
      <c r="AK55" s="197"/>
      <c r="AL55" s="314"/>
      <c r="AM55" s="314"/>
      <c r="AN55" s="197">
        <v>40</v>
      </c>
      <c r="AO55" s="314"/>
      <c r="AP55" s="318">
        <v>1</v>
      </c>
      <c r="AQ55" s="197"/>
      <c r="AR55" s="314"/>
      <c r="AS55" s="318"/>
      <c r="AT55" s="197"/>
      <c r="AU55" s="314"/>
      <c r="AV55" s="318"/>
      <c r="AW55" s="197"/>
      <c r="AX55" s="314"/>
      <c r="AY55" s="314"/>
      <c r="AZ55" s="197"/>
      <c r="BA55" s="314"/>
      <c r="BB55" s="314"/>
      <c r="BC55" s="712">
        <f t="shared" si="55"/>
        <v>1</v>
      </c>
      <c r="BD55" s="683"/>
      <c r="BE55" s="713"/>
      <c r="BF55" s="454"/>
      <c r="BG55" s="455"/>
      <c r="BH55" s="455"/>
      <c r="BI55" s="456"/>
      <c r="BJ55" s="114"/>
      <c r="BK55" s="169">
        <f t="shared" si="4"/>
        <v>0</v>
      </c>
      <c r="BL55" s="166">
        <f t="shared" si="27"/>
        <v>0</v>
      </c>
      <c r="BM55" s="48">
        <v>0</v>
      </c>
      <c r="BN55" s="48">
        <f t="shared" si="7"/>
        <v>40</v>
      </c>
      <c r="BO55" s="43">
        <f t="shared" si="11"/>
        <v>1</v>
      </c>
      <c r="BP55" s="167">
        <f t="shared" si="52"/>
        <v>1</v>
      </c>
      <c r="BQ55" s="277">
        <f t="shared" si="53"/>
        <v>0</v>
      </c>
      <c r="BR55" s="240">
        <f t="shared" si="8"/>
        <v>0</v>
      </c>
      <c r="BS55" s="48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</row>
    <row r="56" spans="1:238" s="7" customFormat="1" ht="34.200000000000003" customHeight="1" thickBot="1" x14ac:dyDescent="0.3">
      <c r="A56" s="468" t="s">
        <v>268</v>
      </c>
      <c r="B56" s="469"/>
      <c r="C56" s="656" t="s">
        <v>37</v>
      </c>
      <c r="D56" s="657"/>
      <c r="E56" s="657"/>
      <c r="F56" s="657"/>
      <c r="G56" s="657"/>
      <c r="H56" s="657"/>
      <c r="I56" s="657"/>
      <c r="J56" s="657"/>
      <c r="K56" s="657"/>
      <c r="L56" s="657"/>
      <c r="M56" s="657"/>
      <c r="N56" s="658"/>
      <c r="O56" s="510">
        <v>5</v>
      </c>
      <c r="P56" s="473"/>
      <c r="Q56" s="510"/>
      <c r="R56" s="511"/>
      <c r="S56" s="793">
        <f t="shared" si="54"/>
        <v>120</v>
      </c>
      <c r="T56" s="473"/>
      <c r="U56" s="539">
        <f>AF56+AI56+AL56+AO56+AR56+AU56+AX56+BA56</f>
        <v>84</v>
      </c>
      <c r="V56" s="470"/>
      <c r="W56" s="510">
        <v>50</v>
      </c>
      <c r="X56" s="473"/>
      <c r="Y56" s="613">
        <v>0</v>
      </c>
      <c r="Z56" s="614"/>
      <c r="AA56" s="510">
        <v>34</v>
      </c>
      <c r="AB56" s="473"/>
      <c r="AC56" s="510"/>
      <c r="AD56" s="511"/>
      <c r="AE56" s="324"/>
      <c r="AF56" s="319"/>
      <c r="AG56" s="319"/>
      <c r="AH56" s="327"/>
      <c r="AI56" s="319"/>
      <c r="AJ56" s="319"/>
      <c r="AK56" s="327"/>
      <c r="AL56" s="319"/>
      <c r="AM56" s="319"/>
      <c r="AN56" s="327"/>
      <c r="AO56" s="319"/>
      <c r="AP56" s="319"/>
      <c r="AQ56" s="353">
        <v>120</v>
      </c>
      <c r="AR56" s="319">
        <v>84</v>
      </c>
      <c r="AS56" s="350">
        <v>3</v>
      </c>
      <c r="AT56" s="327"/>
      <c r="AU56" s="319"/>
      <c r="AV56" s="319"/>
      <c r="AW56" s="327"/>
      <c r="AX56" s="319"/>
      <c r="AY56" s="350"/>
      <c r="AZ56" s="327"/>
      <c r="BA56" s="319"/>
      <c r="BB56" s="350"/>
      <c r="BC56" s="712">
        <f t="shared" ref="BC56:BC70" si="56">AG56+AJ56+AM56+AP56+AS56+AV56+AY56+BB56</f>
        <v>3</v>
      </c>
      <c r="BD56" s="683"/>
      <c r="BE56" s="713"/>
      <c r="BF56" s="516" t="s">
        <v>288</v>
      </c>
      <c r="BG56" s="517"/>
      <c r="BH56" s="517"/>
      <c r="BI56" s="518"/>
      <c r="BJ56" s="114">
        <v>1</v>
      </c>
      <c r="BK56" s="169">
        <f t="shared" si="4"/>
        <v>0</v>
      </c>
      <c r="BL56" s="166">
        <f t="shared" si="27"/>
        <v>0</v>
      </c>
      <c r="BM56" s="48">
        <f>U56*1.5+36</f>
        <v>162</v>
      </c>
      <c r="BN56" s="48">
        <f t="shared" si="7"/>
        <v>120</v>
      </c>
      <c r="BO56" s="43">
        <f t="shared" si="11"/>
        <v>3</v>
      </c>
      <c r="BP56" s="167">
        <f t="shared" si="52"/>
        <v>3</v>
      </c>
      <c r="BQ56" s="277">
        <f t="shared" si="53"/>
        <v>0</v>
      </c>
      <c r="BR56" s="240">
        <f t="shared" si="8"/>
        <v>28</v>
      </c>
      <c r="BS56" s="48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</row>
    <row r="57" spans="1:238" s="7" customFormat="1" ht="55.5" customHeight="1" thickBot="1" x14ac:dyDescent="0.3">
      <c r="A57" s="449" t="s">
        <v>248</v>
      </c>
      <c r="B57" s="450"/>
      <c r="C57" s="451" t="s">
        <v>249</v>
      </c>
      <c r="D57" s="452"/>
      <c r="E57" s="452"/>
      <c r="F57" s="452"/>
      <c r="G57" s="452"/>
      <c r="H57" s="452"/>
      <c r="I57" s="452"/>
      <c r="J57" s="452"/>
      <c r="K57" s="452"/>
      <c r="L57" s="452"/>
      <c r="M57" s="452"/>
      <c r="N57" s="453"/>
      <c r="O57" s="500"/>
      <c r="P57" s="501"/>
      <c r="Q57" s="500"/>
      <c r="R57" s="502"/>
      <c r="S57" s="459">
        <f>SUM(S58:T61)</f>
        <v>390</v>
      </c>
      <c r="T57" s="458"/>
      <c r="U57" s="457">
        <f>SUM(U58:V61)</f>
        <v>236</v>
      </c>
      <c r="V57" s="458"/>
      <c r="W57" s="457">
        <f t="shared" ref="W57" si="57">SUM(W58:X61)</f>
        <v>134</v>
      </c>
      <c r="X57" s="458"/>
      <c r="Y57" s="457">
        <f t="shared" ref="Y57" si="58">SUM(Y58:Z61)</f>
        <v>0</v>
      </c>
      <c r="Z57" s="458"/>
      <c r="AA57" s="457">
        <f>SUM(AA58:AB61)</f>
        <v>102</v>
      </c>
      <c r="AB57" s="458"/>
      <c r="AC57" s="457"/>
      <c r="AD57" s="459"/>
      <c r="AE57" s="372">
        <f>SUM(AE58:AE61)</f>
        <v>0</v>
      </c>
      <c r="AF57" s="373">
        <f>SUM(AF58:AF61)</f>
        <v>0</v>
      </c>
      <c r="AG57" s="374">
        <f>SUM(AG58:AG61)</f>
        <v>0</v>
      </c>
      <c r="AH57" s="373">
        <f t="shared" ref="AH57:BB57" si="59">SUM(AH58:AH61)</f>
        <v>0</v>
      </c>
      <c r="AI57" s="373">
        <f t="shared" si="59"/>
        <v>0</v>
      </c>
      <c r="AJ57" s="374">
        <f t="shared" si="59"/>
        <v>0</v>
      </c>
      <c r="AK57" s="373">
        <f t="shared" si="59"/>
        <v>0</v>
      </c>
      <c r="AL57" s="373">
        <f t="shared" si="59"/>
        <v>0</v>
      </c>
      <c r="AM57" s="374">
        <f t="shared" si="59"/>
        <v>0</v>
      </c>
      <c r="AN57" s="373">
        <f t="shared" si="59"/>
        <v>230</v>
      </c>
      <c r="AO57" s="373">
        <f t="shared" si="59"/>
        <v>152</v>
      </c>
      <c r="AP57" s="374">
        <f t="shared" si="59"/>
        <v>6</v>
      </c>
      <c r="AQ57" s="373">
        <f t="shared" si="59"/>
        <v>0</v>
      </c>
      <c r="AR57" s="373">
        <f t="shared" si="59"/>
        <v>0</v>
      </c>
      <c r="AS57" s="374">
        <f t="shared" si="59"/>
        <v>0</v>
      </c>
      <c r="AT57" s="373">
        <f>SUM(AT58:AT61)</f>
        <v>160</v>
      </c>
      <c r="AU57" s="373">
        <f t="shared" si="59"/>
        <v>84</v>
      </c>
      <c r="AV57" s="374">
        <f>SUM(AV58:AV61)</f>
        <v>4</v>
      </c>
      <c r="AW57" s="373">
        <f t="shared" si="59"/>
        <v>0</v>
      </c>
      <c r="AX57" s="373">
        <f t="shared" si="59"/>
        <v>0</v>
      </c>
      <c r="AY57" s="374">
        <f t="shared" si="59"/>
        <v>0</v>
      </c>
      <c r="AZ57" s="373">
        <f t="shared" si="59"/>
        <v>0</v>
      </c>
      <c r="BA57" s="373">
        <f t="shared" si="59"/>
        <v>0</v>
      </c>
      <c r="BB57" s="375">
        <f t="shared" si="59"/>
        <v>0</v>
      </c>
      <c r="BC57" s="430">
        <f>SUM(BC58:BE61)</f>
        <v>10</v>
      </c>
      <c r="BD57" s="430"/>
      <c r="BE57" s="431"/>
      <c r="BF57" s="432"/>
      <c r="BG57" s="433"/>
      <c r="BH57" s="433"/>
      <c r="BI57" s="434"/>
      <c r="BJ57" s="114"/>
      <c r="BK57" s="169">
        <f t="shared" si="4"/>
        <v>0</v>
      </c>
      <c r="BL57" s="48"/>
      <c r="BM57" s="48">
        <f t="shared" ref="BM57" si="60">U57*1.5+36</f>
        <v>390</v>
      </c>
      <c r="BN57" s="48">
        <f t="shared" si="7"/>
        <v>390</v>
      </c>
      <c r="BO57" s="43">
        <f t="shared" si="11"/>
        <v>9.75</v>
      </c>
      <c r="BP57" s="167">
        <f t="shared" si="52"/>
        <v>10</v>
      </c>
      <c r="BQ57" s="277">
        <f t="shared" si="53"/>
        <v>-0.25</v>
      </c>
      <c r="BR57" s="240">
        <f t="shared" si="8"/>
        <v>23.6</v>
      </c>
      <c r="BS57" s="48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</row>
    <row r="58" spans="1:238" s="7" customFormat="1" ht="33" customHeight="1" x14ac:dyDescent="0.25">
      <c r="A58" s="468" t="s">
        <v>269</v>
      </c>
      <c r="B58" s="469"/>
      <c r="C58" s="656" t="s">
        <v>31</v>
      </c>
      <c r="D58" s="657"/>
      <c r="E58" s="657"/>
      <c r="F58" s="657"/>
      <c r="G58" s="657"/>
      <c r="H58" s="657"/>
      <c r="I58" s="657"/>
      <c r="J58" s="657"/>
      <c r="K58" s="657"/>
      <c r="L58" s="657"/>
      <c r="M58" s="657"/>
      <c r="N58" s="658"/>
      <c r="O58" s="510">
        <v>4</v>
      </c>
      <c r="P58" s="473"/>
      <c r="Q58" s="510"/>
      <c r="R58" s="511"/>
      <c r="S58" s="793">
        <f>AK58+AN58+AH58+AE58+AQ58+AT58+AW58+AZ58</f>
        <v>120</v>
      </c>
      <c r="T58" s="473"/>
      <c r="U58" s="539">
        <f>AF58+AI58+AL58+AO58+AR58+AU58+AX58+BA58</f>
        <v>84</v>
      </c>
      <c r="V58" s="470"/>
      <c r="W58" s="510">
        <v>50</v>
      </c>
      <c r="X58" s="473"/>
      <c r="Y58" s="613">
        <v>0</v>
      </c>
      <c r="Z58" s="614"/>
      <c r="AA58" s="510">
        <v>34</v>
      </c>
      <c r="AB58" s="473"/>
      <c r="AC58" s="510"/>
      <c r="AD58" s="511"/>
      <c r="AE58" s="339"/>
      <c r="AF58" s="256"/>
      <c r="AG58" s="256"/>
      <c r="AH58" s="196"/>
      <c r="AI58" s="256"/>
      <c r="AJ58" s="256"/>
      <c r="AK58" s="196"/>
      <c r="AL58" s="256"/>
      <c r="AM58" s="332"/>
      <c r="AN58" s="158">
        <v>120</v>
      </c>
      <c r="AO58" s="256">
        <v>84</v>
      </c>
      <c r="AP58" s="332">
        <v>3</v>
      </c>
      <c r="AQ58" s="196"/>
      <c r="AR58" s="256"/>
      <c r="AS58" s="256"/>
      <c r="AT58" s="196"/>
      <c r="AU58" s="256"/>
      <c r="AV58" s="256"/>
      <c r="AW58" s="196"/>
      <c r="AX58" s="256"/>
      <c r="AY58" s="332"/>
      <c r="AZ58" s="196"/>
      <c r="BA58" s="256"/>
      <c r="BB58" s="256"/>
      <c r="BC58" s="712">
        <f>AG58+AJ58+AM58+AP58+AS58+AV58+AY58+BB58</f>
        <v>3</v>
      </c>
      <c r="BD58" s="683"/>
      <c r="BE58" s="713"/>
      <c r="BF58" s="516" t="s">
        <v>289</v>
      </c>
      <c r="BG58" s="517"/>
      <c r="BH58" s="517"/>
      <c r="BI58" s="518"/>
      <c r="BJ58" s="114">
        <v>1</v>
      </c>
      <c r="BK58" s="169">
        <f t="shared" si="4"/>
        <v>0</v>
      </c>
      <c r="BL58" s="166">
        <f>W58+Y58+AA58+AC58-U58</f>
        <v>0</v>
      </c>
      <c r="BM58" s="48">
        <f>U58*1.5+36</f>
        <v>162</v>
      </c>
      <c r="BN58" s="48">
        <f>S58</f>
        <v>120</v>
      </c>
      <c r="BO58" s="43">
        <f>BN58/40</f>
        <v>3</v>
      </c>
      <c r="BP58" s="167">
        <f>BC58</f>
        <v>3</v>
      </c>
      <c r="BQ58" s="277">
        <f>BO58-BP58</f>
        <v>0</v>
      </c>
      <c r="BR58" s="240">
        <f>U58/BC58</f>
        <v>28</v>
      </c>
      <c r="BS58" s="48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</row>
    <row r="59" spans="1:238" s="7" customFormat="1" ht="39" customHeight="1" x14ac:dyDescent="0.25">
      <c r="A59" s="468" t="s">
        <v>270</v>
      </c>
      <c r="B59" s="469"/>
      <c r="C59" s="782" t="s">
        <v>51</v>
      </c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4"/>
      <c r="O59" s="510">
        <v>4</v>
      </c>
      <c r="P59" s="473"/>
      <c r="Q59" s="510"/>
      <c r="R59" s="511"/>
      <c r="S59" s="793">
        <f>AK59+AN59+AH59+AE59+AQ59+AT59+AW59+AZ59</f>
        <v>110</v>
      </c>
      <c r="T59" s="473"/>
      <c r="U59" s="539">
        <f>AF59+AI59+AL59+AO59+AR59+AU59+AX59+BA59</f>
        <v>68</v>
      </c>
      <c r="V59" s="470"/>
      <c r="W59" s="510">
        <v>34</v>
      </c>
      <c r="X59" s="473"/>
      <c r="Y59" s="613">
        <v>0</v>
      </c>
      <c r="Z59" s="614"/>
      <c r="AA59" s="510">
        <v>34</v>
      </c>
      <c r="AB59" s="473"/>
      <c r="AC59" s="510"/>
      <c r="AD59" s="511"/>
      <c r="AE59" s="202"/>
      <c r="AF59" s="316"/>
      <c r="AG59" s="316"/>
      <c r="AH59" s="315"/>
      <c r="AI59" s="316"/>
      <c r="AJ59" s="316"/>
      <c r="AK59" s="315"/>
      <c r="AL59" s="316"/>
      <c r="AM59" s="316"/>
      <c r="AN59" s="189">
        <v>110</v>
      </c>
      <c r="AO59" s="316">
        <v>68</v>
      </c>
      <c r="AP59" s="203">
        <v>3</v>
      </c>
      <c r="AQ59" s="315"/>
      <c r="AR59" s="316"/>
      <c r="AS59" s="316"/>
      <c r="AT59" s="315"/>
      <c r="AU59" s="316"/>
      <c r="AV59" s="316"/>
      <c r="AW59" s="315"/>
      <c r="AX59" s="316"/>
      <c r="AY59" s="203"/>
      <c r="AZ59" s="315"/>
      <c r="BA59" s="316"/>
      <c r="BB59" s="316"/>
      <c r="BC59" s="712">
        <f>AG59+AJ59+AM59+AP59+AS59+AV59+AY59+BB59</f>
        <v>3</v>
      </c>
      <c r="BD59" s="683"/>
      <c r="BE59" s="713"/>
      <c r="BF59" s="516" t="s">
        <v>290</v>
      </c>
      <c r="BG59" s="517"/>
      <c r="BH59" s="517"/>
      <c r="BI59" s="518"/>
      <c r="BJ59" s="114">
        <v>1</v>
      </c>
      <c r="BK59" s="169">
        <f t="shared" si="4"/>
        <v>0</v>
      </c>
      <c r="BL59" s="166">
        <f>W59+Y59+AA59+AC59-U59</f>
        <v>0</v>
      </c>
      <c r="BM59" s="48">
        <f>U59*1.5</f>
        <v>102</v>
      </c>
      <c r="BN59" s="48">
        <f>S59</f>
        <v>110</v>
      </c>
      <c r="BO59" s="43">
        <f>BN59/40</f>
        <v>2.75</v>
      </c>
      <c r="BP59" s="167">
        <f>BC59</f>
        <v>3</v>
      </c>
      <c r="BQ59" s="277">
        <f>BO59-BP59</f>
        <v>-0.25</v>
      </c>
      <c r="BR59" s="240">
        <f>U59/BC59</f>
        <v>22.666666666666668</v>
      </c>
      <c r="BS59" s="48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</row>
    <row r="60" spans="1:238" s="7" customFormat="1" ht="36" customHeight="1" x14ac:dyDescent="0.25">
      <c r="A60" s="477" t="s">
        <v>271</v>
      </c>
      <c r="B60" s="478"/>
      <c r="C60" s="782" t="s">
        <v>36</v>
      </c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4"/>
      <c r="O60" s="510">
        <v>6</v>
      </c>
      <c r="P60" s="473"/>
      <c r="Q60" s="510"/>
      <c r="R60" s="511"/>
      <c r="S60" s="793">
        <f t="shared" ref="S60:S69" si="61">AK60+AN60+AH60+AE60+AQ60+AT60+AW60+AZ60</f>
        <v>120</v>
      </c>
      <c r="T60" s="473"/>
      <c r="U60" s="539">
        <f>AF60+AI60+AL60+AO60+AR60+AU60+AX60+BA60</f>
        <v>84</v>
      </c>
      <c r="V60" s="470"/>
      <c r="W60" s="510">
        <v>50</v>
      </c>
      <c r="X60" s="473"/>
      <c r="Y60" s="613">
        <v>0</v>
      </c>
      <c r="Z60" s="614"/>
      <c r="AA60" s="510">
        <v>34</v>
      </c>
      <c r="AB60" s="473"/>
      <c r="AC60" s="510"/>
      <c r="AD60" s="511"/>
      <c r="AE60" s="313"/>
      <c r="AF60" s="314"/>
      <c r="AG60" s="314"/>
      <c r="AH60" s="197"/>
      <c r="AI60" s="314"/>
      <c r="AJ60" s="314"/>
      <c r="AK60" s="197"/>
      <c r="AL60" s="314"/>
      <c r="AM60" s="314"/>
      <c r="AN60" s="197"/>
      <c r="AO60" s="314"/>
      <c r="AP60" s="314"/>
      <c r="AQ60" s="197"/>
      <c r="AR60" s="314"/>
      <c r="AS60" s="314"/>
      <c r="AT60" s="52">
        <v>120</v>
      </c>
      <c r="AU60" s="314">
        <v>84</v>
      </c>
      <c r="AV60" s="318">
        <v>3</v>
      </c>
      <c r="AW60" s="197"/>
      <c r="AX60" s="314"/>
      <c r="AY60" s="314"/>
      <c r="AZ60" s="197"/>
      <c r="BA60" s="314"/>
      <c r="BB60" s="318"/>
      <c r="BC60" s="712">
        <f t="shared" si="56"/>
        <v>3</v>
      </c>
      <c r="BD60" s="683"/>
      <c r="BE60" s="713"/>
      <c r="BF60" s="435" t="s">
        <v>291</v>
      </c>
      <c r="BG60" s="447"/>
      <c r="BH60" s="447"/>
      <c r="BI60" s="448"/>
      <c r="BJ60" s="114">
        <v>1</v>
      </c>
      <c r="BK60" s="169">
        <f t="shared" si="4"/>
        <v>0</v>
      </c>
      <c r="BL60" s="166">
        <f t="shared" si="27"/>
        <v>0</v>
      </c>
      <c r="BM60" s="48">
        <f>U60*1.5+36</f>
        <v>162</v>
      </c>
      <c r="BN60" s="48">
        <f t="shared" si="7"/>
        <v>120</v>
      </c>
      <c r="BO60" s="43">
        <f t="shared" si="11"/>
        <v>3</v>
      </c>
      <c r="BP60" s="167">
        <f t="shared" si="52"/>
        <v>3</v>
      </c>
      <c r="BQ60" s="277">
        <f t="shared" si="53"/>
        <v>0</v>
      </c>
      <c r="BR60" s="240">
        <f t="shared" si="8"/>
        <v>28</v>
      </c>
      <c r="BS60" s="48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</row>
    <row r="61" spans="1:238" s="7" customFormat="1" ht="79.5" customHeight="1" thickBot="1" x14ac:dyDescent="0.3">
      <c r="A61" s="468"/>
      <c r="B61" s="469"/>
      <c r="C61" s="807" t="s">
        <v>115</v>
      </c>
      <c r="D61" s="808"/>
      <c r="E61" s="808"/>
      <c r="F61" s="808"/>
      <c r="G61" s="808"/>
      <c r="H61" s="808"/>
      <c r="I61" s="808"/>
      <c r="J61" s="808"/>
      <c r="K61" s="808"/>
      <c r="L61" s="808"/>
      <c r="M61" s="808"/>
      <c r="N61" s="809"/>
      <c r="O61" s="510"/>
      <c r="P61" s="473"/>
      <c r="Q61" s="510"/>
      <c r="R61" s="511"/>
      <c r="S61" s="793">
        <f t="shared" si="61"/>
        <v>40</v>
      </c>
      <c r="T61" s="473"/>
      <c r="U61" s="539"/>
      <c r="V61" s="470"/>
      <c r="W61" s="510"/>
      <c r="X61" s="473"/>
      <c r="Y61" s="510"/>
      <c r="Z61" s="473"/>
      <c r="AA61" s="510"/>
      <c r="AB61" s="473"/>
      <c r="AC61" s="510"/>
      <c r="AD61" s="511"/>
      <c r="AE61" s="324"/>
      <c r="AF61" s="319"/>
      <c r="AG61" s="319"/>
      <c r="AH61" s="327"/>
      <c r="AI61" s="319"/>
      <c r="AJ61" s="319"/>
      <c r="AK61" s="327"/>
      <c r="AL61" s="319"/>
      <c r="AM61" s="319"/>
      <c r="AN61" s="327"/>
      <c r="AO61" s="319"/>
      <c r="AP61" s="350"/>
      <c r="AQ61" s="327"/>
      <c r="AR61" s="319"/>
      <c r="AS61" s="350"/>
      <c r="AT61" s="327">
        <v>40</v>
      </c>
      <c r="AU61" s="319"/>
      <c r="AV61" s="350">
        <v>1</v>
      </c>
      <c r="AW61" s="327"/>
      <c r="AX61" s="319"/>
      <c r="AY61" s="319"/>
      <c r="AZ61" s="327"/>
      <c r="BA61" s="319"/>
      <c r="BB61" s="319"/>
      <c r="BC61" s="712">
        <f t="shared" si="56"/>
        <v>1</v>
      </c>
      <c r="BD61" s="683"/>
      <c r="BE61" s="713"/>
      <c r="BF61" s="454"/>
      <c r="BG61" s="455"/>
      <c r="BH61" s="455"/>
      <c r="BI61" s="456"/>
      <c r="BJ61" s="114"/>
      <c r="BK61" s="169">
        <f t="shared" si="4"/>
        <v>0</v>
      </c>
      <c r="BL61" s="166">
        <f t="shared" si="27"/>
        <v>0</v>
      </c>
      <c r="BM61" s="48">
        <v>0</v>
      </c>
      <c r="BN61" s="48">
        <f t="shared" si="7"/>
        <v>40</v>
      </c>
      <c r="BO61" s="43">
        <f t="shared" si="11"/>
        <v>1</v>
      </c>
      <c r="BP61" s="167">
        <f t="shared" si="52"/>
        <v>1</v>
      </c>
      <c r="BQ61" s="277">
        <f t="shared" si="53"/>
        <v>0</v>
      </c>
      <c r="BR61" s="240">
        <f t="shared" si="8"/>
        <v>0</v>
      </c>
      <c r="BS61" s="48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</row>
    <row r="62" spans="1:238" s="7" customFormat="1" ht="55.5" customHeight="1" thickBot="1" x14ac:dyDescent="0.3">
      <c r="A62" s="449" t="s">
        <v>250</v>
      </c>
      <c r="B62" s="450"/>
      <c r="C62" s="451" t="s">
        <v>251</v>
      </c>
      <c r="D62" s="452"/>
      <c r="E62" s="452"/>
      <c r="F62" s="452"/>
      <c r="G62" s="452"/>
      <c r="H62" s="452"/>
      <c r="I62" s="452"/>
      <c r="J62" s="452"/>
      <c r="K62" s="452"/>
      <c r="L62" s="452"/>
      <c r="M62" s="452"/>
      <c r="N62" s="453"/>
      <c r="O62" s="500"/>
      <c r="P62" s="501"/>
      <c r="Q62" s="500"/>
      <c r="R62" s="502"/>
      <c r="S62" s="429">
        <f>SUM(S63:T65)</f>
        <v>300</v>
      </c>
      <c r="T62" s="428"/>
      <c r="U62" s="427">
        <f>SUM(U63:V65)</f>
        <v>156</v>
      </c>
      <c r="V62" s="428"/>
      <c r="W62" s="427">
        <f>SUM(W63:X65)</f>
        <v>102</v>
      </c>
      <c r="X62" s="428"/>
      <c r="Y62" s="427">
        <f>SUM(Y63:Z65)</f>
        <v>36</v>
      </c>
      <c r="Z62" s="428"/>
      <c r="AA62" s="427">
        <f>SUM(AA63:AB65)</f>
        <v>18</v>
      </c>
      <c r="AB62" s="428"/>
      <c r="AC62" s="427"/>
      <c r="AD62" s="429"/>
      <c r="AE62" s="372">
        <f>SUM(AE63:AE65)</f>
        <v>0</v>
      </c>
      <c r="AF62" s="373">
        <f>SUM(AF63:AF65)</f>
        <v>0</v>
      </c>
      <c r="AG62" s="374">
        <f>SUM(AG63:AG65)</f>
        <v>0</v>
      </c>
      <c r="AH62" s="373">
        <f t="shared" ref="AH62:BB62" si="62">SUM(AH63:AH65)</f>
        <v>0</v>
      </c>
      <c r="AI62" s="373">
        <f t="shared" si="62"/>
        <v>0</v>
      </c>
      <c r="AJ62" s="374">
        <f t="shared" si="62"/>
        <v>0</v>
      </c>
      <c r="AK62" s="373">
        <f t="shared" si="62"/>
        <v>100</v>
      </c>
      <c r="AL62" s="373">
        <f t="shared" si="62"/>
        <v>52</v>
      </c>
      <c r="AM62" s="374">
        <f t="shared" si="62"/>
        <v>3</v>
      </c>
      <c r="AN62" s="373">
        <f t="shared" si="62"/>
        <v>0</v>
      </c>
      <c r="AO62" s="373">
        <f t="shared" si="62"/>
        <v>0</v>
      </c>
      <c r="AP62" s="374">
        <f t="shared" si="62"/>
        <v>0</v>
      </c>
      <c r="AQ62" s="373">
        <f t="shared" si="62"/>
        <v>0</v>
      </c>
      <c r="AR62" s="373">
        <f t="shared" si="62"/>
        <v>0</v>
      </c>
      <c r="AS62" s="374">
        <f t="shared" si="62"/>
        <v>0</v>
      </c>
      <c r="AT62" s="373">
        <f t="shared" si="62"/>
        <v>200</v>
      </c>
      <c r="AU62" s="373">
        <f t="shared" si="62"/>
        <v>104</v>
      </c>
      <c r="AV62" s="374">
        <f t="shared" si="62"/>
        <v>6</v>
      </c>
      <c r="AW62" s="373">
        <f t="shared" si="62"/>
        <v>0</v>
      </c>
      <c r="AX62" s="373">
        <f t="shared" si="62"/>
        <v>0</v>
      </c>
      <c r="AY62" s="374">
        <f t="shared" si="62"/>
        <v>0</v>
      </c>
      <c r="AZ62" s="373">
        <f t="shared" si="62"/>
        <v>0</v>
      </c>
      <c r="BA62" s="373">
        <f t="shared" si="62"/>
        <v>0</v>
      </c>
      <c r="BB62" s="375">
        <f t="shared" si="62"/>
        <v>0</v>
      </c>
      <c r="BC62" s="430">
        <f>SUM(BC63:BE65)</f>
        <v>9</v>
      </c>
      <c r="BD62" s="430"/>
      <c r="BE62" s="431"/>
      <c r="BF62" s="432" t="s">
        <v>292</v>
      </c>
      <c r="BG62" s="433"/>
      <c r="BH62" s="433"/>
      <c r="BI62" s="434"/>
      <c r="BJ62" s="114"/>
      <c r="BK62" s="169">
        <f t="shared" si="4"/>
        <v>0</v>
      </c>
      <c r="BL62" s="48"/>
      <c r="BM62" s="48">
        <f t="shared" ref="BM62" si="63">U62*1.5+36</f>
        <v>270</v>
      </c>
      <c r="BN62" s="48">
        <f t="shared" si="7"/>
        <v>300</v>
      </c>
      <c r="BO62" s="43">
        <f t="shared" si="11"/>
        <v>7.5</v>
      </c>
      <c r="BP62" s="167">
        <f t="shared" si="52"/>
        <v>9</v>
      </c>
      <c r="BQ62" s="277">
        <f t="shared" si="53"/>
        <v>-1.5</v>
      </c>
      <c r="BR62" s="240">
        <f t="shared" si="8"/>
        <v>17.333333333333332</v>
      </c>
      <c r="BS62" s="48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</row>
    <row r="63" spans="1:238" s="7" customFormat="1" ht="87.75" customHeight="1" x14ac:dyDescent="0.25">
      <c r="A63" s="468" t="s">
        <v>272</v>
      </c>
      <c r="B63" s="469"/>
      <c r="C63" s="782" t="s">
        <v>90</v>
      </c>
      <c r="D63" s="783"/>
      <c r="E63" s="783"/>
      <c r="F63" s="783"/>
      <c r="G63" s="783"/>
      <c r="H63" s="783"/>
      <c r="I63" s="783"/>
      <c r="J63" s="783"/>
      <c r="K63" s="783"/>
      <c r="L63" s="783"/>
      <c r="M63" s="783"/>
      <c r="N63" s="784"/>
      <c r="O63" s="510">
        <v>3</v>
      </c>
      <c r="P63" s="473"/>
      <c r="Q63" s="510"/>
      <c r="R63" s="872"/>
      <c r="S63" s="794">
        <f>AK63+AN63+AH63+AE63+AQ63+AT63+AW63+AZ63</f>
        <v>100</v>
      </c>
      <c r="T63" s="637"/>
      <c r="U63" s="764">
        <f>AF63+AI63+AL63+AO63+AR63+AU63+AX63+BA63</f>
        <v>52</v>
      </c>
      <c r="V63" s="637"/>
      <c r="W63" s="637">
        <v>34</v>
      </c>
      <c r="X63" s="637"/>
      <c r="Y63" s="637">
        <v>18</v>
      </c>
      <c r="Z63" s="637"/>
      <c r="AA63" s="637">
        <v>0</v>
      </c>
      <c r="AB63" s="637"/>
      <c r="AC63" s="637"/>
      <c r="AD63" s="743"/>
      <c r="AE63" s="256"/>
      <c r="AF63" s="256"/>
      <c r="AG63" s="256"/>
      <c r="AH63" s="196"/>
      <c r="AI63" s="256"/>
      <c r="AJ63" s="256"/>
      <c r="AK63" s="158">
        <v>100</v>
      </c>
      <c r="AL63" s="256">
        <v>52</v>
      </c>
      <c r="AM63" s="332">
        <v>3</v>
      </c>
      <c r="AN63" s="196"/>
      <c r="AO63" s="256"/>
      <c r="AP63" s="332"/>
      <c r="AQ63" s="196"/>
      <c r="AR63" s="256"/>
      <c r="AS63" s="256"/>
      <c r="AT63" s="196"/>
      <c r="AU63" s="256"/>
      <c r="AV63" s="256"/>
      <c r="AW63" s="196"/>
      <c r="AX63" s="256"/>
      <c r="AY63" s="256"/>
      <c r="AZ63" s="196"/>
      <c r="BA63" s="256"/>
      <c r="BB63" s="256"/>
      <c r="BC63" s="513">
        <f>AG63+AJ63+AM63+AP63+AS63+AV63+AY63+BB63</f>
        <v>3</v>
      </c>
      <c r="BD63" s="514"/>
      <c r="BE63" s="515"/>
      <c r="BF63" s="516"/>
      <c r="BG63" s="517"/>
      <c r="BH63" s="517"/>
      <c r="BI63" s="518"/>
      <c r="BJ63" s="114">
        <v>1</v>
      </c>
      <c r="BK63" s="169">
        <f t="shared" si="4"/>
        <v>0</v>
      </c>
      <c r="BL63" s="166">
        <f>W63+Y63+AA63+AC63-U63</f>
        <v>0</v>
      </c>
      <c r="BM63" s="48">
        <f>U63*1.5+36</f>
        <v>114</v>
      </c>
      <c r="BN63" s="48">
        <f>S63</f>
        <v>100</v>
      </c>
      <c r="BO63" s="43">
        <f>BN63/40</f>
        <v>2.5</v>
      </c>
      <c r="BP63" s="167">
        <f>BC63</f>
        <v>3</v>
      </c>
      <c r="BQ63" s="277">
        <f>BO63-BP63</f>
        <v>-0.5</v>
      </c>
      <c r="BR63" s="240">
        <f>U63/BC63</f>
        <v>17.333333333333332</v>
      </c>
      <c r="BS63" s="48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</row>
    <row r="64" spans="1:238" s="7" customFormat="1" ht="62.25" customHeight="1" x14ac:dyDescent="0.25">
      <c r="A64" s="468" t="s">
        <v>273</v>
      </c>
      <c r="B64" s="469"/>
      <c r="C64" s="807" t="s">
        <v>110</v>
      </c>
      <c r="D64" s="808"/>
      <c r="E64" s="808"/>
      <c r="F64" s="808"/>
      <c r="G64" s="808"/>
      <c r="H64" s="808"/>
      <c r="I64" s="808"/>
      <c r="J64" s="808"/>
      <c r="K64" s="808"/>
      <c r="L64" s="808"/>
      <c r="M64" s="808"/>
      <c r="N64" s="809"/>
      <c r="O64" s="510"/>
      <c r="P64" s="473"/>
      <c r="Q64" s="510">
        <v>6</v>
      </c>
      <c r="R64" s="872"/>
      <c r="S64" s="935">
        <f>AK64+AN64+AH64+AE64+AQ64+AT64+AW64+AZ64</f>
        <v>100</v>
      </c>
      <c r="T64" s="470"/>
      <c r="U64" s="539">
        <f>AF64+AI64+AL64+AO64+AR64+AU64+AX64+BA64</f>
        <v>52</v>
      </c>
      <c r="V64" s="470"/>
      <c r="W64" s="470">
        <v>34</v>
      </c>
      <c r="X64" s="470"/>
      <c r="Y64" s="929">
        <v>0</v>
      </c>
      <c r="Z64" s="929"/>
      <c r="AA64" s="470">
        <v>18</v>
      </c>
      <c r="AB64" s="470"/>
      <c r="AC64" s="929"/>
      <c r="AD64" s="930"/>
      <c r="AE64" s="314"/>
      <c r="AF64" s="314"/>
      <c r="AG64" s="314"/>
      <c r="AH64" s="197"/>
      <c r="AI64" s="314"/>
      <c r="AJ64" s="314"/>
      <c r="AK64" s="197"/>
      <c r="AL64" s="314"/>
      <c r="AM64" s="314"/>
      <c r="AN64" s="197"/>
      <c r="AO64" s="314"/>
      <c r="AP64" s="318"/>
      <c r="AQ64" s="197"/>
      <c r="AR64" s="314"/>
      <c r="AS64" s="314"/>
      <c r="AT64" s="52">
        <v>100</v>
      </c>
      <c r="AU64" s="314">
        <v>52</v>
      </c>
      <c r="AV64" s="318">
        <v>3</v>
      </c>
      <c r="AW64" s="197"/>
      <c r="AX64" s="314"/>
      <c r="AY64" s="314"/>
      <c r="AZ64" s="197"/>
      <c r="BA64" s="314"/>
      <c r="BB64" s="314"/>
      <c r="BC64" s="712">
        <f>AG64+AJ64+AM64+AP64+AS64+AV64+AY64+BB64</f>
        <v>3</v>
      </c>
      <c r="BD64" s="683"/>
      <c r="BE64" s="713"/>
      <c r="BF64" s="516"/>
      <c r="BG64" s="517"/>
      <c r="BH64" s="517"/>
      <c r="BI64" s="518"/>
      <c r="BJ64" s="114">
        <v>1</v>
      </c>
      <c r="BK64" s="169">
        <f t="shared" si="4"/>
        <v>0</v>
      </c>
      <c r="BL64" s="166">
        <f>W64+Y64+AA64+AC64-U64</f>
        <v>0</v>
      </c>
      <c r="BM64" s="48">
        <f>U64*1.5</f>
        <v>78</v>
      </c>
      <c r="BN64" s="48">
        <f>S64</f>
        <v>100</v>
      </c>
      <c r="BO64" s="43">
        <f>BN64/40</f>
        <v>2.5</v>
      </c>
      <c r="BP64" s="167">
        <f>BC64</f>
        <v>3</v>
      </c>
      <c r="BQ64" s="277">
        <f>BO64-BP64</f>
        <v>-0.5</v>
      </c>
      <c r="BR64" s="240">
        <f>U64/BC64</f>
        <v>17.333333333333332</v>
      </c>
      <c r="BS64" s="48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</row>
    <row r="65" spans="1:238" s="7" customFormat="1" ht="40.5" customHeight="1" thickBot="1" x14ac:dyDescent="0.3">
      <c r="A65" s="468" t="s">
        <v>274</v>
      </c>
      <c r="B65" s="469"/>
      <c r="C65" s="656" t="s">
        <v>13</v>
      </c>
      <c r="D65" s="657"/>
      <c r="E65" s="657"/>
      <c r="F65" s="657"/>
      <c r="G65" s="657"/>
      <c r="H65" s="657"/>
      <c r="I65" s="657"/>
      <c r="J65" s="657"/>
      <c r="K65" s="657"/>
      <c r="L65" s="657"/>
      <c r="M65" s="657"/>
      <c r="N65" s="658"/>
      <c r="O65" s="510">
        <v>6</v>
      </c>
      <c r="P65" s="473"/>
      <c r="Q65" s="510"/>
      <c r="R65" s="872"/>
      <c r="S65" s="484">
        <f t="shared" si="61"/>
        <v>100</v>
      </c>
      <c r="T65" s="485"/>
      <c r="U65" s="486">
        <f>AF65+AI65+AL65+AO65+AR65+AU65+AX65+BA65</f>
        <v>52</v>
      </c>
      <c r="V65" s="485"/>
      <c r="W65" s="485">
        <v>34</v>
      </c>
      <c r="X65" s="485"/>
      <c r="Y65" s="485">
        <v>18</v>
      </c>
      <c r="Z65" s="485"/>
      <c r="AA65" s="487">
        <v>0</v>
      </c>
      <c r="AB65" s="487"/>
      <c r="AC65" s="485"/>
      <c r="AD65" s="775"/>
      <c r="AE65" s="319"/>
      <c r="AF65" s="319"/>
      <c r="AG65" s="319"/>
      <c r="AH65" s="327"/>
      <c r="AI65" s="319"/>
      <c r="AJ65" s="319"/>
      <c r="AK65" s="327"/>
      <c r="AL65" s="319"/>
      <c r="AM65" s="319"/>
      <c r="AN65" s="327"/>
      <c r="AO65" s="319"/>
      <c r="AP65" s="350"/>
      <c r="AQ65" s="327"/>
      <c r="AR65" s="319"/>
      <c r="AS65" s="319"/>
      <c r="AT65" s="402">
        <v>100</v>
      </c>
      <c r="AU65" s="392">
        <v>52</v>
      </c>
      <c r="AV65" s="399">
        <v>3</v>
      </c>
      <c r="AW65" s="353"/>
      <c r="AX65" s="319"/>
      <c r="AY65" s="350"/>
      <c r="AZ65" s="327"/>
      <c r="BA65" s="319"/>
      <c r="BB65" s="319"/>
      <c r="BC65" s="712">
        <f t="shared" si="56"/>
        <v>3</v>
      </c>
      <c r="BD65" s="683"/>
      <c r="BE65" s="713"/>
      <c r="BF65" s="516"/>
      <c r="BG65" s="517"/>
      <c r="BH65" s="517"/>
      <c r="BI65" s="518"/>
      <c r="BJ65" s="114">
        <v>1</v>
      </c>
      <c r="BK65" s="169">
        <f t="shared" si="4"/>
        <v>0</v>
      </c>
      <c r="BL65" s="166">
        <f t="shared" si="27"/>
        <v>0</v>
      </c>
      <c r="BM65" s="48">
        <f>U65*1.5+36</f>
        <v>114</v>
      </c>
      <c r="BN65" s="48">
        <f t="shared" si="7"/>
        <v>100</v>
      </c>
      <c r="BO65" s="43">
        <f t="shared" si="11"/>
        <v>2.5</v>
      </c>
      <c r="BP65" s="167">
        <f t="shared" si="52"/>
        <v>3</v>
      </c>
      <c r="BQ65" s="277">
        <f t="shared" si="53"/>
        <v>-0.5</v>
      </c>
      <c r="BR65" s="240">
        <f t="shared" si="8"/>
        <v>17.333333333333332</v>
      </c>
      <c r="BS65" s="48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</row>
    <row r="66" spans="1:238" s="7" customFormat="1" ht="55.5" customHeight="1" thickBot="1" x14ac:dyDescent="0.3">
      <c r="A66" s="449" t="s">
        <v>252</v>
      </c>
      <c r="B66" s="450"/>
      <c r="C66" s="451" t="s">
        <v>253</v>
      </c>
      <c r="D66" s="452"/>
      <c r="E66" s="452"/>
      <c r="F66" s="452"/>
      <c r="G66" s="452"/>
      <c r="H66" s="452"/>
      <c r="I66" s="452"/>
      <c r="J66" s="452"/>
      <c r="K66" s="452"/>
      <c r="L66" s="452"/>
      <c r="M66" s="452"/>
      <c r="N66" s="453"/>
      <c r="O66" s="494"/>
      <c r="P66" s="495"/>
      <c r="Q66" s="494"/>
      <c r="R66" s="496"/>
      <c r="S66" s="497">
        <f>SUM(S67:T71)</f>
        <v>735</v>
      </c>
      <c r="T66" s="498"/>
      <c r="U66" s="499">
        <f>SUM(U67:V71)</f>
        <v>386</v>
      </c>
      <c r="V66" s="498"/>
      <c r="W66" s="499">
        <f t="shared" ref="W66" si="64">SUM(W67:X71)</f>
        <v>218</v>
      </c>
      <c r="X66" s="498"/>
      <c r="Y66" s="499">
        <f t="shared" ref="Y66" si="65">SUM(Y67:Z71)</f>
        <v>34</v>
      </c>
      <c r="Z66" s="498"/>
      <c r="AA66" s="499">
        <f t="shared" ref="AA66" si="66">SUM(AA67:AB71)</f>
        <v>134</v>
      </c>
      <c r="AB66" s="498"/>
      <c r="AC66" s="499"/>
      <c r="AD66" s="497"/>
      <c r="AE66" s="372">
        <f>SUM(AE67:AE71)</f>
        <v>0</v>
      </c>
      <c r="AF66" s="373">
        <f>SUM(AF67:AF71)</f>
        <v>0</v>
      </c>
      <c r="AG66" s="374">
        <f>SUM(AG67:AG71)</f>
        <v>0</v>
      </c>
      <c r="AH66" s="373">
        <f t="shared" ref="AH66:BB66" si="67">SUM(AH67:AH71)</f>
        <v>0</v>
      </c>
      <c r="AI66" s="373">
        <f t="shared" si="67"/>
        <v>0</v>
      </c>
      <c r="AJ66" s="374">
        <f t="shared" si="67"/>
        <v>0</v>
      </c>
      <c r="AK66" s="373">
        <f t="shared" si="67"/>
        <v>0</v>
      </c>
      <c r="AL66" s="373">
        <f t="shared" si="67"/>
        <v>0</v>
      </c>
      <c r="AM66" s="374">
        <f t="shared" si="67"/>
        <v>0</v>
      </c>
      <c r="AN66" s="373">
        <f t="shared" si="67"/>
        <v>0</v>
      </c>
      <c r="AO66" s="373">
        <f t="shared" si="67"/>
        <v>0</v>
      </c>
      <c r="AP66" s="374">
        <f t="shared" si="67"/>
        <v>0</v>
      </c>
      <c r="AQ66" s="373">
        <f>SUM(AQ67:AQ71)</f>
        <v>120</v>
      </c>
      <c r="AR66" s="373">
        <f>SUM(AR67:AR71)</f>
        <v>84</v>
      </c>
      <c r="AS66" s="374">
        <f t="shared" si="67"/>
        <v>3</v>
      </c>
      <c r="AT66" s="373">
        <f>SUM(AT67:AT71)</f>
        <v>160</v>
      </c>
      <c r="AU66" s="373">
        <f t="shared" si="67"/>
        <v>84</v>
      </c>
      <c r="AV66" s="374">
        <f t="shared" si="67"/>
        <v>4</v>
      </c>
      <c r="AW66" s="373">
        <f t="shared" si="67"/>
        <v>320</v>
      </c>
      <c r="AX66" s="373">
        <f t="shared" si="67"/>
        <v>170</v>
      </c>
      <c r="AY66" s="374">
        <f t="shared" si="67"/>
        <v>9</v>
      </c>
      <c r="AZ66" s="373">
        <f>SUM(AZ67:AZ71)</f>
        <v>135</v>
      </c>
      <c r="BA66" s="373">
        <f t="shared" si="67"/>
        <v>48</v>
      </c>
      <c r="BB66" s="375">
        <f t="shared" si="67"/>
        <v>4</v>
      </c>
      <c r="BC66" s="430">
        <f>SUM(BC67:BE71)</f>
        <v>20</v>
      </c>
      <c r="BD66" s="430"/>
      <c r="BE66" s="431"/>
      <c r="BF66" s="432"/>
      <c r="BG66" s="433"/>
      <c r="BH66" s="433"/>
      <c r="BI66" s="434"/>
      <c r="BJ66" s="114"/>
      <c r="BK66" s="169">
        <f t="shared" si="4"/>
        <v>0</v>
      </c>
      <c r="BL66" s="48"/>
      <c r="BM66" s="48">
        <f t="shared" ref="BM66" si="68">U66*1.5+36</f>
        <v>615</v>
      </c>
      <c r="BN66" s="48">
        <f t="shared" si="7"/>
        <v>735</v>
      </c>
      <c r="BO66" s="43">
        <f t="shared" si="11"/>
        <v>18.375</v>
      </c>
      <c r="BP66" s="167">
        <f t="shared" si="52"/>
        <v>20</v>
      </c>
      <c r="BQ66" s="277">
        <f t="shared" si="53"/>
        <v>-1.625</v>
      </c>
      <c r="BR66" s="240">
        <f t="shared" si="8"/>
        <v>19.3</v>
      </c>
      <c r="BS66" s="48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</row>
    <row r="67" spans="1:238" s="7" customFormat="1" ht="27.75" customHeight="1" x14ac:dyDescent="0.25">
      <c r="A67" s="468" t="s">
        <v>276</v>
      </c>
      <c r="B67" s="469"/>
      <c r="C67" s="656" t="s">
        <v>73</v>
      </c>
      <c r="D67" s="657"/>
      <c r="E67" s="657"/>
      <c r="F67" s="657"/>
      <c r="G67" s="657"/>
      <c r="H67" s="657"/>
      <c r="I67" s="657"/>
      <c r="J67" s="657"/>
      <c r="K67" s="657"/>
      <c r="L67" s="657"/>
      <c r="M67" s="657"/>
      <c r="N67" s="658"/>
      <c r="O67" s="510">
        <v>5.6</v>
      </c>
      <c r="P67" s="473"/>
      <c r="Q67" s="510"/>
      <c r="R67" s="511"/>
      <c r="S67" s="793">
        <f>AK67+AN67+AH67+AE67+AQ67+AT67+AW67+AZ67</f>
        <v>240</v>
      </c>
      <c r="T67" s="473"/>
      <c r="U67" s="539">
        <f>AF67+AI67+AL67+AO67+AR67+AU67+AX67+BA67</f>
        <v>168</v>
      </c>
      <c r="V67" s="470"/>
      <c r="W67" s="510">
        <v>84</v>
      </c>
      <c r="X67" s="473"/>
      <c r="Y67" s="510">
        <v>34</v>
      </c>
      <c r="Z67" s="473"/>
      <c r="AA67" s="510">
        <v>50</v>
      </c>
      <c r="AB67" s="473"/>
      <c r="AC67" s="510"/>
      <c r="AD67" s="511"/>
      <c r="AE67" s="339"/>
      <c r="AF67" s="256"/>
      <c r="AG67" s="256"/>
      <c r="AH67" s="196"/>
      <c r="AI67" s="256"/>
      <c r="AJ67" s="256"/>
      <c r="AK67" s="196"/>
      <c r="AL67" s="256"/>
      <c r="AM67" s="256"/>
      <c r="AN67" s="196"/>
      <c r="AO67" s="256"/>
      <c r="AP67" s="256"/>
      <c r="AQ67" s="158">
        <v>120</v>
      </c>
      <c r="AR67" s="256">
        <v>84</v>
      </c>
      <c r="AS67" s="332">
        <v>3</v>
      </c>
      <c r="AT67" s="158">
        <v>120</v>
      </c>
      <c r="AU67" s="256">
        <v>84</v>
      </c>
      <c r="AV67" s="332">
        <v>3</v>
      </c>
      <c r="AW67" s="196"/>
      <c r="AX67" s="256"/>
      <c r="AY67" s="332"/>
      <c r="AZ67" s="196"/>
      <c r="BA67" s="256"/>
      <c r="BB67" s="256"/>
      <c r="BC67" s="712">
        <f>AG67+AJ67+AM67+AP67+AS67+AV67+AY67+BB67</f>
        <v>6</v>
      </c>
      <c r="BD67" s="683"/>
      <c r="BE67" s="713"/>
      <c r="BF67" s="435" t="s">
        <v>293</v>
      </c>
      <c r="BG67" s="447"/>
      <c r="BH67" s="447"/>
      <c r="BI67" s="448"/>
      <c r="BJ67" s="114">
        <v>1</v>
      </c>
      <c r="BK67" s="169">
        <f t="shared" si="4"/>
        <v>0</v>
      </c>
      <c r="BL67" s="166">
        <f>W67+Y67+AA67+AC67-U67</f>
        <v>0</v>
      </c>
      <c r="BM67" s="48">
        <f>U67*1.5+36*2</f>
        <v>324</v>
      </c>
      <c r="BN67" s="48">
        <f>S67</f>
        <v>240</v>
      </c>
      <c r="BO67" s="43">
        <f>BN67/40</f>
        <v>6</v>
      </c>
      <c r="BP67" s="167">
        <f>BC67</f>
        <v>6</v>
      </c>
      <c r="BQ67" s="277">
        <f>BO67-BP67</f>
        <v>0</v>
      </c>
      <c r="BR67" s="240">
        <f>U67/BC67</f>
        <v>28</v>
      </c>
      <c r="BS67" s="48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</row>
    <row r="68" spans="1:238" s="7" customFormat="1" ht="55.5" customHeight="1" x14ac:dyDescent="0.25">
      <c r="A68" s="819"/>
      <c r="B68" s="820"/>
      <c r="C68" s="807" t="s">
        <v>87</v>
      </c>
      <c r="D68" s="808"/>
      <c r="E68" s="808"/>
      <c r="F68" s="808"/>
      <c r="G68" s="808"/>
      <c r="H68" s="808"/>
      <c r="I68" s="808"/>
      <c r="J68" s="808"/>
      <c r="K68" s="808"/>
      <c r="L68" s="808"/>
      <c r="M68" s="808"/>
      <c r="N68" s="809"/>
      <c r="O68" s="510"/>
      <c r="P68" s="473"/>
      <c r="Q68" s="510"/>
      <c r="R68" s="511"/>
      <c r="S68" s="793">
        <f>AK68+AN68+AH68+AE68+AQ68+AT68+AW68+AZ68</f>
        <v>40</v>
      </c>
      <c r="T68" s="473"/>
      <c r="U68" s="539"/>
      <c r="V68" s="470"/>
      <c r="W68" s="510"/>
      <c r="X68" s="473"/>
      <c r="Y68" s="510"/>
      <c r="Z68" s="473"/>
      <c r="AA68" s="510"/>
      <c r="AB68" s="473"/>
      <c r="AC68" s="510"/>
      <c r="AD68" s="511"/>
      <c r="AE68" s="313"/>
      <c r="AF68" s="314"/>
      <c r="AG68" s="314"/>
      <c r="AH68" s="197"/>
      <c r="AI68" s="314"/>
      <c r="AJ68" s="314"/>
      <c r="AK68" s="197"/>
      <c r="AL68" s="314"/>
      <c r="AM68" s="314"/>
      <c r="AN68" s="197"/>
      <c r="AO68" s="314"/>
      <c r="AP68" s="314"/>
      <c r="AQ68" s="52"/>
      <c r="AR68" s="314"/>
      <c r="AS68" s="318"/>
      <c r="AT68" s="197">
        <v>40</v>
      </c>
      <c r="AU68" s="314"/>
      <c r="AV68" s="318">
        <v>1</v>
      </c>
      <c r="AW68" s="197"/>
      <c r="AX68" s="314"/>
      <c r="AY68" s="318"/>
      <c r="AZ68" s="197"/>
      <c r="BA68" s="314"/>
      <c r="BB68" s="314"/>
      <c r="BC68" s="712">
        <f>AG68+AJ68+AM68+AP68+AS68+AV68+AY68+BB68</f>
        <v>1</v>
      </c>
      <c r="BD68" s="683"/>
      <c r="BE68" s="713"/>
      <c r="BF68" s="454"/>
      <c r="BG68" s="455"/>
      <c r="BH68" s="455"/>
      <c r="BI68" s="456"/>
      <c r="BJ68" s="114"/>
      <c r="BK68" s="169">
        <f t="shared" si="4"/>
        <v>0</v>
      </c>
      <c r="BL68" s="166">
        <f>W68+Y68+AA68+AC68-U68</f>
        <v>0</v>
      </c>
      <c r="BM68" s="48">
        <f>U68*1.5</f>
        <v>0</v>
      </c>
      <c r="BN68" s="48">
        <f>S68</f>
        <v>40</v>
      </c>
      <c r="BO68" s="43">
        <f>BN68/40</f>
        <v>1</v>
      </c>
      <c r="BP68" s="167">
        <f>BC68</f>
        <v>1</v>
      </c>
      <c r="BQ68" s="277">
        <f>BO68-BP68</f>
        <v>0</v>
      </c>
      <c r="BR68" s="240">
        <f>U68/BC68</f>
        <v>0</v>
      </c>
      <c r="BS68" s="48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</row>
    <row r="69" spans="1:238" s="7" customFormat="1" ht="37.5" customHeight="1" x14ac:dyDescent="0.25">
      <c r="A69" s="477" t="s">
        <v>277</v>
      </c>
      <c r="B69" s="478"/>
      <c r="C69" s="656" t="s">
        <v>34</v>
      </c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8"/>
      <c r="O69" s="510">
        <v>7</v>
      </c>
      <c r="P69" s="473"/>
      <c r="Q69" s="510"/>
      <c r="R69" s="511"/>
      <c r="S69" s="793">
        <f t="shared" si="61"/>
        <v>120</v>
      </c>
      <c r="T69" s="473"/>
      <c r="U69" s="539">
        <f>AF69+AI69+AL69+AO69+AR69+AU69+AX69+BA69</f>
        <v>84</v>
      </c>
      <c r="V69" s="470"/>
      <c r="W69" s="510">
        <v>50</v>
      </c>
      <c r="X69" s="473"/>
      <c r="Y69" s="613">
        <v>0</v>
      </c>
      <c r="Z69" s="614"/>
      <c r="AA69" s="510">
        <v>34</v>
      </c>
      <c r="AB69" s="473"/>
      <c r="AC69" s="510"/>
      <c r="AD69" s="511"/>
      <c r="AE69" s="313"/>
      <c r="AF69" s="314"/>
      <c r="AG69" s="314"/>
      <c r="AH69" s="197"/>
      <c r="AI69" s="314"/>
      <c r="AJ69" s="314"/>
      <c r="AK69" s="197"/>
      <c r="AL69" s="314"/>
      <c r="AM69" s="314"/>
      <c r="AN69" s="197"/>
      <c r="AO69" s="314"/>
      <c r="AP69" s="314"/>
      <c r="AQ69" s="197"/>
      <c r="AR69" s="314"/>
      <c r="AS69" s="314"/>
      <c r="AT69" s="197"/>
      <c r="AU69" s="314"/>
      <c r="AV69" s="314"/>
      <c r="AW69" s="52">
        <v>120</v>
      </c>
      <c r="AX69" s="314">
        <v>84</v>
      </c>
      <c r="AY69" s="318">
        <v>3</v>
      </c>
      <c r="AZ69" s="197"/>
      <c r="BA69" s="314"/>
      <c r="BB69" s="318"/>
      <c r="BC69" s="712">
        <f t="shared" si="56"/>
        <v>3</v>
      </c>
      <c r="BD69" s="683"/>
      <c r="BE69" s="713"/>
      <c r="BF69" s="516" t="s">
        <v>294</v>
      </c>
      <c r="BG69" s="517"/>
      <c r="BH69" s="517"/>
      <c r="BI69" s="518"/>
      <c r="BJ69" s="114">
        <v>1</v>
      </c>
      <c r="BK69" s="169">
        <f t="shared" si="4"/>
        <v>0</v>
      </c>
      <c r="BL69" s="166">
        <f t="shared" si="27"/>
        <v>0</v>
      </c>
      <c r="BM69" s="48">
        <f>U69*1.5+36</f>
        <v>162</v>
      </c>
      <c r="BN69" s="48">
        <f t="shared" si="7"/>
        <v>120</v>
      </c>
      <c r="BO69" s="43">
        <f t="shared" si="11"/>
        <v>3</v>
      </c>
      <c r="BP69" s="167">
        <f t="shared" si="52"/>
        <v>3</v>
      </c>
      <c r="BQ69" s="277">
        <f t="shared" si="53"/>
        <v>0</v>
      </c>
      <c r="BR69" s="240">
        <f t="shared" si="8"/>
        <v>28</v>
      </c>
      <c r="BS69" s="48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</row>
    <row r="70" spans="1:238" s="7" customFormat="1" ht="57.75" customHeight="1" x14ac:dyDescent="0.25">
      <c r="A70" s="468" t="s">
        <v>278</v>
      </c>
      <c r="B70" s="469"/>
      <c r="C70" s="782" t="s">
        <v>116</v>
      </c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4"/>
      <c r="O70" s="510">
        <v>8</v>
      </c>
      <c r="P70" s="473"/>
      <c r="Q70" s="510">
        <v>7</v>
      </c>
      <c r="R70" s="511"/>
      <c r="S70" s="793">
        <f>AK70+AN70+AH70+AE70+AQ70+AT70+AW70+AZ70</f>
        <v>295</v>
      </c>
      <c r="T70" s="473"/>
      <c r="U70" s="539">
        <f>AF70+AI70+AL70+AO70+AR70+AU70+AX70+BA70</f>
        <v>134</v>
      </c>
      <c r="V70" s="470"/>
      <c r="W70" s="510">
        <v>84</v>
      </c>
      <c r="X70" s="473"/>
      <c r="Y70" s="613">
        <v>0</v>
      </c>
      <c r="Z70" s="614"/>
      <c r="AA70" s="510">
        <v>50</v>
      </c>
      <c r="AB70" s="473"/>
      <c r="AC70" s="510"/>
      <c r="AD70" s="511"/>
      <c r="AE70" s="313"/>
      <c r="AF70" s="314"/>
      <c r="AG70" s="314"/>
      <c r="AH70" s="197"/>
      <c r="AI70" s="314"/>
      <c r="AJ70" s="314"/>
      <c r="AK70" s="197"/>
      <c r="AL70" s="314"/>
      <c r="AM70" s="314"/>
      <c r="AN70" s="197"/>
      <c r="AO70" s="314"/>
      <c r="AP70" s="314"/>
      <c r="AQ70" s="197"/>
      <c r="AR70" s="314"/>
      <c r="AS70" s="314"/>
      <c r="AT70" s="197"/>
      <c r="AU70" s="314"/>
      <c r="AV70" s="318"/>
      <c r="AW70" s="52">
        <v>200</v>
      </c>
      <c r="AX70" s="314">
        <v>86</v>
      </c>
      <c r="AY70" s="318">
        <v>6</v>
      </c>
      <c r="AZ70" s="52">
        <v>95</v>
      </c>
      <c r="BA70" s="314">
        <v>48</v>
      </c>
      <c r="BB70" s="318">
        <v>3</v>
      </c>
      <c r="BC70" s="712">
        <f t="shared" si="56"/>
        <v>9</v>
      </c>
      <c r="BD70" s="683"/>
      <c r="BE70" s="713"/>
      <c r="BF70" s="435" t="s">
        <v>295</v>
      </c>
      <c r="BG70" s="447"/>
      <c r="BH70" s="447"/>
      <c r="BI70" s="448"/>
      <c r="BJ70" s="114">
        <v>1</v>
      </c>
      <c r="BK70" s="169">
        <f t="shared" si="4"/>
        <v>0</v>
      </c>
      <c r="BL70" s="166">
        <f t="shared" si="27"/>
        <v>0</v>
      </c>
      <c r="BM70" s="48">
        <f>U70*1.5+36</f>
        <v>237</v>
      </c>
      <c r="BN70" s="48">
        <f t="shared" si="7"/>
        <v>295</v>
      </c>
      <c r="BO70" s="43">
        <f t="shared" si="11"/>
        <v>7.375</v>
      </c>
      <c r="BP70" s="167">
        <f t="shared" si="52"/>
        <v>9</v>
      </c>
      <c r="BQ70" s="277">
        <f t="shared" si="53"/>
        <v>-1.625</v>
      </c>
      <c r="BR70" s="240">
        <f t="shared" si="8"/>
        <v>14.888888888888889</v>
      </c>
      <c r="BS70" s="48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</row>
    <row r="71" spans="1:238" s="7" customFormat="1" ht="93.75" customHeight="1" thickBot="1" x14ac:dyDescent="0.3">
      <c r="A71" s="477"/>
      <c r="B71" s="478"/>
      <c r="C71" s="479" t="s">
        <v>117</v>
      </c>
      <c r="D71" s="480"/>
      <c r="E71" s="480"/>
      <c r="F71" s="480"/>
      <c r="G71" s="480"/>
      <c r="H71" s="480"/>
      <c r="I71" s="480"/>
      <c r="J71" s="480"/>
      <c r="K71" s="480"/>
      <c r="L71" s="480"/>
      <c r="M71" s="480"/>
      <c r="N71" s="481"/>
      <c r="O71" s="474"/>
      <c r="P71" s="475"/>
      <c r="Q71" s="474"/>
      <c r="R71" s="476"/>
      <c r="S71" s="842">
        <f>AE71+AH71+AK71+AN71+AQ71+AT71+AW71+AZ71</f>
        <v>40</v>
      </c>
      <c r="T71" s="475"/>
      <c r="U71" s="785"/>
      <c r="V71" s="786"/>
      <c r="W71" s="474"/>
      <c r="X71" s="475"/>
      <c r="Y71" s="474"/>
      <c r="Z71" s="475"/>
      <c r="AA71" s="474"/>
      <c r="AB71" s="475"/>
      <c r="AC71" s="474"/>
      <c r="AD71" s="476"/>
      <c r="AE71" s="324"/>
      <c r="AF71" s="319"/>
      <c r="AG71" s="319"/>
      <c r="AH71" s="327"/>
      <c r="AI71" s="319"/>
      <c r="AJ71" s="319"/>
      <c r="AK71" s="327"/>
      <c r="AL71" s="319"/>
      <c r="AM71" s="319"/>
      <c r="AN71" s="327"/>
      <c r="AO71" s="319"/>
      <c r="AP71" s="319"/>
      <c r="AQ71" s="327"/>
      <c r="AR71" s="319"/>
      <c r="AS71" s="319"/>
      <c r="AT71" s="327"/>
      <c r="AU71" s="319"/>
      <c r="AV71" s="319"/>
      <c r="AW71" s="327"/>
      <c r="AX71" s="319"/>
      <c r="AY71" s="350"/>
      <c r="AZ71" s="327">
        <v>40</v>
      </c>
      <c r="BA71" s="319"/>
      <c r="BB71" s="350">
        <v>1</v>
      </c>
      <c r="BC71" s="924">
        <f>AG71+AJ71+AM71+AP71+AS71+AV71+AY71+BB71</f>
        <v>1</v>
      </c>
      <c r="BD71" s="925"/>
      <c r="BE71" s="869"/>
      <c r="BF71" s="460"/>
      <c r="BG71" s="461"/>
      <c r="BH71" s="461"/>
      <c r="BI71" s="462"/>
      <c r="BJ71" s="114"/>
      <c r="BK71" s="169">
        <f t="shared" si="4"/>
        <v>0</v>
      </c>
      <c r="BL71" s="166">
        <f t="shared" si="27"/>
        <v>0</v>
      </c>
      <c r="BM71" s="48">
        <f>U71*1.5</f>
        <v>0</v>
      </c>
      <c r="BN71" s="48">
        <f t="shared" si="7"/>
        <v>40</v>
      </c>
      <c r="BO71" s="43">
        <f t="shared" si="11"/>
        <v>1</v>
      </c>
      <c r="BP71" s="167">
        <f t="shared" si="52"/>
        <v>1</v>
      </c>
      <c r="BQ71" s="277">
        <f t="shared" si="53"/>
        <v>0</v>
      </c>
      <c r="BR71" s="240">
        <f t="shared" si="8"/>
        <v>0</v>
      </c>
      <c r="BS71" s="48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</row>
    <row r="72" spans="1:238" s="7" customFormat="1" ht="53.25" customHeight="1" thickBot="1" x14ac:dyDescent="0.3">
      <c r="A72" s="449" t="s">
        <v>166</v>
      </c>
      <c r="B72" s="822"/>
      <c r="C72" s="802" t="s">
        <v>167</v>
      </c>
      <c r="D72" s="452"/>
      <c r="E72" s="452"/>
      <c r="F72" s="452"/>
      <c r="G72" s="452"/>
      <c r="H72" s="452"/>
      <c r="I72" s="452"/>
      <c r="J72" s="452"/>
      <c r="K72" s="452"/>
      <c r="L72" s="452"/>
      <c r="M72" s="452"/>
      <c r="N72" s="453"/>
      <c r="O72" s="494"/>
      <c r="P72" s="495"/>
      <c r="Q72" s="845"/>
      <c r="R72" s="846"/>
      <c r="S72" s="825">
        <f>S73+S76+S80+S84+S89+S94</f>
        <v>2540</v>
      </c>
      <c r="T72" s="623"/>
      <c r="U72" s="622">
        <f>U73+U76+U80+U84+U89+U94</f>
        <v>1312</v>
      </c>
      <c r="V72" s="623"/>
      <c r="W72" s="622">
        <f>W73+W76+W80+W84+W89+W94</f>
        <v>648</v>
      </c>
      <c r="X72" s="623"/>
      <c r="Y72" s="622">
        <f>Y73+Y76+Y80+Y84+Y89+Y94</f>
        <v>170</v>
      </c>
      <c r="Z72" s="623"/>
      <c r="AA72" s="622">
        <f>AA73+AA76+AA80+AA84+AA89+AA94</f>
        <v>410</v>
      </c>
      <c r="AB72" s="623"/>
      <c r="AC72" s="636">
        <f>AC73+AC76+AC80</f>
        <v>0</v>
      </c>
      <c r="AD72" s="430"/>
      <c r="AE72" s="384">
        <f t="shared" ref="AE72:AS72" si="69">AE73+AE76+AE80+AE84+AE89+AE94</f>
        <v>200</v>
      </c>
      <c r="AF72" s="385">
        <f t="shared" si="69"/>
        <v>68</v>
      </c>
      <c r="AG72" s="386">
        <f t="shared" si="69"/>
        <v>6</v>
      </c>
      <c r="AH72" s="385">
        <f t="shared" si="69"/>
        <v>436</v>
      </c>
      <c r="AI72" s="385">
        <f t="shared" si="69"/>
        <v>244</v>
      </c>
      <c r="AJ72" s="386">
        <f t="shared" si="69"/>
        <v>12</v>
      </c>
      <c r="AK72" s="385">
        <f t="shared" si="69"/>
        <v>724</v>
      </c>
      <c r="AL72" s="385">
        <f t="shared" si="69"/>
        <v>340</v>
      </c>
      <c r="AM72" s="386">
        <f t="shared" si="69"/>
        <v>21</v>
      </c>
      <c r="AN72" s="385">
        <f t="shared" si="69"/>
        <v>440</v>
      </c>
      <c r="AO72" s="385">
        <f t="shared" si="69"/>
        <v>272</v>
      </c>
      <c r="AP72" s="386">
        <f t="shared" si="69"/>
        <v>12</v>
      </c>
      <c r="AQ72" s="385">
        <f t="shared" si="69"/>
        <v>520</v>
      </c>
      <c r="AR72" s="385">
        <f t="shared" si="69"/>
        <v>240</v>
      </c>
      <c r="AS72" s="386">
        <f t="shared" si="69"/>
        <v>15</v>
      </c>
      <c r="AT72" s="384">
        <f>AT73+AT76+AT80+AT84+AT89+AT94+AT100</f>
        <v>120</v>
      </c>
      <c r="AU72" s="385">
        <f>AU73+AU76+AU80+AU84+AU89+AU94+AU100</f>
        <v>84</v>
      </c>
      <c r="AV72" s="386">
        <f>AV73+AV76+AV80+AV84+AV89+AV94+AV100</f>
        <v>3</v>
      </c>
      <c r="AW72" s="385">
        <f t="shared" ref="AW72:BB72" si="70">AW73+AW76+AW80+AW84+AW89+AW94+AW100+AW106</f>
        <v>640</v>
      </c>
      <c r="AX72" s="385">
        <f t="shared" si="70"/>
        <v>304</v>
      </c>
      <c r="AY72" s="385">
        <f t="shared" si="70"/>
        <v>18</v>
      </c>
      <c r="AZ72" s="385">
        <f t="shared" si="70"/>
        <v>410</v>
      </c>
      <c r="BA72" s="385">
        <f t="shared" si="70"/>
        <v>176</v>
      </c>
      <c r="BB72" s="385">
        <f t="shared" si="70"/>
        <v>12</v>
      </c>
      <c r="BC72" s="825">
        <f>BC73+BC76+BC80+BC84+BC89+BC94</f>
        <v>72</v>
      </c>
      <c r="BD72" s="825"/>
      <c r="BE72" s="623"/>
      <c r="BF72" s="432"/>
      <c r="BG72" s="433"/>
      <c r="BH72" s="433"/>
      <c r="BI72" s="434"/>
      <c r="BJ72" s="114"/>
      <c r="BK72" s="169">
        <f t="shared" si="4"/>
        <v>950</v>
      </c>
      <c r="BL72" s="166">
        <f t="shared" si="27"/>
        <v>-84</v>
      </c>
      <c r="BM72" s="48"/>
      <c r="BN72" s="48">
        <f t="shared" si="7"/>
        <v>2540</v>
      </c>
      <c r="BO72" s="43">
        <f t="shared" si="11"/>
        <v>63.5</v>
      </c>
      <c r="BP72" s="167">
        <f t="shared" si="52"/>
        <v>72</v>
      </c>
      <c r="BQ72" s="277">
        <f t="shared" si="53"/>
        <v>-8.5</v>
      </c>
      <c r="BR72" s="240">
        <f t="shared" si="8"/>
        <v>18.222222222222221</v>
      </c>
      <c r="BS72" s="48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</row>
    <row r="73" spans="1:238" s="371" customFormat="1" ht="56.25" customHeight="1" thickBot="1" x14ac:dyDescent="0.3">
      <c r="A73" s="449" t="s">
        <v>8</v>
      </c>
      <c r="B73" s="822"/>
      <c r="C73" s="802" t="s">
        <v>258</v>
      </c>
      <c r="D73" s="452"/>
      <c r="E73" s="452"/>
      <c r="F73" s="452"/>
      <c r="G73" s="452"/>
      <c r="H73" s="452"/>
      <c r="I73" s="452"/>
      <c r="J73" s="452"/>
      <c r="K73" s="452"/>
      <c r="L73" s="452"/>
      <c r="M73" s="452"/>
      <c r="N73" s="453"/>
      <c r="O73" s="494"/>
      <c r="P73" s="495"/>
      <c r="Q73" s="494"/>
      <c r="R73" s="496"/>
      <c r="S73" s="430">
        <f>SUM(S74+S75)</f>
        <v>216</v>
      </c>
      <c r="T73" s="431"/>
      <c r="U73" s="636">
        <f>U74+U75</f>
        <v>108</v>
      </c>
      <c r="V73" s="431"/>
      <c r="W73" s="636">
        <f t="shared" ref="W73" si="71">W74+W75</f>
        <v>40</v>
      </c>
      <c r="X73" s="431"/>
      <c r="Y73" s="636">
        <f t="shared" ref="Y73" si="72">Y74+Y75</f>
        <v>0</v>
      </c>
      <c r="Z73" s="431"/>
      <c r="AA73" s="636">
        <f t="shared" ref="AA73" si="73">AA74+AA75</f>
        <v>68</v>
      </c>
      <c r="AB73" s="431"/>
      <c r="AC73" s="636">
        <f>SUM(AC74:AD75)</f>
        <v>0</v>
      </c>
      <c r="AD73" s="430"/>
      <c r="AE73" s="387">
        <f>SUM(AE74:AE75)</f>
        <v>0</v>
      </c>
      <c r="AF73" s="374">
        <f t="shared" ref="AF73:AG73" si="74">SUM(AF74:AF75)</f>
        <v>0</v>
      </c>
      <c r="AG73" s="374">
        <f t="shared" si="74"/>
        <v>0</v>
      </c>
      <c r="AH73" s="373">
        <f>SUM(AH74:AH75)</f>
        <v>216</v>
      </c>
      <c r="AI73" s="373">
        <f t="shared" ref="AI73:BB73" si="75">SUM(AI74:AI75)</f>
        <v>108</v>
      </c>
      <c r="AJ73" s="374">
        <f t="shared" si="75"/>
        <v>6</v>
      </c>
      <c r="AK73" s="374">
        <f t="shared" si="75"/>
        <v>0</v>
      </c>
      <c r="AL73" s="374">
        <f t="shared" si="75"/>
        <v>0</v>
      </c>
      <c r="AM73" s="374">
        <f t="shared" si="75"/>
        <v>0</v>
      </c>
      <c r="AN73" s="374">
        <f t="shared" si="75"/>
        <v>0</v>
      </c>
      <c r="AO73" s="374">
        <f t="shared" si="75"/>
        <v>0</v>
      </c>
      <c r="AP73" s="374">
        <f t="shared" si="75"/>
        <v>0</v>
      </c>
      <c r="AQ73" s="374">
        <f t="shared" si="75"/>
        <v>0</v>
      </c>
      <c r="AR73" s="374">
        <f t="shared" si="75"/>
        <v>0</v>
      </c>
      <c r="AS73" s="374">
        <f t="shared" si="75"/>
        <v>0</v>
      </c>
      <c r="AT73" s="387">
        <f t="shared" si="75"/>
        <v>0</v>
      </c>
      <c r="AU73" s="374">
        <f t="shared" si="75"/>
        <v>0</v>
      </c>
      <c r="AV73" s="374">
        <f t="shared" si="75"/>
        <v>0</v>
      </c>
      <c r="AW73" s="374">
        <f t="shared" si="75"/>
        <v>0</v>
      </c>
      <c r="AX73" s="374">
        <f t="shared" si="75"/>
        <v>0</v>
      </c>
      <c r="AY73" s="374">
        <f t="shared" si="75"/>
        <v>0</v>
      </c>
      <c r="AZ73" s="374">
        <f t="shared" si="75"/>
        <v>0</v>
      </c>
      <c r="BA73" s="374">
        <f t="shared" si="75"/>
        <v>0</v>
      </c>
      <c r="BB73" s="375">
        <f t="shared" si="75"/>
        <v>0</v>
      </c>
      <c r="BC73" s="740">
        <f>SUM(BC74+BC75)</f>
        <v>6</v>
      </c>
      <c r="BD73" s="740"/>
      <c r="BE73" s="726"/>
      <c r="BF73" s="441" t="s">
        <v>325</v>
      </c>
      <c r="BG73" s="442"/>
      <c r="BH73" s="442"/>
      <c r="BI73" s="443"/>
      <c r="BJ73" s="114"/>
      <c r="BK73" s="169">
        <f t="shared" si="4"/>
        <v>0</v>
      </c>
      <c r="BL73" s="166">
        <f t="shared" si="27"/>
        <v>0</v>
      </c>
      <c r="BM73" s="48"/>
      <c r="BN73" s="48">
        <f t="shared" si="7"/>
        <v>216</v>
      </c>
      <c r="BO73" s="43">
        <f t="shared" si="11"/>
        <v>5.4</v>
      </c>
      <c r="BP73" s="167">
        <f t="shared" si="52"/>
        <v>6</v>
      </c>
      <c r="BQ73" s="277">
        <f t="shared" si="53"/>
        <v>-0.59999999999999964</v>
      </c>
      <c r="BR73" s="240">
        <f t="shared" si="8"/>
        <v>18</v>
      </c>
      <c r="BS73" s="48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</row>
    <row r="74" spans="1:238" s="7" customFormat="1" ht="54" customHeight="1" x14ac:dyDescent="0.25">
      <c r="A74" s="819" t="s">
        <v>168</v>
      </c>
      <c r="B74" s="820"/>
      <c r="C74" s="821" t="s">
        <v>323</v>
      </c>
      <c r="D74" s="821"/>
      <c r="E74" s="821"/>
      <c r="F74" s="821"/>
      <c r="G74" s="821"/>
      <c r="H74" s="821"/>
      <c r="I74" s="821"/>
      <c r="J74" s="821"/>
      <c r="K74" s="821"/>
      <c r="L74" s="821"/>
      <c r="M74" s="821"/>
      <c r="N74" s="821"/>
      <c r="O74" s="543"/>
      <c r="P74" s="544"/>
      <c r="Q74" s="543">
        <v>2</v>
      </c>
      <c r="R74" s="739"/>
      <c r="S74" s="793">
        <v>108</v>
      </c>
      <c r="T74" s="473"/>
      <c r="U74" s="824">
        <f>W74+AA74</f>
        <v>54</v>
      </c>
      <c r="V74" s="544"/>
      <c r="W74" s="543">
        <v>20</v>
      </c>
      <c r="X74" s="544"/>
      <c r="Y74" s="813">
        <v>0</v>
      </c>
      <c r="Z74" s="814"/>
      <c r="AA74" s="543">
        <v>34</v>
      </c>
      <c r="AB74" s="544"/>
      <c r="AC74" s="813"/>
      <c r="AD74" s="866"/>
      <c r="AE74" s="339"/>
      <c r="AF74" s="256"/>
      <c r="AG74" s="332"/>
      <c r="AH74" s="158">
        <v>108</v>
      </c>
      <c r="AI74" s="256">
        <v>54</v>
      </c>
      <c r="AJ74" s="332">
        <v>3</v>
      </c>
      <c r="AK74" s="196"/>
      <c r="AL74" s="256"/>
      <c r="AM74" s="256"/>
      <c r="AN74" s="196"/>
      <c r="AO74" s="256"/>
      <c r="AP74" s="332"/>
      <c r="AQ74" s="196"/>
      <c r="AR74" s="256"/>
      <c r="AS74" s="256"/>
      <c r="AT74" s="196"/>
      <c r="AU74" s="256"/>
      <c r="AV74" s="256"/>
      <c r="AW74" s="196"/>
      <c r="AX74" s="256"/>
      <c r="AY74" s="256"/>
      <c r="AZ74" s="196"/>
      <c r="BA74" s="256"/>
      <c r="BB74" s="256"/>
      <c r="BC74" s="864">
        <f>AG74+AJ74+AM74+AP74+AS74+AV74+AY74+BB74</f>
        <v>3</v>
      </c>
      <c r="BD74" s="865"/>
      <c r="BE74" s="865"/>
      <c r="BF74" s="508"/>
      <c r="BG74" s="508"/>
      <c r="BH74" s="508"/>
      <c r="BI74" s="509"/>
      <c r="BJ74" s="114">
        <v>1</v>
      </c>
      <c r="BK74" s="169">
        <f t="shared" si="4"/>
        <v>0</v>
      </c>
      <c r="BL74" s="166">
        <f t="shared" si="27"/>
        <v>0</v>
      </c>
      <c r="BM74" s="48">
        <f>U74*1.5</f>
        <v>81</v>
      </c>
      <c r="BN74" s="48">
        <f t="shared" si="7"/>
        <v>108</v>
      </c>
      <c r="BO74" s="43">
        <f t="shared" si="11"/>
        <v>2.7</v>
      </c>
      <c r="BP74" s="167">
        <f t="shared" si="52"/>
        <v>3</v>
      </c>
      <c r="BQ74" s="277">
        <f t="shared" si="53"/>
        <v>-0.29999999999999982</v>
      </c>
      <c r="BR74" s="240">
        <f t="shared" si="8"/>
        <v>18</v>
      </c>
      <c r="BS74" s="48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</row>
    <row r="75" spans="1:238" s="7" customFormat="1" ht="57.75" customHeight="1" thickBot="1" x14ac:dyDescent="0.3">
      <c r="A75" s="477" t="s">
        <v>169</v>
      </c>
      <c r="B75" s="478"/>
      <c r="C75" s="880" t="s">
        <v>324</v>
      </c>
      <c r="D75" s="880"/>
      <c r="E75" s="880"/>
      <c r="F75" s="880"/>
      <c r="G75" s="880"/>
      <c r="H75" s="880"/>
      <c r="I75" s="880"/>
      <c r="J75" s="880"/>
      <c r="K75" s="880"/>
      <c r="L75" s="880"/>
      <c r="M75" s="880"/>
      <c r="N75" s="880"/>
      <c r="O75" s="474"/>
      <c r="P75" s="475"/>
      <c r="Q75" s="474">
        <v>2</v>
      </c>
      <c r="R75" s="476"/>
      <c r="S75" s="472">
        <v>108</v>
      </c>
      <c r="T75" s="473"/>
      <c r="U75" s="931">
        <f>W75+AA75</f>
        <v>54</v>
      </c>
      <c r="V75" s="932"/>
      <c r="W75" s="474">
        <v>20</v>
      </c>
      <c r="X75" s="475"/>
      <c r="Y75" s="545">
        <v>0</v>
      </c>
      <c r="Z75" s="546"/>
      <c r="AA75" s="474">
        <v>34</v>
      </c>
      <c r="AB75" s="475"/>
      <c r="AC75" s="545"/>
      <c r="AD75" s="910"/>
      <c r="AE75" s="324"/>
      <c r="AF75" s="319"/>
      <c r="AG75" s="326"/>
      <c r="AH75" s="353">
        <v>108</v>
      </c>
      <c r="AI75" s="319">
        <v>54</v>
      </c>
      <c r="AJ75" s="351">
        <v>3</v>
      </c>
      <c r="AK75" s="327"/>
      <c r="AL75" s="319"/>
      <c r="AM75" s="326"/>
      <c r="AN75" s="327"/>
      <c r="AO75" s="319"/>
      <c r="AP75" s="326"/>
      <c r="AQ75" s="327"/>
      <c r="AR75" s="319"/>
      <c r="AS75" s="326"/>
      <c r="AT75" s="327"/>
      <c r="AU75" s="319"/>
      <c r="AV75" s="326"/>
      <c r="AW75" s="327"/>
      <c r="AX75" s="319"/>
      <c r="AY75" s="326"/>
      <c r="AZ75" s="327"/>
      <c r="BA75" s="319"/>
      <c r="BB75" s="319"/>
      <c r="BC75" s="909">
        <f>AG75+AJ75+AM75+AP75+AS75+AV75+AY75+BB75</f>
        <v>3</v>
      </c>
      <c r="BD75" s="870"/>
      <c r="BE75" s="870"/>
      <c r="BF75" s="644"/>
      <c r="BG75" s="644"/>
      <c r="BH75" s="644"/>
      <c r="BI75" s="645"/>
      <c r="BJ75" s="114">
        <v>1</v>
      </c>
      <c r="BK75" s="169">
        <f t="shared" si="4"/>
        <v>0</v>
      </c>
      <c r="BL75" s="166">
        <f t="shared" si="27"/>
        <v>0</v>
      </c>
      <c r="BM75" s="48">
        <f>U75*1.5</f>
        <v>81</v>
      </c>
      <c r="BN75" s="48">
        <f t="shared" ref="BN75:BN89" si="76">S75</f>
        <v>108</v>
      </c>
      <c r="BO75" s="43">
        <f t="shared" si="11"/>
        <v>2.7</v>
      </c>
      <c r="BP75" s="167">
        <f t="shared" si="52"/>
        <v>3</v>
      </c>
      <c r="BQ75" s="277">
        <f t="shared" si="53"/>
        <v>-0.29999999999999982</v>
      </c>
      <c r="BR75" s="240">
        <f t="shared" ref="BR75:BR110" si="77">U75/BC75</f>
        <v>18</v>
      </c>
      <c r="BS75" s="48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</row>
    <row r="76" spans="1:238" s="7" customFormat="1" ht="57" customHeight="1" thickBot="1" x14ac:dyDescent="0.3">
      <c r="A76" s="449" t="s">
        <v>10</v>
      </c>
      <c r="B76" s="450"/>
      <c r="C76" s="451" t="s">
        <v>259</v>
      </c>
      <c r="D76" s="452"/>
      <c r="E76" s="452"/>
      <c r="F76" s="452"/>
      <c r="G76" s="452"/>
      <c r="H76" s="452"/>
      <c r="I76" s="452"/>
      <c r="J76" s="452"/>
      <c r="K76" s="452"/>
      <c r="L76" s="452"/>
      <c r="M76" s="452"/>
      <c r="N76" s="453"/>
      <c r="O76" s="494"/>
      <c r="P76" s="495"/>
      <c r="Q76" s="494"/>
      <c r="R76" s="496"/>
      <c r="S76" s="430">
        <f>SUM(S77:T79)</f>
        <v>580</v>
      </c>
      <c r="T76" s="431"/>
      <c r="U76" s="636">
        <f>SUM(U77:V79)</f>
        <v>256</v>
      </c>
      <c r="V76" s="431"/>
      <c r="W76" s="636">
        <f>SUM(W77:X79)</f>
        <v>120</v>
      </c>
      <c r="X76" s="431"/>
      <c r="Y76" s="636">
        <f>SUM(Y77:Z79)</f>
        <v>136</v>
      </c>
      <c r="Z76" s="431"/>
      <c r="AA76" s="636">
        <f>SUM(AA77:AB79)</f>
        <v>0</v>
      </c>
      <c r="AB76" s="431"/>
      <c r="AC76" s="636">
        <f>SUM(AC77:AD79)</f>
        <v>0</v>
      </c>
      <c r="AD76" s="430"/>
      <c r="AE76" s="372">
        <f>SUM(AE77:AE79)</f>
        <v>200</v>
      </c>
      <c r="AF76" s="373">
        <f t="shared" ref="AF76:BB76" si="78">SUM(AF77:AF79)</f>
        <v>68</v>
      </c>
      <c r="AG76" s="374">
        <f t="shared" si="78"/>
        <v>6</v>
      </c>
      <c r="AH76" s="373">
        <f>SUM(AH77:AH79)</f>
        <v>220</v>
      </c>
      <c r="AI76" s="373">
        <f t="shared" si="78"/>
        <v>136</v>
      </c>
      <c r="AJ76" s="374">
        <f t="shared" si="78"/>
        <v>6</v>
      </c>
      <c r="AK76" s="373">
        <f>SUM(AK77:AK79)</f>
        <v>160</v>
      </c>
      <c r="AL76" s="373">
        <f t="shared" si="78"/>
        <v>52</v>
      </c>
      <c r="AM76" s="374">
        <f t="shared" si="78"/>
        <v>5</v>
      </c>
      <c r="AN76" s="373">
        <f t="shared" si="78"/>
        <v>0</v>
      </c>
      <c r="AO76" s="373">
        <f t="shared" si="78"/>
        <v>0</v>
      </c>
      <c r="AP76" s="374">
        <f t="shared" si="78"/>
        <v>0</v>
      </c>
      <c r="AQ76" s="373">
        <f t="shared" si="78"/>
        <v>0</v>
      </c>
      <c r="AR76" s="373">
        <f t="shared" si="78"/>
        <v>0</v>
      </c>
      <c r="AS76" s="374">
        <f t="shared" si="78"/>
        <v>0</v>
      </c>
      <c r="AT76" s="373">
        <f t="shared" si="78"/>
        <v>0</v>
      </c>
      <c r="AU76" s="373">
        <f t="shared" si="78"/>
        <v>0</v>
      </c>
      <c r="AV76" s="374">
        <f t="shared" si="78"/>
        <v>0</v>
      </c>
      <c r="AW76" s="373">
        <f t="shared" si="78"/>
        <v>0</v>
      </c>
      <c r="AX76" s="373">
        <f t="shared" si="78"/>
        <v>0</v>
      </c>
      <c r="AY76" s="374">
        <f t="shared" si="78"/>
        <v>0</v>
      </c>
      <c r="AZ76" s="373">
        <f t="shared" si="78"/>
        <v>0</v>
      </c>
      <c r="BA76" s="373">
        <f t="shared" si="78"/>
        <v>0</v>
      </c>
      <c r="BB76" s="375">
        <f t="shared" si="78"/>
        <v>0</v>
      </c>
      <c r="BC76" s="459">
        <f>SUM(BC77:BE79)</f>
        <v>17</v>
      </c>
      <c r="BD76" s="459"/>
      <c r="BE76" s="458"/>
      <c r="BF76" s="432" t="s">
        <v>222</v>
      </c>
      <c r="BG76" s="433"/>
      <c r="BH76" s="433"/>
      <c r="BI76" s="434"/>
      <c r="BJ76" s="114"/>
      <c r="BK76" s="169">
        <f t="shared" si="4"/>
        <v>0</v>
      </c>
      <c r="BL76" s="166">
        <f t="shared" si="27"/>
        <v>0</v>
      </c>
      <c r="BM76" s="48"/>
      <c r="BN76" s="48">
        <f t="shared" si="76"/>
        <v>580</v>
      </c>
      <c r="BO76" s="43">
        <f t="shared" si="11"/>
        <v>14.5</v>
      </c>
      <c r="BP76" s="167">
        <f>BC76</f>
        <v>17</v>
      </c>
      <c r="BQ76" s="277">
        <f t="shared" si="53"/>
        <v>-2.5</v>
      </c>
      <c r="BR76" s="240">
        <f t="shared" si="77"/>
        <v>15.058823529411764</v>
      </c>
      <c r="BS76" s="48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</row>
    <row r="77" spans="1:238" s="7" customFormat="1" ht="56.25" customHeight="1" x14ac:dyDescent="0.25">
      <c r="A77" s="819" t="s">
        <v>170</v>
      </c>
      <c r="B77" s="820"/>
      <c r="C77" s="861" t="s">
        <v>113</v>
      </c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3"/>
      <c r="O77" s="543">
        <v>2</v>
      </c>
      <c r="P77" s="544"/>
      <c r="Q77" s="543">
        <v>1</v>
      </c>
      <c r="R77" s="739"/>
      <c r="S77" s="793">
        <f>AK77+AN77+AH77+AE77+AQ77+AT77+AW77+AZ77</f>
        <v>310</v>
      </c>
      <c r="T77" s="473"/>
      <c r="U77" s="843">
        <f>AF77+AI77+AL77+AO77+AR77+AU77+AX77+BA77</f>
        <v>136</v>
      </c>
      <c r="V77" s="826"/>
      <c r="W77" s="543">
        <v>68</v>
      </c>
      <c r="X77" s="544"/>
      <c r="Y77" s="543">
        <v>68</v>
      </c>
      <c r="Z77" s="544"/>
      <c r="AA77" s="813">
        <v>0</v>
      </c>
      <c r="AB77" s="814"/>
      <c r="AC77" s="813"/>
      <c r="AD77" s="866"/>
      <c r="AE77" s="159">
        <v>200</v>
      </c>
      <c r="AF77" s="256">
        <v>68</v>
      </c>
      <c r="AG77" s="332">
        <v>6</v>
      </c>
      <c r="AH77" s="159">
        <v>110</v>
      </c>
      <c r="AI77" s="256">
        <v>68</v>
      </c>
      <c r="AJ77" s="396">
        <v>3</v>
      </c>
      <c r="AK77" s="196"/>
      <c r="AL77" s="256"/>
      <c r="AM77" s="256"/>
      <c r="AN77" s="196"/>
      <c r="AO77" s="256"/>
      <c r="AP77" s="256"/>
      <c r="AQ77" s="196"/>
      <c r="AR77" s="256"/>
      <c r="AS77" s="256"/>
      <c r="AT77" s="196"/>
      <c r="AU77" s="256"/>
      <c r="AV77" s="256"/>
      <c r="AW77" s="196"/>
      <c r="AX77" s="256"/>
      <c r="AY77" s="256"/>
      <c r="AZ77" s="196"/>
      <c r="BA77" s="256"/>
      <c r="BB77" s="256"/>
      <c r="BC77" s="744">
        <f>AG77+AJ77+AM77+AP77+AS77+AV77+AY77+BB77</f>
        <v>9</v>
      </c>
      <c r="BD77" s="745"/>
      <c r="BE77" s="746"/>
      <c r="BF77" s="454"/>
      <c r="BG77" s="455"/>
      <c r="BH77" s="455"/>
      <c r="BI77" s="456"/>
      <c r="BJ77" s="114">
        <v>1</v>
      </c>
      <c r="BK77" s="169">
        <f t="shared" si="4"/>
        <v>0</v>
      </c>
      <c r="BL77" s="166">
        <f t="shared" si="27"/>
        <v>0</v>
      </c>
      <c r="BM77" s="48"/>
      <c r="BN77" s="48">
        <f t="shared" si="76"/>
        <v>310</v>
      </c>
      <c r="BO77" s="43">
        <f t="shared" si="11"/>
        <v>7.75</v>
      </c>
      <c r="BP77" s="167">
        <f t="shared" si="52"/>
        <v>9</v>
      </c>
      <c r="BQ77" s="277">
        <f t="shared" si="53"/>
        <v>-1.25</v>
      </c>
      <c r="BR77" s="240">
        <f t="shared" si="77"/>
        <v>15.111111111111111</v>
      </c>
      <c r="BS77" s="48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</row>
    <row r="78" spans="1:238" s="7" customFormat="1" ht="46.5" customHeight="1" x14ac:dyDescent="0.25">
      <c r="A78" s="468" t="s">
        <v>285</v>
      </c>
      <c r="B78" s="469"/>
      <c r="C78" s="782" t="s">
        <v>49</v>
      </c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784"/>
      <c r="O78" s="510">
        <v>3</v>
      </c>
      <c r="P78" s="473"/>
      <c r="Q78" s="510">
        <v>2</v>
      </c>
      <c r="R78" s="511"/>
      <c r="S78" s="793">
        <f t="shared" ref="S78:S79" si="79">AK78+AN78+AH78+AE78+AQ78+AT78+AW78+AZ78</f>
        <v>210</v>
      </c>
      <c r="T78" s="473"/>
      <c r="U78" s="539">
        <f>AF78+AI78+AL78+AO78+AR78+AU78+AX78+BA78</f>
        <v>120</v>
      </c>
      <c r="V78" s="470"/>
      <c r="W78" s="510">
        <v>52</v>
      </c>
      <c r="X78" s="473"/>
      <c r="Y78" s="510">
        <v>68</v>
      </c>
      <c r="Z78" s="473"/>
      <c r="AA78" s="613">
        <v>0</v>
      </c>
      <c r="AB78" s="614"/>
      <c r="AC78" s="613"/>
      <c r="AD78" s="711"/>
      <c r="AE78" s="313"/>
      <c r="AF78" s="314"/>
      <c r="AG78" s="314"/>
      <c r="AH78" s="52">
        <v>110</v>
      </c>
      <c r="AI78" s="390">
        <v>68</v>
      </c>
      <c r="AJ78" s="393">
        <v>3</v>
      </c>
      <c r="AK78" s="52">
        <v>100</v>
      </c>
      <c r="AL78" s="314">
        <v>52</v>
      </c>
      <c r="AM78" s="318">
        <v>3</v>
      </c>
      <c r="AN78" s="197"/>
      <c r="AO78" s="314"/>
      <c r="AP78" s="318"/>
      <c r="AQ78" s="197"/>
      <c r="AR78" s="314"/>
      <c r="AS78" s="318"/>
      <c r="AT78" s="197"/>
      <c r="AU78" s="314"/>
      <c r="AV78" s="318"/>
      <c r="AW78" s="197"/>
      <c r="AX78" s="314"/>
      <c r="AY78" s="314"/>
      <c r="AZ78" s="197"/>
      <c r="BA78" s="314"/>
      <c r="BB78" s="314"/>
      <c r="BC78" s="712">
        <f t="shared" ref="BC78" si="80">AG78+AJ78+AM78+AP78+AS78+AV78+AY78+BB78</f>
        <v>6</v>
      </c>
      <c r="BD78" s="683"/>
      <c r="BE78" s="713"/>
      <c r="BF78" s="435"/>
      <c r="BG78" s="436"/>
      <c r="BH78" s="436"/>
      <c r="BI78" s="437"/>
      <c r="BJ78" s="114"/>
      <c r="BK78" s="169">
        <f t="shared" si="4"/>
        <v>0</v>
      </c>
      <c r="BL78" s="166">
        <f t="shared" si="27"/>
        <v>0</v>
      </c>
      <c r="BM78" s="48">
        <f>U78*1.5</f>
        <v>180</v>
      </c>
      <c r="BN78" s="48">
        <f t="shared" si="76"/>
        <v>210</v>
      </c>
      <c r="BO78" s="43">
        <f>BN78/40</f>
        <v>5.25</v>
      </c>
      <c r="BP78" s="167">
        <f t="shared" si="52"/>
        <v>6</v>
      </c>
      <c r="BQ78" s="277">
        <f t="shared" si="53"/>
        <v>-0.75</v>
      </c>
      <c r="BR78" s="240">
        <f t="shared" si="77"/>
        <v>20</v>
      </c>
      <c r="BS78" s="48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</row>
    <row r="79" spans="1:238" s="7" customFormat="1" ht="71.25" customHeight="1" thickBot="1" x14ac:dyDescent="0.3">
      <c r="A79" s="468"/>
      <c r="B79" s="469"/>
      <c r="C79" s="538" t="s">
        <v>374</v>
      </c>
      <c r="D79" s="538"/>
      <c r="E79" s="538"/>
      <c r="F79" s="538"/>
      <c r="G79" s="538"/>
      <c r="H79" s="538"/>
      <c r="I79" s="538"/>
      <c r="J79" s="538"/>
      <c r="K79" s="538"/>
      <c r="L79" s="538"/>
      <c r="M79" s="538"/>
      <c r="N79" s="538"/>
      <c r="O79" s="474"/>
      <c r="P79" s="475"/>
      <c r="Q79" s="474"/>
      <c r="R79" s="476"/>
      <c r="S79" s="472">
        <f t="shared" si="79"/>
        <v>60</v>
      </c>
      <c r="T79" s="473"/>
      <c r="U79" s="714"/>
      <c r="V79" s="715"/>
      <c r="W79" s="510"/>
      <c r="X79" s="473"/>
      <c r="Y79" s="510"/>
      <c r="Z79" s="473"/>
      <c r="AA79" s="510"/>
      <c r="AB79" s="473"/>
      <c r="AC79" s="655"/>
      <c r="AD79" s="905"/>
      <c r="AE79" s="204"/>
      <c r="AF79" s="401"/>
      <c r="AG79" s="401"/>
      <c r="AH79" s="395"/>
      <c r="AI79" s="401"/>
      <c r="AJ79" s="401"/>
      <c r="AK79" s="395">
        <v>60</v>
      </c>
      <c r="AL79" s="401"/>
      <c r="AM79" s="205">
        <v>2</v>
      </c>
      <c r="AN79" s="395"/>
      <c r="AO79" s="401"/>
      <c r="AP79" s="401"/>
      <c r="AQ79" s="395"/>
      <c r="AR79" s="401"/>
      <c r="AS79" s="205"/>
      <c r="AT79" s="395"/>
      <c r="AU79" s="401"/>
      <c r="AV79" s="205"/>
      <c r="AW79" s="395"/>
      <c r="AX79" s="401"/>
      <c r="AY79" s="205"/>
      <c r="AZ79" s="395"/>
      <c r="BA79" s="401"/>
      <c r="BB79" s="205"/>
      <c r="BC79" s="463">
        <f>AG79+AJ79+AM79+AP79+AS79+AV79+AY79+BB79</f>
        <v>2</v>
      </c>
      <c r="BD79" s="464"/>
      <c r="BE79" s="465"/>
      <c r="BF79" s="438"/>
      <c r="BG79" s="439"/>
      <c r="BH79" s="439"/>
      <c r="BI79" s="440"/>
      <c r="BJ79" s="114">
        <v>1</v>
      </c>
      <c r="BK79" s="169">
        <f t="shared" si="4"/>
        <v>0</v>
      </c>
      <c r="BL79" s="166">
        <f t="shared" si="27"/>
        <v>0</v>
      </c>
      <c r="BM79" s="48">
        <f>U79*1.5+36*2</f>
        <v>72</v>
      </c>
      <c r="BN79" s="48">
        <f t="shared" si="76"/>
        <v>60</v>
      </c>
      <c r="BO79" s="43">
        <f t="shared" ref="BO79" si="81">BN79/40</f>
        <v>1.5</v>
      </c>
      <c r="BP79" s="167">
        <f t="shared" ref="BP79" si="82">BC79</f>
        <v>2</v>
      </c>
      <c r="BQ79" s="277">
        <f t="shared" ref="BQ79" si="83">BO79-BP79</f>
        <v>-0.5</v>
      </c>
      <c r="BR79" s="240">
        <f t="shared" si="77"/>
        <v>0</v>
      </c>
      <c r="BS79" s="48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</row>
    <row r="80" spans="1:238" s="383" customFormat="1" ht="59.25" customHeight="1" thickBot="1" x14ac:dyDescent="0.3">
      <c r="A80" s="891" t="s">
        <v>12</v>
      </c>
      <c r="B80" s="892"/>
      <c r="C80" s="839" t="s">
        <v>333</v>
      </c>
      <c r="D80" s="840"/>
      <c r="E80" s="840"/>
      <c r="F80" s="840"/>
      <c r="G80" s="840"/>
      <c r="H80" s="840"/>
      <c r="I80" s="840"/>
      <c r="J80" s="840"/>
      <c r="K80" s="840"/>
      <c r="L80" s="840"/>
      <c r="M80" s="840"/>
      <c r="N80" s="841"/>
      <c r="O80" s="815"/>
      <c r="P80" s="816"/>
      <c r="Q80" s="815"/>
      <c r="R80" s="871"/>
      <c r="S80" s="430">
        <f>SUM(S81:T83)</f>
        <v>420</v>
      </c>
      <c r="T80" s="431"/>
      <c r="U80" s="636">
        <f>SUM(U81:V83)</f>
        <v>220</v>
      </c>
      <c r="V80" s="431"/>
      <c r="W80" s="636">
        <f>SUM(W81:X83)</f>
        <v>118</v>
      </c>
      <c r="X80" s="431"/>
      <c r="Y80" s="636">
        <f>SUM(Y81:Z83)</f>
        <v>34</v>
      </c>
      <c r="Z80" s="431"/>
      <c r="AA80" s="636">
        <f>SUM(AA81:AB83)</f>
        <v>68</v>
      </c>
      <c r="AB80" s="431"/>
      <c r="AC80" s="636">
        <f>SUM(AC82:AD95)</f>
        <v>0</v>
      </c>
      <c r="AD80" s="430"/>
      <c r="AE80" s="387">
        <f t="shared" ref="AE80:BB80" si="84">SUM(AE81:AE83)</f>
        <v>0</v>
      </c>
      <c r="AF80" s="374">
        <f t="shared" si="84"/>
        <v>0</v>
      </c>
      <c r="AG80" s="374">
        <f t="shared" si="84"/>
        <v>0</v>
      </c>
      <c r="AH80" s="373">
        <f t="shared" si="84"/>
        <v>0</v>
      </c>
      <c r="AI80" s="373">
        <f t="shared" si="84"/>
        <v>0</v>
      </c>
      <c r="AJ80" s="374">
        <f t="shared" si="84"/>
        <v>0</v>
      </c>
      <c r="AK80" s="373">
        <f>SUM(AK81:AK83)</f>
        <v>310</v>
      </c>
      <c r="AL80" s="373">
        <f t="shared" si="84"/>
        <v>152</v>
      </c>
      <c r="AM80" s="374">
        <f t="shared" si="84"/>
        <v>9</v>
      </c>
      <c r="AN80" s="373">
        <f t="shared" si="84"/>
        <v>110</v>
      </c>
      <c r="AO80" s="373">
        <f t="shared" si="84"/>
        <v>68</v>
      </c>
      <c r="AP80" s="374">
        <f t="shared" si="84"/>
        <v>3</v>
      </c>
      <c r="AQ80" s="373">
        <f t="shared" si="84"/>
        <v>0</v>
      </c>
      <c r="AR80" s="373">
        <f t="shared" si="84"/>
        <v>0</v>
      </c>
      <c r="AS80" s="374">
        <f t="shared" si="84"/>
        <v>0</v>
      </c>
      <c r="AT80" s="374">
        <f t="shared" si="84"/>
        <v>0</v>
      </c>
      <c r="AU80" s="374">
        <f t="shared" si="84"/>
        <v>0</v>
      </c>
      <c r="AV80" s="374">
        <f t="shared" si="84"/>
        <v>0</v>
      </c>
      <c r="AW80" s="374">
        <f t="shared" si="84"/>
        <v>0</v>
      </c>
      <c r="AX80" s="374">
        <f t="shared" si="84"/>
        <v>0</v>
      </c>
      <c r="AY80" s="374">
        <f t="shared" si="84"/>
        <v>0</v>
      </c>
      <c r="AZ80" s="374">
        <f t="shared" si="84"/>
        <v>0</v>
      </c>
      <c r="BA80" s="374">
        <f t="shared" si="84"/>
        <v>0</v>
      </c>
      <c r="BB80" s="375">
        <f t="shared" si="84"/>
        <v>0</v>
      </c>
      <c r="BC80" s="459">
        <f>SUM(BC81:BE83)</f>
        <v>12</v>
      </c>
      <c r="BD80" s="459"/>
      <c r="BE80" s="458"/>
      <c r="BF80" s="540"/>
      <c r="BG80" s="541"/>
      <c r="BH80" s="541"/>
      <c r="BI80" s="542"/>
      <c r="BJ80" s="380"/>
      <c r="BK80" s="169">
        <f t="shared" si="4"/>
        <v>0</v>
      </c>
      <c r="BL80" s="166">
        <f t="shared" ref="BL80:BL112" si="85">W80+Y80+AA80+AC80-U80</f>
        <v>0</v>
      </c>
      <c r="BM80" s="381"/>
      <c r="BN80" s="48">
        <f t="shared" si="76"/>
        <v>420</v>
      </c>
      <c r="BO80" s="43">
        <f t="shared" ref="BO80:BO89" si="86">BN80/40</f>
        <v>10.5</v>
      </c>
      <c r="BP80" s="167">
        <f t="shared" si="52"/>
        <v>12</v>
      </c>
      <c r="BQ80" s="277">
        <f t="shared" si="53"/>
        <v>-1.5</v>
      </c>
      <c r="BR80" s="240">
        <f t="shared" si="77"/>
        <v>18.333333333333332</v>
      </c>
      <c r="BS80" s="381"/>
      <c r="BT80" s="382"/>
      <c r="BU80" s="382"/>
      <c r="BV80" s="382"/>
      <c r="BW80" s="382"/>
      <c r="BX80" s="382"/>
      <c r="BY80" s="382"/>
      <c r="BZ80" s="382"/>
      <c r="CA80" s="382"/>
      <c r="CB80" s="382"/>
      <c r="CC80" s="382"/>
      <c r="CD80" s="382"/>
      <c r="CE80" s="382"/>
      <c r="CF80" s="382"/>
      <c r="CG80" s="382"/>
      <c r="CH80" s="382"/>
      <c r="CI80" s="382"/>
      <c r="CJ80" s="382"/>
      <c r="CK80" s="382"/>
      <c r="CL80" s="382"/>
      <c r="CM80" s="382"/>
      <c r="CN80" s="382"/>
      <c r="CO80" s="382"/>
      <c r="CP80" s="382"/>
      <c r="CQ80" s="382"/>
      <c r="CR80" s="382"/>
      <c r="CS80" s="382"/>
      <c r="CT80" s="382"/>
      <c r="CU80" s="382"/>
      <c r="CV80" s="382"/>
      <c r="CW80" s="382"/>
      <c r="CX80" s="382"/>
      <c r="CY80" s="382"/>
      <c r="CZ80" s="382"/>
      <c r="DA80" s="382"/>
      <c r="DB80" s="382"/>
      <c r="DC80" s="382"/>
      <c r="DD80" s="382"/>
      <c r="DE80" s="382"/>
      <c r="DF80" s="382"/>
      <c r="DG80" s="382"/>
      <c r="DH80" s="382"/>
      <c r="DI80" s="382"/>
      <c r="DJ80" s="382"/>
      <c r="DK80" s="382"/>
      <c r="DL80" s="382"/>
      <c r="DM80" s="382"/>
      <c r="DN80" s="382"/>
      <c r="DO80" s="382"/>
      <c r="DP80" s="382"/>
      <c r="DQ80" s="382"/>
      <c r="DR80" s="382"/>
      <c r="DS80" s="382"/>
      <c r="DT80" s="382"/>
      <c r="DU80" s="382"/>
      <c r="DV80" s="382"/>
      <c r="DW80" s="382"/>
      <c r="DX80" s="382"/>
      <c r="DY80" s="382"/>
      <c r="DZ80" s="382"/>
      <c r="EA80" s="382"/>
      <c r="EB80" s="382"/>
      <c r="EC80" s="382"/>
      <c r="ED80" s="382"/>
      <c r="EE80" s="382"/>
      <c r="EF80" s="382"/>
      <c r="EG80" s="382"/>
      <c r="EH80" s="382"/>
      <c r="EI80" s="382"/>
      <c r="EJ80" s="382"/>
      <c r="EK80" s="382"/>
      <c r="EL80" s="382"/>
      <c r="EM80" s="382"/>
      <c r="EN80" s="382"/>
      <c r="EO80" s="382"/>
      <c r="EP80" s="382"/>
      <c r="EQ80" s="382"/>
      <c r="ER80" s="382"/>
      <c r="ES80" s="382"/>
      <c r="ET80" s="382"/>
      <c r="EU80" s="382"/>
      <c r="EV80" s="382"/>
      <c r="EW80" s="382"/>
      <c r="EX80" s="382"/>
      <c r="EY80" s="382"/>
      <c r="EZ80" s="382"/>
      <c r="FA80" s="382"/>
      <c r="FB80" s="382"/>
      <c r="FC80" s="382"/>
      <c r="FD80" s="382"/>
      <c r="FE80" s="382"/>
      <c r="FF80" s="382"/>
      <c r="FG80" s="382"/>
      <c r="FH80" s="382"/>
      <c r="FI80" s="382"/>
      <c r="FJ80" s="382"/>
      <c r="FK80" s="382"/>
      <c r="FL80" s="382"/>
      <c r="FM80" s="382"/>
      <c r="FN80" s="382"/>
      <c r="FO80" s="382"/>
      <c r="FP80" s="382"/>
      <c r="FQ80" s="382"/>
      <c r="FR80" s="382"/>
      <c r="FS80" s="382"/>
      <c r="FT80" s="382"/>
      <c r="FU80" s="382"/>
      <c r="FV80" s="382"/>
      <c r="FW80" s="382"/>
      <c r="FX80" s="382"/>
      <c r="FY80" s="382"/>
      <c r="FZ80" s="382"/>
      <c r="GA80" s="382"/>
      <c r="GB80" s="382"/>
      <c r="GC80" s="382"/>
      <c r="GD80" s="382"/>
      <c r="GE80" s="382"/>
      <c r="GF80" s="382"/>
      <c r="GG80" s="382"/>
      <c r="GH80" s="382"/>
      <c r="GI80" s="382"/>
      <c r="GJ80" s="382"/>
      <c r="GK80" s="382"/>
      <c r="GL80" s="382"/>
      <c r="GM80" s="382"/>
      <c r="GN80" s="382"/>
      <c r="GO80" s="382"/>
      <c r="GP80" s="382"/>
      <c r="GQ80" s="382"/>
      <c r="GR80" s="382"/>
      <c r="GS80" s="382"/>
      <c r="GT80" s="382"/>
      <c r="GU80" s="382"/>
      <c r="GV80" s="382"/>
      <c r="GW80" s="382"/>
      <c r="GX80" s="382"/>
      <c r="GY80" s="382"/>
      <c r="GZ80" s="382"/>
      <c r="HA80" s="382"/>
      <c r="HB80" s="382"/>
      <c r="HC80" s="382"/>
      <c r="HD80" s="382"/>
      <c r="HE80" s="382"/>
      <c r="HF80" s="382"/>
      <c r="HG80" s="382"/>
      <c r="HH80" s="382"/>
      <c r="HI80" s="382"/>
      <c r="HJ80" s="382"/>
      <c r="HK80" s="382"/>
      <c r="HL80" s="382"/>
      <c r="HM80" s="382"/>
      <c r="HN80" s="382"/>
      <c r="HO80" s="382"/>
      <c r="HP80" s="382"/>
      <c r="HQ80" s="382"/>
      <c r="HR80" s="382"/>
      <c r="HS80" s="382"/>
      <c r="HT80" s="382"/>
      <c r="HU80" s="382"/>
      <c r="HV80" s="382"/>
      <c r="HW80" s="382"/>
      <c r="HX80" s="382"/>
      <c r="HY80" s="382"/>
      <c r="HZ80" s="382"/>
      <c r="IA80" s="382"/>
      <c r="IB80" s="382"/>
      <c r="IC80" s="382"/>
      <c r="ID80" s="382"/>
    </row>
    <row r="81" spans="1:238" s="7" customFormat="1" ht="37.5" customHeight="1" x14ac:dyDescent="0.25">
      <c r="A81" s="780" t="s">
        <v>171</v>
      </c>
      <c r="B81" s="781"/>
      <c r="C81" s="933" t="s">
        <v>33</v>
      </c>
      <c r="D81" s="933"/>
      <c r="E81" s="933"/>
      <c r="F81" s="933"/>
      <c r="G81" s="933"/>
      <c r="H81" s="933"/>
      <c r="I81" s="933"/>
      <c r="J81" s="933"/>
      <c r="K81" s="933"/>
      <c r="L81" s="933"/>
      <c r="M81" s="933"/>
      <c r="N81" s="933"/>
      <c r="O81" s="637"/>
      <c r="P81" s="637"/>
      <c r="Q81" s="637">
        <v>3</v>
      </c>
      <c r="R81" s="743"/>
      <c r="S81" s="472">
        <f>AK81+AN81+AH81+AE81+AQ81+AT81+AW81+AZ81</f>
        <v>200</v>
      </c>
      <c r="T81" s="473"/>
      <c r="U81" s="539">
        <f>AF81+AI81+AL81+AO81+AR81+AU81+AX81+BA81</f>
        <v>84</v>
      </c>
      <c r="V81" s="470"/>
      <c r="W81" s="510">
        <v>50</v>
      </c>
      <c r="X81" s="473"/>
      <c r="Y81" s="510">
        <v>34</v>
      </c>
      <c r="Z81" s="473"/>
      <c r="AA81" s="613">
        <v>0</v>
      </c>
      <c r="AB81" s="614"/>
      <c r="AC81" s="613"/>
      <c r="AD81" s="711"/>
      <c r="AE81" s="339"/>
      <c r="AF81" s="256"/>
      <c r="AG81" s="256"/>
      <c r="AH81" s="158"/>
      <c r="AI81" s="256"/>
      <c r="AJ81" s="332"/>
      <c r="AK81" s="158">
        <v>200</v>
      </c>
      <c r="AL81" s="256">
        <v>84</v>
      </c>
      <c r="AM81" s="396">
        <v>6</v>
      </c>
      <c r="AN81" s="196"/>
      <c r="AO81" s="256"/>
      <c r="AP81" s="256"/>
      <c r="AQ81" s="196"/>
      <c r="AR81" s="256"/>
      <c r="AS81" s="256"/>
      <c r="AT81" s="196"/>
      <c r="AU81" s="256"/>
      <c r="AV81" s="256"/>
      <c r="AW81" s="196"/>
      <c r="AX81" s="256"/>
      <c r="AY81" s="256"/>
      <c r="AZ81" s="196"/>
      <c r="BA81" s="256"/>
      <c r="BB81" s="256"/>
      <c r="BC81" s="712">
        <f>AG81+AJ81+AM81+AP81+AS81+AV81+AY81+BB81</f>
        <v>6</v>
      </c>
      <c r="BD81" s="683"/>
      <c r="BE81" s="713"/>
      <c r="BF81" s="516" t="s">
        <v>223</v>
      </c>
      <c r="BG81" s="517"/>
      <c r="BH81" s="517"/>
      <c r="BI81" s="518"/>
      <c r="BJ81" s="114">
        <v>1</v>
      </c>
      <c r="BK81" s="426">
        <f t="shared" si="4"/>
        <v>0</v>
      </c>
      <c r="BL81" s="425">
        <f>W81+Y81+AA81+AC81-U81</f>
        <v>0</v>
      </c>
      <c r="BM81" s="48">
        <f>U81*1.5+36</f>
        <v>162</v>
      </c>
      <c r="BN81" s="48">
        <f>S81</f>
        <v>200</v>
      </c>
      <c r="BO81" s="43">
        <f>BN81/40</f>
        <v>5</v>
      </c>
      <c r="BP81" s="167">
        <f>BC81</f>
        <v>6</v>
      </c>
      <c r="BQ81" s="277">
        <f>BO81-BP81</f>
        <v>-1</v>
      </c>
      <c r="BR81" s="240">
        <f>U81/BC81</f>
        <v>14</v>
      </c>
      <c r="BS81" s="48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</row>
    <row r="82" spans="1:238" s="9" customFormat="1" ht="32.25" customHeight="1" x14ac:dyDescent="0.25">
      <c r="A82" s="466" t="s">
        <v>172</v>
      </c>
      <c r="B82" s="467"/>
      <c r="C82" s="537" t="s">
        <v>334</v>
      </c>
      <c r="D82" s="537"/>
      <c r="E82" s="537"/>
      <c r="F82" s="537"/>
      <c r="G82" s="537"/>
      <c r="H82" s="537"/>
      <c r="I82" s="537"/>
      <c r="J82" s="537"/>
      <c r="K82" s="537"/>
      <c r="L82" s="537"/>
      <c r="M82" s="537"/>
      <c r="N82" s="537"/>
      <c r="O82" s="470"/>
      <c r="P82" s="470"/>
      <c r="Q82" s="470">
        <v>3</v>
      </c>
      <c r="R82" s="471"/>
      <c r="S82" s="472">
        <f t="shared" ref="S82:S87" si="87">AK82+AN82+AH82+AE82+AQ82+AT82+AW82+AZ82</f>
        <v>110</v>
      </c>
      <c r="T82" s="473"/>
      <c r="U82" s="539">
        <f>AF82+AI82+AL82+AO82+AR82+AU82+AX82+BA82</f>
        <v>68</v>
      </c>
      <c r="V82" s="470"/>
      <c r="W82" s="510">
        <v>34</v>
      </c>
      <c r="X82" s="473"/>
      <c r="Y82" s="510"/>
      <c r="Z82" s="473"/>
      <c r="AA82" s="510">
        <v>34</v>
      </c>
      <c r="AB82" s="473"/>
      <c r="AC82" s="655"/>
      <c r="AD82" s="904"/>
      <c r="AE82" s="204"/>
      <c r="AF82" s="345"/>
      <c r="AG82" s="345"/>
      <c r="AH82" s="215"/>
      <c r="AI82" s="345"/>
      <c r="AJ82" s="205"/>
      <c r="AK82" s="215">
        <v>110</v>
      </c>
      <c r="AL82" s="345">
        <v>68</v>
      </c>
      <c r="AM82" s="322">
        <v>3</v>
      </c>
      <c r="AN82" s="323"/>
      <c r="AO82" s="345"/>
      <c r="AP82" s="205"/>
      <c r="AQ82" s="323"/>
      <c r="AR82" s="345"/>
      <c r="AS82" s="205"/>
      <c r="AT82" s="323"/>
      <c r="AU82" s="345"/>
      <c r="AV82" s="345"/>
      <c r="AW82" s="323"/>
      <c r="AX82" s="345"/>
      <c r="AY82" s="345"/>
      <c r="AZ82" s="323"/>
      <c r="BA82" s="345"/>
      <c r="BB82" s="345"/>
      <c r="BC82" s="513">
        <f>AG82+AJ82+AM82+AP82+AS82+AV82+AY82+BB82</f>
        <v>3</v>
      </c>
      <c r="BD82" s="514"/>
      <c r="BE82" s="515"/>
      <c r="BF82" s="516" t="s">
        <v>224</v>
      </c>
      <c r="BG82" s="955"/>
      <c r="BH82" s="955"/>
      <c r="BI82" s="955"/>
      <c r="BJ82" s="955"/>
      <c r="BK82" s="956"/>
      <c r="BL82" s="425">
        <f t="shared" si="85"/>
        <v>0</v>
      </c>
      <c r="BM82" s="48">
        <f>U82*1.5+36</f>
        <v>138</v>
      </c>
      <c r="BN82" s="48">
        <f t="shared" si="76"/>
        <v>110</v>
      </c>
      <c r="BO82" s="43">
        <f t="shared" si="86"/>
        <v>2.75</v>
      </c>
      <c r="BP82" s="167">
        <f t="shared" si="52"/>
        <v>3</v>
      </c>
      <c r="BQ82" s="277">
        <f t="shared" si="53"/>
        <v>-0.25</v>
      </c>
      <c r="BR82" s="240">
        <f t="shared" si="77"/>
        <v>22.666666666666668</v>
      </c>
      <c r="BS82" s="48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</row>
    <row r="83" spans="1:238" s="9" customFormat="1" ht="38.25" customHeight="1" thickBot="1" x14ac:dyDescent="0.3">
      <c r="A83" s="847" t="s">
        <v>173</v>
      </c>
      <c r="B83" s="848"/>
      <c r="C83" s="898" t="s">
        <v>335</v>
      </c>
      <c r="D83" s="898"/>
      <c r="E83" s="898"/>
      <c r="F83" s="898"/>
      <c r="G83" s="898"/>
      <c r="H83" s="898"/>
      <c r="I83" s="898"/>
      <c r="J83" s="898"/>
      <c r="K83" s="898"/>
      <c r="L83" s="898"/>
      <c r="M83" s="898"/>
      <c r="N83" s="898"/>
      <c r="O83" s="756"/>
      <c r="P83" s="756"/>
      <c r="Q83" s="756">
        <v>4</v>
      </c>
      <c r="R83" s="763"/>
      <c r="S83" s="472">
        <f t="shared" ref="S83" si="88">AK83+AN83+AH83+AE83+AQ83+AT83+AW83+AZ83</f>
        <v>110</v>
      </c>
      <c r="T83" s="473"/>
      <c r="U83" s="539">
        <f>AF83+AI83+AL83+AO83+AR83+AU83+AX83+BA83</f>
        <v>68</v>
      </c>
      <c r="V83" s="470"/>
      <c r="W83" s="510">
        <v>34</v>
      </c>
      <c r="X83" s="473"/>
      <c r="Y83" s="510"/>
      <c r="Z83" s="473"/>
      <c r="AA83" s="510">
        <v>34</v>
      </c>
      <c r="AB83" s="473"/>
      <c r="AC83" s="655"/>
      <c r="AD83" s="904"/>
      <c r="AE83" s="204"/>
      <c r="AF83" s="401"/>
      <c r="AG83" s="401"/>
      <c r="AH83" s="215"/>
      <c r="AI83" s="401"/>
      <c r="AJ83" s="205"/>
      <c r="AK83" s="215"/>
      <c r="AL83" s="401"/>
      <c r="AM83" s="394"/>
      <c r="AN83" s="215">
        <v>110</v>
      </c>
      <c r="AO83" s="401">
        <v>68</v>
      </c>
      <c r="AP83" s="394">
        <v>3</v>
      </c>
      <c r="AQ83" s="323"/>
      <c r="AR83" s="345"/>
      <c r="AS83" s="205"/>
      <c r="AT83" s="323"/>
      <c r="AU83" s="345"/>
      <c r="AV83" s="345"/>
      <c r="AW83" s="323"/>
      <c r="AX83" s="345"/>
      <c r="AY83" s="345"/>
      <c r="AZ83" s="323"/>
      <c r="BA83" s="345"/>
      <c r="BB83" s="345"/>
      <c r="BC83" s="513">
        <f t="shared" ref="BC83:BC85" si="89">AG83+AJ83+AM83+AP83+AS83+AV83+AY83+BB83</f>
        <v>3</v>
      </c>
      <c r="BD83" s="514"/>
      <c r="BE83" s="515"/>
      <c r="BF83" s="435" t="s">
        <v>225</v>
      </c>
      <c r="BG83" s="436"/>
      <c r="BH83" s="436"/>
      <c r="BI83" s="436"/>
      <c r="BJ83" s="955"/>
      <c r="BK83" s="956"/>
      <c r="BL83" s="425">
        <f t="shared" si="85"/>
        <v>0</v>
      </c>
      <c r="BM83" s="48">
        <f>U83*1.5</f>
        <v>102</v>
      </c>
      <c r="BN83" s="48">
        <f t="shared" si="76"/>
        <v>110</v>
      </c>
      <c r="BO83" s="43">
        <f t="shared" si="86"/>
        <v>2.75</v>
      </c>
      <c r="BP83" s="167">
        <f t="shared" si="52"/>
        <v>3</v>
      </c>
      <c r="BQ83" s="277">
        <f t="shared" si="53"/>
        <v>-0.25</v>
      </c>
      <c r="BR83" s="240">
        <f t="shared" si="77"/>
        <v>22.666666666666668</v>
      </c>
      <c r="BS83" s="48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</row>
    <row r="84" spans="1:238" s="7" customFormat="1" ht="55.5" customHeight="1" thickBot="1" x14ac:dyDescent="0.3">
      <c r="A84" s="449" t="s">
        <v>255</v>
      </c>
      <c r="B84" s="450"/>
      <c r="C84" s="451" t="s">
        <v>336</v>
      </c>
      <c r="D84" s="452"/>
      <c r="E84" s="452"/>
      <c r="F84" s="452"/>
      <c r="G84" s="452"/>
      <c r="H84" s="452"/>
      <c r="I84" s="452"/>
      <c r="J84" s="452"/>
      <c r="K84" s="452"/>
      <c r="L84" s="452"/>
      <c r="M84" s="452"/>
      <c r="N84" s="453"/>
      <c r="O84" s="494"/>
      <c r="P84" s="495"/>
      <c r="Q84" s="494"/>
      <c r="R84" s="496"/>
      <c r="S84" s="459">
        <f>SUM(S85:T87)</f>
        <v>340</v>
      </c>
      <c r="T84" s="458"/>
      <c r="U84" s="457">
        <f>SUM(U85:V87)</f>
        <v>220</v>
      </c>
      <c r="V84" s="458"/>
      <c r="W84" s="457">
        <f>SUM(W85:X87)</f>
        <v>118</v>
      </c>
      <c r="X84" s="458"/>
      <c r="Y84" s="457">
        <f>SUM(Y85:Z87)</f>
        <v>0</v>
      </c>
      <c r="Z84" s="458"/>
      <c r="AA84" s="457">
        <f>SUM(AA85:AB87)</f>
        <v>102</v>
      </c>
      <c r="AB84" s="458"/>
      <c r="AC84" s="457"/>
      <c r="AD84" s="459"/>
      <c r="AE84" s="372">
        <f t="shared" ref="AE84:BB84" si="90">SUM(AE85:AE87)</f>
        <v>0</v>
      </c>
      <c r="AF84" s="373">
        <f t="shared" si="90"/>
        <v>0</v>
      </c>
      <c r="AG84" s="374">
        <f t="shared" si="90"/>
        <v>0</v>
      </c>
      <c r="AH84" s="373">
        <f t="shared" si="90"/>
        <v>0</v>
      </c>
      <c r="AI84" s="373">
        <f t="shared" si="90"/>
        <v>0</v>
      </c>
      <c r="AJ84" s="374">
        <f t="shared" si="90"/>
        <v>0</v>
      </c>
      <c r="AK84" s="373">
        <f>SUM(AK85:AK87)</f>
        <v>110</v>
      </c>
      <c r="AL84" s="373">
        <f>SUM(AL85:AL87)</f>
        <v>68</v>
      </c>
      <c r="AM84" s="374">
        <f t="shared" si="90"/>
        <v>3</v>
      </c>
      <c r="AN84" s="373">
        <f>SUM(AN85:AN87)</f>
        <v>120</v>
      </c>
      <c r="AO84" s="373">
        <f t="shared" si="90"/>
        <v>84</v>
      </c>
      <c r="AP84" s="374">
        <f t="shared" si="90"/>
        <v>3</v>
      </c>
      <c r="AQ84" s="373">
        <f>SUM(AQ85:AQ88)</f>
        <v>170</v>
      </c>
      <c r="AR84" s="373">
        <f t="shared" si="90"/>
        <v>68</v>
      </c>
      <c r="AS84" s="374">
        <f>SUM(AS85:AS88)</f>
        <v>5</v>
      </c>
      <c r="AT84" s="373">
        <f>SUM(AT85:AT88)</f>
        <v>0</v>
      </c>
      <c r="AU84" s="373">
        <f t="shared" si="90"/>
        <v>0</v>
      </c>
      <c r="AV84" s="374">
        <f>SUM(AV85:AV88)</f>
        <v>0</v>
      </c>
      <c r="AW84" s="373">
        <f t="shared" si="90"/>
        <v>0</v>
      </c>
      <c r="AX84" s="373">
        <f t="shared" si="90"/>
        <v>0</v>
      </c>
      <c r="AY84" s="374">
        <f t="shared" si="90"/>
        <v>0</v>
      </c>
      <c r="AZ84" s="373">
        <f t="shared" si="90"/>
        <v>0</v>
      </c>
      <c r="BA84" s="373">
        <f t="shared" si="90"/>
        <v>0</v>
      </c>
      <c r="BB84" s="375">
        <f t="shared" si="90"/>
        <v>0</v>
      </c>
      <c r="BC84" s="430">
        <f>SUM(BC85:BE87)</f>
        <v>9</v>
      </c>
      <c r="BD84" s="430"/>
      <c r="BE84" s="431"/>
      <c r="BF84" s="432" t="s">
        <v>226</v>
      </c>
      <c r="BG84" s="433"/>
      <c r="BH84" s="433"/>
      <c r="BI84" s="434"/>
      <c r="BJ84" s="114"/>
      <c r="BK84" s="169">
        <f t="shared" si="4"/>
        <v>60</v>
      </c>
      <c r="BL84" s="48"/>
      <c r="BM84" s="48">
        <f t="shared" ref="BM84" si="91">U84*1.5+36</f>
        <v>366</v>
      </c>
      <c r="BN84" s="48">
        <f t="shared" ref="BN84" si="92">S84</f>
        <v>340</v>
      </c>
      <c r="BO84" s="43">
        <f t="shared" ref="BO84" si="93">BN84/40</f>
        <v>8.5</v>
      </c>
      <c r="BP84" s="167">
        <f t="shared" ref="BP84" si="94">BC84</f>
        <v>9</v>
      </c>
      <c r="BQ84" s="277">
        <f t="shared" ref="BQ84" si="95">BO84-BP84</f>
        <v>-0.5</v>
      </c>
      <c r="BR84" s="240">
        <f t="shared" ref="BR84" si="96">U84/BC84</f>
        <v>24.444444444444443</v>
      </c>
      <c r="BS84" s="48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</row>
    <row r="85" spans="1:238" s="9" customFormat="1" ht="67.5" customHeight="1" x14ac:dyDescent="0.25">
      <c r="A85" s="466" t="s">
        <v>279</v>
      </c>
      <c r="B85" s="467"/>
      <c r="C85" s="801" t="s">
        <v>337</v>
      </c>
      <c r="D85" s="801"/>
      <c r="E85" s="801"/>
      <c r="F85" s="801"/>
      <c r="G85" s="801"/>
      <c r="H85" s="801"/>
      <c r="I85" s="801"/>
      <c r="J85" s="801"/>
      <c r="K85" s="801"/>
      <c r="L85" s="801"/>
      <c r="M85" s="801"/>
      <c r="N85" s="801"/>
      <c r="O85" s="470">
        <v>3</v>
      </c>
      <c r="P85" s="470"/>
      <c r="Q85" s="470"/>
      <c r="R85" s="471"/>
      <c r="S85" s="472">
        <f t="shared" si="87"/>
        <v>110</v>
      </c>
      <c r="T85" s="473"/>
      <c r="U85" s="539">
        <f>AF85+AI85+AL85+AO85+AR85+AU85+AX85+BA85</f>
        <v>68</v>
      </c>
      <c r="V85" s="470"/>
      <c r="W85" s="510">
        <v>34</v>
      </c>
      <c r="X85" s="473"/>
      <c r="Y85" s="510"/>
      <c r="Z85" s="473"/>
      <c r="AA85" s="510">
        <v>34</v>
      </c>
      <c r="AB85" s="473"/>
      <c r="AC85" s="655"/>
      <c r="AD85" s="904"/>
      <c r="AE85" s="279"/>
      <c r="AF85" s="268"/>
      <c r="AG85" s="268"/>
      <c r="AH85" s="343"/>
      <c r="AI85" s="268"/>
      <c r="AJ85" s="268"/>
      <c r="AK85" s="215">
        <v>110</v>
      </c>
      <c r="AL85" s="401">
        <v>68</v>
      </c>
      <c r="AM85" s="394">
        <v>3</v>
      </c>
      <c r="AN85" s="280"/>
      <c r="AO85" s="268"/>
      <c r="AP85" s="270"/>
      <c r="AQ85" s="280"/>
      <c r="AR85" s="268"/>
      <c r="AS85" s="270"/>
      <c r="AT85" s="343"/>
      <c r="AU85" s="268"/>
      <c r="AV85" s="270"/>
      <c r="AW85" s="343"/>
      <c r="AX85" s="268"/>
      <c r="AY85" s="268"/>
      <c r="AZ85" s="343"/>
      <c r="BA85" s="268"/>
      <c r="BB85" s="268"/>
      <c r="BC85" s="513">
        <f t="shared" si="89"/>
        <v>3</v>
      </c>
      <c r="BD85" s="514"/>
      <c r="BE85" s="515"/>
      <c r="BF85" s="519"/>
      <c r="BG85" s="520"/>
      <c r="BH85" s="520"/>
      <c r="BI85" s="521"/>
      <c r="BJ85" s="114">
        <v>1</v>
      </c>
      <c r="BK85" s="169">
        <f t="shared" si="4"/>
        <v>0</v>
      </c>
      <c r="BL85" s="166">
        <f t="shared" si="85"/>
        <v>0</v>
      </c>
      <c r="BM85" s="48">
        <f>U85*1.5+36</f>
        <v>138</v>
      </c>
      <c r="BN85" s="48">
        <f t="shared" si="76"/>
        <v>110</v>
      </c>
      <c r="BO85" s="43">
        <f t="shared" si="86"/>
        <v>2.75</v>
      </c>
      <c r="BP85" s="167">
        <f t="shared" si="52"/>
        <v>3</v>
      </c>
      <c r="BQ85" s="277">
        <f t="shared" si="53"/>
        <v>-0.25</v>
      </c>
      <c r="BR85" s="240">
        <f t="shared" si="77"/>
        <v>22.666666666666668</v>
      </c>
      <c r="BS85" s="48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</row>
    <row r="86" spans="1:238" s="7" customFormat="1" ht="75" customHeight="1" x14ac:dyDescent="0.25">
      <c r="A86" s="466" t="s">
        <v>280</v>
      </c>
      <c r="B86" s="467"/>
      <c r="C86" s="801" t="s">
        <v>338</v>
      </c>
      <c r="D86" s="801"/>
      <c r="E86" s="801"/>
      <c r="F86" s="801"/>
      <c r="G86" s="801"/>
      <c r="H86" s="801"/>
      <c r="I86" s="801"/>
      <c r="J86" s="801"/>
      <c r="K86" s="801"/>
      <c r="L86" s="801"/>
      <c r="M86" s="801"/>
      <c r="N86" s="801"/>
      <c r="O86" s="470">
        <v>4</v>
      </c>
      <c r="P86" s="470"/>
      <c r="Q86" s="470"/>
      <c r="R86" s="471"/>
      <c r="S86" s="472">
        <f t="shared" si="87"/>
        <v>120</v>
      </c>
      <c r="T86" s="473"/>
      <c r="U86" s="539">
        <f>AF86+AI86+AL86+AO86+AR86+AU86+AX86+BA86</f>
        <v>84</v>
      </c>
      <c r="V86" s="470"/>
      <c r="W86" s="510">
        <v>50</v>
      </c>
      <c r="X86" s="473"/>
      <c r="Y86" s="510"/>
      <c r="Z86" s="473"/>
      <c r="AA86" s="510">
        <v>34</v>
      </c>
      <c r="AB86" s="473"/>
      <c r="AC86" s="510"/>
      <c r="AD86" s="511"/>
      <c r="AE86" s="313"/>
      <c r="AF86" s="314"/>
      <c r="AG86" s="314"/>
      <c r="AH86" s="197"/>
      <c r="AI86" s="314"/>
      <c r="AJ86" s="314"/>
      <c r="AK86" s="197"/>
      <c r="AL86" s="314"/>
      <c r="AM86" s="314"/>
      <c r="AN86" s="52">
        <v>120</v>
      </c>
      <c r="AO86" s="390">
        <v>84</v>
      </c>
      <c r="AP86" s="393">
        <v>3</v>
      </c>
      <c r="AQ86" s="197"/>
      <c r="AR86" s="314"/>
      <c r="AS86" s="314"/>
      <c r="AT86" s="52"/>
      <c r="AU86" s="314"/>
      <c r="AV86" s="318"/>
      <c r="AW86" s="52"/>
      <c r="AX86" s="314"/>
      <c r="AY86" s="318"/>
      <c r="AZ86" s="197"/>
      <c r="BA86" s="314"/>
      <c r="BB86" s="314"/>
      <c r="BC86" s="513">
        <f>AG86+AJ86+AM86+AP86+AS86+AV86+AY86+BB86</f>
        <v>3</v>
      </c>
      <c r="BD86" s="514"/>
      <c r="BE86" s="515"/>
      <c r="BF86" s="435"/>
      <c r="BG86" s="447"/>
      <c r="BH86" s="447"/>
      <c r="BI86" s="448"/>
      <c r="BJ86" s="114">
        <v>1</v>
      </c>
      <c r="BK86" s="169">
        <f t="shared" si="4"/>
        <v>0</v>
      </c>
      <c r="BL86" s="166">
        <f t="shared" si="85"/>
        <v>0</v>
      </c>
      <c r="BM86" s="48">
        <f>U86*1.5+36</f>
        <v>162</v>
      </c>
      <c r="BN86" s="48">
        <f t="shared" si="76"/>
        <v>120</v>
      </c>
      <c r="BO86" s="43">
        <f t="shared" si="86"/>
        <v>3</v>
      </c>
      <c r="BP86" s="167">
        <f t="shared" si="52"/>
        <v>3</v>
      </c>
      <c r="BQ86" s="277">
        <f t="shared" si="53"/>
        <v>0</v>
      </c>
      <c r="BR86" s="240">
        <f t="shared" si="77"/>
        <v>28</v>
      </c>
      <c r="BS86" s="48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</row>
    <row r="87" spans="1:238" s="9" customFormat="1" ht="67.5" customHeight="1" x14ac:dyDescent="0.25">
      <c r="A87" s="466" t="s">
        <v>281</v>
      </c>
      <c r="B87" s="467"/>
      <c r="C87" s="801" t="s">
        <v>375</v>
      </c>
      <c r="D87" s="801"/>
      <c r="E87" s="801"/>
      <c r="F87" s="801"/>
      <c r="G87" s="801"/>
      <c r="H87" s="801"/>
      <c r="I87" s="801"/>
      <c r="J87" s="801"/>
      <c r="K87" s="801"/>
      <c r="L87" s="801"/>
      <c r="M87" s="801"/>
      <c r="N87" s="801"/>
      <c r="O87" s="470">
        <v>5</v>
      </c>
      <c r="P87" s="470"/>
      <c r="Q87" s="470"/>
      <c r="R87" s="471"/>
      <c r="S87" s="472">
        <f t="shared" si="87"/>
        <v>110</v>
      </c>
      <c r="T87" s="473"/>
      <c r="U87" s="539">
        <f>AF87+AI87+AL87+AO87+AR87+AU87+AX87+BA87</f>
        <v>68</v>
      </c>
      <c r="V87" s="470"/>
      <c r="W87" s="510">
        <v>34</v>
      </c>
      <c r="X87" s="473"/>
      <c r="Y87" s="510"/>
      <c r="Z87" s="473"/>
      <c r="AA87" s="510">
        <v>34</v>
      </c>
      <c r="AB87" s="473"/>
      <c r="AC87" s="655"/>
      <c r="AD87" s="904"/>
      <c r="AE87" s="204"/>
      <c r="AF87" s="345"/>
      <c r="AG87" s="345"/>
      <c r="AH87" s="323"/>
      <c r="AI87" s="345"/>
      <c r="AJ87" s="345"/>
      <c r="AK87" s="323"/>
      <c r="AL87" s="345"/>
      <c r="AM87" s="345"/>
      <c r="AN87" s="323"/>
      <c r="AO87" s="345"/>
      <c r="AP87" s="345"/>
      <c r="AQ87" s="52">
        <v>110</v>
      </c>
      <c r="AR87" s="390">
        <v>68</v>
      </c>
      <c r="AS87" s="393">
        <v>3</v>
      </c>
      <c r="AT87" s="323"/>
      <c r="AU87" s="345"/>
      <c r="AV87" s="205"/>
      <c r="AW87" s="215"/>
      <c r="AX87" s="345"/>
      <c r="AY87" s="205"/>
      <c r="AZ87" s="215"/>
      <c r="BA87" s="345"/>
      <c r="BB87" s="205"/>
      <c r="BC87" s="513">
        <f t="shared" ref="BC87:BC88" si="97">AG87+AJ87+AM87+AP87+AS87+AV87+AY87+BB87</f>
        <v>3</v>
      </c>
      <c r="BD87" s="514"/>
      <c r="BE87" s="515"/>
      <c r="BF87" s="435"/>
      <c r="BG87" s="447"/>
      <c r="BH87" s="447"/>
      <c r="BI87" s="448"/>
      <c r="BJ87" s="114">
        <v>1</v>
      </c>
      <c r="BK87" s="169">
        <f t="shared" si="4"/>
        <v>0</v>
      </c>
      <c r="BL87" s="166">
        <f t="shared" si="85"/>
        <v>0</v>
      </c>
      <c r="BM87" s="48">
        <f>U87*1.5+36*2</f>
        <v>174</v>
      </c>
      <c r="BN87" s="48">
        <f t="shared" si="76"/>
        <v>110</v>
      </c>
      <c r="BO87" s="43">
        <f t="shared" si="86"/>
        <v>2.75</v>
      </c>
      <c r="BP87" s="167">
        <f t="shared" si="52"/>
        <v>3</v>
      </c>
      <c r="BQ87" s="277">
        <f t="shared" si="53"/>
        <v>-0.25</v>
      </c>
      <c r="BR87" s="240">
        <f t="shared" si="77"/>
        <v>22.666666666666668</v>
      </c>
      <c r="BS87" s="48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</row>
    <row r="88" spans="1:238" s="7" customFormat="1" ht="88.5" customHeight="1" thickBot="1" x14ac:dyDescent="0.3">
      <c r="A88" s="466"/>
      <c r="B88" s="467"/>
      <c r="C88" s="538" t="s">
        <v>376</v>
      </c>
      <c r="D88" s="538"/>
      <c r="E88" s="538"/>
      <c r="F88" s="538"/>
      <c r="G88" s="538"/>
      <c r="H88" s="538"/>
      <c r="I88" s="538"/>
      <c r="J88" s="538"/>
      <c r="K88" s="538"/>
      <c r="L88" s="538"/>
      <c r="M88" s="538"/>
      <c r="N88" s="538"/>
      <c r="O88" s="470"/>
      <c r="P88" s="470"/>
      <c r="Q88" s="470"/>
      <c r="R88" s="471"/>
      <c r="S88" s="472">
        <f t="shared" ref="S88" si="98">AK88+AN88+AH88+AE88+AQ88+AT88+AW88+AZ88</f>
        <v>60</v>
      </c>
      <c r="T88" s="473"/>
      <c r="U88" s="510"/>
      <c r="V88" s="473"/>
      <c r="W88" s="510"/>
      <c r="X88" s="473"/>
      <c r="Y88" s="510"/>
      <c r="Z88" s="473"/>
      <c r="AA88" s="510"/>
      <c r="AB88" s="473"/>
      <c r="AC88" s="510"/>
      <c r="AD88" s="511"/>
      <c r="AE88" s="415"/>
      <c r="AF88" s="414"/>
      <c r="AG88" s="414"/>
      <c r="AH88" s="197"/>
      <c r="AI88" s="414"/>
      <c r="AJ88" s="414"/>
      <c r="AK88" s="197"/>
      <c r="AL88" s="414"/>
      <c r="AM88" s="414"/>
      <c r="AN88" s="197"/>
      <c r="AO88" s="414"/>
      <c r="AP88" s="414"/>
      <c r="AQ88" s="417">
        <v>60</v>
      </c>
      <c r="AR88" s="419"/>
      <c r="AS88" s="205">
        <v>2</v>
      </c>
      <c r="AT88" s="417"/>
      <c r="AU88" s="419"/>
      <c r="AV88" s="205"/>
      <c r="AW88" s="197"/>
      <c r="AX88" s="414"/>
      <c r="AY88" s="416"/>
      <c r="AZ88" s="197"/>
      <c r="BA88" s="414"/>
      <c r="BB88" s="414"/>
      <c r="BC88" s="513">
        <f t="shared" si="97"/>
        <v>2</v>
      </c>
      <c r="BD88" s="514"/>
      <c r="BE88" s="515"/>
      <c r="BF88" s="403"/>
      <c r="BG88" s="404"/>
      <c r="BH88" s="404"/>
      <c r="BI88" s="405"/>
      <c r="BJ88" s="114"/>
      <c r="BK88" s="169">
        <f t="shared" ref="BK88" si="99">AZ88+AW88+AT88+AQ88+AN88+AK88+AH88+AE88-S88</f>
        <v>0</v>
      </c>
      <c r="BL88" s="166">
        <f t="shared" ref="BL88" si="100">W88+Y88+AA88+AC88-U88</f>
        <v>0</v>
      </c>
      <c r="BM88" s="48">
        <f>U88*1.5</f>
        <v>0</v>
      </c>
      <c r="BN88" s="48">
        <f t="shared" ref="BN88" si="101">S88</f>
        <v>60</v>
      </c>
      <c r="BO88" s="43">
        <f t="shared" ref="BO88" si="102">BN88/40</f>
        <v>1.5</v>
      </c>
      <c r="BP88" s="167">
        <f t="shared" ref="BP88" si="103">BC88</f>
        <v>2</v>
      </c>
      <c r="BQ88" s="277">
        <f t="shared" ref="BQ88" si="104">BO88-BP88</f>
        <v>-0.5</v>
      </c>
      <c r="BR88" s="240">
        <f t="shared" ref="BR88" si="105">U88/BC88</f>
        <v>0</v>
      </c>
      <c r="BS88" s="48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</row>
    <row r="89" spans="1:238" s="7" customFormat="1" ht="55.5" customHeight="1" thickBot="1" x14ac:dyDescent="0.3">
      <c r="A89" s="449" t="s">
        <v>254</v>
      </c>
      <c r="B89" s="450"/>
      <c r="C89" s="451" t="s">
        <v>339</v>
      </c>
      <c r="D89" s="452"/>
      <c r="E89" s="452"/>
      <c r="F89" s="452"/>
      <c r="G89" s="452"/>
      <c r="H89" s="452"/>
      <c r="I89" s="452"/>
      <c r="J89" s="452"/>
      <c r="K89" s="452"/>
      <c r="L89" s="452"/>
      <c r="M89" s="452"/>
      <c r="N89" s="453"/>
      <c r="O89" s="494"/>
      <c r="P89" s="495"/>
      <c r="Q89" s="494"/>
      <c r="R89" s="496"/>
      <c r="S89" s="459">
        <f>SUM(S90:T93)</f>
        <v>504</v>
      </c>
      <c r="T89" s="458"/>
      <c r="U89" s="459">
        <f>SUM(U90:V93)</f>
        <v>256</v>
      </c>
      <c r="V89" s="458"/>
      <c r="W89" s="459">
        <f>SUM(W90:X93)</f>
        <v>102</v>
      </c>
      <c r="X89" s="458"/>
      <c r="Y89" s="457">
        <f>SUM(Y90:Z92)</f>
        <v>0</v>
      </c>
      <c r="Z89" s="458"/>
      <c r="AA89" s="459">
        <f>SUM(AA90:AB93)</f>
        <v>70</v>
      </c>
      <c r="AB89" s="458"/>
      <c r="AC89" s="457"/>
      <c r="AD89" s="459"/>
      <c r="AE89" s="372">
        <f t="shared" ref="AE89:BB89" si="106">SUM(AE90:AE92)</f>
        <v>0</v>
      </c>
      <c r="AF89" s="373">
        <f t="shared" si="106"/>
        <v>0</v>
      </c>
      <c r="AG89" s="374">
        <f t="shared" si="106"/>
        <v>0</v>
      </c>
      <c r="AH89" s="373">
        <f t="shared" si="106"/>
        <v>0</v>
      </c>
      <c r="AI89" s="373">
        <f t="shared" si="106"/>
        <v>0</v>
      </c>
      <c r="AJ89" s="374">
        <f t="shared" si="106"/>
        <v>0</v>
      </c>
      <c r="AK89" s="373">
        <f t="shared" ref="AK89:AS89" si="107">SUM(AK90:AK93)</f>
        <v>144</v>
      </c>
      <c r="AL89" s="373">
        <f t="shared" si="107"/>
        <v>68</v>
      </c>
      <c r="AM89" s="374">
        <f t="shared" si="107"/>
        <v>4</v>
      </c>
      <c r="AN89" s="373">
        <f t="shared" si="107"/>
        <v>210</v>
      </c>
      <c r="AO89" s="373">
        <f t="shared" si="107"/>
        <v>120</v>
      </c>
      <c r="AP89" s="374">
        <f t="shared" si="107"/>
        <v>6</v>
      </c>
      <c r="AQ89" s="373">
        <f t="shared" si="107"/>
        <v>150</v>
      </c>
      <c r="AR89" s="373">
        <f t="shared" si="107"/>
        <v>68</v>
      </c>
      <c r="AS89" s="374">
        <f t="shared" si="107"/>
        <v>4</v>
      </c>
      <c r="AT89" s="373">
        <f t="shared" si="106"/>
        <v>0</v>
      </c>
      <c r="AU89" s="373">
        <f t="shared" si="106"/>
        <v>0</v>
      </c>
      <c r="AV89" s="374">
        <f t="shared" si="106"/>
        <v>0</v>
      </c>
      <c r="AW89" s="373">
        <f t="shared" si="106"/>
        <v>0</v>
      </c>
      <c r="AX89" s="373">
        <f t="shared" si="106"/>
        <v>0</v>
      </c>
      <c r="AY89" s="374">
        <f t="shared" si="106"/>
        <v>0</v>
      </c>
      <c r="AZ89" s="373">
        <f t="shared" si="106"/>
        <v>0</v>
      </c>
      <c r="BA89" s="373">
        <f t="shared" si="106"/>
        <v>0</v>
      </c>
      <c r="BB89" s="375">
        <f t="shared" si="106"/>
        <v>0</v>
      </c>
      <c r="BC89" s="430">
        <f>SUM(BC90:BE93)</f>
        <v>14</v>
      </c>
      <c r="BD89" s="430"/>
      <c r="BE89" s="431"/>
      <c r="BF89" s="432"/>
      <c r="BG89" s="433"/>
      <c r="BH89" s="433"/>
      <c r="BI89" s="434"/>
      <c r="BJ89" s="114"/>
      <c r="BK89" s="169">
        <f t="shared" ref="BK89:BK116" si="108">AZ89+AW89+AT89+AQ89+AN89+AK89+AH89+AE89-S89</f>
        <v>0</v>
      </c>
      <c r="BL89" s="48"/>
      <c r="BM89" s="48">
        <f t="shared" ref="BM89" si="109">U89*1.5+36</f>
        <v>420</v>
      </c>
      <c r="BN89" s="48">
        <f t="shared" si="76"/>
        <v>504</v>
      </c>
      <c r="BO89" s="43">
        <f t="shared" si="86"/>
        <v>12.6</v>
      </c>
      <c r="BP89" s="167">
        <f t="shared" ref="BP89" si="110">BC89</f>
        <v>14</v>
      </c>
      <c r="BQ89" s="277">
        <f t="shared" ref="BQ89" si="111">BO89-BP89</f>
        <v>-1.4000000000000004</v>
      </c>
      <c r="BR89" s="240">
        <f t="shared" si="77"/>
        <v>18.285714285714285</v>
      </c>
      <c r="BS89" s="48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</row>
    <row r="90" spans="1:238" s="7" customFormat="1" ht="63.75" customHeight="1" x14ac:dyDescent="0.25">
      <c r="A90" s="466" t="s">
        <v>282</v>
      </c>
      <c r="B90" s="467"/>
      <c r="C90" s="538" t="s">
        <v>340</v>
      </c>
      <c r="D90" s="873"/>
      <c r="E90" s="873"/>
      <c r="F90" s="873"/>
      <c r="G90" s="873"/>
      <c r="H90" s="873"/>
      <c r="I90" s="873"/>
      <c r="J90" s="873"/>
      <c r="K90" s="873"/>
      <c r="L90" s="873"/>
      <c r="M90" s="873"/>
      <c r="N90" s="873"/>
      <c r="O90" s="470">
        <v>3</v>
      </c>
      <c r="P90" s="470"/>
      <c r="Q90" s="470"/>
      <c r="R90" s="471"/>
      <c r="S90" s="472">
        <f>AK90+AN90+AH90+AE90+AQ90+AT90+AW90+AZ90</f>
        <v>144</v>
      </c>
      <c r="T90" s="473"/>
      <c r="U90" s="539">
        <f>AF90+AI90+AL90+AO90+AR90+AU90+AX90+BA90</f>
        <v>68</v>
      </c>
      <c r="V90" s="470"/>
      <c r="W90" s="510">
        <v>34</v>
      </c>
      <c r="X90" s="473"/>
      <c r="Y90" s="613">
        <v>0</v>
      </c>
      <c r="Z90" s="614"/>
      <c r="AA90" s="510">
        <v>34</v>
      </c>
      <c r="AB90" s="473"/>
      <c r="AC90" s="510"/>
      <c r="AD90" s="872"/>
      <c r="AE90" s="339"/>
      <c r="AF90" s="256"/>
      <c r="AG90" s="256"/>
      <c r="AH90" s="196"/>
      <c r="AI90" s="256"/>
      <c r="AJ90" s="256"/>
      <c r="AK90" s="158">
        <v>144</v>
      </c>
      <c r="AL90" s="256">
        <v>68</v>
      </c>
      <c r="AM90" s="332">
        <v>4</v>
      </c>
      <c r="AN90" s="196"/>
      <c r="AO90" s="256"/>
      <c r="AP90" s="256"/>
      <c r="AQ90" s="196"/>
      <c r="AR90" s="256"/>
      <c r="AS90" s="256"/>
      <c r="AT90" s="196"/>
      <c r="AU90" s="256"/>
      <c r="AV90" s="332"/>
      <c r="AW90" s="196"/>
      <c r="AX90" s="256"/>
      <c r="AY90" s="256"/>
      <c r="AZ90" s="196"/>
      <c r="BA90" s="256"/>
      <c r="BB90" s="287"/>
      <c r="BC90" s="514">
        <f>AG90+AJ90+AM90+AP90+AS90+AV90+AY90+BB90</f>
        <v>4</v>
      </c>
      <c r="BD90" s="514"/>
      <c r="BE90" s="515"/>
      <c r="BF90" s="516" t="s">
        <v>306</v>
      </c>
      <c r="BG90" s="517"/>
      <c r="BH90" s="517"/>
      <c r="BI90" s="518"/>
      <c r="BJ90" s="114">
        <v>1</v>
      </c>
      <c r="BK90" s="169">
        <f t="shared" si="108"/>
        <v>0</v>
      </c>
      <c r="BL90" s="166">
        <f>W90+Y90+AA90+AC90-U90</f>
        <v>0</v>
      </c>
      <c r="BM90" s="48">
        <f>U90*1.5</f>
        <v>102</v>
      </c>
      <c r="BN90" s="48">
        <f>S90</f>
        <v>144</v>
      </c>
      <c r="BO90" s="43">
        <f>BN90/40</f>
        <v>3.6</v>
      </c>
      <c r="BP90" s="167">
        <f>BC90</f>
        <v>4</v>
      </c>
      <c r="BQ90" s="277">
        <f>BO90-BP90</f>
        <v>-0.39999999999999991</v>
      </c>
      <c r="BR90" s="240">
        <f>U90/BC90</f>
        <v>17</v>
      </c>
      <c r="BS90" s="48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</row>
    <row r="91" spans="1:238" s="9" customFormat="1" ht="39" customHeight="1" x14ac:dyDescent="0.25">
      <c r="A91" s="466" t="s">
        <v>283</v>
      </c>
      <c r="B91" s="467"/>
      <c r="C91" s="934" t="s">
        <v>341</v>
      </c>
      <c r="D91" s="538"/>
      <c r="E91" s="538"/>
      <c r="F91" s="538"/>
      <c r="G91" s="538"/>
      <c r="H91" s="538"/>
      <c r="I91" s="538"/>
      <c r="J91" s="538"/>
      <c r="K91" s="538"/>
      <c r="L91" s="538"/>
      <c r="M91" s="538"/>
      <c r="N91" s="538"/>
      <c r="O91" s="470"/>
      <c r="P91" s="470"/>
      <c r="Q91" s="470">
        <v>4</v>
      </c>
      <c r="R91" s="471"/>
      <c r="S91" s="472">
        <f>AK91+AN91+AH91+AE91+AQ91+AT91+AW91+AZ91</f>
        <v>100</v>
      </c>
      <c r="T91" s="473"/>
      <c r="U91" s="539">
        <f>AF91+AI91+AL91+AO91+AR91+AU91+AX91+BA91</f>
        <v>52</v>
      </c>
      <c r="V91" s="470"/>
      <c r="W91" s="510">
        <v>34</v>
      </c>
      <c r="X91" s="473"/>
      <c r="Y91" s="510"/>
      <c r="Z91" s="473"/>
      <c r="AA91" s="510">
        <v>18</v>
      </c>
      <c r="AB91" s="473"/>
      <c r="AC91" s="655"/>
      <c r="AD91" s="657"/>
      <c r="AE91" s="279"/>
      <c r="AF91" s="268"/>
      <c r="AG91" s="268"/>
      <c r="AH91" s="343"/>
      <c r="AI91" s="268"/>
      <c r="AJ91" s="268"/>
      <c r="AK91" s="343"/>
      <c r="AL91" s="268"/>
      <c r="AM91" s="268"/>
      <c r="AN91" s="158">
        <v>100</v>
      </c>
      <c r="AO91" s="256">
        <v>52</v>
      </c>
      <c r="AP91" s="396">
        <v>3</v>
      </c>
      <c r="AQ91" s="343"/>
      <c r="AR91" s="268"/>
      <c r="AS91" s="270"/>
      <c r="AT91" s="343"/>
      <c r="AU91" s="268"/>
      <c r="AV91" s="268"/>
      <c r="AW91" s="280"/>
      <c r="AX91" s="268"/>
      <c r="AY91" s="270"/>
      <c r="AZ91" s="280"/>
      <c r="BA91" s="268"/>
      <c r="BB91" s="286"/>
      <c r="BC91" s="514">
        <f>AG91+AJ91+AM91+AP91+AS91+AV91+AY91+BB91</f>
        <v>3</v>
      </c>
      <c r="BD91" s="514"/>
      <c r="BE91" s="515"/>
      <c r="BF91" s="516" t="s">
        <v>307</v>
      </c>
      <c r="BG91" s="517"/>
      <c r="BH91" s="517"/>
      <c r="BI91" s="518"/>
      <c r="BJ91" s="114">
        <v>1</v>
      </c>
      <c r="BK91" s="169">
        <f t="shared" si="108"/>
        <v>0</v>
      </c>
      <c r="BL91" s="166">
        <f>W91+Y91+AA91+AC91-U91</f>
        <v>0</v>
      </c>
      <c r="BM91" s="48">
        <f>U91*1.5</f>
        <v>78</v>
      </c>
      <c r="BN91" s="48">
        <f>S91</f>
        <v>100</v>
      </c>
      <c r="BO91" s="43">
        <f>BN91/40</f>
        <v>2.5</v>
      </c>
      <c r="BP91" s="167">
        <f>BC91</f>
        <v>3</v>
      </c>
      <c r="BQ91" s="277">
        <f>BO91-BP91</f>
        <v>-0.5</v>
      </c>
      <c r="BR91" s="240">
        <f>U91/BC91</f>
        <v>17.333333333333332</v>
      </c>
      <c r="BS91" s="48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</row>
    <row r="92" spans="1:238" s="9" customFormat="1" ht="51.75" customHeight="1" x14ac:dyDescent="0.25">
      <c r="A92" s="466" t="s">
        <v>342</v>
      </c>
      <c r="B92" s="467"/>
      <c r="C92" s="538" t="s">
        <v>75</v>
      </c>
      <c r="D92" s="538"/>
      <c r="E92" s="538"/>
      <c r="F92" s="538"/>
      <c r="G92" s="538"/>
      <c r="H92" s="538"/>
      <c r="I92" s="538"/>
      <c r="J92" s="538"/>
      <c r="K92" s="538"/>
      <c r="L92" s="538"/>
      <c r="M92" s="538"/>
      <c r="N92" s="538"/>
      <c r="O92" s="470">
        <v>5</v>
      </c>
      <c r="P92" s="470"/>
      <c r="Q92" s="470">
        <v>4</v>
      </c>
      <c r="R92" s="471"/>
      <c r="S92" s="472">
        <f>AK92+AN92+AH92+AE92+AQ92+AT92+AW92+AZ92</f>
        <v>220</v>
      </c>
      <c r="T92" s="473"/>
      <c r="U92" s="539">
        <f>AF92+AI92+AL92+AO92+AR92+AU92+AX92+BA92</f>
        <v>136</v>
      </c>
      <c r="V92" s="470"/>
      <c r="W92" s="510">
        <v>34</v>
      </c>
      <c r="X92" s="473"/>
      <c r="Y92" s="510"/>
      <c r="Z92" s="473"/>
      <c r="AA92" s="510">
        <v>18</v>
      </c>
      <c r="AB92" s="473"/>
      <c r="AC92" s="655"/>
      <c r="AD92" s="657"/>
      <c r="AE92" s="279"/>
      <c r="AF92" s="268"/>
      <c r="AG92" s="268"/>
      <c r="AH92" s="400"/>
      <c r="AI92" s="268"/>
      <c r="AJ92" s="268"/>
      <c r="AK92" s="400"/>
      <c r="AL92" s="268"/>
      <c r="AM92" s="268"/>
      <c r="AN92" s="158">
        <v>110</v>
      </c>
      <c r="AO92" s="256">
        <v>68</v>
      </c>
      <c r="AP92" s="396">
        <v>3</v>
      </c>
      <c r="AQ92" s="158">
        <v>110</v>
      </c>
      <c r="AR92" s="256">
        <v>68</v>
      </c>
      <c r="AS92" s="396">
        <v>3</v>
      </c>
      <c r="AT92" s="410"/>
      <c r="AU92" s="411"/>
      <c r="AV92" s="205"/>
      <c r="AW92" s="410"/>
      <c r="AX92" s="411"/>
      <c r="AY92" s="407"/>
      <c r="AZ92" s="410"/>
      <c r="BA92" s="411"/>
      <c r="BB92" s="413"/>
      <c r="BC92" s="514">
        <f>AG92+AJ92+AM92+AP92+AS92+AV92+AY92+BB92</f>
        <v>6</v>
      </c>
      <c r="BD92" s="514"/>
      <c r="BE92" s="515"/>
      <c r="BF92" s="435" t="s">
        <v>309</v>
      </c>
      <c r="BG92" s="447"/>
      <c r="BH92" s="447"/>
      <c r="BI92" s="448"/>
      <c r="BJ92" s="114"/>
      <c r="BK92" s="169">
        <f t="shared" si="108"/>
        <v>0</v>
      </c>
      <c r="BL92" s="166">
        <f>W92+Y92+AA92+AC92-U92</f>
        <v>-84</v>
      </c>
      <c r="BM92" s="48">
        <f>U92*1.5</f>
        <v>204</v>
      </c>
      <c r="BN92" s="48">
        <f>S92</f>
        <v>220</v>
      </c>
      <c r="BO92" s="43">
        <f>BN92/40</f>
        <v>5.5</v>
      </c>
      <c r="BP92" s="167">
        <f>BC92</f>
        <v>6</v>
      </c>
      <c r="BQ92" s="277">
        <f>BO92-BP92</f>
        <v>-0.5</v>
      </c>
      <c r="BR92" s="240">
        <f>U92/BC92</f>
        <v>22.666666666666668</v>
      </c>
      <c r="BS92" s="48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</row>
    <row r="93" spans="1:238" s="7" customFormat="1" ht="64.5" customHeight="1" thickBot="1" x14ac:dyDescent="0.3">
      <c r="A93" s="466"/>
      <c r="B93" s="467"/>
      <c r="C93" s="538" t="s">
        <v>343</v>
      </c>
      <c r="D93" s="538"/>
      <c r="E93" s="538"/>
      <c r="F93" s="538"/>
      <c r="G93" s="538"/>
      <c r="H93" s="538"/>
      <c r="I93" s="538"/>
      <c r="J93" s="538"/>
      <c r="K93" s="538"/>
      <c r="L93" s="538"/>
      <c r="M93" s="538"/>
      <c r="N93" s="538"/>
      <c r="O93" s="470"/>
      <c r="P93" s="470"/>
      <c r="Q93" s="470"/>
      <c r="R93" s="471"/>
      <c r="S93" s="472">
        <f t="shared" ref="S93" si="112">AK93+AN93+AH93+AE93+AQ93+AT93+AW93+AZ93</f>
        <v>40</v>
      </c>
      <c r="T93" s="473"/>
      <c r="U93" s="510"/>
      <c r="V93" s="473"/>
      <c r="W93" s="510"/>
      <c r="X93" s="473"/>
      <c r="Y93" s="510"/>
      <c r="Z93" s="473"/>
      <c r="AA93" s="510"/>
      <c r="AB93" s="473"/>
      <c r="AC93" s="510"/>
      <c r="AD93" s="511"/>
      <c r="AE93" s="389"/>
      <c r="AF93" s="390"/>
      <c r="AG93" s="390"/>
      <c r="AH93" s="197"/>
      <c r="AI93" s="390"/>
      <c r="AJ93" s="390"/>
      <c r="AK93" s="197"/>
      <c r="AL93" s="390"/>
      <c r="AM93" s="390"/>
      <c r="AN93" s="197"/>
      <c r="AO93" s="390"/>
      <c r="AP93" s="390"/>
      <c r="AQ93" s="197">
        <v>40</v>
      </c>
      <c r="AR93" s="390"/>
      <c r="AS93" s="393">
        <v>1</v>
      </c>
      <c r="AT93" s="196"/>
      <c r="AU93" s="256"/>
      <c r="AV93" s="412"/>
      <c r="AW93" s="196"/>
      <c r="AX93" s="256"/>
      <c r="AY93" s="412"/>
      <c r="AZ93" s="196"/>
      <c r="BA93" s="256"/>
      <c r="BB93" s="256"/>
      <c r="BC93" s="513">
        <f t="shared" ref="BC93" si="113">AG93+AJ93+AM93+AP93+AS93+AV93+AY93+BB93</f>
        <v>1</v>
      </c>
      <c r="BD93" s="514"/>
      <c r="BE93" s="515"/>
      <c r="BF93" s="438"/>
      <c r="BG93" s="439"/>
      <c r="BH93" s="439"/>
      <c r="BI93" s="440"/>
      <c r="BJ93" s="114"/>
      <c r="BK93" s="169">
        <f t="shared" si="108"/>
        <v>0</v>
      </c>
      <c r="BL93" s="166">
        <f t="shared" ref="BL93" si="114">W93+Y93+AA93+AC93-U93</f>
        <v>0</v>
      </c>
      <c r="BM93" s="48">
        <f>U93*1.5</f>
        <v>0</v>
      </c>
      <c r="BN93" s="48">
        <f t="shared" ref="BN93" si="115">S93</f>
        <v>40</v>
      </c>
      <c r="BO93" s="43">
        <f t="shared" ref="BO93" si="116">BN93/40</f>
        <v>1</v>
      </c>
      <c r="BP93" s="167">
        <f t="shared" ref="BP93" si="117">BC93</f>
        <v>1</v>
      </c>
      <c r="BQ93" s="277">
        <f t="shared" ref="BQ93" si="118">BO93-BP93</f>
        <v>0</v>
      </c>
      <c r="BR93" s="240">
        <f t="shared" ref="BR93" si="119">U93/BC93</f>
        <v>0</v>
      </c>
      <c r="BS93" s="48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</row>
    <row r="94" spans="1:238" s="7" customFormat="1" ht="66" customHeight="1" thickBot="1" x14ac:dyDescent="0.3">
      <c r="A94" s="449" t="s">
        <v>256</v>
      </c>
      <c r="B94" s="450"/>
      <c r="C94" s="451" t="s">
        <v>344</v>
      </c>
      <c r="D94" s="452"/>
      <c r="E94" s="452"/>
      <c r="F94" s="452"/>
      <c r="G94" s="452"/>
      <c r="H94" s="452"/>
      <c r="I94" s="452"/>
      <c r="J94" s="452"/>
      <c r="K94" s="452"/>
      <c r="L94" s="452"/>
      <c r="M94" s="452"/>
      <c r="N94" s="453"/>
      <c r="O94" s="494"/>
      <c r="P94" s="495"/>
      <c r="Q94" s="494"/>
      <c r="R94" s="496"/>
      <c r="S94" s="459">
        <f>SUM(S95:T99)</f>
        <v>480</v>
      </c>
      <c r="T94" s="458"/>
      <c r="U94" s="459">
        <f>SUM(U95:V99)</f>
        <v>252</v>
      </c>
      <c r="V94" s="458"/>
      <c r="W94" s="459">
        <f>SUM(W95:X99)</f>
        <v>150</v>
      </c>
      <c r="X94" s="458"/>
      <c r="Y94" s="457">
        <f>SUM(Y95:Z95)</f>
        <v>0</v>
      </c>
      <c r="Z94" s="458"/>
      <c r="AA94" s="459">
        <f>SUM(AA95:AB99)</f>
        <v>102</v>
      </c>
      <c r="AB94" s="458"/>
      <c r="AC94" s="457"/>
      <c r="AD94" s="459"/>
      <c r="AE94" s="372">
        <f t="shared" ref="AE94:AP94" si="120">SUM(AE95:AE95)</f>
        <v>0</v>
      </c>
      <c r="AF94" s="373">
        <f t="shared" si="120"/>
        <v>0</v>
      </c>
      <c r="AG94" s="374">
        <f t="shared" si="120"/>
        <v>0</v>
      </c>
      <c r="AH94" s="373">
        <f t="shared" si="120"/>
        <v>0</v>
      </c>
      <c r="AI94" s="373">
        <f t="shared" si="120"/>
        <v>0</v>
      </c>
      <c r="AJ94" s="374">
        <f t="shared" si="120"/>
        <v>0</v>
      </c>
      <c r="AK94" s="373">
        <f t="shared" si="120"/>
        <v>0</v>
      </c>
      <c r="AL94" s="373">
        <f t="shared" si="120"/>
        <v>0</v>
      </c>
      <c r="AM94" s="374">
        <f t="shared" si="120"/>
        <v>0</v>
      </c>
      <c r="AN94" s="373">
        <f t="shared" si="120"/>
        <v>0</v>
      </c>
      <c r="AO94" s="373">
        <f t="shared" si="120"/>
        <v>0</v>
      </c>
      <c r="AP94" s="374">
        <f t="shared" si="120"/>
        <v>0</v>
      </c>
      <c r="AQ94" s="373">
        <f t="shared" ref="AQ94:BB94" si="121">SUM(AQ95:AQ99)</f>
        <v>200</v>
      </c>
      <c r="AR94" s="373">
        <f t="shared" si="121"/>
        <v>104</v>
      </c>
      <c r="AS94" s="374">
        <f t="shared" si="121"/>
        <v>6</v>
      </c>
      <c r="AT94" s="373">
        <f t="shared" si="121"/>
        <v>0</v>
      </c>
      <c r="AU94" s="373">
        <f t="shared" si="121"/>
        <v>0</v>
      </c>
      <c r="AV94" s="374">
        <f t="shared" si="121"/>
        <v>0</v>
      </c>
      <c r="AW94" s="373">
        <f t="shared" si="121"/>
        <v>110</v>
      </c>
      <c r="AX94" s="373">
        <f t="shared" si="121"/>
        <v>68</v>
      </c>
      <c r="AY94" s="374">
        <f t="shared" si="121"/>
        <v>3</v>
      </c>
      <c r="AZ94" s="373">
        <f t="shared" si="121"/>
        <v>170</v>
      </c>
      <c r="BA94" s="373">
        <f t="shared" si="121"/>
        <v>80</v>
      </c>
      <c r="BB94" s="406">
        <f t="shared" si="121"/>
        <v>5</v>
      </c>
      <c r="BC94" s="512">
        <f>SUM(BC95:BE99)</f>
        <v>14</v>
      </c>
      <c r="BD94" s="430"/>
      <c r="BE94" s="431"/>
      <c r="BF94" s="432"/>
      <c r="BG94" s="433"/>
      <c r="BH94" s="433"/>
      <c r="BI94" s="434"/>
      <c r="BJ94" s="114"/>
      <c r="BK94" s="169">
        <f t="shared" si="108"/>
        <v>0</v>
      </c>
      <c r="BL94" s="166"/>
      <c r="BM94" s="48"/>
      <c r="BN94" s="48"/>
      <c r="BO94" s="43"/>
      <c r="BP94" s="167"/>
      <c r="BQ94" s="277"/>
      <c r="BR94" s="240"/>
      <c r="BS94" s="48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</row>
    <row r="95" spans="1:238" s="7" customFormat="1" ht="30" customHeight="1" x14ac:dyDescent="0.25">
      <c r="A95" s="466" t="s">
        <v>261</v>
      </c>
      <c r="B95" s="467"/>
      <c r="C95" s="537" t="s">
        <v>345</v>
      </c>
      <c r="D95" s="537"/>
      <c r="E95" s="537"/>
      <c r="F95" s="537"/>
      <c r="G95" s="537"/>
      <c r="H95" s="537"/>
      <c r="I95" s="537"/>
      <c r="J95" s="537"/>
      <c r="K95" s="537"/>
      <c r="L95" s="537"/>
      <c r="M95" s="537"/>
      <c r="N95" s="537"/>
      <c r="O95" s="470"/>
      <c r="P95" s="470"/>
      <c r="Q95" s="470">
        <v>5</v>
      </c>
      <c r="R95" s="471"/>
      <c r="S95" s="472">
        <f>AK95+AN95+AH95+AE95+AQ95+AT95+AW95+AZ95</f>
        <v>100</v>
      </c>
      <c r="T95" s="473"/>
      <c r="U95" s="539">
        <f>AF95+AI95+AL95+AO95+AR95+AU95+AX95+BA95</f>
        <v>52</v>
      </c>
      <c r="V95" s="470"/>
      <c r="W95" s="510">
        <v>34</v>
      </c>
      <c r="X95" s="473"/>
      <c r="Y95" s="613">
        <v>0</v>
      </c>
      <c r="Z95" s="614"/>
      <c r="AA95" s="510">
        <v>18</v>
      </c>
      <c r="AB95" s="473"/>
      <c r="AC95" s="510"/>
      <c r="AD95" s="511"/>
      <c r="AE95" s="281"/>
      <c r="AF95" s="335"/>
      <c r="AG95" s="335"/>
      <c r="AH95" s="309"/>
      <c r="AI95" s="335"/>
      <c r="AJ95" s="335"/>
      <c r="AK95" s="282"/>
      <c r="AL95" s="398"/>
      <c r="AM95" s="397"/>
      <c r="AN95" s="282"/>
      <c r="AO95" s="335"/>
      <c r="AP95" s="310"/>
      <c r="AQ95" s="282">
        <v>100</v>
      </c>
      <c r="AR95" s="398">
        <v>52</v>
      </c>
      <c r="AS95" s="397">
        <v>3</v>
      </c>
      <c r="AT95" s="309"/>
      <c r="AU95" s="335"/>
      <c r="AV95" s="335"/>
      <c r="AW95" s="309"/>
      <c r="AX95" s="335"/>
      <c r="AY95" s="335"/>
      <c r="AZ95" s="309"/>
      <c r="BA95" s="335"/>
      <c r="BB95" s="335"/>
      <c r="BC95" s="513">
        <f>AG95+AJ95+AM95+AP95+AS95+AV95+AY95+BB95</f>
        <v>3</v>
      </c>
      <c r="BD95" s="514"/>
      <c r="BE95" s="515"/>
      <c r="BF95" s="516" t="s">
        <v>310</v>
      </c>
      <c r="BG95" s="517"/>
      <c r="BH95" s="517"/>
      <c r="BI95" s="518"/>
      <c r="BJ95" s="114">
        <v>1</v>
      </c>
      <c r="BK95" s="169">
        <f t="shared" si="108"/>
        <v>0</v>
      </c>
      <c r="BL95" s="166">
        <f>W95+Y95+AA95+AC95-U95</f>
        <v>0</v>
      </c>
      <c r="BM95" s="48">
        <f>U95*1.5+36</f>
        <v>114</v>
      </c>
      <c r="BN95" s="48">
        <f>S95</f>
        <v>100</v>
      </c>
      <c r="BO95" s="43">
        <f>BN95/40</f>
        <v>2.5</v>
      </c>
      <c r="BP95" s="167">
        <f>BC95</f>
        <v>3</v>
      </c>
      <c r="BQ95" s="277">
        <f>BO95-BP95</f>
        <v>-0.5</v>
      </c>
      <c r="BR95" s="240">
        <f>U95/BC95</f>
        <v>17.333333333333332</v>
      </c>
      <c r="BS95" s="48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</row>
    <row r="96" spans="1:238" s="7" customFormat="1" ht="30" customHeight="1" x14ac:dyDescent="0.25">
      <c r="A96" s="466" t="s">
        <v>262</v>
      </c>
      <c r="B96" s="467"/>
      <c r="C96" s="537" t="s">
        <v>32</v>
      </c>
      <c r="D96" s="537"/>
      <c r="E96" s="537"/>
      <c r="F96" s="537"/>
      <c r="G96" s="537"/>
      <c r="H96" s="537"/>
      <c r="I96" s="537"/>
      <c r="J96" s="537"/>
      <c r="K96" s="537"/>
      <c r="L96" s="537"/>
      <c r="M96" s="537"/>
      <c r="N96" s="537"/>
      <c r="O96" s="470"/>
      <c r="P96" s="470"/>
      <c r="Q96" s="470">
        <v>5</v>
      </c>
      <c r="R96" s="471"/>
      <c r="S96" s="472">
        <f>AK96+AN96+AH96+AE96+AQ96+AT96+AW96+AZ96</f>
        <v>100</v>
      </c>
      <c r="T96" s="473"/>
      <c r="U96" s="539">
        <f>AF96+AI96+AL96+AO96+AR96+AU96+AX96+BA96</f>
        <v>52</v>
      </c>
      <c r="V96" s="470"/>
      <c r="W96" s="510">
        <v>34</v>
      </c>
      <c r="X96" s="473"/>
      <c r="Y96" s="613">
        <v>0</v>
      </c>
      <c r="Z96" s="614"/>
      <c r="AA96" s="510">
        <v>18</v>
      </c>
      <c r="AB96" s="473"/>
      <c r="AC96" s="510"/>
      <c r="AD96" s="511"/>
      <c r="AE96" s="281"/>
      <c r="AF96" s="398"/>
      <c r="AG96" s="398"/>
      <c r="AH96" s="391"/>
      <c r="AI96" s="398"/>
      <c r="AJ96" s="398"/>
      <c r="AK96" s="282"/>
      <c r="AL96" s="398"/>
      <c r="AM96" s="397"/>
      <c r="AN96" s="282"/>
      <c r="AO96" s="398"/>
      <c r="AP96" s="397"/>
      <c r="AQ96" s="282">
        <v>100</v>
      </c>
      <c r="AR96" s="398">
        <v>52</v>
      </c>
      <c r="AS96" s="397">
        <v>3</v>
      </c>
      <c r="AT96" s="391"/>
      <c r="AU96" s="398"/>
      <c r="AV96" s="398"/>
      <c r="AW96" s="391"/>
      <c r="AX96" s="398"/>
      <c r="AY96" s="398"/>
      <c r="AZ96" s="391"/>
      <c r="BA96" s="398"/>
      <c r="BB96" s="398"/>
      <c r="BC96" s="513">
        <f>AG96+AJ96+AM96+AP96+AS96+AV96+AY96+BB96</f>
        <v>3</v>
      </c>
      <c r="BD96" s="514"/>
      <c r="BE96" s="515"/>
      <c r="BF96" s="516" t="s">
        <v>311</v>
      </c>
      <c r="BG96" s="517"/>
      <c r="BH96" s="517"/>
      <c r="BI96" s="518"/>
      <c r="BJ96" s="114">
        <v>1</v>
      </c>
      <c r="BK96" s="169">
        <f t="shared" ref="BK96" si="122">AZ96+AW96+AT96+AQ96+AN96+AK96+AH96+AE96-S96</f>
        <v>0</v>
      </c>
      <c r="BL96" s="166">
        <f>W96+Y96+AA96+AC96-U96</f>
        <v>0</v>
      </c>
      <c r="BM96" s="48">
        <f>U96*1.5+36</f>
        <v>114</v>
      </c>
      <c r="BN96" s="48">
        <f>S96</f>
        <v>100</v>
      </c>
      <c r="BO96" s="43">
        <f>BN96/40</f>
        <v>2.5</v>
      </c>
      <c r="BP96" s="167">
        <f>BC96</f>
        <v>3</v>
      </c>
      <c r="BQ96" s="277">
        <f>BO96-BP96</f>
        <v>-0.5</v>
      </c>
      <c r="BR96" s="240">
        <f>U96/BC96</f>
        <v>17.333333333333332</v>
      </c>
      <c r="BS96" s="48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</row>
    <row r="97" spans="1:238" s="7" customFormat="1" ht="30" customHeight="1" x14ac:dyDescent="0.25">
      <c r="A97" s="466" t="s">
        <v>346</v>
      </c>
      <c r="B97" s="467"/>
      <c r="C97" s="537" t="s">
        <v>347</v>
      </c>
      <c r="D97" s="537"/>
      <c r="E97" s="537"/>
      <c r="F97" s="537"/>
      <c r="G97" s="537"/>
      <c r="H97" s="537"/>
      <c r="I97" s="537"/>
      <c r="J97" s="537"/>
      <c r="K97" s="537"/>
      <c r="L97" s="537"/>
      <c r="M97" s="537"/>
      <c r="N97" s="537"/>
      <c r="O97" s="470">
        <v>7</v>
      </c>
      <c r="P97" s="470"/>
      <c r="Q97" s="470"/>
      <c r="R97" s="471"/>
      <c r="S97" s="472">
        <f>AK97+AN97+AH97+AE97+AQ97+AT97+AW97+AZ97</f>
        <v>110</v>
      </c>
      <c r="T97" s="473"/>
      <c r="U97" s="539">
        <f>AF97+AI97+AL97+AO97+AR97+AU97+AX97+BA97</f>
        <v>68</v>
      </c>
      <c r="V97" s="470"/>
      <c r="W97" s="510">
        <v>34</v>
      </c>
      <c r="X97" s="473"/>
      <c r="Y97" s="613">
        <v>0</v>
      </c>
      <c r="Z97" s="614"/>
      <c r="AA97" s="510">
        <v>34</v>
      </c>
      <c r="AB97" s="473"/>
      <c r="AC97" s="510"/>
      <c r="AD97" s="511"/>
      <c r="AE97" s="281"/>
      <c r="AF97" s="398"/>
      <c r="AG97" s="398"/>
      <c r="AH97" s="391"/>
      <c r="AI97" s="398"/>
      <c r="AJ97" s="398"/>
      <c r="AK97" s="282"/>
      <c r="AL97" s="398"/>
      <c r="AM97" s="397"/>
      <c r="AN97" s="282"/>
      <c r="AO97" s="398"/>
      <c r="AP97" s="397"/>
      <c r="AQ97" s="282"/>
      <c r="AR97" s="398"/>
      <c r="AS97" s="397"/>
      <c r="AT97" s="391"/>
      <c r="AU97" s="398"/>
      <c r="AV97" s="398"/>
      <c r="AW97" s="282">
        <v>110</v>
      </c>
      <c r="AX97" s="398">
        <v>68</v>
      </c>
      <c r="AY97" s="397">
        <v>3</v>
      </c>
      <c r="AZ97" s="391"/>
      <c r="BA97" s="398"/>
      <c r="BB97" s="398"/>
      <c r="BC97" s="513">
        <f>AG97+AJ97+AM97+AP97+AS97+AV97+AY97+BB97</f>
        <v>3</v>
      </c>
      <c r="BD97" s="514"/>
      <c r="BE97" s="515"/>
      <c r="BF97" s="516" t="s">
        <v>312</v>
      </c>
      <c r="BG97" s="517"/>
      <c r="BH97" s="517"/>
      <c r="BI97" s="518"/>
      <c r="BJ97" s="114">
        <v>1</v>
      </c>
      <c r="BK97" s="169">
        <f t="shared" ref="BK97" si="123">AZ97+AW97+AT97+AQ97+AN97+AK97+AH97+AE97-S97</f>
        <v>0</v>
      </c>
      <c r="BL97" s="166">
        <f>W97+Y97+AA97+AC97-U97</f>
        <v>0</v>
      </c>
      <c r="BM97" s="48">
        <f>U97*1.5+36</f>
        <v>138</v>
      </c>
      <c r="BN97" s="48">
        <f>S97</f>
        <v>110</v>
      </c>
      <c r="BO97" s="43">
        <f>BN97/40</f>
        <v>2.75</v>
      </c>
      <c r="BP97" s="167">
        <f>BC97</f>
        <v>3</v>
      </c>
      <c r="BQ97" s="277">
        <f>BO97-BP97</f>
        <v>-0.25</v>
      </c>
      <c r="BR97" s="240">
        <f>U97/BC97</f>
        <v>22.666666666666668</v>
      </c>
      <c r="BS97" s="48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</row>
    <row r="98" spans="1:238" s="7" customFormat="1" ht="30" customHeight="1" x14ac:dyDescent="0.25">
      <c r="A98" s="466" t="s">
        <v>348</v>
      </c>
      <c r="B98" s="467"/>
      <c r="C98" s="537" t="s">
        <v>349</v>
      </c>
      <c r="D98" s="537"/>
      <c r="E98" s="537"/>
      <c r="F98" s="537"/>
      <c r="G98" s="537"/>
      <c r="H98" s="537"/>
      <c r="I98" s="537"/>
      <c r="J98" s="537"/>
      <c r="K98" s="537"/>
      <c r="L98" s="537"/>
      <c r="M98" s="537"/>
      <c r="N98" s="537"/>
      <c r="O98" s="470"/>
      <c r="P98" s="470"/>
      <c r="Q98" s="470">
        <v>8</v>
      </c>
      <c r="R98" s="471"/>
      <c r="S98" s="472">
        <f>AK98+AN98+AH98+AE98+AQ98+AT98+AW98+AZ98</f>
        <v>100</v>
      </c>
      <c r="T98" s="473"/>
      <c r="U98" s="539">
        <f>AF98+AI98+AL98+AO98+AR98+AU98+AX98+BA98</f>
        <v>48</v>
      </c>
      <c r="V98" s="470"/>
      <c r="W98" s="510">
        <v>32</v>
      </c>
      <c r="X98" s="473"/>
      <c r="Y98" s="613">
        <v>0</v>
      </c>
      <c r="Z98" s="614"/>
      <c r="AA98" s="510">
        <v>16</v>
      </c>
      <c r="AB98" s="473"/>
      <c r="AC98" s="510"/>
      <c r="AD98" s="511"/>
      <c r="AE98" s="281"/>
      <c r="AF98" s="398"/>
      <c r="AG98" s="398"/>
      <c r="AH98" s="391"/>
      <c r="AI98" s="398"/>
      <c r="AJ98" s="398"/>
      <c r="AK98" s="282"/>
      <c r="AL98" s="398"/>
      <c r="AM98" s="397"/>
      <c r="AN98" s="282"/>
      <c r="AO98" s="398"/>
      <c r="AP98" s="397"/>
      <c r="AQ98" s="282"/>
      <c r="AR98" s="398"/>
      <c r="AS98" s="397"/>
      <c r="AT98" s="391"/>
      <c r="AU98" s="398"/>
      <c r="AV98" s="398"/>
      <c r="AW98" s="282"/>
      <c r="AX98" s="398"/>
      <c r="AY98" s="397"/>
      <c r="AZ98" s="282">
        <v>100</v>
      </c>
      <c r="BA98" s="398">
        <v>48</v>
      </c>
      <c r="BB98" s="397">
        <v>3</v>
      </c>
      <c r="BC98" s="513">
        <f>AG98+AJ98+AM98+AP98+AS98+AV98+AY98+BB98</f>
        <v>3</v>
      </c>
      <c r="BD98" s="514"/>
      <c r="BE98" s="515"/>
      <c r="BF98" s="516" t="s">
        <v>313</v>
      </c>
      <c r="BG98" s="517"/>
      <c r="BH98" s="517"/>
      <c r="BI98" s="518"/>
      <c r="BJ98" s="114">
        <v>1</v>
      </c>
      <c r="BK98" s="169">
        <f t="shared" ref="BK98:BK103" si="124">AZ98+AW98+AT98+AQ98+AN98+AK98+AH98+AE98-S98</f>
        <v>0</v>
      </c>
      <c r="BL98" s="166">
        <f>W98+Y98+AA98+AC98-U98</f>
        <v>0</v>
      </c>
      <c r="BM98" s="48">
        <f>U98*1.5+36</f>
        <v>108</v>
      </c>
      <c r="BN98" s="48">
        <f>S98</f>
        <v>100</v>
      </c>
      <c r="BO98" s="43">
        <f>BN98/40</f>
        <v>2.5</v>
      </c>
      <c r="BP98" s="167">
        <f>BC98</f>
        <v>3</v>
      </c>
      <c r="BQ98" s="277">
        <f>BO98-BP98</f>
        <v>-0.5</v>
      </c>
      <c r="BR98" s="240">
        <f>U98/BC98</f>
        <v>16</v>
      </c>
      <c r="BS98" s="48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</row>
    <row r="99" spans="1:238" s="7" customFormat="1" ht="30" customHeight="1" thickBot="1" x14ac:dyDescent="0.3">
      <c r="A99" s="466" t="s">
        <v>350</v>
      </c>
      <c r="B99" s="467"/>
      <c r="C99" s="537" t="s">
        <v>351</v>
      </c>
      <c r="D99" s="537"/>
      <c r="E99" s="537"/>
      <c r="F99" s="537"/>
      <c r="G99" s="537"/>
      <c r="H99" s="537"/>
      <c r="I99" s="537"/>
      <c r="J99" s="537"/>
      <c r="K99" s="537"/>
      <c r="L99" s="537"/>
      <c r="M99" s="537"/>
      <c r="N99" s="537"/>
      <c r="O99" s="470"/>
      <c r="P99" s="470"/>
      <c r="Q99" s="470">
        <v>8</v>
      </c>
      <c r="R99" s="471"/>
      <c r="S99" s="472">
        <f>AK99+AN99+AH99+AE99+AQ99+AT99+AW99+AZ99</f>
        <v>70</v>
      </c>
      <c r="T99" s="473"/>
      <c r="U99" s="539">
        <f>AF99+AI99+AL99+AO99+AR99+AU99+AX99+BA99</f>
        <v>32</v>
      </c>
      <c r="V99" s="470"/>
      <c r="W99" s="510">
        <v>16</v>
      </c>
      <c r="X99" s="473"/>
      <c r="Y99" s="613">
        <v>0</v>
      </c>
      <c r="Z99" s="614"/>
      <c r="AA99" s="510">
        <v>16</v>
      </c>
      <c r="AB99" s="473"/>
      <c r="AC99" s="510"/>
      <c r="AD99" s="511"/>
      <c r="AE99" s="281"/>
      <c r="AF99" s="398"/>
      <c r="AG99" s="398"/>
      <c r="AH99" s="391"/>
      <c r="AI99" s="398"/>
      <c r="AJ99" s="398"/>
      <c r="AK99" s="282"/>
      <c r="AL99" s="398"/>
      <c r="AM99" s="397"/>
      <c r="AN99" s="282"/>
      <c r="AO99" s="398"/>
      <c r="AP99" s="397"/>
      <c r="AQ99" s="282"/>
      <c r="AR99" s="398"/>
      <c r="AS99" s="397"/>
      <c r="AT99" s="391"/>
      <c r="AU99" s="398"/>
      <c r="AV99" s="398"/>
      <c r="AW99" s="282"/>
      <c r="AX99" s="398"/>
      <c r="AY99" s="397"/>
      <c r="AZ99" s="282">
        <v>70</v>
      </c>
      <c r="BA99" s="398">
        <v>32</v>
      </c>
      <c r="BB99" s="397">
        <v>2</v>
      </c>
      <c r="BC99" s="513">
        <f>AG99+AJ99+AM99+AP99+AS99+AV99+AY99+BB99</f>
        <v>2</v>
      </c>
      <c r="BD99" s="514"/>
      <c r="BE99" s="515"/>
      <c r="BF99" s="516" t="s">
        <v>377</v>
      </c>
      <c r="BG99" s="517"/>
      <c r="BH99" s="517"/>
      <c r="BI99" s="518"/>
      <c r="BJ99" s="114">
        <v>1</v>
      </c>
      <c r="BK99" s="169">
        <f t="shared" si="124"/>
        <v>0</v>
      </c>
      <c r="BL99" s="166">
        <f>W99+Y99+AA99+AC99-U99</f>
        <v>0</v>
      </c>
      <c r="BM99" s="48">
        <f>U99*1.5+36</f>
        <v>84</v>
      </c>
      <c r="BN99" s="48">
        <f>S99</f>
        <v>70</v>
      </c>
      <c r="BO99" s="43">
        <f>BN99/40</f>
        <v>1.75</v>
      </c>
      <c r="BP99" s="167">
        <f>BC99</f>
        <v>2</v>
      </c>
      <c r="BQ99" s="277">
        <f>BO99-BP99</f>
        <v>-0.25</v>
      </c>
      <c r="BR99" s="240">
        <f>U99/BC99</f>
        <v>16</v>
      </c>
      <c r="BS99" s="48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</row>
    <row r="100" spans="1:238" s="7" customFormat="1" ht="66" customHeight="1" thickBot="1" x14ac:dyDescent="0.3">
      <c r="A100" s="449" t="s">
        <v>352</v>
      </c>
      <c r="B100" s="450"/>
      <c r="C100" s="451" t="s">
        <v>353</v>
      </c>
      <c r="D100" s="452"/>
      <c r="E100" s="452"/>
      <c r="F100" s="452"/>
      <c r="G100" s="452"/>
      <c r="H100" s="452"/>
      <c r="I100" s="452"/>
      <c r="J100" s="452"/>
      <c r="K100" s="452"/>
      <c r="L100" s="452"/>
      <c r="M100" s="452"/>
      <c r="N100" s="453"/>
      <c r="O100" s="494"/>
      <c r="P100" s="495"/>
      <c r="Q100" s="494"/>
      <c r="R100" s="496"/>
      <c r="S100" s="459">
        <f>SUM(S101:T105)</f>
        <v>510</v>
      </c>
      <c r="T100" s="458"/>
      <c r="U100" s="459">
        <f>SUM(U101:V105)</f>
        <v>248</v>
      </c>
      <c r="V100" s="458"/>
      <c r="W100" s="459">
        <f>SUM(W101:X105)</f>
        <v>140</v>
      </c>
      <c r="X100" s="458"/>
      <c r="Y100" s="457">
        <f>SUM(Y101:Z101)</f>
        <v>0</v>
      </c>
      <c r="Z100" s="458"/>
      <c r="AA100" s="459">
        <f>SUM(AA101:AB105)</f>
        <v>108</v>
      </c>
      <c r="AB100" s="458"/>
      <c r="AC100" s="457"/>
      <c r="AD100" s="459"/>
      <c r="AE100" s="372">
        <f t="shared" ref="AE100:AS100" si="125">SUM(AE101:AE101)</f>
        <v>0</v>
      </c>
      <c r="AF100" s="373">
        <f t="shared" si="125"/>
        <v>0</v>
      </c>
      <c r="AG100" s="374">
        <f t="shared" si="125"/>
        <v>0</v>
      </c>
      <c r="AH100" s="373">
        <f t="shared" si="125"/>
        <v>0</v>
      </c>
      <c r="AI100" s="373">
        <f t="shared" si="125"/>
        <v>0</v>
      </c>
      <c r="AJ100" s="374">
        <f t="shared" si="125"/>
        <v>0</v>
      </c>
      <c r="AK100" s="373">
        <f t="shared" si="125"/>
        <v>0</v>
      </c>
      <c r="AL100" s="373">
        <f t="shared" si="125"/>
        <v>0</v>
      </c>
      <c r="AM100" s="374">
        <f t="shared" si="125"/>
        <v>0</v>
      </c>
      <c r="AN100" s="373">
        <f t="shared" si="125"/>
        <v>0</v>
      </c>
      <c r="AO100" s="373">
        <f t="shared" si="125"/>
        <v>0</v>
      </c>
      <c r="AP100" s="374">
        <f t="shared" si="125"/>
        <v>0</v>
      </c>
      <c r="AQ100" s="373">
        <f t="shared" si="125"/>
        <v>0</v>
      </c>
      <c r="AR100" s="373">
        <f>SUM(AR101:AR101)</f>
        <v>0</v>
      </c>
      <c r="AS100" s="374">
        <f t="shared" si="125"/>
        <v>0</v>
      </c>
      <c r="AT100" s="373">
        <f t="shared" ref="AT100:BB100" si="126">SUM(AT101:AT105)</f>
        <v>120</v>
      </c>
      <c r="AU100" s="373">
        <f t="shared" si="126"/>
        <v>84</v>
      </c>
      <c r="AV100" s="374">
        <f t="shared" si="126"/>
        <v>3</v>
      </c>
      <c r="AW100" s="373">
        <f t="shared" si="126"/>
        <v>150</v>
      </c>
      <c r="AX100" s="373">
        <f t="shared" si="126"/>
        <v>68</v>
      </c>
      <c r="AY100" s="374">
        <f t="shared" si="126"/>
        <v>4</v>
      </c>
      <c r="AZ100" s="373">
        <f t="shared" si="126"/>
        <v>240</v>
      </c>
      <c r="BA100" s="373">
        <f t="shared" si="126"/>
        <v>96</v>
      </c>
      <c r="BB100" s="406">
        <f t="shared" si="126"/>
        <v>7</v>
      </c>
      <c r="BC100" s="512">
        <f>SUM(BC101:BE105)</f>
        <v>14</v>
      </c>
      <c r="BD100" s="430"/>
      <c r="BE100" s="431"/>
      <c r="BF100" s="432"/>
      <c r="BG100" s="433"/>
      <c r="BH100" s="433"/>
      <c r="BI100" s="434"/>
      <c r="BJ100" s="114"/>
      <c r="BK100" s="169">
        <f t="shared" si="124"/>
        <v>0</v>
      </c>
      <c r="BL100" s="166"/>
      <c r="BM100" s="48"/>
      <c r="BN100" s="48"/>
      <c r="BO100" s="43"/>
      <c r="BP100" s="167"/>
      <c r="BQ100" s="277"/>
      <c r="BR100" s="240"/>
      <c r="BS100" s="48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</row>
    <row r="101" spans="1:238" s="7" customFormat="1" ht="30" customHeight="1" x14ac:dyDescent="0.25">
      <c r="A101" s="466" t="s">
        <v>354</v>
      </c>
      <c r="B101" s="467"/>
      <c r="C101" s="537" t="s">
        <v>355</v>
      </c>
      <c r="D101" s="537"/>
      <c r="E101" s="537"/>
      <c r="F101" s="537"/>
      <c r="G101" s="537"/>
      <c r="H101" s="537"/>
      <c r="I101" s="537"/>
      <c r="J101" s="537"/>
      <c r="K101" s="537"/>
      <c r="L101" s="537"/>
      <c r="M101" s="537"/>
      <c r="N101" s="537"/>
      <c r="O101" s="470">
        <v>7</v>
      </c>
      <c r="P101" s="470"/>
      <c r="Q101" s="470">
        <v>6</v>
      </c>
      <c r="R101" s="471"/>
      <c r="S101" s="472">
        <f>AK101+AN101+AH101+AE101+AQ101+AT101+AW101+AZ101</f>
        <v>230</v>
      </c>
      <c r="T101" s="473"/>
      <c r="U101" s="539">
        <f>AF101+AI101+AL101+AO101+AR101+AU101+AX101+BA101</f>
        <v>152</v>
      </c>
      <c r="V101" s="470"/>
      <c r="W101" s="510">
        <v>84</v>
      </c>
      <c r="X101" s="473"/>
      <c r="Y101" s="613">
        <v>0</v>
      </c>
      <c r="Z101" s="614"/>
      <c r="AA101" s="510">
        <v>68</v>
      </c>
      <c r="AB101" s="473"/>
      <c r="AC101" s="510"/>
      <c r="AD101" s="511"/>
      <c r="AE101" s="281"/>
      <c r="AF101" s="398"/>
      <c r="AG101" s="398"/>
      <c r="AH101" s="391"/>
      <c r="AI101" s="398"/>
      <c r="AJ101" s="398"/>
      <c r="AK101" s="282"/>
      <c r="AL101" s="398"/>
      <c r="AM101" s="397"/>
      <c r="AN101" s="282"/>
      <c r="AO101" s="398"/>
      <c r="AP101" s="397"/>
      <c r="AQ101" s="282"/>
      <c r="AR101" s="398"/>
      <c r="AS101" s="397"/>
      <c r="AT101" s="282">
        <v>120</v>
      </c>
      <c r="AU101" s="398">
        <v>84</v>
      </c>
      <c r="AV101" s="397">
        <v>3</v>
      </c>
      <c r="AW101" s="282">
        <v>110</v>
      </c>
      <c r="AX101" s="398">
        <v>68</v>
      </c>
      <c r="AY101" s="397">
        <v>3</v>
      </c>
      <c r="AZ101" s="391"/>
      <c r="BA101" s="398"/>
      <c r="BB101" s="398"/>
      <c r="BC101" s="513">
        <f>AG101+AJ101+AM101+AP101+AS101+AV101+AY101+BB101</f>
        <v>6</v>
      </c>
      <c r="BD101" s="514"/>
      <c r="BE101" s="515"/>
      <c r="BF101" s="441" t="s">
        <v>378</v>
      </c>
      <c r="BG101" s="442"/>
      <c r="BH101" s="442"/>
      <c r="BI101" s="443"/>
      <c r="BJ101" s="114">
        <v>1</v>
      </c>
      <c r="BK101" s="169">
        <f t="shared" si="124"/>
        <v>0</v>
      </c>
      <c r="BL101" s="166">
        <f>W101+Y101+AA101+AC101-U101</f>
        <v>0</v>
      </c>
      <c r="BM101" s="48">
        <f>U101*1.5+36</f>
        <v>264</v>
      </c>
      <c r="BN101" s="48">
        <f>S101</f>
        <v>230</v>
      </c>
      <c r="BO101" s="43">
        <f>BN101/40</f>
        <v>5.75</v>
      </c>
      <c r="BP101" s="167">
        <f>BC101</f>
        <v>6</v>
      </c>
      <c r="BQ101" s="277">
        <f>BO101-BP101</f>
        <v>-0.25</v>
      </c>
      <c r="BR101" s="240">
        <f>U101/BC101</f>
        <v>25.333333333333332</v>
      </c>
      <c r="BS101" s="48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</row>
    <row r="102" spans="1:238" s="7" customFormat="1" ht="64.5" customHeight="1" x14ac:dyDescent="0.25">
      <c r="A102" s="466"/>
      <c r="B102" s="467"/>
      <c r="C102" s="538" t="s">
        <v>356</v>
      </c>
      <c r="D102" s="538"/>
      <c r="E102" s="538"/>
      <c r="F102" s="538"/>
      <c r="G102" s="538"/>
      <c r="H102" s="538"/>
      <c r="I102" s="538"/>
      <c r="J102" s="538"/>
      <c r="K102" s="538"/>
      <c r="L102" s="538"/>
      <c r="M102" s="538"/>
      <c r="N102" s="538"/>
      <c r="O102" s="470"/>
      <c r="P102" s="470"/>
      <c r="Q102" s="470"/>
      <c r="R102" s="471"/>
      <c r="S102" s="472">
        <f t="shared" ref="S102" si="127">AK102+AN102+AH102+AE102+AQ102+AT102+AW102+AZ102</f>
        <v>40</v>
      </c>
      <c r="T102" s="473"/>
      <c r="U102" s="510"/>
      <c r="V102" s="473"/>
      <c r="W102" s="510"/>
      <c r="X102" s="473"/>
      <c r="Y102" s="510"/>
      <c r="Z102" s="473"/>
      <c r="AA102" s="510"/>
      <c r="AB102" s="473"/>
      <c r="AC102" s="510"/>
      <c r="AD102" s="511"/>
      <c r="AE102" s="389"/>
      <c r="AF102" s="390"/>
      <c r="AG102" s="390"/>
      <c r="AH102" s="197"/>
      <c r="AI102" s="390"/>
      <c r="AJ102" s="390"/>
      <c r="AK102" s="197"/>
      <c r="AL102" s="390"/>
      <c r="AM102" s="390"/>
      <c r="AN102" s="197"/>
      <c r="AO102" s="390"/>
      <c r="AP102" s="390"/>
      <c r="AQ102" s="197"/>
      <c r="AR102" s="390"/>
      <c r="AS102" s="393"/>
      <c r="AT102" s="197"/>
      <c r="AU102" s="390"/>
      <c r="AV102" s="393"/>
      <c r="AW102" s="197">
        <v>40</v>
      </c>
      <c r="AX102" s="390"/>
      <c r="AY102" s="393">
        <v>1</v>
      </c>
      <c r="AZ102" s="197"/>
      <c r="BA102" s="390"/>
      <c r="BB102" s="390"/>
      <c r="BC102" s="513">
        <f t="shared" ref="BC102" si="128">AG102+AJ102+AM102+AP102+AS102+AV102+AY102+BB102</f>
        <v>1</v>
      </c>
      <c r="BD102" s="514"/>
      <c r="BE102" s="515"/>
      <c r="BF102" s="444"/>
      <c r="BG102" s="445"/>
      <c r="BH102" s="445"/>
      <c r="BI102" s="446"/>
      <c r="BJ102" s="114"/>
      <c r="BK102" s="169">
        <f t="shared" si="124"/>
        <v>0</v>
      </c>
      <c r="BL102" s="166">
        <f t="shared" ref="BL102" si="129">W102+Y102+AA102+AC102-U102</f>
        <v>0</v>
      </c>
      <c r="BM102" s="48">
        <f>U102*1.5</f>
        <v>0</v>
      </c>
      <c r="BN102" s="48">
        <f t="shared" ref="BN102" si="130">S102</f>
        <v>40</v>
      </c>
      <c r="BO102" s="43">
        <f t="shared" ref="BO102" si="131">BN102/40</f>
        <v>1</v>
      </c>
      <c r="BP102" s="167">
        <f t="shared" ref="BP102" si="132">BC102</f>
        <v>1</v>
      </c>
      <c r="BQ102" s="277">
        <f t="shared" ref="BQ102" si="133">BO102-BP102</f>
        <v>0</v>
      </c>
      <c r="BR102" s="240">
        <f t="shared" ref="BR102" si="134">U102/BC102</f>
        <v>0</v>
      </c>
      <c r="BS102" s="48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</row>
    <row r="103" spans="1:238" s="7" customFormat="1" ht="30" customHeight="1" x14ac:dyDescent="0.25">
      <c r="A103" s="466" t="s">
        <v>357</v>
      </c>
      <c r="B103" s="467"/>
      <c r="C103" s="537" t="s">
        <v>358</v>
      </c>
      <c r="D103" s="537"/>
      <c r="E103" s="537"/>
      <c r="F103" s="537"/>
      <c r="G103" s="537"/>
      <c r="H103" s="537"/>
      <c r="I103" s="537"/>
      <c r="J103" s="537"/>
      <c r="K103" s="537"/>
      <c r="L103" s="537"/>
      <c r="M103" s="537"/>
      <c r="N103" s="537"/>
      <c r="O103" s="470">
        <v>8</v>
      </c>
      <c r="P103" s="470"/>
      <c r="Q103" s="470"/>
      <c r="R103" s="471"/>
      <c r="S103" s="472">
        <f>AK103+AN103+AH103+AE103+AQ103+AT103+AW103+AZ103</f>
        <v>100</v>
      </c>
      <c r="T103" s="473"/>
      <c r="U103" s="539">
        <f>AF103+AI103+AL103+AO103+AR103+AU103+AX103+BA103</f>
        <v>48</v>
      </c>
      <c r="V103" s="470"/>
      <c r="W103" s="510">
        <v>24</v>
      </c>
      <c r="X103" s="473"/>
      <c r="Y103" s="613">
        <v>0</v>
      </c>
      <c r="Z103" s="614"/>
      <c r="AA103" s="510">
        <v>24</v>
      </c>
      <c r="AB103" s="473"/>
      <c r="AC103" s="510"/>
      <c r="AD103" s="511"/>
      <c r="AE103" s="281"/>
      <c r="AF103" s="398"/>
      <c r="AG103" s="398"/>
      <c r="AH103" s="391"/>
      <c r="AI103" s="398"/>
      <c r="AJ103" s="398"/>
      <c r="AK103" s="282"/>
      <c r="AL103" s="398"/>
      <c r="AM103" s="397"/>
      <c r="AN103" s="282"/>
      <c r="AO103" s="398"/>
      <c r="AP103" s="397"/>
      <c r="AQ103" s="282"/>
      <c r="AR103" s="398"/>
      <c r="AS103" s="397"/>
      <c r="AT103" s="391"/>
      <c r="AU103" s="398"/>
      <c r="AV103" s="398"/>
      <c r="AW103" s="282"/>
      <c r="AX103" s="398"/>
      <c r="AY103" s="397"/>
      <c r="AZ103" s="282">
        <v>100</v>
      </c>
      <c r="BA103" s="398">
        <v>48</v>
      </c>
      <c r="BB103" s="397">
        <v>3</v>
      </c>
      <c r="BC103" s="513">
        <f>AG103+AJ103+AM103+AP103+AS103+AV103+AY103+BB103</f>
        <v>3</v>
      </c>
      <c r="BD103" s="514"/>
      <c r="BE103" s="515"/>
      <c r="BF103" s="435" t="s">
        <v>379</v>
      </c>
      <c r="BG103" s="447"/>
      <c r="BH103" s="447"/>
      <c r="BI103" s="448"/>
      <c r="BJ103" s="114">
        <v>1</v>
      </c>
      <c r="BK103" s="169">
        <f t="shared" si="124"/>
        <v>0</v>
      </c>
      <c r="BL103" s="166">
        <f>W103+Y103+AA103+AC103-U103</f>
        <v>0</v>
      </c>
      <c r="BM103" s="48">
        <f>U103*1.5+36</f>
        <v>108</v>
      </c>
      <c r="BN103" s="48">
        <f>S103</f>
        <v>100</v>
      </c>
      <c r="BO103" s="43">
        <f>BN103/40</f>
        <v>2.5</v>
      </c>
      <c r="BP103" s="167">
        <f>BC103</f>
        <v>3</v>
      </c>
      <c r="BQ103" s="277">
        <f>BO103-BP103</f>
        <v>-0.5</v>
      </c>
      <c r="BR103" s="240">
        <f>U103/BC103</f>
        <v>16</v>
      </c>
      <c r="BS103" s="48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</row>
    <row r="104" spans="1:238" s="7" customFormat="1" ht="64.5" customHeight="1" x14ac:dyDescent="0.25">
      <c r="A104" s="466"/>
      <c r="B104" s="467"/>
      <c r="C104" s="538" t="s">
        <v>359</v>
      </c>
      <c r="D104" s="538"/>
      <c r="E104" s="538"/>
      <c r="F104" s="538"/>
      <c r="G104" s="538"/>
      <c r="H104" s="538"/>
      <c r="I104" s="538"/>
      <c r="J104" s="538"/>
      <c r="K104" s="538"/>
      <c r="L104" s="538"/>
      <c r="M104" s="538"/>
      <c r="N104" s="538"/>
      <c r="O104" s="470"/>
      <c r="P104" s="470"/>
      <c r="Q104" s="470"/>
      <c r="R104" s="471"/>
      <c r="S104" s="472">
        <f t="shared" ref="S104" si="135">AK104+AN104+AH104+AE104+AQ104+AT104+AW104+AZ104</f>
        <v>40</v>
      </c>
      <c r="T104" s="473"/>
      <c r="U104" s="510"/>
      <c r="V104" s="473"/>
      <c r="W104" s="510"/>
      <c r="X104" s="473"/>
      <c r="Y104" s="510"/>
      <c r="Z104" s="473"/>
      <c r="AA104" s="510"/>
      <c r="AB104" s="473"/>
      <c r="AC104" s="510"/>
      <c r="AD104" s="511"/>
      <c r="AE104" s="389"/>
      <c r="AF104" s="390"/>
      <c r="AG104" s="390"/>
      <c r="AH104" s="197"/>
      <c r="AI104" s="390"/>
      <c r="AJ104" s="390"/>
      <c r="AK104" s="197"/>
      <c r="AL104" s="390"/>
      <c r="AM104" s="390"/>
      <c r="AN104" s="197"/>
      <c r="AO104" s="390"/>
      <c r="AP104" s="390"/>
      <c r="AQ104" s="197"/>
      <c r="AR104" s="390"/>
      <c r="AS104" s="393"/>
      <c r="AT104" s="197"/>
      <c r="AU104" s="390"/>
      <c r="AV104" s="393"/>
      <c r="AW104" s="197"/>
      <c r="AX104" s="390"/>
      <c r="AY104" s="393"/>
      <c r="AZ104" s="197">
        <v>40</v>
      </c>
      <c r="BA104" s="390"/>
      <c r="BB104" s="393">
        <v>1</v>
      </c>
      <c r="BC104" s="513">
        <f t="shared" ref="BC104" si="136">AG104+AJ104+AM104+AP104+AS104+AV104+AY104+BB104</f>
        <v>1</v>
      </c>
      <c r="BD104" s="514"/>
      <c r="BE104" s="515"/>
      <c r="BF104" s="444"/>
      <c r="BG104" s="445"/>
      <c r="BH104" s="445"/>
      <c r="BI104" s="446"/>
      <c r="BJ104" s="114"/>
      <c r="BK104" s="169">
        <f t="shared" ref="BK104" si="137">AZ104+AW104+AT104+AQ104+AN104+AK104+AH104+AE104-S104</f>
        <v>0</v>
      </c>
      <c r="BL104" s="166">
        <f t="shared" ref="BL104" si="138">W104+Y104+AA104+AC104-U104</f>
        <v>0</v>
      </c>
      <c r="BM104" s="48">
        <f>U104*1.5</f>
        <v>0</v>
      </c>
      <c r="BN104" s="48">
        <f t="shared" ref="BN104" si="139">S104</f>
        <v>40</v>
      </c>
      <c r="BO104" s="43">
        <f t="shared" ref="BO104" si="140">BN104/40</f>
        <v>1</v>
      </c>
      <c r="BP104" s="167">
        <f t="shared" ref="BP104" si="141">BC104</f>
        <v>1</v>
      </c>
      <c r="BQ104" s="277">
        <f t="shared" ref="BQ104" si="142">BO104-BP104</f>
        <v>0</v>
      </c>
      <c r="BR104" s="240">
        <f t="shared" ref="BR104" si="143">U104/BC104</f>
        <v>0</v>
      </c>
      <c r="BS104" s="48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</row>
    <row r="105" spans="1:238" s="7" customFormat="1" ht="30" customHeight="1" thickBot="1" x14ac:dyDescent="0.3">
      <c r="A105" s="466" t="s">
        <v>360</v>
      </c>
      <c r="B105" s="467"/>
      <c r="C105" s="537" t="s">
        <v>74</v>
      </c>
      <c r="D105" s="537"/>
      <c r="E105" s="537"/>
      <c r="F105" s="537"/>
      <c r="G105" s="537"/>
      <c r="H105" s="537"/>
      <c r="I105" s="537"/>
      <c r="J105" s="537"/>
      <c r="K105" s="537"/>
      <c r="L105" s="537"/>
      <c r="M105" s="537"/>
      <c r="N105" s="537"/>
      <c r="O105" s="470"/>
      <c r="P105" s="470"/>
      <c r="Q105" s="470">
        <v>8</v>
      </c>
      <c r="R105" s="471"/>
      <c r="S105" s="472">
        <f>AK105+AN105+AH105+AE105+AQ105+AT105+AW105+AZ105</f>
        <v>100</v>
      </c>
      <c r="T105" s="473"/>
      <c r="U105" s="539">
        <f>AF105+AI105+AL105+AO105+AR105+AU105+AX105+BA105</f>
        <v>48</v>
      </c>
      <c r="V105" s="470"/>
      <c r="W105" s="510">
        <v>32</v>
      </c>
      <c r="X105" s="473"/>
      <c r="Y105" s="613">
        <v>0</v>
      </c>
      <c r="Z105" s="614"/>
      <c r="AA105" s="510">
        <v>16</v>
      </c>
      <c r="AB105" s="473"/>
      <c r="AC105" s="510"/>
      <c r="AD105" s="511"/>
      <c r="AE105" s="281"/>
      <c r="AF105" s="398"/>
      <c r="AG105" s="398"/>
      <c r="AH105" s="391"/>
      <c r="AI105" s="398"/>
      <c r="AJ105" s="398"/>
      <c r="AK105" s="282"/>
      <c r="AL105" s="398"/>
      <c r="AM105" s="397"/>
      <c r="AN105" s="282"/>
      <c r="AO105" s="398"/>
      <c r="AP105" s="397"/>
      <c r="AQ105" s="282"/>
      <c r="AR105" s="398"/>
      <c r="AS105" s="397"/>
      <c r="AT105" s="391"/>
      <c r="AU105" s="398"/>
      <c r="AV105" s="398"/>
      <c r="AW105" s="282"/>
      <c r="AX105" s="398"/>
      <c r="AY105" s="397"/>
      <c r="AZ105" s="282">
        <v>100</v>
      </c>
      <c r="BA105" s="398">
        <v>48</v>
      </c>
      <c r="BB105" s="397">
        <v>3</v>
      </c>
      <c r="BC105" s="513">
        <f>AG105+AJ105+AM105+AP105+AS105+AV105+AY105+BB105</f>
        <v>3</v>
      </c>
      <c r="BD105" s="514"/>
      <c r="BE105" s="515"/>
      <c r="BF105" s="516" t="s">
        <v>380</v>
      </c>
      <c r="BG105" s="517"/>
      <c r="BH105" s="517"/>
      <c r="BI105" s="518"/>
      <c r="BJ105" s="114">
        <v>1</v>
      </c>
      <c r="BK105" s="169">
        <f t="shared" ref="BK105:BK109" si="144">AZ105+AW105+AT105+AQ105+AN105+AK105+AH105+AE105-S105</f>
        <v>0</v>
      </c>
      <c r="BL105" s="166">
        <f>W105+Y105+AA105+AC105-U105</f>
        <v>0</v>
      </c>
      <c r="BM105" s="48">
        <f>U105*1.5+36</f>
        <v>108</v>
      </c>
      <c r="BN105" s="48">
        <f>S105</f>
        <v>100</v>
      </c>
      <c r="BO105" s="43">
        <f>BN105/40</f>
        <v>2.5</v>
      </c>
      <c r="BP105" s="167">
        <f>BC105</f>
        <v>3</v>
      </c>
      <c r="BQ105" s="277">
        <f>BO105-BP105</f>
        <v>-0.5</v>
      </c>
      <c r="BR105" s="240">
        <f>U105/BC105</f>
        <v>16</v>
      </c>
      <c r="BS105" s="48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</row>
    <row r="106" spans="1:238" s="7" customFormat="1" ht="66" customHeight="1" thickBot="1" x14ac:dyDescent="0.3">
      <c r="A106" s="449" t="s">
        <v>361</v>
      </c>
      <c r="B106" s="450"/>
      <c r="C106" s="451" t="s">
        <v>362</v>
      </c>
      <c r="D106" s="452"/>
      <c r="E106" s="452"/>
      <c r="F106" s="452"/>
      <c r="G106" s="452"/>
      <c r="H106" s="452"/>
      <c r="I106" s="452"/>
      <c r="J106" s="452"/>
      <c r="K106" s="452"/>
      <c r="L106" s="452"/>
      <c r="M106" s="452"/>
      <c r="N106" s="453"/>
      <c r="O106" s="494"/>
      <c r="P106" s="495"/>
      <c r="Q106" s="494"/>
      <c r="R106" s="496"/>
      <c r="S106" s="459">
        <f>SUM(S107:T109)</f>
        <v>380</v>
      </c>
      <c r="T106" s="458"/>
      <c r="U106" s="459">
        <f>SUM(U107:V109)</f>
        <v>168</v>
      </c>
      <c r="V106" s="458"/>
      <c r="W106" s="459">
        <f>SUM(W107:X109)</f>
        <v>100</v>
      </c>
      <c r="X106" s="458"/>
      <c r="Y106" s="457">
        <f>SUM(Y107:Z107)</f>
        <v>0</v>
      </c>
      <c r="Z106" s="458"/>
      <c r="AA106" s="459">
        <f>SUM(AA107:AB109)</f>
        <v>68</v>
      </c>
      <c r="AB106" s="458"/>
      <c r="AC106" s="457"/>
      <c r="AD106" s="459"/>
      <c r="AE106" s="372">
        <f t="shared" ref="AE106:BB106" si="145">SUM(AE107:AE107)</f>
        <v>0</v>
      </c>
      <c r="AF106" s="373">
        <f t="shared" si="145"/>
        <v>0</v>
      </c>
      <c r="AG106" s="374">
        <f t="shared" si="145"/>
        <v>0</v>
      </c>
      <c r="AH106" s="373">
        <f t="shared" si="145"/>
        <v>0</v>
      </c>
      <c r="AI106" s="373">
        <f t="shared" si="145"/>
        <v>0</v>
      </c>
      <c r="AJ106" s="374">
        <f t="shared" si="145"/>
        <v>0</v>
      </c>
      <c r="AK106" s="373">
        <f t="shared" si="145"/>
        <v>0</v>
      </c>
      <c r="AL106" s="373">
        <f t="shared" si="145"/>
        <v>0</v>
      </c>
      <c r="AM106" s="374">
        <f t="shared" si="145"/>
        <v>0</v>
      </c>
      <c r="AN106" s="373">
        <f>SUM(AN107:AN107)</f>
        <v>0</v>
      </c>
      <c r="AO106" s="373">
        <f t="shared" si="145"/>
        <v>0</v>
      </c>
      <c r="AP106" s="374">
        <f t="shared" si="145"/>
        <v>0</v>
      </c>
      <c r="AQ106" s="373">
        <f t="shared" si="145"/>
        <v>0</v>
      </c>
      <c r="AR106" s="373">
        <f t="shared" si="145"/>
        <v>0</v>
      </c>
      <c r="AS106" s="374">
        <f t="shared" si="145"/>
        <v>0</v>
      </c>
      <c r="AT106" s="373">
        <f t="shared" si="145"/>
        <v>0</v>
      </c>
      <c r="AU106" s="373">
        <f t="shared" si="145"/>
        <v>0</v>
      </c>
      <c r="AV106" s="374">
        <f t="shared" si="145"/>
        <v>0</v>
      </c>
      <c r="AW106" s="373">
        <f>SUM(AW107:AW109)</f>
        <v>380</v>
      </c>
      <c r="AX106" s="373">
        <f>SUM(AX107:AX109)</f>
        <v>168</v>
      </c>
      <c r="AY106" s="374">
        <f>SUM(AY107:AY109)</f>
        <v>11</v>
      </c>
      <c r="AZ106" s="373">
        <f t="shared" si="145"/>
        <v>0</v>
      </c>
      <c r="BA106" s="373">
        <f t="shared" si="145"/>
        <v>0</v>
      </c>
      <c r="BB106" s="375">
        <f t="shared" si="145"/>
        <v>0</v>
      </c>
      <c r="BC106" s="430">
        <f>SUM(BC107:BE109)</f>
        <v>11</v>
      </c>
      <c r="BD106" s="430"/>
      <c r="BE106" s="431"/>
      <c r="BF106" s="432"/>
      <c r="BG106" s="433"/>
      <c r="BH106" s="433"/>
      <c r="BI106" s="434"/>
      <c r="BJ106" s="114"/>
      <c r="BK106" s="169">
        <f t="shared" si="144"/>
        <v>0</v>
      </c>
      <c r="BL106" s="166"/>
      <c r="BM106" s="48"/>
      <c r="BN106" s="48"/>
      <c r="BO106" s="43"/>
      <c r="BP106" s="167"/>
      <c r="BQ106" s="277"/>
      <c r="BR106" s="240"/>
      <c r="BS106" s="48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</row>
    <row r="107" spans="1:238" s="7" customFormat="1" ht="30" customHeight="1" x14ac:dyDescent="0.25">
      <c r="A107" s="466" t="s">
        <v>363</v>
      </c>
      <c r="B107" s="467"/>
      <c r="C107" s="537" t="s">
        <v>50</v>
      </c>
      <c r="D107" s="537"/>
      <c r="E107" s="537"/>
      <c r="F107" s="537"/>
      <c r="G107" s="537"/>
      <c r="H107" s="537"/>
      <c r="I107" s="537"/>
      <c r="J107" s="537"/>
      <c r="K107" s="537"/>
      <c r="L107" s="537"/>
      <c r="M107" s="537"/>
      <c r="N107" s="537"/>
      <c r="O107" s="470">
        <v>7</v>
      </c>
      <c r="P107" s="470"/>
      <c r="Q107" s="470"/>
      <c r="R107" s="471"/>
      <c r="S107" s="472">
        <f>AK107+AN107+AH107+AE107+AQ107+AT107+AW107+AZ107</f>
        <v>200</v>
      </c>
      <c r="T107" s="473"/>
      <c r="U107" s="539">
        <f>AF107+AI107+AL107+AO107+AR107+AU107+AX107+BA107</f>
        <v>84</v>
      </c>
      <c r="V107" s="470"/>
      <c r="W107" s="510">
        <v>50</v>
      </c>
      <c r="X107" s="473"/>
      <c r="Y107" s="613">
        <v>0</v>
      </c>
      <c r="Z107" s="614"/>
      <c r="AA107" s="510">
        <v>34</v>
      </c>
      <c r="AB107" s="473"/>
      <c r="AC107" s="510"/>
      <c r="AD107" s="511"/>
      <c r="AE107" s="281"/>
      <c r="AF107" s="398"/>
      <c r="AG107" s="398"/>
      <c r="AH107" s="391"/>
      <c r="AI107" s="398"/>
      <c r="AJ107" s="398"/>
      <c r="AK107" s="282"/>
      <c r="AL107" s="398"/>
      <c r="AM107" s="397"/>
      <c r="AN107" s="282"/>
      <c r="AO107" s="398"/>
      <c r="AP107" s="397"/>
      <c r="AQ107" s="282"/>
      <c r="AR107" s="398"/>
      <c r="AS107" s="397"/>
      <c r="AT107" s="282"/>
      <c r="AU107" s="398"/>
      <c r="AV107" s="397"/>
      <c r="AW107" s="282">
        <v>200</v>
      </c>
      <c r="AX107" s="398">
        <v>84</v>
      </c>
      <c r="AY107" s="397">
        <v>6</v>
      </c>
      <c r="AZ107" s="391"/>
      <c r="BA107" s="398"/>
      <c r="BB107" s="398"/>
      <c r="BC107" s="513">
        <f>AG107+AJ107+AM107+AP107+AS107+AV107+AY107+BB107</f>
        <v>6</v>
      </c>
      <c r="BD107" s="514"/>
      <c r="BE107" s="515"/>
      <c r="BF107" s="435" t="s">
        <v>381</v>
      </c>
      <c r="BG107" s="447"/>
      <c r="BH107" s="447"/>
      <c r="BI107" s="448"/>
      <c r="BJ107" s="114">
        <v>1</v>
      </c>
      <c r="BK107" s="169">
        <f t="shared" si="144"/>
        <v>0</v>
      </c>
      <c r="BL107" s="166">
        <f>W107+Y107+AA107+AC107-U107</f>
        <v>0</v>
      </c>
      <c r="BM107" s="48">
        <f>U107*1.5+36</f>
        <v>162</v>
      </c>
      <c r="BN107" s="48">
        <f>S107</f>
        <v>200</v>
      </c>
      <c r="BO107" s="43">
        <f>BN107/40</f>
        <v>5</v>
      </c>
      <c r="BP107" s="167">
        <f>BC107</f>
        <v>6</v>
      </c>
      <c r="BQ107" s="277">
        <f>BO107-BP107</f>
        <v>-1</v>
      </c>
      <c r="BR107" s="240">
        <f>U107/BC107</f>
        <v>14</v>
      </c>
      <c r="BS107" s="48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</row>
    <row r="108" spans="1:238" s="7" customFormat="1" ht="64.5" customHeight="1" x14ac:dyDescent="0.25">
      <c r="A108" s="466"/>
      <c r="B108" s="467"/>
      <c r="C108" s="538" t="s">
        <v>284</v>
      </c>
      <c r="D108" s="538"/>
      <c r="E108" s="538"/>
      <c r="F108" s="538"/>
      <c r="G108" s="538"/>
      <c r="H108" s="538"/>
      <c r="I108" s="538"/>
      <c r="J108" s="538"/>
      <c r="K108" s="538"/>
      <c r="L108" s="538"/>
      <c r="M108" s="538"/>
      <c r="N108" s="538"/>
      <c r="O108" s="470"/>
      <c r="P108" s="470"/>
      <c r="Q108" s="470"/>
      <c r="R108" s="471"/>
      <c r="S108" s="472">
        <f>AK108+AN108+AH108+AE108+AQ108+AT108+AW108+BA109</f>
        <v>60</v>
      </c>
      <c r="T108" s="473"/>
      <c r="U108" s="510"/>
      <c r="V108" s="473"/>
      <c r="W108" s="510"/>
      <c r="X108" s="473"/>
      <c r="Y108" s="510"/>
      <c r="Z108" s="473"/>
      <c r="AA108" s="510"/>
      <c r="AB108" s="473"/>
      <c r="AC108" s="510"/>
      <c r="AD108" s="511"/>
      <c r="AE108" s="389"/>
      <c r="AF108" s="390"/>
      <c r="AG108" s="390"/>
      <c r="AH108" s="197"/>
      <c r="AI108" s="390"/>
      <c r="AJ108" s="390"/>
      <c r="AK108" s="197"/>
      <c r="AL108" s="390"/>
      <c r="AM108" s="390"/>
      <c r="AN108" s="197"/>
      <c r="AO108" s="390"/>
      <c r="AP108" s="390"/>
      <c r="AQ108" s="197"/>
      <c r="AR108" s="390"/>
      <c r="AS108" s="393"/>
      <c r="AT108" s="197"/>
      <c r="AU108" s="390"/>
      <c r="AV108" s="393"/>
      <c r="AW108" s="197">
        <v>60</v>
      </c>
      <c r="AX108" s="390"/>
      <c r="AY108" s="408">
        <v>2</v>
      </c>
      <c r="BA108" s="390"/>
      <c r="BB108" s="390"/>
      <c r="BC108" s="513">
        <f t="shared" ref="BC108" si="146">AG108+AJ108+AM108+AP108+AS108+AV108+AY108+BB108</f>
        <v>2</v>
      </c>
      <c r="BD108" s="514"/>
      <c r="BE108" s="515"/>
      <c r="BF108" s="444"/>
      <c r="BG108" s="445"/>
      <c r="BH108" s="445"/>
      <c r="BI108" s="446"/>
      <c r="BJ108" s="114"/>
      <c r="BK108" s="169">
        <f>BA109+AW108+AT108+AQ108+AN108+AK108+AH108+AE108-S108</f>
        <v>0</v>
      </c>
      <c r="BL108" s="166">
        <f t="shared" ref="BL108" si="147">W108+Y108+AA108+AC108-U108</f>
        <v>0</v>
      </c>
      <c r="BM108" s="48">
        <f>U108*1.5</f>
        <v>0</v>
      </c>
      <c r="BN108" s="48">
        <f t="shared" ref="BN108" si="148">S108</f>
        <v>60</v>
      </c>
      <c r="BO108" s="43">
        <f t="shared" ref="BO108" si="149">BN108/40</f>
        <v>1.5</v>
      </c>
      <c r="BP108" s="167">
        <f t="shared" ref="BP108" si="150">BC108</f>
        <v>2</v>
      </c>
      <c r="BQ108" s="277">
        <f t="shared" ref="BQ108" si="151">BO108-BP108</f>
        <v>-0.5</v>
      </c>
      <c r="BR108" s="240">
        <f t="shared" ref="BR108" si="152">U108/BC108</f>
        <v>0</v>
      </c>
      <c r="BS108" s="48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</row>
    <row r="109" spans="1:238" s="7" customFormat="1" ht="30" customHeight="1" thickBot="1" x14ac:dyDescent="0.3">
      <c r="A109" s="466" t="s">
        <v>364</v>
      </c>
      <c r="B109" s="467"/>
      <c r="C109" s="537" t="s">
        <v>365</v>
      </c>
      <c r="D109" s="537"/>
      <c r="E109" s="537"/>
      <c r="F109" s="537"/>
      <c r="G109" s="537"/>
      <c r="H109" s="537"/>
      <c r="I109" s="537"/>
      <c r="J109" s="537"/>
      <c r="K109" s="537"/>
      <c r="L109" s="537"/>
      <c r="M109" s="537"/>
      <c r="N109" s="537"/>
      <c r="O109" s="470"/>
      <c r="P109" s="470"/>
      <c r="Q109" s="470">
        <v>7</v>
      </c>
      <c r="R109" s="471"/>
      <c r="S109" s="472">
        <f>AK109+AN109+AH109+AE109+AQ109+AT109+AW109+AZ109</f>
        <v>120</v>
      </c>
      <c r="T109" s="473"/>
      <c r="U109" s="539">
        <f>AF109+AI109+AL109+AO109+AR109+AU109+AX109+BA109</f>
        <v>84</v>
      </c>
      <c r="V109" s="470"/>
      <c r="W109" s="510">
        <v>50</v>
      </c>
      <c r="X109" s="473"/>
      <c r="Y109" s="613">
        <v>0</v>
      </c>
      <c r="Z109" s="614"/>
      <c r="AA109" s="510">
        <v>34</v>
      </c>
      <c r="AB109" s="473"/>
      <c r="AC109" s="510"/>
      <c r="AD109" s="511"/>
      <c r="AE109" s="281"/>
      <c r="AF109" s="398"/>
      <c r="AG109" s="398"/>
      <c r="AH109" s="391"/>
      <c r="AI109" s="398"/>
      <c r="AJ109" s="398"/>
      <c r="AK109" s="282"/>
      <c r="AL109" s="398"/>
      <c r="AM109" s="397"/>
      <c r="AN109" s="282"/>
      <c r="AO109" s="398"/>
      <c r="AP109" s="397"/>
      <c r="AQ109" s="282"/>
      <c r="AR109" s="398"/>
      <c r="AS109" s="397"/>
      <c r="AT109" s="391"/>
      <c r="AU109" s="398"/>
      <c r="AV109" s="398"/>
      <c r="AW109" s="282">
        <v>120</v>
      </c>
      <c r="AX109" s="398">
        <v>84</v>
      </c>
      <c r="AY109" s="397">
        <v>3</v>
      </c>
      <c r="AZ109" s="424"/>
      <c r="BA109" s="409"/>
      <c r="BB109" s="397"/>
      <c r="BC109" s="513">
        <f>AG109+AJ109+AM109+AP109+AS109+AV109+AY109+BB109</f>
        <v>3</v>
      </c>
      <c r="BD109" s="514"/>
      <c r="BE109" s="515"/>
      <c r="BF109" s="516" t="s">
        <v>382</v>
      </c>
      <c r="BG109" s="517"/>
      <c r="BH109" s="517"/>
      <c r="BI109" s="518"/>
      <c r="BJ109" s="114">
        <v>1</v>
      </c>
      <c r="BK109" s="169">
        <f t="shared" si="144"/>
        <v>0</v>
      </c>
      <c r="BL109" s="166">
        <f>W109+Y109+AA109+AC109-U109</f>
        <v>0</v>
      </c>
      <c r="BM109" s="48">
        <f>U109*1.5+36</f>
        <v>162</v>
      </c>
      <c r="BN109" s="48">
        <f>S109</f>
        <v>120</v>
      </c>
      <c r="BO109" s="43">
        <f>BN109/40</f>
        <v>3</v>
      </c>
      <c r="BP109" s="167">
        <f>BC109</f>
        <v>3</v>
      </c>
      <c r="BQ109" s="277">
        <f>BO109-BP109</f>
        <v>0</v>
      </c>
      <c r="BR109" s="240">
        <f>U109/BC109</f>
        <v>28</v>
      </c>
      <c r="BS109" s="48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</row>
    <row r="110" spans="1:238" s="11" customFormat="1" ht="33" customHeight="1" x14ac:dyDescent="0.25">
      <c r="A110" s="874" t="s">
        <v>174</v>
      </c>
      <c r="B110" s="875"/>
      <c r="C110" s="876" t="s">
        <v>127</v>
      </c>
      <c r="D110" s="876"/>
      <c r="E110" s="876"/>
      <c r="F110" s="876"/>
      <c r="G110" s="876"/>
      <c r="H110" s="876"/>
      <c r="I110" s="876"/>
      <c r="J110" s="876"/>
      <c r="K110" s="876"/>
      <c r="L110" s="876"/>
      <c r="M110" s="876"/>
      <c r="N110" s="876"/>
      <c r="O110" s="637"/>
      <c r="P110" s="637"/>
      <c r="Q110" s="637"/>
      <c r="R110" s="503"/>
      <c r="S110" s="618" t="s">
        <v>366</v>
      </c>
      <c r="T110" s="619"/>
      <c r="U110" s="619" t="s">
        <v>367</v>
      </c>
      <c r="V110" s="619"/>
      <c r="W110" s="619" t="s">
        <v>125</v>
      </c>
      <c r="X110" s="619"/>
      <c r="Y110" s="637"/>
      <c r="Z110" s="637"/>
      <c r="AA110" s="619" t="s">
        <v>368</v>
      </c>
      <c r="AB110" s="619"/>
      <c r="AC110" s="833"/>
      <c r="AD110" s="834"/>
      <c r="AE110" s="206"/>
      <c r="AF110" s="207"/>
      <c r="AG110" s="208"/>
      <c r="AH110" s="209"/>
      <c r="AI110" s="207"/>
      <c r="AJ110" s="208"/>
      <c r="AK110" s="209"/>
      <c r="AL110" s="207"/>
      <c r="AM110" s="208"/>
      <c r="AN110" s="209"/>
      <c r="AO110" s="207"/>
      <c r="AP110" s="208"/>
      <c r="AQ110" s="209"/>
      <c r="AR110" s="207"/>
      <c r="AS110" s="210"/>
      <c r="AT110" s="209"/>
      <c r="AU110" s="207"/>
      <c r="AV110" s="208"/>
      <c r="AW110" s="209"/>
      <c r="AX110" s="207"/>
      <c r="AY110" s="208"/>
      <c r="AZ110" s="209"/>
      <c r="BA110" s="207"/>
      <c r="BB110" s="208"/>
      <c r="BC110" s="206"/>
      <c r="BD110" s="207"/>
      <c r="BE110" s="211"/>
      <c r="BF110" s="650"/>
      <c r="BG110" s="651"/>
      <c r="BH110" s="651"/>
      <c r="BI110" s="652"/>
      <c r="BJ110" s="114"/>
      <c r="BK110" s="169" t="e">
        <f t="shared" si="108"/>
        <v>#VALUE!</v>
      </c>
      <c r="BL110" s="166" t="e">
        <f t="shared" si="85"/>
        <v>#VALUE!</v>
      </c>
      <c r="BM110" s="48"/>
      <c r="BN110" s="48"/>
      <c r="BO110" s="43"/>
      <c r="BP110" s="43"/>
      <c r="BQ110" s="48"/>
      <c r="BR110" s="240" t="e">
        <f t="shared" si="77"/>
        <v>#VALUE!</v>
      </c>
      <c r="BS110" s="48"/>
    </row>
    <row r="111" spans="1:238" s="8" customFormat="1" ht="28.2" customHeight="1" thickBot="1" x14ac:dyDescent="0.3">
      <c r="A111" s="466" t="s">
        <v>14</v>
      </c>
      <c r="B111" s="467"/>
      <c r="C111" s="801" t="s">
        <v>122</v>
      </c>
      <c r="D111" s="801"/>
      <c r="E111" s="801"/>
      <c r="F111" s="801"/>
      <c r="G111" s="801"/>
      <c r="H111" s="801"/>
      <c r="I111" s="801"/>
      <c r="J111" s="801"/>
      <c r="K111" s="801"/>
      <c r="L111" s="801"/>
      <c r="M111" s="801"/>
      <c r="N111" s="801"/>
      <c r="O111" s="470"/>
      <c r="P111" s="470"/>
      <c r="Q111" s="470" t="s">
        <v>369</v>
      </c>
      <c r="R111" s="510"/>
      <c r="S111" s="860" t="s">
        <v>123</v>
      </c>
      <c r="T111" s="470"/>
      <c r="U111" s="470" t="s">
        <v>124</v>
      </c>
      <c r="V111" s="470"/>
      <c r="W111" s="470" t="s">
        <v>125</v>
      </c>
      <c r="X111" s="470"/>
      <c r="Y111" s="470"/>
      <c r="Z111" s="470"/>
      <c r="AA111" s="470" t="s">
        <v>125</v>
      </c>
      <c r="AB111" s="470"/>
      <c r="AC111" s="835"/>
      <c r="AD111" s="655"/>
      <c r="AE111" s="204" t="s">
        <v>123</v>
      </c>
      <c r="AF111" s="345" t="s">
        <v>124</v>
      </c>
      <c r="AG111" s="345"/>
      <c r="AH111" s="323"/>
      <c r="AI111" s="345"/>
      <c r="AJ111" s="212"/>
      <c r="AK111" s="323"/>
      <c r="AL111" s="345"/>
      <c r="AM111" s="212"/>
      <c r="AN111" s="323"/>
      <c r="AO111" s="345"/>
      <c r="AP111" s="212"/>
      <c r="AQ111" s="323"/>
      <c r="AR111" s="345"/>
      <c r="AS111" s="212"/>
      <c r="AT111" s="323"/>
      <c r="AU111" s="345"/>
      <c r="AV111" s="212"/>
      <c r="AW111" s="323"/>
      <c r="AX111" s="345"/>
      <c r="AY111" s="212"/>
      <c r="AZ111" s="323"/>
      <c r="BA111" s="345"/>
      <c r="BB111" s="345"/>
      <c r="BC111" s="653"/>
      <c r="BD111" s="654"/>
      <c r="BE111" s="655"/>
      <c r="BF111" s="633"/>
      <c r="BG111" s="634"/>
      <c r="BH111" s="634"/>
      <c r="BI111" s="635"/>
      <c r="BJ111" s="114"/>
      <c r="BK111" s="169" t="e">
        <f t="shared" si="108"/>
        <v>#VALUE!</v>
      </c>
      <c r="BL111" s="166" t="e">
        <f t="shared" si="85"/>
        <v>#VALUE!</v>
      </c>
      <c r="BM111" s="48"/>
      <c r="BN111" s="48"/>
      <c r="BO111" s="43"/>
      <c r="BP111" s="43"/>
      <c r="BQ111" s="48"/>
      <c r="BR111" s="240" t="e">
        <f t="shared" ref="BR111:BR117" si="153">U111/BC111</f>
        <v>#VALUE!</v>
      </c>
      <c r="BS111" s="48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</row>
    <row r="112" spans="1:238" s="8" customFormat="1" ht="39" customHeight="1" thickBot="1" x14ac:dyDescent="0.3">
      <c r="A112" s="466" t="s">
        <v>15</v>
      </c>
      <c r="B112" s="467"/>
      <c r="C112" s="801" t="s">
        <v>52</v>
      </c>
      <c r="D112" s="801"/>
      <c r="E112" s="801"/>
      <c r="F112" s="801"/>
      <c r="G112" s="801"/>
      <c r="H112" s="801"/>
      <c r="I112" s="801"/>
      <c r="J112" s="801"/>
      <c r="K112" s="801"/>
      <c r="L112" s="801"/>
      <c r="M112" s="801"/>
      <c r="N112" s="801"/>
      <c r="O112" s="470"/>
      <c r="P112" s="470"/>
      <c r="Q112" s="470" t="s">
        <v>370</v>
      </c>
      <c r="R112" s="510"/>
      <c r="S112" s="860" t="s">
        <v>126</v>
      </c>
      <c r="T112" s="470"/>
      <c r="U112" s="470" t="s">
        <v>125</v>
      </c>
      <c r="V112" s="470"/>
      <c r="W112" s="470"/>
      <c r="X112" s="470"/>
      <c r="Y112" s="470"/>
      <c r="Z112" s="470"/>
      <c r="AA112" s="470" t="s">
        <v>125</v>
      </c>
      <c r="AB112" s="470"/>
      <c r="AC112" s="835"/>
      <c r="AD112" s="655"/>
      <c r="AE112" s="276"/>
      <c r="AF112" s="346"/>
      <c r="AG112" s="346"/>
      <c r="AH112" s="347"/>
      <c r="AI112" s="346"/>
      <c r="AJ112" s="273"/>
      <c r="AK112" s="347"/>
      <c r="AL112" s="346"/>
      <c r="AM112" s="273"/>
      <c r="AN112" s="347" t="s">
        <v>126</v>
      </c>
      <c r="AO112" s="346" t="s">
        <v>125</v>
      </c>
      <c r="AP112" s="273"/>
      <c r="AQ112" s="347"/>
      <c r="AR112" s="346"/>
      <c r="AS112" s="273"/>
      <c r="AT112" s="347"/>
      <c r="AU112" s="346"/>
      <c r="AV112" s="273"/>
      <c r="AW112" s="347"/>
      <c r="AX112" s="346"/>
      <c r="AY112" s="273"/>
      <c r="AZ112" s="347"/>
      <c r="BA112" s="346"/>
      <c r="BB112" s="346"/>
      <c r="BC112" s="603"/>
      <c r="BD112" s="604"/>
      <c r="BE112" s="605"/>
      <c r="BF112" s="534"/>
      <c r="BG112" s="535"/>
      <c r="BH112" s="535"/>
      <c r="BI112" s="536"/>
      <c r="BJ112" s="114"/>
      <c r="BK112" s="169" t="e">
        <f t="shared" si="108"/>
        <v>#VALUE!</v>
      </c>
      <c r="BL112" s="166" t="e">
        <f t="shared" si="85"/>
        <v>#VALUE!</v>
      </c>
      <c r="BM112" s="48"/>
      <c r="BN112" s="48"/>
      <c r="BO112" s="43"/>
      <c r="BP112" s="43"/>
      <c r="BQ112" s="48"/>
      <c r="BR112" s="240" t="e">
        <f t="shared" si="153"/>
        <v>#VALUE!</v>
      </c>
      <c r="BS112" s="48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</row>
    <row r="113" spans="1:238" s="8" customFormat="1" ht="30" customHeight="1" thickBot="1" x14ac:dyDescent="0.3">
      <c r="A113" s="570" t="s">
        <v>238</v>
      </c>
      <c r="B113" s="571"/>
      <c r="C113" s="572" t="s">
        <v>78</v>
      </c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485"/>
      <c r="P113" s="485"/>
      <c r="Q113" s="485" t="s">
        <v>241</v>
      </c>
      <c r="R113" s="488"/>
      <c r="S113" s="621" t="s">
        <v>239</v>
      </c>
      <c r="T113" s="485"/>
      <c r="U113" s="485" t="s">
        <v>239</v>
      </c>
      <c r="V113" s="485"/>
      <c r="W113" s="485"/>
      <c r="X113" s="485"/>
      <c r="Y113" s="485"/>
      <c r="Z113" s="485"/>
      <c r="AA113" s="485" t="s">
        <v>239</v>
      </c>
      <c r="AB113" s="485"/>
      <c r="AC113" s="648"/>
      <c r="AD113" s="649"/>
      <c r="AE113" s="213"/>
      <c r="AF113" s="348"/>
      <c r="AG113" s="348"/>
      <c r="AH113" s="349"/>
      <c r="AI113" s="348"/>
      <c r="AJ113" s="214"/>
      <c r="AK113" s="349"/>
      <c r="AL113" s="348"/>
      <c r="AM113" s="214"/>
      <c r="AN113" s="349"/>
      <c r="AO113" s="348"/>
      <c r="AP113" s="214"/>
      <c r="AQ113" s="349" t="s">
        <v>232</v>
      </c>
      <c r="AR113" s="348" t="s">
        <v>232</v>
      </c>
      <c r="AS113" s="214"/>
      <c r="AT113" s="349" t="s">
        <v>232</v>
      </c>
      <c r="AU113" s="348" t="s">
        <v>232</v>
      </c>
      <c r="AV113" s="214"/>
      <c r="AW113" s="349"/>
      <c r="AX113" s="348"/>
      <c r="AY113" s="214"/>
      <c r="AZ113" s="349"/>
      <c r="BA113" s="348"/>
      <c r="BB113" s="348"/>
      <c r="BC113" s="911"/>
      <c r="BD113" s="912"/>
      <c r="BE113" s="649"/>
      <c r="BF113" s="547"/>
      <c r="BG113" s="548"/>
      <c r="BH113" s="548"/>
      <c r="BI113" s="549"/>
      <c r="BJ113" s="114"/>
      <c r="BK113" s="169" t="e">
        <f t="shared" si="108"/>
        <v>#VALUE!</v>
      </c>
      <c r="BL113" s="48"/>
      <c r="BM113" s="48"/>
      <c r="BN113" s="48"/>
      <c r="BO113" s="43"/>
      <c r="BP113" s="43"/>
      <c r="BQ113" s="48"/>
      <c r="BR113" s="278" t="e">
        <f t="shared" ref="BR113" si="154">U113/BC113</f>
        <v>#VALUE!</v>
      </c>
      <c r="BS113" s="48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</row>
    <row r="114" spans="1:238" s="11" customFormat="1" ht="27.75" customHeight="1" x14ac:dyDescent="0.25">
      <c r="A114" s="552" t="s">
        <v>60</v>
      </c>
      <c r="B114" s="553"/>
      <c r="C114" s="554" t="s">
        <v>61</v>
      </c>
      <c r="D114" s="554"/>
      <c r="E114" s="554"/>
      <c r="F114" s="554"/>
      <c r="G114" s="554"/>
      <c r="H114" s="554"/>
      <c r="I114" s="554"/>
      <c r="J114" s="554"/>
      <c r="K114" s="554"/>
      <c r="L114" s="554"/>
      <c r="M114" s="554"/>
      <c r="N114" s="554"/>
      <c r="O114" s="543"/>
      <c r="P114" s="544"/>
      <c r="Q114" s="826"/>
      <c r="R114" s="827"/>
      <c r="S114" s="877" t="s">
        <v>371</v>
      </c>
      <c r="T114" s="830"/>
      <c r="U114" s="829" t="s">
        <v>372</v>
      </c>
      <c r="V114" s="830"/>
      <c r="W114" s="826"/>
      <c r="X114" s="826"/>
      <c r="Y114" s="543"/>
      <c r="Z114" s="544"/>
      <c r="AA114" s="829" t="s">
        <v>372</v>
      </c>
      <c r="AB114" s="830"/>
      <c r="AC114" s="906"/>
      <c r="AD114" s="907"/>
      <c r="AE114" s="266"/>
      <c r="AF114" s="267"/>
      <c r="AG114" s="268"/>
      <c r="AH114" s="274"/>
      <c r="AI114" s="275"/>
      <c r="AJ114" s="272"/>
      <c r="AK114" s="269"/>
      <c r="AL114" s="267"/>
      <c r="AM114" s="268"/>
      <c r="AN114" s="269"/>
      <c r="AO114" s="267"/>
      <c r="AP114" s="268"/>
      <c r="AQ114" s="269"/>
      <c r="AR114" s="267"/>
      <c r="AS114" s="270"/>
      <c r="AT114" s="269"/>
      <c r="AU114" s="267"/>
      <c r="AV114" s="268"/>
      <c r="AW114" s="269"/>
      <c r="AX114" s="267"/>
      <c r="AY114" s="268"/>
      <c r="AZ114" s="269"/>
      <c r="BA114" s="267"/>
      <c r="BB114" s="268"/>
      <c r="BC114" s="266"/>
      <c r="BD114" s="267"/>
      <c r="BE114" s="271"/>
      <c r="BF114" s="531"/>
      <c r="BG114" s="532"/>
      <c r="BH114" s="532"/>
      <c r="BI114" s="533"/>
      <c r="BJ114" s="114"/>
      <c r="BK114" s="169" t="e">
        <f t="shared" si="108"/>
        <v>#VALUE!</v>
      </c>
      <c r="BL114" s="48"/>
      <c r="BM114" s="48"/>
      <c r="BN114" s="48"/>
      <c r="BO114" s="43"/>
      <c r="BP114" s="43"/>
      <c r="BQ114" s="48"/>
      <c r="BR114" s="278" t="e">
        <f t="shared" si="153"/>
        <v>#VALUE!</v>
      </c>
      <c r="BS114" s="48"/>
    </row>
    <row r="115" spans="1:238" s="7" customFormat="1" ht="63" customHeight="1" x14ac:dyDescent="0.25">
      <c r="A115" s="468" t="s">
        <v>62</v>
      </c>
      <c r="B115" s="469"/>
      <c r="C115" s="807" t="s">
        <v>59</v>
      </c>
      <c r="D115" s="808"/>
      <c r="E115" s="808"/>
      <c r="F115" s="808"/>
      <c r="G115" s="808"/>
      <c r="H115" s="808"/>
      <c r="I115" s="808"/>
      <c r="J115" s="808"/>
      <c r="K115" s="808"/>
      <c r="L115" s="808"/>
      <c r="M115" s="808"/>
      <c r="N115" s="809"/>
      <c r="O115" s="510"/>
      <c r="P115" s="473"/>
      <c r="Q115" s="510" t="s">
        <v>231</v>
      </c>
      <c r="R115" s="511"/>
      <c r="S115" s="793" t="s">
        <v>233</v>
      </c>
      <c r="T115" s="473"/>
      <c r="U115" s="539" t="s">
        <v>232</v>
      </c>
      <c r="V115" s="470"/>
      <c r="W115" s="613">
        <v>0</v>
      </c>
      <c r="X115" s="614"/>
      <c r="Y115" s="613">
        <v>0</v>
      </c>
      <c r="Z115" s="614"/>
      <c r="AA115" s="510" t="s">
        <v>232</v>
      </c>
      <c r="AB115" s="473"/>
      <c r="AC115" s="510"/>
      <c r="AD115" s="511"/>
      <c r="AE115" s="313"/>
      <c r="AF115" s="314"/>
      <c r="AG115" s="318"/>
      <c r="AH115" s="197"/>
      <c r="AI115" s="314"/>
      <c r="AJ115" s="318"/>
      <c r="AK115" s="197"/>
      <c r="AL115" s="314"/>
      <c r="AM115" s="314"/>
      <c r="AN115" s="197"/>
      <c r="AO115" s="314"/>
      <c r="AP115" s="314"/>
      <c r="AQ115" s="197"/>
      <c r="AR115" s="314"/>
      <c r="AS115" s="314"/>
      <c r="AT115" s="197" t="s">
        <v>233</v>
      </c>
      <c r="AU115" s="414" t="s">
        <v>232</v>
      </c>
      <c r="AV115" s="318"/>
      <c r="AW115" s="197"/>
      <c r="AX115" s="314"/>
      <c r="AY115" s="314"/>
      <c r="AZ115" s="197"/>
      <c r="BA115" s="314"/>
      <c r="BB115" s="314"/>
      <c r="BC115" s="919"/>
      <c r="BD115" s="920"/>
      <c r="BE115" s="921"/>
      <c r="BF115" s="516" t="s">
        <v>221</v>
      </c>
      <c r="BG115" s="517"/>
      <c r="BH115" s="517"/>
      <c r="BI115" s="518"/>
      <c r="BJ115" s="114">
        <v>1</v>
      </c>
      <c r="BK115" s="169" t="e">
        <f t="shared" si="108"/>
        <v>#VALUE!</v>
      </c>
      <c r="BL115" s="166" t="e">
        <f>W115+Y115+AA115+AC115-U115</f>
        <v>#VALUE!</v>
      </c>
      <c r="BM115" s="48" t="e">
        <f>U115*1.5</f>
        <v>#VALUE!</v>
      </c>
      <c r="BN115" s="48" t="str">
        <f>S115</f>
        <v>/50</v>
      </c>
      <c r="BO115" s="43" t="e">
        <f>BN115/40</f>
        <v>#VALUE!</v>
      </c>
      <c r="BP115" s="167">
        <f>BC115</f>
        <v>0</v>
      </c>
      <c r="BQ115" s="388" t="e">
        <f>BO115-BP115</f>
        <v>#VALUE!</v>
      </c>
      <c r="BR115" s="278" t="e">
        <f t="shared" si="153"/>
        <v>#VALUE!</v>
      </c>
      <c r="BS115" s="48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</row>
    <row r="116" spans="1:238" s="8" customFormat="1" ht="30" customHeight="1" thickBot="1" x14ac:dyDescent="0.3">
      <c r="A116" s="570" t="s">
        <v>234</v>
      </c>
      <c r="B116" s="571"/>
      <c r="C116" s="572" t="s">
        <v>78</v>
      </c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485"/>
      <c r="P116" s="485"/>
      <c r="Q116" s="485" t="s">
        <v>111</v>
      </c>
      <c r="R116" s="775"/>
      <c r="S116" s="569" t="s">
        <v>240</v>
      </c>
      <c r="T116" s="485"/>
      <c r="U116" s="485" t="s">
        <v>240</v>
      </c>
      <c r="V116" s="485"/>
      <c r="W116" s="485"/>
      <c r="X116" s="485"/>
      <c r="Y116" s="485"/>
      <c r="Z116" s="485"/>
      <c r="AA116" s="485" t="s">
        <v>240</v>
      </c>
      <c r="AB116" s="485"/>
      <c r="AC116" s="648"/>
      <c r="AD116" s="908"/>
      <c r="AE116" s="213" t="s">
        <v>239</v>
      </c>
      <c r="AF116" s="348" t="s">
        <v>239</v>
      </c>
      <c r="AG116" s="348"/>
      <c r="AH116" s="349" t="s">
        <v>239</v>
      </c>
      <c r="AI116" s="348" t="s">
        <v>239</v>
      </c>
      <c r="AJ116" s="214"/>
      <c r="AK116" s="349" t="s">
        <v>239</v>
      </c>
      <c r="AL116" s="348" t="s">
        <v>239</v>
      </c>
      <c r="AM116" s="214"/>
      <c r="AN116" s="349" t="s">
        <v>239</v>
      </c>
      <c r="AO116" s="348" t="s">
        <v>239</v>
      </c>
      <c r="AP116" s="214"/>
      <c r="AQ116" s="349" t="s">
        <v>232</v>
      </c>
      <c r="AR116" s="348" t="s">
        <v>232</v>
      </c>
      <c r="AS116" s="214"/>
      <c r="AT116" s="349" t="s">
        <v>232</v>
      </c>
      <c r="AU116" s="348" t="s">
        <v>232</v>
      </c>
      <c r="AV116" s="214"/>
      <c r="AW116" s="349"/>
      <c r="AX116" s="348"/>
      <c r="AY116" s="214"/>
      <c r="AZ116" s="349"/>
      <c r="BA116" s="348"/>
      <c r="BB116" s="214"/>
      <c r="BC116" s="911"/>
      <c r="BD116" s="912"/>
      <c r="BE116" s="649"/>
      <c r="BF116" s="547"/>
      <c r="BG116" s="548"/>
      <c r="BH116" s="548"/>
      <c r="BI116" s="549"/>
      <c r="BJ116" s="114"/>
      <c r="BK116" s="169" t="e">
        <f t="shared" si="108"/>
        <v>#VALUE!</v>
      </c>
      <c r="BL116" s="48"/>
      <c r="BM116" s="48"/>
      <c r="BN116" s="48"/>
      <c r="BO116" s="43"/>
      <c r="BP116" s="43"/>
      <c r="BQ116" s="48"/>
      <c r="BR116" s="278" t="e">
        <f t="shared" si="153"/>
        <v>#VALUE!</v>
      </c>
      <c r="BS116" s="48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</row>
    <row r="117" spans="1:238" s="120" customFormat="1" ht="43.95" customHeight="1" thickBot="1" x14ac:dyDescent="0.3">
      <c r="A117" s="899" t="s">
        <v>175</v>
      </c>
      <c r="B117" s="900"/>
      <c r="C117" s="900"/>
      <c r="D117" s="900"/>
      <c r="E117" s="900"/>
      <c r="F117" s="900"/>
      <c r="G117" s="900"/>
      <c r="H117" s="900"/>
      <c r="I117" s="900"/>
      <c r="J117" s="900"/>
      <c r="K117" s="900"/>
      <c r="L117" s="900"/>
      <c r="M117" s="900"/>
      <c r="N117" s="901"/>
      <c r="O117" s="494"/>
      <c r="P117" s="495"/>
      <c r="Q117" s="494"/>
      <c r="R117" s="496"/>
      <c r="S117" s="825">
        <f>S72+S35</f>
        <v>6451</v>
      </c>
      <c r="T117" s="623"/>
      <c r="U117" s="622">
        <f>U72+U35</f>
        <v>3456</v>
      </c>
      <c r="V117" s="623"/>
      <c r="W117" s="622">
        <f>W72+W35</f>
        <v>1634</v>
      </c>
      <c r="X117" s="623"/>
      <c r="Y117" s="622">
        <f>Y72+Y35</f>
        <v>258</v>
      </c>
      <c r="Z117" s="623"/>
      <c r="AA117" s="622">
        <f>AA72+AA35</f>
        <v>1480</v>
      </c>
      <c r="AB117" s="623"/>
      <c r="AC117" s="457">
        <f>AC72+AC35</f>
        <v>0</v>
      </c>
      <c r="AD117" s="565"/>
      <c r="AE117" s="231">
        <f t="shared" ref="AE117:BC117" si="155">AE72+AE35</f>
        <v>1046</v>
      </c>
      <c r="AF117" s="232">
        <f t="shared" si="155"/>
        <v>516</v>
      </c>
      <c r="AG117" s="233">
        <f t="shared" si="155"/>
        <v>30</v>
      </c>
      <c r="AH117" s="305">
        <f t="shared" si="155"/>
        <v>924</v>
      </c>
      <c r="AI117" s="232">
        <f t="shared" si="155"/>
        <v>518</v>
      </c>
      <c r="AJ117" s="233">
        <f t="shared" si="155"/>
        <v>25</v>
      </c>
      <c r="AK117" s="231">
        <f t="shared" si="155"/>
        <v>1034</v>
      </c>
      <c r="AL117" s="232">
        <f t="shared" si="155"/>
        <v>510</v>
      </c>
      <c r="AM117" s="233">
        <f t="shared" si="155"/>
        <v>30</v>
      </c>
      <c r="AN117" s="305">
        <f t="shared" si="155"/>
        <v>920</v>
      </c>
      <c r="AO117" s="232">
        <f t="shared" si="155"/>
        <v>542</v>
      </c>
      <c r="AP117" s="306">
        <f t="shared" si="155"/>
        <v>25</v>
      </c>
      <c r="AQ117" s="231">
        <f t="shared" si="155"/>
        <v>1060</v>
      </c>
      <c r="AR117" s="232">
        <f t="shared" si="155"/>
        <v>546</v>
      </c>
      <c r="AS117" s="233">
        <f t="shared" si="155"/>
        <v>30</v>
      </c>
      <c r="AT117" s="305">
        <f t="shared" si="155"/>
        <v>920</v>
      </c>
      <c r="AU117" s="232">
        <f t="shared" si="155"/>
        <v>492</v>
      </c>
      <c r="AV117" s="233">
        <f t="shared" si="155"/>
        <v>25</v>
      </c>
      <c r="AW117" s="231">
        <f t="shared" si="155"/>
        <v>1060</v>
      </c>
      <c r="AX117" s="232">
        <f t="shared" si="155"/>
        <v>524</v>
      </c>
      <c r="AY117" s="233">
        <f t="shared" si="155"/>
        <v>30</v>
      </c>
      <c r="AZ117" s="234">
        <f t="shared" si="155"/>
        <v>545</v>
      </c>
      <c r="BA117" s="232">
        <f t="shared" si="155"/>
        <v>224</v>
      </c>
      <c r="BB117" s="233">
        <f t="shared" si="155"/>
        <v>16</v>
      </c>
      <c r="BC117" s="261">
        <f t="shared" si="155"/>
        <v>184</v>
      </c>
      <c r="BD117" s="262" t="s">
        <v>160</v>
      </c>
      <c r="BE117" s="263">
        <f>BC117+M128+AH128+AH129+AH130+AX128</f>
        <v>213</v>
      </c>
      <c r="BF117" s="235"/>
      <c r="BG117" s="236"/>
      <c r="BH117" s="236"/>
      <c r="BI117" s="237"/>
      <c r="BJ117" s="25"/>
      <c r="BK117" s="169">
        <f>AZ117+AW117+AT117+AQ117+AN117+AK117+AH117+AE117-S117</f>
        <v>1058</v>
      </c>
      <c r="BL117" s="169">
        <f>BA117+AX117+AU117+AR117+AO117+AL117+AI117+AF117-U117</f>
        <v>416</v>
      </c>
      <c r="BM117" s="169">
        <f>BB117+AY117+AV117+AS117+AP117+AM117+AJ117+AG117-BC117</f>
        <v>27</v>
      </c>
      <c r="BN117" s="25"/>
      <c r="BQ117" s="25"/>
      <c r="BR117" s="240">
        <f t="shared" si="153"/>
        <v>18.782608695652176</v>
      </c>
      <c r="BS117" s="25"/>
    </row>
    <row r="118" spans="1:238" s="120" customFormat="1" ht="43.95" hidden="1" customHeight="1" x14ac:dyDescent="0.25">
      <c r="A118" s="849" t="s">
        <v>119</v>
      </c>
      <c r="B118" s="850"/>
      <c r="C118" s="850"/>
      <c r="D118" s="850"/>
      <c r="E118" s="850"/>
      <c r="F118" s="850"/>
      <c r="G118" s="850"/>
      <c r="H118" s="850"/>
      <c r="I118" s="850"/>
      <c r="J118" s="850"/>
      <c r="K118" s="850"/>
      <c r="L118" s="850"/>
      <c r="M118" s="850"/>
      <c r="N118" s="851"/>
      <c r="O118" s="543"/>
      <c r="P118" s="544"/>
      <c r="Q118" s="543"/>
      <c r="R118" s="739"/>
      <c r="S118" s="896" t="e">
        <f>S35+#REF!+#REF!</f>
        <v>#REF!</v>
      </c>
      <c r="T118" s="897"/>
      <c r="U118" s="902" t="e">
        <f>S118/S117</f>
        <v>#REF!</v>
      </c>
      <c r="V118" s="903"/>
      <c r="W118" s="198"/>
      <c r="X118" s="311"/>
      <c r="Y118" s="198"/>
      <c r="Z118" s="311"/>
      <c r="AA118" s="198"/>
      <c r="AB118" s="311"/>
      <c r="AC118" s="198"/>
      <c r="AD118" s="199"/>
      <c r="AE118" s="227"/>
      <c r="AF118" s="73"/>
      <c r="AG118" s="73"/>
      <c r="AH118" s="122"/>
      <c r="AI118" s="73"/>
      <c r="AJ118" s="73"/>
      <c r="AK118" s="122"/>
      <c r="AL118" s="73"/>
      <c r="AM118" s="73"/>
      <c r="AN118" s="122"/>
      <c r="AO118" s="73"/>
      <c r="AP118" s="73"/>
      <c r="AQ118" s="122"/>
      <c r="AR118" s="73"/>
      <c r="AS118" s="73"/>
      <c r="AT118" s="122"/>
      <c r="AU118" s="73"/>
      <c r="AV118" s="73"/>
      <c r="AW118" s="122"/>
      <c r="AX118" s="73"/>
      <c r="AY118" s="73"/>
      <c r="AZ118" s="122"/>
      <c r="BA118" s="73"/>
      <c r="BB118" s="73"/>
      <c r="BC118" s="913" t="e">
        <f>BC35+#REF!+#REF!</f>
        <v>#REF!</v>
      </c>
      <c r="BD118" s="914"/>
      <c r="BE118" s="915"/>
      <c r="BF118" s="228"/>
      <c r="BG118" s="229"/>
      <c r="BH118" s="229"/>
      <c r="BI118" s="230"/>
      <c r="BJ118" s="25"/>
      <c r="BK118" s="25"/>
      <c r="BL118" s="25"/>
      <c r="BM118" s="25"/>
      <c r="BN118" s="25"/>
      <c r="BQ118" s="25"/>
      <c r="BR118" s="239"/>
      <c r="BS118" s="25"/>
    </row>
    <row r="119" spans="1:238" s="120" customFormat="1" ht="43.95" hidden="1" customHeight="1" x14ac:dyDescent="0.25">
      <c r="A119" s="852" t="s">
        <v>120</v>
      </c>
      <c r="B119" s="853"/>
      <c r="C119" s="853"/>
      <c r="D119" s="853"/>
      <c r="E119" s="853"/>
      <c r="F119" s="853"/>
      <c r="G119" s="853"/>
      <c r="H119" s="853"/>
      <c r="I119" s="853"/>
      <c r="J119" s="853"/>
      <c r="K119" s="853"/>
      <c r="L119" s="853"/>
      <c r="M119" s="853"/>
      <c r="N119" s="854"/>
      <c r="O119" s="510"/>
      <c r="P119" s="473"/>
      <c r="Q119" s="510"/>
      <c r="R119" s="511"/>
      <c r="S119" s="514">
        <f>S72+S76+S80</f>
        <v>3540</v>
      </c>
      <c r="T119" s="515"/>
      <c r="U119" s="858">
        <f>S119/S117</f>
        <v>0.54875213145248802</v>
      </c>
      <c r="V119" s="859"/>
      <c r="W119" s="198"/>
      <c r="X119" s="311"/>
      <c r="Y119" s="198"/>
      <c r="Z119" s="311"/>
      <c r="AA119" s="198"/>
      <c r="AB119" s="311"/>
      <c r="AC119" s="198"/>
      <c r="AD119" s="199"/>
      <c r="AE119" s="161"/>
      <c r="AF119" s="73"/>
      <c r="AG119" s="73"/>
      <c r="AH119" s="116"/>
      <c r="AI119" s="73"/>
      <c r="AJ119" s="118"/>
      <c r="AK119" s="116"/>
      <c r="AL119" s="73"/>
      <c r="AM119" s="118"/>
      <c r="AN119" s="116"/>
      <c r="AO119" s="73"/>
      <c r="AP119" s="118"/>
      <c r="AQ119" s="116"/>
      <c r="AR119" s="73"/>
      <c r="AS119" s="118"/>
      <c r="AT119" s="116"/>
      <c r="AU119" s="73"/>
      <c r="AV119" s="118"/>
      <c r="AW119" s="116"/>
      <c r="AX119" s="73"/>
      <c r="AY119" s="118"/>
      <c r="AZ119" s="116"/>
      <c r="BA119" s="73"/>
      <c r="BB119" s="118"/>
      <c r="BC119" s="916">
        <f>BC72+BC76+BC80</f>
        <v>101</v>
      </c>
      <c r="BD119" s="917"/>
      <c r="BE119" s="918"/>
      <c r="BF119" s="175"/>
      <c r="BG119" s="176"/>
      <c r="BH119" s="176"/>
      <c r="BI119" s="177"/>
      <c r="BJ119" s="25"/>
      <c r="BK119" s="25"/>
      <c r="BL119" s="25"/>
      <c r="BM119" s="25"/>
      <c r="BN119" s="25"/>
      <c r="BQ119" s="25"/>
      <c r="BR119" s="239"/>
      <c r="BS119" s="25"/>
    </row>
    <row r="120" spans="1:238" s="359" customFormat="1" ht="30" customHeight="1" x14ac:dyDescent="0.25">
      <c r="A120" s="855" t="s">
        <v>176</v>
      </c>
      <c r="B120" s="856"/>
      <c r="C120" s="856"/>
      <c r="D120" s="856"/>
      <c r="E120" s="856"/>
      <c r="F120" s="856"/>
      <c r="G120" s="856"/>
      <c r="H120" s="856"/>
      <c r="I120" s="856"/>
      <c r="J120" s="856"/>
      <c r="K120" s="856"/>
      <c r="L120" s="856"/>
      <c r="M120" s="856"/>
      <c r="N120" s="857"/>
      <c r="O120" s="510"/>
      <c r="P120" s="473"/>
      <c r="Q120" s="510"/>
      <c r="R120" s="511"/>
      <c r="S120" s="514" t="s">
        <v>124</v>
      </c>
      <c r="T120" s="515"/>
      <c r="U120" s="611"/>
      <c r="V120" s="515"/>
      <c r="W120" s="611"/>
      <c r="X120" s="515"/>
      <c r="Y120" s="611"/>
      <c r="Z120" s="515"/>
      <c r="AA120" s="799"/>
      <c r="AB120" s="800"/>
      <c r="AC120" s="611"/>
      <c r="AD120" s="612"/>
      <c r="AE120" s="161"/>
      <c r="AF120" s="216"/>
      <c r="AG120" s="217"/>
      <c r="AH120" s="218"/>
      <c r="AI120" s="216"/>
      <c r="AJ120" s="219"/>
      <c r="AK120" s="218"/>
      <c r="AL120" s="216"/>
      <c r="AM120" s="219"/>
      <c r="AN120" s="218"/>
      <c r="AO120" s="216"/>
      <c r="AP120" s="219"/>
      <c r="AQ120" s="218"/>
      <c r="AR120" s="216"/>
      <c r="AS120" s="219"/>
      <c r="AT120" s="218"/>
      <c r="AU120" s="216"/>
      <c r="AV120" s="219"/>
      <c r="AW120" s="218"/>
      <c r="AX120" s="216"/>
      <c r="AY120" s="219"/>
      <c r="AZ120" s="218"/>
      <c r="BA120" s="216"/>
      <c r="BB120" s="219"/>
      <c r="BC120" s="608"/>
      <c r="BD120" s="609"/>
      <c r="BE120" s="610"/>
      <c r="BF120" s="175"/>
      <c r="BG120" s="178"/>
      <c r="BH120" s="178"/>
      <c r="BI120" s="179"/>
      <c r="BJ120" s="114"/>
      <c r="BK120" s="48"/>
      <c r="BL120" s="48"/>
      <c r="BM120" s="48"/>
      <c r="BN120" s="48"/>
      <c r="BO120" s="43"/>
      <c r="BP120" s="43"/>
      <c r="BQ120" s="48"/>
      <c r="BR120" s="240"/>
      <c r="BS120" s="48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</row>
    <row r="121" spans="1:238" s="359" customFormat="1" ht="30" customHeight="1" x14ac:dyDescent="0.25">
      <c r="A121" s="855" t="s">
        <v>24</v>
      </c>
      <c r="B121" s="856"/>
      <c r="C121" s="856"/>
      <c r="D121" s="856"/>
      <c r="E121" s="856"/>
      <c r="F121" s="856"/>
      <c r="G121" s="856"/>
      <c r="H121" s="856"/>
      <c r="I121" s="856"/>
      <c r="J121" s="856"/>
      <c r="K121" s="856"/>
      <c r="L121" s="856"/>
      <c r="M121" s="856"/>
      <c r="N121" s="857"/>
      <c r="O121" s="510"/>
      <c r="P121" s="473"/>
      <c r="Q121" s="510"/>
      <c r="R121" s="511"/>
      <c r="S121" s="683">
        <f>SUM(AE121:BI121)</f>
        <v>5</v>
      </c>
      <c r="T121" s="684"/>
      <c r="U121" s="567"/>
      <c r="V121" s="568"/>
      <c r="W121" s="510"/>
      <c r="X121" s="473"/>
      <c r="Y121" s="510"/>
      <c r="Z121" s="473"/>
      <c r="AA121" s="510"/>
      <c r="AB121" s="473"/>
      <c r="AC121" s="510"/>
      <c r="AD121" s="511"/>
      <c r="AE121" s="160"/>
      <c r="AF121" s="310"/>
      <c r="AG121" s="310"/>
      <c r="AH121" s="315"/>
      <c r="AI121" s="203"/>
      <c r="AJ121" s="203"/>
      <c r="AK121" s="315"/>
      <c r="AL121" s="203">
        <v>1</v>
      </c>
      <c r="AM121" s="203"/>
      <c r="AN121" s="315"/>
      <c r="AO121" s="203">
        <v>1</v>
      </c>
      <c r="AP121" s="203"/>
      <c r="AQ121" s="315"/>
      <c r="AR121" s="203">
        <v>1</v>
      </c>
      <c r="AS121" s="203"/>
      <c r="AT121" s="315"/>
      <c r="AU121" s="203">
        <v>1</v>
      </c>
      <c r="AV121" s="203"/>
      <c r="AW121" s="315"/>
      <c r="AX121" s="203">
        <v>1</v>
      </c>
      <c r="AY121" s="203"/>
      <c r="AZ121" s="315"/>
      <c r="BA121" s="203"/>
      <c r="BB121" s="203"/>
      <c r="BC121" s="608"/>
      <c r="BD121" s="609"/>
      <c r="BE121" s="610"/>
      <c r="BF121" s="164"/>
      <c r="BG121" s="165"/>
      <c r="BH121" s="165"/>
      <c r="BI121" s="180"/>
      <c r="BJ121" s="114"/>
      <c r="BK121" s="48"/>
      <c r="BL121" s="48"/>
      <c r="BM121" s="48"/>
      <c r="BN121" s="48"/>
      <c r="BO121" s="43"/>
      <c r="BP121" s="43"/>
      <c r="BQ121" s="48"/>
      <c r="BR121" s="240"/>
      <c r="BS121" s="48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43"/>
      <c r="IA121" s="43"/>
      <c r="IB121" s="43"/>
      <c r="IC121" s="43"/>
      <c r="ID121" s="43"/>
    </row>
    <row r="122" spans="1:238" s="359" customFormat="1" ht="30" customHeight="1" x14ac:dyDescent="0.25">
      <c r="A122" s="855" t="s">
        <v>25</v>
      </c>
      <c r="B122" s="856"/>
      <c r="C122" s="856"/>
      <c r="D122" s="856"/>
      <c r="E122" s="856"/>
      <c r="F122" s="856"/>
      <c r="G122" s="856"/>
      <c r="H122" s="856"/>
      <c r="I122" s="856"/>
      <c r="J122" s="856"/>
      <c r="K122" s="856"/>
      <c r="L122" s="856"/>
      <c r="M122" s="856"/>
      <c r="N122" s="857"/>
      <c r="O122" s="510"/>
      <c r="P122" s="473"/>
      <c r="Q122" s="510"/>
      <c r="R122" s="511"/>
      <c r="S122" s="683">
        <f>SUM(AE122:BI122)</f>
        <v>7</v>
      </c>
      <c r="T122" s="684"/>
      <c r="U122" s="567"/>
      <c r="V122" s="568"/>
      <c r="W122" s="510"/>
      <c r="X122" s="473"/>
      <c r="Y122" s="510"/>
      <c r="Z122" s="473"/>
      <c r="AA122" s="510"/>
      <c r="AB122" s="473"/>
      <c r="AC122" s="510"/>
      <c r="AD122" s="511"/>
      <c r="AE122" s="160"/>
      <c r="AF122" s="203"/>
      <c r="AG122" s="203"/>
      <c r="AH122" s="315"/>
      <c r="AI122" s="203">
        <v>1</v>
      </c>
      <c r="AJ122" s="203"/>
      <c r="AK122" s="315"/>
      <c r="AL122" s="203"/>
      <c r="AM122" s="203"/>
      <c r="AN122" s="315"/>
      <c r="AO122" s="203"/>
      <c r="AP122" s="203"/>
      <c r="AQ122" s="315"/>
      <c r="AR122" s="203">
        <v>1</v>
      </c>
      <c r="AS122" s="203"/>
      <c r="AT122" s="315"/>
      <c r="AU122" s="203">
        <v>2</v>
      </c>
      <c r="AV122" s="203"/>
      <c r="AW122" s="315"/>
      <c r="AX122" s="203">
        <v>1</v>
      </c>
      <c r="AY122" s="203"/>
      <c r="AZ122" s="315"/>
      <c r="BA122" s="203">
        <v>2</v>
      </c>
      <c r="BB122" s="203"/>
      <c r="BC122" s="608"/>
      <c r="BD122" s="609"/>
      <c r="BE122" s="610"/>
      <c r="BF122" s="164"/>
      <c r="BG122" s="165"/>
      <c r="BH122" s="165"/>
      <c r="BI122" s="180"/>
      <c r="BJ122" s="114"/>
      <c r="BK122" s="48"/>
      <c r="BL122" s="48"/>
      <c r="BM122" s="48"/>
      <c r="BN122" s="48"/>
      <c r="BO122" s="43"/>
      <c r="BP122" s="43"/>
      <c r="BQ122" s="48"/>
      <c r="BR122" s="240"/>
      <c r="BS122" s="48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43"/>
      <c r="IA122" s="43"/>
      <c r="IB122" s="43"/>
      <c r="IC122" s="43"/>
      <c r="ID122" s="43"/>
    </row>
    <row r="123" spans="1:238" s="359" customFormat="1" ht="30" customHeight="1" x14ac:dyDescent="0.25">
      <c r="A123" s="855" t="s">
        <v>26</v>
      </c>
      <c r="B123" s="856"/>
      <c r="C123" s="856"/>
      <c r="D123" s="856"/>
      <c r="E123" s="856"/>
      <c r="F123" s="856"/>
      <c r="G123" s="856"/>
      <c r="H123" s="856"/>
      <c r="I123" s="856"/>
      <c r="J123" s="856"/>
      <c r="K123" s="856"/>
      <c r="L123" s="856"/>
      <c r="M123" s="856"/>
      <c r="N123" s="857"/>
      <c r="O123" s="510"/>
      <c r="P123" s="473"/>
      <c r="Q123" s="510"/>
      <c r="R123" s="511"/>
      <c r="S123" s="683">
        <f>SUM(AE123:BI123)</f>
        <v>35</v>
      </c>
      <c r="T123" s="684"/>
      <c r="U123" s="567"/>
      <c r="V123" s="568"/>
      <c r="W123" s="510"/>
      <c r="X123" s="473"/>
      <c r="Y123" s="510"/>
      <c r="Z123" s="473"/>
      <c r="AA123" s="510"/>
      <c r="AB123" s="473"/>
      <c r="AC123" s="510"/>
      <c r="AD123" s="511"/>
      <c r="AE123" s="330"/>
      <c r="AF123" s="203">
        <v>5</v>
      </c>
      <c r="AG123" s="203"/>
      <c r="AH123" s="220"/>
      <c r="AI123" s="203">
        <v>4</v>
      </c>
      <c r="AJ123" s="203"/>
      <c r="AK123" s="220"/>
      <c r="AL123" s="203">
        <v>5</v>
      </c>
      <c r="AM123" s="203"/>
      <c r="AN123" s="220"/>
      <c r="AO123" s="203">
        <v>5</v>
      </c>
      <c r="AP123" s="203"/>
      <c r="AQ123" s="220"/>
      <c r="AR123" s="203">
        <v>5</v>
      </c>
      <c r="AS123" s="203"/>
      <c r="AT123" s="220"/>
      <c r="AU123" s="203">
        <v>4</v>
      </c>
      <c r="AV123" s="203"/>
      <c r="AW123" s="220"/>
      <c r="AX123" s="203">
        <v>5</v>
      </c>
      <c r="AY123" s="203"/>
      <c r="AZ123" s="220"/>
      <c r="BA123" s="203">
        <v>2</v>
      </c>
      <c r="BB123" s="203"/>
      <c r="BC123" s="608"/>
      <c r="BD123" s="609"/>
      <c r="BE123" s="610"/>
      <c r="BF123" s="164"/>
      <c r="BG123" s="163"/>
      <c r="BH123" s="163"/>
      <c r="BI123" s="181"/>
      <c r="BJ123" s="114"/>
      <c r="BK123" s="48"/>
      <c r="BL123" s="48"/>
      <c r="BM123" s="48"/>
      <c r="BN123" s="48"/>
      <c r="BO123" s="43"/>
      <c r="BP123" s="43"/>
      <c r="BQ123" s="48"/>
      <c r="BR123" s="240"/>
      <c r="BS123" s="48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43"/>
      <c r="IA123" s="43"/>
      <c r="IB123" s="43"/>
      <c r="IC123" s="43"/>
      <c r="ID123" s="43"/>
    </row>
    <row r="124" spans="1:238" s="359" customFormat="1" ht="30" customHeight="1" thickBot="1" x14ac:dyDescent="0.3">
      <c r="A124" s="600" t="s">
        <v>19</v>
      </c>
      <c r="B124" s="601"/>
      <c r="C124" s="601"/>
      <c r="D124" s="601"/>
      <c r="E124" s="601"/>
      <c r="F124" s="601"/>
      <c r="G124" s="601"/>
      <c r="H124" s="601"/>
      <c r="I124" s="601"/>
      <c r="J124" s="601"/>
      <c r="K124" s="601"/>
      <c r="L124" s="601"/>
      <c r="M124" s="601"/>
      <c r="N124" s="602"/>
      <c r="O124" s="488"/>
      <c r="P124" s="569"/>
      <c r="Q124" s="488"/>
      <c r="R124" s="615"/>
      <c r="S124" s="200">
        <f>AE124+AH124+AK124+AN124+AQ124+AT124+AW124+AZ124</f>
        <v>24</v>
      </c>
      <c r="T124" s="201" t="s">
        <v>373</v>
      </c>
      <c r="U124" s="488"/>
      <c r="V124" s="566"/>
      <c r="W124" s="488"/>
      <c r="X124" s="569"/>
      <c r="Y124" s="488"/>
      <c r="Z124" s="569"/>
      <c r="AA124" s="488"/>
      <c r="AB124" s="569"/>
      <c r="AC124" s="488"/>
      <c r="AD124" s="615"/>
      <c r="AE124" s="223">
        <v>3</v>
      </c>
      <c r="AF124" s="221" t="s">
        <v>63</v>
      </c>
      <c r="AG124" s="334">
        <v>2</v>
      </c>
      <c r="AH124" s="221">
        <v>4</v>
      </c>
      <c r="AI124" s="221" t="s">
        <v>63</v>
      </c>
      <c r="AJ124" s="334">
        <v>1</v>
      </c>
      <c r="AK124" s="221">
        <v>3</v>
      </c>
      <c r="AL124" s="221" t="s">
        <v>63</v>
      </c>
      <c r="AM124" s="334">
        <v>1</v>
      </c>
      <c r="AN124" s="221">
        <v>3</v>
      </c>
      <c r="AO124" s="221" t="s">
        <v>63</v>
      </c>
      <c r="AP124" s="334">
        <v>2</v>
      </c>
      <c r="AQ124" s="221">
        <v>3</v>
      </c>
      <c r="AR124" s="221" t="s">
        <v>63</v>
      </c>
      <c r="AS124" s="334">
        <v>2</v>
      </c>
      <c r="AT124" s="221">
        <v>3</v>
      </c>
      <c r="AU124" s="221" t="s">
        <v>63</v>
      </c>
      <c r="AV124" s="334">
        <v>3</v>
      </c>
      <c r="AW124" s="221">
        <v>2</v>
      </c>
      <c r="AX124" s="221" t="s">
        <v>63</v>
      </c>
      <c r="AY124" s="334"/>
      <c r="AZ124" s="221">
        <v>3</v>
      </c>
      <c r="BA124" s="221" t="s">
        <v>63</v>
      </c>
      <c r="BB124" s="221"/>
      <c r="BC124" s="624"/>
      <c r="BD124" s="625"/>
      <c r="BE124" s="626"/>
      <c r="BF124" s="182"/>
      <c r="BG124" s="183"/>
      <c r="BH124" s="183"/>
      <c r="BI124" s="184"/>
      <c r="BJ124" s="114"/>
      <c r="BK124" s="48"/>
      <c r="BL124" s="48"/>
      <c r="BM124" s="48"/>
      <c r="BN124" s="48"/>
      <c r="BO124" s="43"/>
      <c r="BP124" s="43"/>
      <c r="BQ124" s="48"/>
      <c r="BR124" s="240"/>
      <c r="BS124" s="48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</row>
    <row r="125" spans="1:238" s="359" customFormat="1" ht="30" hidden="1" customHeight="1" thickBot="1" x14ac:dyDescent="0.3">
      <c r="A125" s="126"/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8"/>
      <c r="O125" s="111"/>
      <c r="P125" s="125"/>
      <c r="Q125" s="111"/>
      <c r="R125" s="125"/>
      <c r="S125" s="131"/>
      <c r="T125" s="132"/>
      <c r="U125" s="111"/>
      <c r="V125" s="112"/>
      <c r="W125" s="111"/>
      <c r="X125" s="125"/>
      <c r="Y125" s="111"/>
      <c r="Z125" s="125"/>
      <c r="AA125" s="111"/>
      <c r="AB125" s="125"/>
      <c r="AC125" s="111"/>
      <c r="AD125" s="125"/>
      <c r="AE125" s="133"/>
      <c r="AF125" s="124"/>
      <c r="AG125" s="333"/>
      <c r="AH125" s="133"/>
      <c r="AI125" s="124"/>
      <c r="AJ125" s="333"/>
      <c r="AK125" s="133"/>
      <c r="AL125" s="124"/>
      <c r="AM125" s="333"/>
      <c r="AN125" s="133"/>
      <c r="AO125" s="124"/>
      <c r="AP125" s="333"/>
      <c r="AQ125" s="133"/>
      <c r="AR125" s="124"/>
      <c r="AS125" s="333"/>
      <c r="AT125" s="111"/>
      <c r="AU125" s="112"/>
      <c r="AV125" s="110"/>
      <c r="AW125" s="111"/>
      <c r="AX125" s="112"/>
      <c r="AY125" s="110"/>
      <c r="AZ125" s="111"/>
      <c r="BA125" s="112"/>
      <c r="BB125" s="110"/>
      <c r="BC125" s="111"/>
      <c r="BD125" s="112"/>
      <c r="BE125" s="125"/>
      <c r="BF125" s="185"/>
      <c r="BG125" s="361"/>
      <c r="BH125" s="361"/>
      <c r="BI125" s="162"/>
      <c r="BJ125" s="114"/>
      <c r="BK125" s="48"/>
      <c r="BL125" s="48"/>
      <c r="BM125" s="48"/>
      <c r="BN125" s="48"/>
      <c r="BO125" s="43"/>
      <c r="BP125" s="43"/>
      <c r="BQ125" s="48"/>
      <c r="BR125" s="240"/>
      <c r="BS125" s="48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3"/>
    </row>
    <row r="126" spans="1:238" s="20" customFormat="1" ht="45" customHeight="1" x14ac:dyDescent="0.25">
      <c r="A126" s="550" t="s">
        <v>177</v>
      </c>
      <c r="B126" s="551"/>
      <c r="C126" s="551"/>
      <c r="D126" s="551"/>
      <c r="E126" s="551"/>
      <c r="F126" s="551"/>
      <c r="G126" s="551"/>
      <c r="H126" s="551"/>
      <c r="I126" s="551"/>
      <c r="J126" s="551"/>
      <c r="K126" s="551"/>
      <c r="L126" s="551"/>
      <c r="M126" s="551"/>
      <c r="N126" s="551"/>
      <c r="O126" s="551"/>
      <c r="P126" s="618" t="s">
        <v>178</v>
      </c>
      <c r="Q126" s="619"/>
      <c r="R126" s="619"/>
      <c r="S126" s="619"/>
      <c r="T126" s="619"/>
      <c r="U126" s="619"/>
      <c r="V126" s="619"/>
      <c r="W126" s="619"/>
      <c r="X126" s="619"/>
      <c r="Y126" s="619"/>
      <c r="Z126" s="619"/>
      <c r="AA126" s="619"/>
      <c r="AB126" s="619"/>
      <c r="AC126" s="619"/>
      <c r="AD126" s="619"/>
      <c r="AE126" s="619"/>
      <c r="AF126" s="619"/>
      <c r="AG126" s="619"/>
      <c r="AH126" s="619"/>
      <c r="AI126" s="619"/>
      <c r="AJ126" s="619"/>
      <c r="AK126" s="620"/>
      <c r="AL126" s="596" t="s">
        <v>179</v>
      </c>
      <c r="AM126" s="597"/>
      <c r="AN126" s="597"/>
      <c r="AO126" s="597"/>
      <c r="AP126" s="597"/>
      <c r="AQ126" s="597"/>
      <c r="AR126" s="597"/>
      <c r="AS126" s="597"/>
      <c r="AT126" s="597"/>
      <c r="AU126" s="597"/>
      <c r="AV126" s="597"/>
      <c r="AW126" s="597"/>
      <c r="AX126" s="597"/>
      <c r="AY126" s="597"/>
      <c r="AZ126" s="597"/>
      <c r="BA126" s="598"/>
      <c r="BB126" s="594" t="s">
        <v>180</v>
      </c>
      <c r="BC126" s="594"/>
      <c r="BD126" s="594"/>
      <c r="BE126" s="594"/>
      <c r="BF126" s="594"/>
      <c r="BG126" s="594"/>
      <c r="BH126" s="594"/>
      <c r="BI126" s="595"/>
      <c r="BJ126" s="114"/>
      <c r="BK126" s="48"/>
      <c r="BL126" s="48"/>
      <c r="BM126" s="48"/>
      <c r="BN126" s="48"/>
      <c r="BO126" s="43"/>
      <c r="BP126" s="43"/>
      <c r="BQ126" s="48"/>
      <c r="BR126" s="240"/>
      <c r="BS126" s="48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  <c r="HS126" s="19"/>
      <c r="HT126" s="19"/>
      <c r="HU126" s="19"/>
      <c r="HV126" s="19"/>
      <c r="HW126" s="19"/>
      <c r="HX126" s="19"/>
      <c r="HY126" s="19"/>
      <c r="HZ126" s="19"/>
      <c r="IA126" s="19"/>
      <c r="IB126" s="19"/>
      <c r="IC126" s="19"/>
      <c r="ID126" s="19"/>
    </row>
    <row r="127" spans="1:238" s="359" customFormat="1" ht="52.5" customHeight="1" x14ac:dyDescent="0.25">
      <c r="A127" s="586" t="s">
        <v>43</v>
      </c>
      <c r="B127" s="558"/>
      <c r="C127" s="558"/>
      <c r="D127" s="558"/>
      <c r="E127" s="558"/>
      <c r="F127" s="558"/>
      <c r="G127" s="558" t="s">
        <v>42</v>
      </c>
      <c r="H127" s="558"/>
      <c r="I127" s="558"/>
      <c r="J127" s="558" t="s">
        <v>44</v>
      </c>
      <c r="K127" s="558"/>
      <c r="L127" s="558"/>
      <c r="M127" s="563" t="s">
        <v>69</v>
      </c>
      <c r="N127" s="564"/>
      <c r="O127" s="564"/>
      <c r="P127" s="586" t="s">
        <v>43</v>
      </c>
      <c r="Q127" s="558"/>
      <c r="R127" s="558"/>
      <c r="S127" s="558"/>
      <c r="T127" s="558"/>
      <c r="U127" s="558"/>
      <c r="V127" s="558"/>
      <c r="W127" s="558"/>
      <c r="X127" s="558"/>
      <c r="Y127" s="558"/>
      <c r="Z127" s="558"/>
      <c r="AA127" s="558"/>
      <c r="AB127" s="558" t="s">
        <v>42</v>
      </c>
      <c r="AC127" s="558"/>
      <c r="AD127" s="558"/>
      <c r="AE127" s="558" t="s">
        <v>44</v>
      </c>
      <c r="AF127" s="558"/>
      <c r="AG127" s="558"/>
      <c r="AH127" s="558" t="s">
        <v>69</v>
      </c>
      <c r="AI127" s="558"/>
      <c r="AJ127" s="558"/>
      <c r="AK127" s="616"/>
      <c r="AL127" s="599" t="s">
        <v>184</v>
      </c>
      <c r="AM127" s="558"/>
      <c r="AN127" s="558"/>
      <c r="AO127" s="558"/>
      <c r="AP127" s="558"/>
      <c r="AQ127" s="558"/>
      <c r="AR127" s="558" t="s">
        <v>42</v>
      </c>
      <c r="AS127" s="558"/>
      <c r="AT127" s="558"/>
      <c r="AU127" s="558" t="s">
        <v>44</v>
      </c>
      <c r="AV127" s="558"/>
      <c r="AW127" s="558"/>
      <c r="AX127" s="558" t="s">
        <v>69</v>
      </c>
      <c r="AY127" s="558"/>
      <c r="AZ127" s="558"/>
      <c r="BA127" s="616"/>
      <c r="BB127" s="578" t="s">
        <v>183</v>
      </c>
      <c r="BC127" s="483"/>
      <c r="BD127" s="483"/>
      <c r="BE127" s="483"/>
      <c r="BF127" s="483"/>
      <c r="BG127" s="483"/>
      <c r="BH127" s="483"/>
      <c r="BI127" s="579"/>
      <c r="BJ127" s="117"/>
      <c r="BK127" s="117"/>
      <c r="BL127" s="48"/>
      <c r="BM127" s="48"/>
      <c r="BN127" s="48"/>
      <c r="BO127" s="43"/>
      <c r="BP127" s="43"/>
      <c r="BQ127" s="48"/>
      <c r="BR127" s="240"/>
      <c r="BS127" s="48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43"/>
      <c r="IA127" s="43"/>
      <c r="IB127" s="43"/>
      <c r="IC127" s="43"/>
      <c r="ID127" s="43"/>
    </row>
    <row r="128" spans="1:238" s="21" customFormat="1" ht="38.25" customHeight="1" x14ac:dyDescent="0.25">
      <c r="A128" s="586" t="s">
        <v>205</v>
      </c>
      <c r="B128" s="558"/>
      <c r="C128" s="558"/>
      <c r="D128" s="558"/>
      <c r="E128" s="558"/>
      <c r="F128" s="558"/>
      <c r="G128" s="559">
        <v>2</v>
      </c>
      <c r="H128" s="559"/>
      <c r="I128" s="559"/>
      <c r="J128" s="559">
        <v>4</v>
      </c>
      <c r="K128" s="559"/>
      <c r="L128" s="559"/>
      <c r="M128" s="606">
        <v>5</v>
      </c>
      <c r="N128" s="607"/>
      <c r="O128" s="607"/>
      <c r="P128" s="586" t="s">
        <v>181</v>
      </c>
      <c r="Q128" s="558"/>
      <c r="R128" s="558"/>
      <c r="S128" s="558"/>
      <c r="T128" s="558"/>
      <c r="U128" s="558"/>
      <c r="V128" s="558"/>
      <c r="W128" s="558"/>
      <c r="X128" s="558"/>
      <c r="Y128" s="558"/>
      <c r="Z128" s="558"/>
      <c r="AA128" s="558"/>
      <c r="AB128" s="559">
        <v>4</v>
      </c>
      <c r="AC128" s="559"/>
      <c r="AD128" s="559"/>
      <c r="AE128" s="559">
        <v>4</v>
      </c>
      <c r="AF128" s="559"/>
      <c r="AG128" s="559"/>
      <c r="AH128" s="559">
        <v>5</v>
      </c>
      <c r="AI128" s="559"/>
      <c r="AJ128" s="559"/>
      <c r="AK128" s="560"/>
      <c r="AL128" s="599" t="s">
        <v>182</v>
      </c>
      <c r="AM128" s="558"/>
      <c r="AN128" s="558"/>
      <c r="AO128" s="558"/>
      <c r="AP128" s="558"/>
      <c r="AQ128" s="558"/>
      <c r="AR128" s="559">
        <v>8</v>
      </c>
      <c r="AS128" s="559"/>
      <c r="AT128" s="559"/>
      <c r="AU128" s="559">
        <v>7</v>
      </c>
      <c r="AV128" s="559"/>
      <c r="AW128" s="559"/>
      <c r="AX128" s="559">
        <v>11</v>
      </c>
      <c r="AY128" s="559"/>
      <c r="AZ128" s="559"/>
      <c r="BA128" s="560"/>
      <c r="BB128" s="580"/>
      <c r="BC128" s="581"/>
      <c r="BD128" s="581"/>
      <c r="BE128" s="581"/>
      <c r="BF128" s="581"/>
      <c r="BG128" s="581"/>
      <c r="BH128" s="581"/>
      <c r="BI128" s="582"/>
      <c r="BJ128" s="129"/>
      <c r="BK128" s="130"/>
      <c r="BL128" s="48"/>
      <c r="BM128" s="48"/>
      <c r="BN128" s="48"/>
      <c r="BO128" s="43"/>
      <c r="BP128" s="43"/>
      <c r="BQ128" s="48"/>
      <c r="BR128" s="240"/>
      <c r="BS128" s="48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  <c r="IA128" s="19"/>
      <c r="IB128" s="19"/>
      <c r="IC128" s="19"/>
      <c r="ID128" s="19"/>
    </row>
    <row r="129" spans="1:238" s="22" customFormat="1" ht="35.25" customHeight="1" x14ac:dyDescent="0.25">
      <c r="A129" s="586"/>
      <c r="B129" s="558"/>
      <c r="C129" s="558"/>
      <c r="D129" s="558"/>
      <c r="E129" s="558"/>
      <c r="F129" s="558"/>
      <c r="G129" s="558"/>
      <c r="H129" s="558"/>
      <c r="I129" s="558"/>
      <c r="J129" s="558"/>
      <c r="K129" s="558"/>
      <c r="L129" s="558"/>
      <c r="M129" s="563"/>
      <c r="N129" s="564"/>
      <c r="O129" s="564"/>
      <c r="P129" s="586" t="s">
        <v>207</v>
      </c>
      <c r="Q129" s="558"/>
      <c r="R129" s="558"/>
      <c r="S129" s="558"/>
      <c r="T129" s="558"/>
      <c r="U129" s="558"/>
      <c r="V129" s="558"/>
      <c r="W129" s="558"/>
      <c r="X129" s="558"/>
      <c r="Y129" s="558"/>
      <c r="Z129" s="558"/>
      <c r="AA129" s="558"/>
      <c r="AB129" s="559">
        <v>6</v>
      </c>
      <c r="AC129" s="559"/>
      <c r="AD129" s="559"/>
      <c r="AE129" s="559">
        <v>4</v>
      </c>
      <c r="AF129" s="559"/>
      <c r="AG129" s="559"/>
      <c r="AH129" s="559">
        <v>5</v>
      </c>
      <c r="AI129" s="559"/>
      <c r="AJ129" s="559"/>
      <c r="AK129" s="560"/>
      <c r="AL129" s="599"/>
      <c r="AM129" s="558"/>
      <c r="AN129" s="558"/>
      <c r="AO129" s="558"/>
      <c r="AP129" s="558"/>
      <c r="AQ129" s="558"/>
      <c r="AR129" s="559"/>
      <c r="AS129" s="559"/>
      <c r="AT129" s="559"/>
      <c r="AU129" s="559"/>
      <c r="AV129" s="559"/>
      <c r="AW129" s="559"/>
      <c r="AX129" s="559"/>
      <c r="AY129" s="559"/>
      <c r="AZ129" s="559"/>
      <c r="BA129" s="560"/>
      <c r="BB129" s="580"/>
      <c r="BC129" s="581"/>
      <c r="BD129" s="581"/>
      <c r="BE129" s="581"/>
      <c r="BF129" s="581"/>
      <c r="BG129" s="581"/>
      <c r="BH129" s="581"/>
      <c r="BI129" s="582"/>
      <c r="BJ129" s="129"/>
      <c r="BK129" s="130"/>
      <c r="BL129" s="48"/>
      <c r="BM129" s="48"/>
      <c r="BN129" s="48"/>
      <c r="BO129" s="43"/>
      <c r="BP129" s="43"/>
      <c r="BQ129" s="48"/>
      <c r="BR129" s="240"/>
      <c r="BS129" s="48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  <c r="IA129" s="19"/>
      <c r="IB129" s="19"/>
      <c r="IC129" s="19"/>
      <c r="ID129" s="19"/>
    </row>
    <row r="130" spans="1:238" s="24" customFormat="1" ht="35.25" customHeight="1" thickBot="1" x14ac:dyDescent="0.3">
      <c r="A130" s="561"/>
      <c r="B130" s="562"/>
      <c r="C130" s="562"/>
      <c r="D130" s="562"/>
      <c r="E130" s="562"/>
      <c r="F130" s="562"/>
      <c r="G130" s="562"/>
      <c r="H130" s="562"/>
      <c r="I130" s="562"/>
      <c r="J130" s="562"/>
      <c r="K130" s="562"/>
      <c r="L130" s="562"/>
      <c r="M130" s="587"/>
      <c r="N130" s="588"/>
      <c r="O130" s="588"/>
      <c r="P130" s="561" t="s">
        <v>16</v>
      </c>
      <c r="Q130" s="562"/>
      <c r="R130" s="562"/>
      <c r="S130" s="562"/>
      <c r="T130" s="562"/>
      <c r="U130" s="562"/>
      <c r="V130" s="562"/>
      <c r="W130" s="562"/>
      <c r="X130" s="562"/>
      <c r="Y130" s="562"/>
      <c r="Z130" s="562"/>
      <c r="AA130" s="562"/>
      <c r="AB130" s="574">
        <v>8</v>
      </c>
      <c r="AC130" s="574"/>
      <c r="AD130" s="574"/>
      <c r="AE130" s="574">
        <v>2</v>
      </c>
      <c r="AF130" s="574"/>
      <c r="AG130" s="574"/>
      <c r="AH130" s="574">
        <v>3</v>
      </c>
      <c r="AI130" s="574"/>
      <c r="AJ130" s="574"/>
      <c r="AK130" s="575"/>
      <c r="AL130" s="617"/>
      <c r="AM130" s="562"/>
      <c r="AN130" s="562"/>
      <c r="AO130" s="562"/>
      <c r="AP130" s="562"/>
      <c r="AQ130" s="562"/>
      <c r="AR130" s="574"/>
      <c r="AS130" s="574"/>
      <c r="AT130" s="574"/>
      <c r="AU130" s="574"/>
      <c r="AV130" s="574"/>
      <c r="AW130" s="574"/>
      <c r="AX130" s="574"/>
      <c r="AY130" s="574"/>
      <c r="AZ130" s="574"/>
      <c r="BA130" s="575"/>
      <c r="BB130" s="583"/>
      <c r="BC130" s="584"/>
      <c r="BD130" s="584"/>
      <c r="BE130" s="584"/>
      <c r="BF130" s="584"/>
      <c r="BG130" s="584"/>
      <c r="BH130" s="584"/>
      <c r="BI130" s="585"/>
      <c r="BJ130" s="129"/>
      <c r="BK130" s="130"/>
      <c r="BL130" s="49"/>
      <c r="BM130" s="49"/>
      <c r="BN130" s="49"/>
      <c r="BO130" s="168"/>
      <c r="BP130" s="168"/>
      <c r="BQ130" s="49"/>
      <c r="BR130" s="242"/>
      <c r="BS130" s="49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</row>
    <row r="131" spans="1:238" ht="9.6" customHeight="1" x14ac:dyDescent="0.25"/>
    <row r="132" spans="1:238" s="360" customFormat="1" ht="28.2" thickBot="1" x14ac:dyDescent="0.3">
      <c r="A132" s="194"/>
      <c r="B132" s="194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 t="s">
        <v>185</v>
      </c>
      <c r="W132" s="194"/>
      <c r="X132" s="194"/>
      <c r="Y132" s="194"/>
      <c r="Z132" s="194"/>
      <c r="AA132" s="194"/>
      <c r="AB132" s="194"/>
      <c r="AC132" s="194"/>
      <c r="AD132" s="194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8"/>
      <c r="AT132" s="188"/>
      <c r="AU132" s="188"/>
      <c r="AV132" s="188"/>
      <c r="AW132" s="188"/>
      <c r="AX132" s="188"/>
      <c r="AY132" s="188"/>
      <c r="AZ132" s="188"/>
      <c r="BA132" s="188"/>
      <c r="BB132" s="188"/>
      <c r="BC132" s="194"/>
      <c r="BD132" s="194"/>
      <c r="BE132" s="194"/>
      <c r="BF132" s="222"/>
      <c r="BG132" s="222"/>
      <c r="BH132" s="222"/>
      <c r="BI132" s="222"/>
      <c r="BR132" s="238"/>
    </row>
    <row r="133" spans="1:238" s="360" customFormat="1" ht="26.25" customHeight="1" thickBot="1" x14ac:dyDescent="0.3">
      <c r="A133" s="592" t="s">
        <v>186</v>
      </c>
      <c r="B133" s="593"/>
      <c r="C133" s="593"/>
      <c r="D133" s="573" t="s">
        <v>187</v>
      </c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  <c r="AO133" s="573"/>
      <c r="AP133" s="573"/>
      <c r="AQ133" s="573"/>
      <c r="AR133" s="573"/>
      <c r="AS133" s="573"/>
      <c r="AT133" s="573"/>
      <c r="AU133" s="573"/>
      <c r="AV133" s="573"/>
      <c r="AW133" s="573"/>
      <c r="AX133" s="573"/>
      <c r="AY133" s="573"/>
      <c r="AZ133" s="573"/>
      <c r="BA133" s="573"/>
      <c r="BB133" s="573"/>
      <c r="BC133" s="573"/>
      <c r="BD133" s="573"/>
      <c r="BE133" s="952" t="s">
        <v>188</v>
      </c>
      <c r="BF133" s="952"/>
      <c r="BG133" s="952"/>
      <c r="BH133" s="953"/>
      <c r="BI133" s="954"/>
      <c r="BR133" s="238"/>
    </row>
    <row r="134" spans="1:238" s="307" customFormat="1" ht="37.5" customHeight="1" thickBot="1" x14ac:dyDescent="0.3">
      <c r="A134" s="555" t="s">
        <v>220</v>
      </c>
      <c r="B134" s="556"/>
      <c r="C134" s="556"/>
      <c r="D134" s="557" t="s">
        <v>327</v>
      </c>
      <c r="E134" s="557"/>
      <c r="F134" s="557"/>
      <c r="G134" s="557"/>
      <c r="H134" s="557"/>
      <c r="I134" s="557"/>
      <c r="J134" s="557"/>
      <c r="K134" s="557"/>
      <c r="L134" s="557"/>
      <c r="M134" s="557"/>
      <c r="N134" s="557"/>
      <c r="O134" s="557"/>
      <c r="P134" s="557"/>
      <c r="Q134" s="557"/>
      <c r="R134" s="557"/>
      <c r="S134" s="557"/>
      <c r="T134" s="557"/>
      <c r="U134" s="557"/>
      <c r="V134" s="557"/>
      <c r="W134" s="557"/>
      <c r="X134" s="557"/>
      <c r="Y134" s="557"/>
      <c r="Z134" s="557"/>
      <c r="AA134" s="557"/>
      <c r="AB134" s="557"/>
      <c r="AC134" s="557"/>
      <c r="AD134" s="557"/>
      <c r="AE134" s="557"/>
      <c r="AF134" s="557"/>
      <c r="AG134" s="557"/>
      <c r="AH134" s="557"/>
      <c r="AI134" s="557"/>
      <c r="AJ134" s="557"/>
      <c r="AK134" s="557"/>
      <c r="AL134" s="557"/>
      <c r="AM134" s="557"/>
      <c r="AN134" s="557"/>
      <c r="AO134" s="557"/>
      <c r="AP134" s="557"/>
      <c r="AQ134" s="557"/>
      <c r="AR134" s="557"/>
      <c r="AS134" s="557"/>
      <c r="AT134" s="557"/>
      <c r="AU134" s="557"/>
      <c r="AV134" s="557"/>
      <c r="AW134" s="557"/>
      <c r="AX134" s="557"/>
      <c r="AY134" s="557"/>
      <c r="AZ134" s="557"/>
      <c r="BA134" s="557"/>
      <c r="BB134" s="557"/>
      <c r="BC134" s="557"/>
      <c r="BD134" s="557"/>
      <c r="BE134" s="589" t="s">
        <v>326</v>
      </c>
      <c r="BF134" s="589"/>
      <c r="BG134" s="589"/>
      <c r="BH134" s="590"/>
      <c r="BI134" s="591"/>
      <c r="BR134" s="308"/>
    </row>
    <row r="135" spans="1:238" s="360" customFormat="1" ht="51.75" customHeight="1" x14ac:dyDescent="0.25">
      <c r="A135" s="555" t="s">
        <v>219</v>
      </c>
      <c r="B135" s="556"/>
      <c r="C135" s="556"/>
      <c r="D135" s="940" t="s">
        <v>260</v>
      </c>
      <c r="E135" s="940"/>
      <c r="F135" s="940"/>
      <c r="G135" s="940"/>
      <c r="H135" s="940"/>
      <c r="I135" s="940"/>
      <c r="J135" s="940"/>
      <c r="K135" s="940"/>
      <c r="L135" s="940"/>
      <c r="M135" s="940"/>
      <c r="N135" s="940"/>
      <c r="O135" s="940"/>
      <c r="P135" s="940"/>
      <c r="Q135" s="940"/>
      <c r="R135" s="940"/>
      <c r="S135" s="940"/>
      <c r="T135" s="940"/>
      <c r="U135" s="940"/>
      <c r="V135" s="940"/>
      <c r="W135" s="940"/>
      <c r="X135" s="940"/>
      <c r="Y135" s="940"/>
      <c r="Z135" s="940"/>
      <c r="AA135" s="940"/>
      <c r="AB135" s="940"/>
      <c r="AC135" s="940"/>
      <c r="AD135" s="940"/>
      <c r="AE135" s="940"/>
      <c r="AF135" s="940"/>
      <c r="AG135" s="940"/>
      <c r="AH135" s="940"/>
      <c r="AI135" s="940"/>
      <c r="AJ135" s="940"/>
      <c r="AK135" s="940"/>
      <c r="AL135" s="940"/>
      <c r="AM135" s="940"/>
      <c r="AN135" s="940"/>
      <c r="AO135" s="940"/>
      <c r="AP135" s="940"/>
      <c r="AQ135" s="940"/>
      <c r="AR135" s="940"/>
      <c r="AS135" s="940"/>
      <c r="AT135" s="940"/>
      <c r="AU135" s="940"/>
      <c r="AV135" s="940"/>
      <c r="AW135" s="940"/>
      <c r="AX135" s="940"/>
      <c r="AY135" s="940"/>
      <c r="AZ135" s="940"/>
      <c r="BA135" s="940"/>
      <c r="BB135" s="940"/>
      <c r="BC135" s="940"/>
      <c r="BD135" s="940"/>
      <c r="BE135" s="941" t="s">
        <v>40</v>
      </c>
      <c r="BF135" s="941"/>
      <c r="BG135" s="941"/>
      <c r="BH135" s="941"/>
      <c r="BI135" s="943"/>
      <c r="BR135" s="238"/>
    </row>
    <row r="136" spans="1:238" s="360" customFormat="1" ht="40.5" customHeight="1" x14ac:dyDescent="0.25">
      <c r="A136" s="947" t="s">
        <v>212</v>
      </c>
      <c r="B136" s="948"/>
      <c r="C136" s="948"/>
      <c r="D136" s="576" t="s">
        <v>287</v>
      </c>
      <c r="E136" s="576"/>
      <c r="F136" s="576"/>
      <c r="G136" s="576"/>
      <c r="H136" s="576"/>
      <c r="I136" s="576"/>
      <c r="J136" s="576"/>
      <c r="K136" s="576"/>
      <c r="L136" s="576"/>
      <c r="M136" s="576"/>
      <c r="N136" s="576"/>
      <c r="O136" s="576"/>
      <c r="P136" s="576"/>
      <c r="Q136" s="576"/>
      <c r="R136" s="576"/>
      <c r="S136" s="576"/>
      <c r="T136" s="576"/>
      <c r="U136" s="576"/>
      <c r="V136" s="576"/>
      <c r="W136" s="576"/>
      <c r="X136" s="576"/>
      <c r="Y136" s="576"/>
      <c r="Z136" s="576"/>
      <c r="AA136" s="576"/>
      <c r="AB136" s="576"/>
      <c r="AC136" s="576"/>
      <c r="AD136" s="576"/>
      <c r="AE136" s="576"/>
      <c r="AF136" s="576"/>
      <c r="AG136" s="576"/>
      <c r="AH136" s="576"/>
      <c r="AI136" s="576"/>
      <c r="AJ136" s="576"/>
      <c r="AK136" s="576"/>
      <c r="AL136" s="576"/>
      <c r="AM136" s="576"/>
      <c r="AN136" s="576"/>
      <c r="AO136" s="576"/>
      <c r="AP136" s="576"/>
      <c r="AQ136" s="576"/>
      <c r="AR136" s="576"/>
      <c r="AS136" s="576"/>
      <c r="AT136" s="576"/>
      <c r="AU136" s="576"/>
      <c r="AV136" s="576"/>
      <c r="AW136" s="576"/>
      <c r="AX136" s="576"/>
      <c r="AY136" s="576"/>
      <c r="AZ136" s="576"/>
      <c r="BA136" s="576"/>
      <c r="BB136" s="576"/>
      <c r="BC136" s="576"/>
      <c r="BD136" s="576"/>
      <c r="BE136" s="949" t="s">
        <v>41</v>
      </c>
      <c r="BF136" s="949"/>
      <c r="BG136" s="949"/>
      <c r="BH136" s="950"/>
      <c r="BI136" s="951"/>
      <c r="BR136" s="238"/>
    </row>
    <row r="137" spans="1:238" s="360" customFormat="1" ht="31.5" customHeight="1" x14ac:dyDescent="0.25">
      <c r="A137" s="938" t="s">
        <v>213</v>
      </c>
      <c r="B137" s="939"/>
      <c r="C137" s="939"/>
      <c r="D137" s="577" t="s">
        <v>218</v>
      </c>
      <c r="E137" s="577"/>
      <c r="F137" s="577"/>
      <c r="G137" s="577"/>
      <c r="H137" s="577"/>
      <c r="I137" s="577"/>
      <c r="J137" s="577"/>
      <c r="K137" s="577"/>
      <c r="L137" s="577"/>
      <c r="M137" s="577"/>
      <c r="N137" s="577"/>
      <c r="O137" s="577"/>
      <c r="P137" s="577"/>
      <c r="Q137" s="577"/>
      <c r="R137" s="577"/>
      <c r="S137" s="577"/>
      <c r="T137" s="577"/>
      <c r="U137" s="577"/>
      <c r="V137" s="577"/>
      <c r="W137" s="577"/>
      <c r="X137" s="577"/>
      <c r="Y137" s="577"/>
      <c r="Z137" s="577"/>
      <c r="AA137" s="577"/>
      <c r="AB137" s="577"/>
      <c r="AC137" s="577"/>
      <c r="AD137" s="577"/>
      <c r="AE137" s="577"/>
      <c r="AF137" s="577"/>
      <c r="AG137" s="577"/>
      <c r="AH137" s="577"/>
      <c r="AI137" s="577"/>
      <c r="AJ137" s="577"/>
      <c r="AK137" s="577"/>
      <c r="AL137" s="577"/>
      <c r="AM137" s="577"/>
      <c r="AN137" s="577"/>
      <c r="AO137" s="577"/>
      <c r="AP137" s="577"/>
      <c r="AQ137" s="577"/>
      <c r="AR137" s="577"/>
      <c r="AS137" s="577"/>
      <c r="AT137" s="577"/>
      <c r="AU137" s="577"/>
      <c r="AV137" s="577"/>
      <c r="AW137" s="577"/>
      <c r="AX137" s="577"/>
      <c r="AY137" s="577"/>
      <c r="AZ137" s="577"/>
      <c r="BA137" s="577"/>
      <c r="BB137" s="577"/>
      <c r="BC137" s="577"/>
      <c r="BD137" s="577"/>
      <c r="BE137" s="936" t="s">
        <v>263</v>
      </c>
      <c r="BF137" s="936"/>
      <c r="BG137" s="936"/>
      <c r="BH137" s="936"/>
      <c r="BI137" s="937"/>
      <c r="BR137" s="238"/>
    </row>
    <row r="138" spans="1:238" s="360" customFormat="1" ht="59.25" customHeight="1" x14ac:dyDescent="0.25">
      <c r="A138" s="938" t="s">
        <v>214</v>
      </c>
      <c r="B138" s="939"/>
      <c r="C138" s="939"/>
      <c r="D138" s="577" t="s">
        <v>286</v>
      </c>
      <c r="E138" s="577"/>
      <c r="F138" s="577"/>
      <c r="G138" s="577"/>
      <c r="H138" s="577"/>
      <c r="I138" s="577"/>
      <c r="J138" s="577"/>
      <c r="K138" s="577"/>
      <c r="L138" s="577"/>
      <c r="M138" s="577"/>
      <c r="N138" s="577"/>
      <c r="O138" s="577"/>
      <c r="P138" s="577"/>
      <c r="Q138" s="577"/>
      <c r="R138" s="577"/>
      <c r="S138" s="577"/>
      <c r="T138" s="577"/>
      <c r="U138" s="577"/>
      <c r="V138" s="577"/>
      <c r="W138" s="577"/>
      <c r="X138" s="577"/>
      <c r="Y138" s="577"/>
      <c r="Z138" s="577"/>
      <c r="AA138" s="577"/>
      <c r="AB138" s="577"/>
      <c r="AC138" s="577"/>
      <c r="AD138" s="577"/>
      <c r="AE138" s="577"/>
      <c r="AF138" s="577"/>
      <c r="AG138" s="577"/>
      <c r="AH138" s="577"/>
      <c r="AI138" s="577"/>
      <c r="AJ138" s="577"/>
      <c r="AK138" s="577"/>
      <c r="AL138" s="577"/>
      <c r="AM138" s="577"/>
      <c r="AN138" s="577"/>
      <c r="AO138" s="577"/>
      <c r="AP138" s="577"/>
      <c r="AQ138" s="577"/>
      <c r="AR138" s="577"/>
      <c r="AS138" s="577"/>
      <c r="AT138" s="577"/>
      <c r="AU138" s="577"/>
      <c r="AV138" s="577"/>
      <c r="AW138" s="577"/>
      <c r="AX138" s="577"/>
      <c r="AY138" s="577"/>
      <c r="AZ138" s="577"/>
      <c r="BA138" s="577"/>
      <c r="BB138" s="577"/>
      <c r="BC138" s="577"/>
      <c r="BD138" s="577"/>
      <c r="BE138" s="936" t="s">
        <v>264</v>
      </c>
      <c r="BF138" s="936"/>
      <c r="BG138" s="936"/>
      <c r="BH138" s="936"/>
      <c r="BI138" s="937"/>
      <c r="BR138" s="238"/>
    </row>
    <row r="139" spans="1:238" s="360" customFormat="1" ht="64.5" customHeight="1" x14ac:dyDescent="0.25">
      <c r="A139" s="938" t="s">
        <v>215</v>
      </c>
      <c r="B139" s="939"/>
      <c r="C139" s="939"/>
      <c r="D139" s="577" t="s">
        <v>299</v>
      </c>
      <c r="E139" s="577"/>
      <c r="F139" s="577"/>
      <c r="G139" s="577"/>
      <c r="H139" s="577"/>
      <c r="I139" s="577"/>
      <c r="J139" s="577"/>
      <c r="K139" s="577"/>
      <c r="L139" s="577"/>
      <c r="M139" s="577"/>
      <c r="N139" s="577"/>
      <c r="O139" s="577"/>
      <c r="P139" s="577"/>
      <c r="Q139" s="577"/>
      <c r="R139" s="577"/>
      <c r="S139" s="577"/>
      <c r="T139" s="577"/>
      <c r="U139" s="577"/>
      <c r="V139" s="577"/>
      <c r="W139" s="577"/>
      <c r="X139" s="577"/>
      <c r="Y139" s="577"/>
      <c r="Z139" s="577"/>
      <c r="AA139" s="577"/>
      <c r="AB139" s="577"/>
      <c r="AC139" s="577"/>
      <c r="AD139" s="577"/>
      <c r="AE139" s="577"/>
      <c r="AF139" s="577"/>
      <c r="AG139" s="577"/>
      <c r="AH139" s="577"/>
      <c r="AI139" s="577"/>
      <c r="AJ139" s="577"/>
      <c r="AK139" s="577"/>
      <c r="AL139" s="577"/>
      <c r="AM139" s="577"/>
      <c r="AN139" s="577"/>
      <c r="AO139" s="577"/>
      <c r="AP139" s="577"/>
      <c r="AQ139" s="577"/>
      <c r="AR139" s="577"/>
      <c r="AS139" s="577"/>
      <c r="AT139" s="577"/>
      <c r="AU139" s="577"/>
      <c r="AV139" s="577"/>
      <c r="AW139" s="577"/>
      <c r="AX139" s="577"/>
      <c r="AY139" s="577"/>
      <c r="AZ139" s="577"/>
      <c r="BA139" s="577"/>
      <c r="BB139" s="577"/>
      <c r="BC139" s="577"/>
      <c r="BD139" s="577"/>
      <c r="BE139" s="936" t="s">
        <v>265</v>
      </c>
      <c r="BF139" s="936"/>
      <c r="BG139" s="936"/>
      <c r="BH139" s="936"/>
      <c r="BI139" s="937"/>
      <c r="BR139" s="238"/>
    </row>
    <row r="140" spans="1:238" s="360" customFormat="1" ht="69.75" customHeight="1" x14ac:dyDescent="0.25">
      <c r="A140" s="938" t="s">
        <v>216</v>
      </c>
      <c r="B140" s="939"/>
      <c r="C140" s="939"/>
      <c r="D140" s="577" t="s">
        <v>298</v>
      </c>
      <c r="E140" s="577"/>
      <c r="F140" s="577"/>
      <c r="G140" s="577"/>
      <c r="H140" s="577"/>
      <c r="I140" s="577"/>
      <c r="J140" s="577"/>
      <c r="K140" s="577"/>
      <c r="L140" s="577"/>
      <c r="M140" s="577"/>
      <c r="N140" s="577"/>
      <c r="O140" s="577"/>
      <c r="P140" s="577"/>
      <c r="Q140" s="577"/>
      <c r="R140" s="577"/>
      <c r="S140" s="577"/>
      <c r="T140" s="577"/>
      <c r="U140" s="577"/>
      <c r="V140" s="577"/>
      <c r="W140" s="577"/>
      <c r="X140" s="577"/>
      <c r="Y140" s="577"/>
      <c r="Z140" s="577"/>
      <c r="AA140" s="577"/>
      <c r="AB140" s="577"/>
      <c r="AC140" s="577"/>
      <c r="AD140" s="577"/>
      <c r="AE140" s="577"/>
      <c r="AF140" s="577"/>
      <c r="AG140" s="577"/>
      <c r="AH140" s="577"/>
      <c r="AI140" s="577"/>
      <c r="AJ140" s="577"/>
      <c r="AK140" s="577"/>
      <c r="AL140" s="577"/>
      <c r="AM140" s="577"/>
      <c r="AN140" s="577"/>
      <c r="AO140" s="577"/>
      <c r="AP140" s="577"/>
      <c r="AQ140" s="577"/>
      <c r="AR140" s="577"/>
      <c r="AS140" s="577"/>
      <c r="AT140" s="577"/>
      <c r="AU140" s="577"/>
      <c r="AV140" s="577"/>
      <c r="AW140" s="577"/>
      <c r="AX140" s="577"/>
      <c r="AY140" s="577"/>
      <c r="AZ140" s="577"/>
      <c r="BA140" s="577"/>
      <c r="BB140" s="577"/>
      <c r="BC140" s="577"/>
      <c r="BD140" s="577"/>
      <c r="BE140" s="936" t="s">
        <v>266</v>
      </c>
      <c r="BF140" s="936"/>
      <c r="BG140" s="936"/>
      <c r="BH140" s="936"/>
      <c r="BI140" s="937"/>
      <c r="BR140" s="238"/>
    </row>
    <row r="141" spans="1:238" s="360" customFormat="1" ht="64.5" customHeight="1" x14ac:dyDescent="0.25">
      <c r="A141" s="938" t="s">
        <v>217</v>
      </c>
      <c r="B141" s="939"/>
      <c r="C141" s="939"/>
      <c r="D141" s="577" t="s">
        <v>297</v>
      </c>
      <c r="E141" s="577"/>
      <c r="F141" s="577"/>
      <c r="G141" s="577"/>
      <c r="H141" s="577"/>
      <c r="I141" s="577"/>
      <c r="J141" s="577"/>
      <c r="K141" s="577"/>
      <c r="L141" s="577"/>
      <c r="M141" s="577"/>
      <c r="N141" s="577"/>
      <c r="O141" s="577"/>
      <c r="P141" s="577"/>
      <c r="Q141" s="577"/>
      <c r="R141" s="577"/>
      <c r="S141" s="577"/>
      <c r="T141" s="577"/>
      <c r="U141" s="577"/>
      <c r="V141" s="577"/>
      <c r="W141" s="577"/>
      <c r="X141" s="577"/>
      <c r="Y141" s="577"/>
      <c r="Z141" s="577"/>
      <c r="AA141" s="577"/>
      <c r="AB141" s="577"/>
      <c r="AC141" s="577"/>
      <c r="AD141" s="577"/>
      <c r="AE141" s="577"/>
      <c r="AF141" s="577"/>
      <c r="AG141" s="577"/>
      <c r="AH141" s="577"/>
      <c r="AI141" s="577"/>
      <c r="AJ141" s="577"/>
      <c r="AK141" s="577"/>
      <c r="AL141" s="577"/>
      <c r="AM141" s="577"/>
      <c r="AN141" s="577"/>
      <c r="AO141" s="577"/>
      <c r="AP141" s="577"/>
      <c r="AQ141" s="577"/>
      <c r="AR141" s="577"/>
      <c r="AS141" s="577"/>
      <c r="AT141" s="577"/>
      <c r="AU141" s="577"/>
      <c r="AV141" s="577"/>
      <c r="AW141" s="577"/>
      <c r="AX141" s="577"/>
      <c r="AY141" s="577"/>
      <c r="AZ141" s="577"/>
      <c r="BA141" s="577"/>
      <c r="BB141" s="577"/>
      <c r="BC141" s="577"/>
      <c r="BD141" s="577"/>
      <c r="BE141" s="936" t="s">
        <v>267</v>
      </c>
      <c r="BF141" s="936"/>
      <c r="BG141" s="936"/>
      <c r="BH141" s="936"/>
      <c r="BI141" s="937"/>
      <c r="BR141" s="238"/>
    </row>
    <row r="142" spans="1:238" s="360" customFormat="1" ht="42" customHeight="1" x14ac:dyDescent="0.25">
      <c r="A142" s="938" t="s">
        <v>288</v>
      </c>
      <c r="B142" s="939"/>
      <c r="C142" s="939"/>
      <c r="D142" s="577" t="s">
        <v>296</v>
      </c>
      <c r="E142" s="577"/>
      <c r="F142" s="577"/>
      <c r="G142" s="577"/>
      <c r="H142" s="577"/>
      <c r="I142" s="577"/>
      <c r="J142" s="577"/>
      <c r="K142" s="577"/>
      <c r="L142" s="577"/>
      <c r="M142" s="577"/>
      <c r="N142" s="577"/>
      <c r="O142" s="577"/>
      <c r="P142" s="577"/>
      <c r="Q142" s="577"/>
      <c r="R142" s="577"/>
      <c r="S142" s="577"/>
      <c r="T142" s="577"/>
      <c r="U142" s="577"/>
      <c r="V142" s="577"/>
      <c r="W142" s="577"/>
      <c r="X142" s="577"/>
      <c r="Y142" s="577"/>
      <c r="Z142" s="577"/>
      <c r="AA142" s="577"/>
      <c r="AB142" s="577"/>
      <c r="AC142" s="577"/>
      <c r="AD142" s="577"/>
      <c r="AE142" s="577"/>
      <c r="AF142" s="577"/>
      <c r="AG142" s="577"/>
      <c r="AH142" s="577"/>
      <c r="AI142" s="577"/>
      <c r="AJ142" s="577"/>
      <c r="AK142" s="577"/>
      <c r="AL142" s="577"/>
      <c r="AM142" s="577"/>
      <c r="AN142" s="577"/>
      <c r="AO142" s="577"/>
      <c r="AP142" s="577"/>
      <c r="AQ142" s="577"/>
      <c r="AR142" s="577"/>
      <c r="AS142" s="577"/>
      <c r="AT142" s="577"/>
      <c r="AU142" s="577"/>
      <c r="AV142" s="577"/>
      <c r="AW142" s="577"/>
      <c r="AX142" s="577"/>
      <c r="AY142" s="577"/>
      <c r="AZ142" s="577"/>
      <c r="BA142" s="577"/>
      <c r="BB142" s="577"/>
      <c r="BC142" s="577"/>
      <c r="BD142" s="577"/>
      <c r="BE142" s="936" t="s">
        <v>268</v>
      </c>
      <c r="BF142" s="936"/>
      <c r="BG142" s="936"/>
      <c r="BH142" s="936"/>
      <c r="BI142" s="937"/>
      <c r="BR142" s="238"/>
    </row>
    <row r="143" spans="1:238" s="360" customFormat="1" ht="42" customHeight="1" x14ac:dyDescent="0.25">
      <c r="A143" s="938" t="s">
        <v>289</v>
      </c>
      <c r="B143" s="939"/>
      <c r="C143" s="939"/>
      <c r="D143" s="577" t="s">
        <v>300</v>
      </c>
      <c r="E143" s="577"/>
      <c r="F143" s="577"/>
      <c r="G143" s="577"/>
      <c r="H143" s="577"/>
      <c r="I143" s="577"/>
      <c r="J143" s="577"/>
      <c r="K143" s="577"/>
      <c r="L143" s="577"/>
      <c r="M143" s="577"/>
      <c r="N143" s="577"/>
      <c r="O143" s="577"/>
      <c r="P143" s="577"/>
      <c r="Q143" s="577"/>
      <c r="R143" s="577"/>
      <c r="S143" s="577"/>
      <c r="T143" s="577"/>
      <c r="U143" s="577"/>
      <c r="V143" s="577"/>
      <c r="W143" s="577"/>
      <c r="X143" s="577"/>
      <c r="Y143" s="577"/>
      <c r="Z143" s="577"/>
      <c r="AA143" s="577"/>
      <c r="AB143" s="577"/>
      <c r="AC143" s="577"/>
      <c r="AD143" s="577"/>
      <c r="AE143" s="577"/>
      <c r="AF143" s="577"/>
      <c r="AG143" s="577"/>
      <c r="AH143" s="577"/>
      <c r="AI143" s="577"/>
      <c r="AJ143" s="577"/>
      <c r="AK143" s="577"/>
      <c r="AL143" s="577"/>
      <c r="AM143" s="577"/>
      <c r="AN143" s="577"/>
      <c r="AO143" s="577"/>
      <c r="AP143" s="577"/>
      <c r="AQ143" s="577"/>
      <c r="AR143" s="577"/>
      <c r="AS143" s="577"/>
      <c r="AT143" s="577"/>
      <c r="AU143" s="577"/>
      <c r="AV143" s="577"/>
      <c r="AW143" s="577"/>
      <c r="AX143" s="577"/>
      <c r="AY143" s="577"/>
      <c r="AZ143" s="577"/>
      <c r="BA143" s="577"/>
      <c r="BB143" s="577"/>
      <c r="BC143" s="577"/>
      <c r="BD143" s="577"/>
      <c r="BE143" s="936" t="s">
        <v>269</v>
      </c>
      <c r="BF143" s="936"/>
      <c r="BG143" s="936"/>
      <c r="BH143" s="936"/>
      <c r="BI143" s="937"/>
      <c r="BR143" s="238"/>
    </row>
    <row r="144" spans="1:238" s="360" customFormat="1" ht="42" customHeight="1" x14ac:dyDescent="0.25">
      <c r="A144" s="938" t="s">
        <v>290</v>
      </c>
      <c r="B144" s="939"/>
      <c r="C144" s="939"/>
      <c r="D144" s="577" t="s">
        <v>301</v>
      </c>
      <c r="E144" s="577"/>
      <c r="F144" s="577"/>
      <c r="G144" s="577"/>
      <c r="H144" s="577"/>
      <c r="I144" s="577"/>
      <c r="J144" s="577"/>
      <c r="K144" s="577"/>
      <c r="L144" s="577"/>
      <c r="M144" s="577"/>
      <c r="N144" s="577"/>
      <c r="O144" s="577"/>
      <c r="P144" s="577"/>
      <c r="Q144" s="577"/>
      <c r="R144" s="577"/>
      <c r="S144" s="577"/>
      <c r="T144" s="577"/>
      <c r="U144" s="577"/>
      <c r="V144" s="577"/>
      <c r="W144" s="577"/>
      <c r="X144" s="577"/>
      <c r="Y144" s="577"/>
      <c r="Z144" s="577"/>
      <c r="AA144" s="577"/>
      <c r="AB144" s="577"/>
      <c r="AC144" s="577"/>
      <c r="AD144" s="577"/>
      <c r="AE144" s="577"/>
      <c r="AF144" s="577"/>
      <c r="AG144" s="577"/>
      <c r="AH144" s="577"/>
      <c r="AI144" s="577"/>
      <c r="AJ144" s="577"/>
      <c r="AK144" s="577"/>
      <c r="AL144" s="577"/>
      <c r="AM144" s="577"/>
      <c r="AN144" s="577"/>
      <c r="AO144" s="577"/>
      <c r="AP144" s="577"/>
      <c r="AQ144" s="577"/>
      <c r="AR144" s="577"/>
      <c r="AS144" s="577"/>
      <c r="AT144" s="577"/>
      <c r="AU144" s="577"/>
      <c r="AV144" s="577"/>
      <c r="AW144" s="577"/>
      <c r="AX144" s="577"/>
      <c r="AY144" s="577"/>
      <c r="AZ144" s="577"/>
      <c r="BA144" s="577"/>
      <c r="BB144" s="577"/>
      <c r="BC144" s="577"/>
      <c r="BD144" s="577"/>
      <c r="BE144" s="936" t="s">
        <v>270</v>
      </c>
      <c r="BF144" s="936"/>
      <c r="BG144" s="936"/>
      <c r="BH144" s="936"/>
      <c r="BI144" s="937"/>
      <c r="BR144" s="238"/>
    </row>
    <row r="145" spans="1:70" s="360" customFormat="1" ht="42" customHeight="1" x14ac:dyDescent="0.25">
      <c r="A145" s="938" t="s">
        <v>291</v>
      </c>
      <c r="B145" s="939"/>
      <c r="C145" s="939"/>
      <c r="D145" s="577" t="s">
        <v>302</v>
      </c>
      <c r="E145" s="577"/>
      <c r="F145" s="577"/>
      <c r="G145" s="577"/>
      <c r="H145" s="577"/>
      <c r="I145" s="577"/>
      <c r="J145" s="577"/>
      <c r="K145" s="577"/>
      <c r="L145" s="577"/>
      <c r="M145" s="577"/>
      <c r="N145" s="577"/>
      <c r="O145" s="577"/>
      <c r="P145" s="577"/>
      <c r="Q145" s="577"/>
      <c r="R145" s="577"/>
      <c r="S145" s="577"/>
      <c r="T145" s="577"/>
      <c r="U145" s="577"/>
      <c r="V145" s="577"/>
      <c r="W145" s="577"/>
      <c r="X145" s="577"/>
      <c r="Y145" s="577"/>
      <c r="Z145" s="577"/>
      <c r="AA145" s="577"/>
      <c r="AB145" s="577"/>
      <c r="AC145" s="577"/>
      <c r="AD145" s="577"/>
      <c r="AE145" s="577"/>
      <c r="AF145" s="577"/>
      <c r="AG145" s="577"/>
      <c r="AH145" s="577"/>
      <c r="AI145" s="577"/>
      <c r="AJ145" s="577"/>
      <c r="AK145" s="577"/>
      <c r="AL145" s="577"/>
      <c r="AM145" s="577"/>
      <c r="AN145" s="577"/>
      <c r="AO145" s="577"/>
      <c r="AP145" s="577"/>
      <c r="AQ145" s="577"/>
      <c r="AR145" s="577"/>
      <c r="AS145" s="577"/>
      <c r="AT145" s="577"/>
      <c r="AU145" s="577"/>
      <c r="AV145" s="577"/>
      <c r="AW145" s="577"/>
      <c r="AX145" s="577"/>
      <c r="AY145" s="577"/>
      <c r="AZ145" s="577"/>
      <c r="BA145" s="577"/>
      <c r="BB145" s="577"/>
      <c r="BC145" s="577"/>
      <c r="BD145" s="577"/>
      <c r="BE145" s="936" t="s">
        <v>271</v>
      </c>
      <c r="BF145" s="936"/>
      <c r="BG145" s="936"/>
      <c r="BH145" s="936"/>
      <c r="BI145" s="937"/>
      <c r="BR145" s="238"/>
    </row>
    <row r="146" spans="1:70" s="360" customFormat="1" ht="90" customHeight="1" x14ac:dyDescent="0.25">
      <c r="A146" s="938" t="s">
        <v>292</v>
      </c>
      <c r="B146" s="939"/>
      <c r="C146" s="939"/>
      <c r="D146" s="577" t="s">
        <v>275</v>
      </c>
      <c r="E146" s="577"/>
      <c r="F146" s="577"/>
      <c r="G146" s="577"/>
      <c r="H146" s="577"/>
      <c r="I146" s="577"/>
      <c r="J146" s="577"/>
      <c r="K146" s="577"/>
      <c r="L146" s="577"/>
      <c r="M146" s="577"/>
      <c r="N146" s="577"/>
      <c r="O146" s="577"/>
      <c r="P146" s="577"/>
      <c r="Q146" s="577"/>
      <c r="R146" s="577"/>
      <c r="S146" s="577"/>
      <c r="T146" s="577"/>
      <c r="U146" s="577"/>
      <c r="V146" s="577"/>
      <c r="W146" s="577"/>
      <c r="X146" s="577"/>
      <c r="Y146" s="577"/>
      <c r="Z146" s="577"/>
      <c r="AA146" s="577"/>
      <c r="AB146" s="577"/>
      <c r="AC146" s="577"/>
      <c r="AD146" s="577"/>
      <c r="AE146" s="577"/>
      <c r="AF146" s="577"/>
      <c r="AG146" s="577"/>
      <c r="AH146" s="577"/>
      <c r="AI146" s="577"/>
      <c r="AJ146" s="577"/>
      <c r="AK146" s="577"/>
      <c r="AL146" s="577"/>
      <c r="AM146" s="577"/>
      <c r="AN146" s="577"/>
      <c r="AO146" s="577"/>
      <c r="AP146" s="577"/>
      <c r="AQ146" s="577"/>
      <c r="AR146" s="577"/>
      <c r="AS146" s="577"/>
      <c r="AT146" s="577"/>
      <c r="AU146" s="577"/>
      <c r="AV146" s="577"/>
      <c r="AW146" s="577"/>
      <c r="AX146" s="577"/>
      <c r="AY146" s="577"/>
      <c r="AZ146" s="577"/>
      <c r="BA146" s="577"/>
      <c r="BB146" s="577"/>
      <c r="BC146" s="577"/>
      <c r="BD146" s="577"/>
      <c r="BE146" s="936" t="s">
        <v>250</v>
      </c>
      <c r="BF146" s="936"/>
      <c r="BG146" s="936"/>
      <c r="BH146" s="936"/>
      <c r="BI146" s="937"/>
      <c r="BR146" s="238"/>
    </row>
    <row r="147" spans="1:70" s="360" customFormat="1" ht="42" customHeight="1" x14ac:dyDescent="0.25">
      <c r="A147" s="938" t="s">
        <v>293</v>
      </c>
      <c r="B147" s="939"/>
      <c r="C147" s="939"/>
      <c r="D147" s="577" t="s">
        <v>303</v>
      </c>
      <c r="E147" s="577"/>
      <c r="F147" s="577"/>
      <c r="G147" s="577"/>
      <c r="H147" s="577"/>
      <c r="I147" s="577"/>
      <c r="J147" s="577"/>
      <c r="K147" s="577"/>
      <c r="L147" s="577"/>
      <c r="M147" s="577"/>
      <c r="N147" s="577"/>
      <c r="O147" s="577"/>
      <c r="P147" s="577"/>
      <c r="Q147" s="577"/>
      <c r="R147" s="577"/>
      <c r="S147" s="577"/>
      <c r="T147" s="577"/>
      <c r="U147" s="577"/>
      <c r="V147" s="577"/>
      <c r="W147" s="577"/>
      <c r="X147" s="577"/>
      <c r="Y147" s="577"/>
      <c r="Z147" s="577"/>
      <c r="AA147" s="577"/>
      <c r="AB147" s="577"/>
      <c r="AC147" s="577"/>
      <c r="AD147" s="577"/>
      <c r="AE147" s="577"/>
      <c r="AF147" s="577"/>
      <c r="AG147" s="577"/>
      <c r="AH147" s="577"/>
      <c r="AI147" s="577"/>
      <c r="AJ147" s="577"/>
      <c r="AK147" s="577"/>
      <c r="AL147" s="577"/>
      <c r="AM147" s="577"/>
      <c r="AN147" s="577"/>
      <c r="AO147" s="577"/>
      <c r="AP147" s="577"/>
      <c r="AQ147" s="577"/>
      <c r="AR147" s="577"/>
      <c r="AS147" s="577"/>
      <c r="AT147" s="577"/>
      <c r="AU147" s="577"/>
      <c r="AV147" s="577"/>
      <c r="AW147" s="577"/>
      <c r="AX147" s="577"/>
      <c r="AY147" s="577"/>
      <c r="AZ147" s="577"/>
      <c r="BA147" s="577"/>
      <c r="BB147" s="577"/>
      <c r="BC147" s="577"/>
      <c r="BD147" s="577"/>
      <c r="BE147" s="936" t="s">
        <v>276</v>
      </c>
      <c r="BF147" s="936"/>
      <c r="BG147" s="936"/>
      <c r="BH147" s="936"/>
      <c r="BI147" s="937"/>
      <c r="BR147" s="238"/>
    </row>
    <row r="148" spans="1:70" s="360" customFormat="1" ht="42" customHeight="1" x14ac:dyDescent="0.25">
      <c r="A148" s="938" t="s">
        <v>294</v>
      </c>
      <c r="B148" s="939"/>
      <c r="C148" s="939"/>
      <c r="D148" s="577" t="s">
        <v>304</v>
      </c>
      <c r="E148" s="577"/>
      <c r="F148" s="577"/>
      <c r="G148" s="577"/>
      <c r="H148" s="577"/>
      <c r="I148" s="577"/>
      <c r="J148" s="577"/>
      <c r="K148" s="577"/>
      <c r="L148" s="577"/>
      <c r="M148" s="577"/>
      <c r="N148" s="577"/>
      <c r="O148" s="577"/>
      <c r="P148" s="577"/>
      <c r="Q148" s="577"/>
      <c r="R148" s="577"/>
      <c r="S148" s="577"/>
      <c r="T148" s="577"/>
      <c r="U148" s="577"/>
      <c r="V148" s="577"/>
      <c r="W148" s="577"/>
      <c r="X148" s="577"/>
      <c r="Y148" s="577"/>
      <c r="Z148" s="577"/>
      <c r="AA148" s="577"/>
      <c r="AB148" s="577"/>
      <c r="AC148" s="577"/>
      <c r="AD148" s="577"/>
      <c r="AE148" s="577"/>
      <c r="AF148" s="577"/>
      <c r="AG148" s="577"/>
      <c r="AH148" s="577"/>
      <c r="AI148" s="577"/>
      <c r="AJ148" s="577"/>
      <c r="AK148" s="577"/>
      <c r="AL148" s="577"/>
      <c r="AM148" s="577"/>
      <c r="AN148" s="577"/>
      <c r="AO148" s="577"/>
      <c r="AP148" s="577"/>
      <c r="AQ148" s="577"/>
      <c r="AR148" s="577"/>
      <c r="AS148" s="577"/>
      <c r="AT148" s="577"/>
      <c r="AU148" s="577"/>
      <c r="AV148" s="577"/>
      <c r="AW148" s="577"/>
      <c r="AX148" s="577"/>
      <c r="AY148" s="577"/>
      <c r="AZ148" s="577"/>
      <c r="BA148" s="577"/>
      <c r="BB148" s="577"/>
      <c r="BC148" s="577"/>
      <c r="BD148" s="577"/>
      <c r="BE148" s="936" t="s">
        <v>277</v>
      </c>
      <c r="BF148" s="936"/>
      <c r="BG148" s="936"/>
      <c r="BH148" s="936"/>
      <c r="BI148" s="937"/>
      <c r="BR148" s="238"/>
    </row>
    <row r="149" spans="1:70" s="360" customFormat="1" ht="64.5" customHeight="1" thickBot="1" x14ac:dyDescent="0.3">
      <c r="A149" s="938" t="s">
        <v>295</v>
      </c>
      <c r="B149" s="939"/>
      <c r="C149" s="939"/>
      <c r="D149" s="577" t="s">
        <v>305</v>
      </c>
      <c r="E149" s="577"/>
      <c r="F149" s="577"/>
      <c r="G149" s="577"/>
      <c r="H149" s="577"/>
      <c r="I149" s="577"/>
      <c r="J149" s="577"/>
      <c r="K149" s="577"/>
      <c r="L149" s="577"/>
      <c r="M149" s="577"/>
      <c r="N149" s="577"/>
      <c r="O149" s="577"/>
      <c r="P149" s="577"/>
      <c r="Q149" s="577"/>
      <c r="R149" s="577"/>
      <c r="S149" s="577"/>
      <c r="T149" s="577"/>
      <c r="U149" s="577"/>
      <c r="V149" s="577"/>
      <c r="W149" s="577"/>
      <c r="X149" s="577"/>
      <c r="Y149" s="577"/>
      <c r="Z149" s="577"/>
      <c r="AA149" s="577"/>
      <c r="AB149" s="577"/>
      <c r="AC149" s="577"/>
      <c r="AD149" s="577"/>
      <c r="AE149" s="577"/>
      <c r="AF149" s="577"/>
      <c r="AG149" s="577"/>
      <c r="AH149" s="577"/>
      <c r="AI149" s="577"/>
      <c r="AJ149" s="577"/>
      <c r="AK149" s="577"/>
      <c r="AL149" s="577"/>
      <c r="AM149" s="577"/>
      <c r="AN149" s="577"/>
      <c r="AO149" s="577"/>
      <c r="AP149" s="577"/>
      <c r="AQ149" s="577"/>
      <c r="AR149" s="577"/>
      <c r="AS149" s="577"/>
      <c r="AT149" s="577"/>
      <c r="AU149" s="577"/>
      <c r="AV149" s="577"/>
      <c r="AW149" s="577"/>
      <c r="AX149" s="577"/>
      <c r="AY149" s="577"/>
      <c r="AZ149" s="577"/>
      <c r="BA149" s="577"/>
      <c r="BB149" s="577"/>
      <c r="BC149" s="577"/>
      <c r="BD149" s="577"/>
      <c r="BE149" s="936" t="s">
        <v>278</v>
      </c>
      <c r="BF149" s="936"/>
      <c r="BG149" s="936"/>
      <c r="BH149" s="936"/>
      <c r="BI149" s="937"/>
      <c r="BR149" s="238"/>
    </row>
    <row r="150" spans="1:70" s="360" customFormat="1" ht="54.75" customHeight="1" x14ac:dyDescent="0.25">
      <c r="A150" s="555" t="s">
        <v>222</v>
      </c>
      <c r="B150" s="556"/>
      <c r="C150" s="556"/>
      <c r="D150" s="940" t="s">
        <v>229</v>
      </c>
      <c r="E150" s="940"/>
      <c r="F150" s="940"/>
      <c r="G150" s="940"/>
      <c r="H150" s="940"/>
      <c r="I150" s="940"/>
      <c r="J150" s="940"/>
      <c r="K150" s="940"/>
      <c r="L150" s="940"/>
      <c r="M150" s="940"/>
      <c r="N150" s="940"/>
      <c r="O150" s="940"/>
      <c r="P150" s="940"/>
      <c r="Q150" s="940"/>
      <c r="R150" s="940"/>
      <c r="S150" s="940"/>
      <c r="T150" s="940"/>
      <c r="U150" s="940"/>
      <c r="V150" s="940"/>
      <c r="W150" s="940"/>
      <c r="X150" s="940"/>
      <c r="Y150" s="940"/>
      <c r="Z150" s="940"/>
      <c r="AA150" s="940"/>
      <c r="AB150" s="940"/>
      <c r="AC150" s="940"/>
      <c r="AD150" s="940"/>
      <c r="AE150" s="940"/>
      <c r="AF150" s="940"/>
      <c r="AG150" s="940"/>
      <c r="AH150" s="940"/>
      <c r="AI150" s="940"/>
      <c r="AJ150" s="940"/>
      <c r="AK150" s="940"/>
      <c r="AL150" s="940"/>
      <c r="AM150" s="940"/>
      <c r="AN150" s="940"/>
      <c r="AO150" s="940"/>
      <c r="AP150" s="940"/>
      <c r="AQ150" s="940"/>
      <c r="AR150" s="940"/>
      <c r="AS150" s="940"/>
      <c r="AT150" s="940"/>
      <c r="AU150" s="940"/>
      <c r="AV150" s="940"/>
      <c r="AW150" s="940"/>
      <c r="AX150" s="940"/>
      <c r="AY150" s="940"/>
      <c r="AZ150" s="940"/>
      <c r="BA150" s="940"/>
      <c r="BB150" s="940"/>
      <c r="BC150" s="940"/>
      <c r="BD150" s="940"/>
      <c r="BE150" s="941" t="s">
        <v>10</v>
      </c>
      <c r="BF150" s="941"/>
      <c r="BG150" s="941"/>
      <c r="BH150" s="942"/>
      <c r="BI150" s="943"/>
      <c r="BR150" s="238"/>
    </row>
    <row r="151" spans="1:70" s="360" customFormat="1" ht="56.25" customHeight="1" x14ac:dyDescent="0.25">
      <c r="A151" s="938" t="s">
        <v>223</v>
      </c>
      <c r="B151" s="939"/>
      <c r="C151" s="939"/>
      <c r="D151" s="577" t="s">
        <v>308</v>
      </c>
      <c r="E151" s="577"/>
      <c r="F151" s="577"/>
      <c r="G151" s="577"/>
      <c r="H151" s="577"/>
      <c r="I151" s="577"/>
      <c r="J151" s="577"/>
      <c r="K151" s="577"/>
      <c r="L151" s="577"/>
      <c r="M151" s="577"/>
      <c r="N151" s="577"/>
      <c r="O151" s="577"/>
      <c r="P151" s="577"/>
      <c r="Q151" s="577"/>
      <c r="R151" s="577"/>
      <c r="S151" s="577"/>
      <c r="T151" s="577"/>
      <c r="U151" s="577"/>
      <c r="V151" s="577"/>
      <c r="W151" s="577"/>
      <c r="X151" s="577"/>
      <c r="Y151" s="577"/>
      <c r="Z151" s="577"/>
      <c r="AA151" s="577"/>
      <c r="AB151" s="577"/>
      <c r="AC151" s="577"/>
      <c r="AD151" s="577"/>
      <c r="AE151" s="577"/>
      <c r="AF151" s="577"/>
      <c r="AG151" s="577"/>
      <c r="AH151" s="577"/>
      <c r="AI151" s="577"/>
      <c r="AJ151" s="577"/>
      <c r="AK151" s="577"/>
      <c r="AL151" s="577"/>
      <c r="AM151" s="577"/>
      <c r="AN151" s="577"/>
      <c r="AO151" s="577"/>
      <c r="AP151" s="577"/>
      <c r="AQ151" s="577"/>
      <c r="AR151" s="577"/>
      <c r="AS151" s="577"/>
      <c r="AT151" s="577"/>
      <c r="AU151" s="577"/>
      <c r="AV151" s="577"/>
      <c r="AW151" s="577"/>
      <c r="AX151" s="577"/>
      <c r="AY151" s="577"/>
      <c r="AZ151" s="577"/>
      <c r="BA151" s="577"/>
      <c r="BB151" s="577"/>
      <c r="BC151" s="577"/>
      <c r="BD151" s="577"/>
      <c r="BE151" s="936" t="s">
        <v>171</v>
      </c>
      <c r="BF151" s="936"/>
      <c r="BG151" s="936"/>
      <c r="BH151" s="946"/>
      <c r="BI151" s="937"/>
      <c r="BR151" s="238"/>
    </row>
    <row r="152" spans="1:70" s="423" customFormat="1" ht="40.5" customHeight="1" x14ac:dyDescent="0.25">
      <c r="A152" s="938" t="s">
        <v>224</v>
      </c>
      <c r="B152" s="939"/>
      <c r="C152" s="939"/>
      <c r="D152" s="577" t="s">
        <v>383</v>
      </c>
      <c r="E152" s="577"/>
      <c r="F152" s="577"/>
      <c r="G152" s="577"/>
      <c r="H152" s="577"/>
      <c r="I152" s="577"/>
      <c r="J152" s="577"/>
      <c r="K152" s="577"/>
      <c r="L152" s="577"/>
      <c r="M152" s="577"/>
      <c r="N152" s="577"/>
      <c r="O152" s="577"/>
      <c r="P152" s="577"/>
      <c r="Q152" s="577"/>
      <c r="R152" s="577"/>
      <c r="S152" s="577"/>
      <c r="T152" s="577"/>
      <c r="U152" s="577"/>
      <c r="V152" s="577"/>
      <c r="W152" s="577"/>
      <c r="X152" s="577"/>
      <c r="Y152" s="577"/>
      <c r="Z152" s="577"/>
      <c r="AA152" s="577"/>
      <c r="AB152" s="577"/>
      <c r="AC152" s="577"/>
      <c r="AD152" s="577"/>
      <c r="AE152" s="577"/>
      <c r="AF152" s="577"/>
      <c r="AG152" s="577"/>
      <c r="AH152" s="577"/>
      <c r="AI152" s="577"/>
      <c r="AJ152" s="577"/>
      <c r="AK152" s="577"/>
      <c r="AL152" s="577"/>
      <c r="AM152" s="577"/>
      <c r="AN152" s="577"/>
      <c r="AO152" s="577"/>
      <c r="AP152" s="577"/>
      <c r="AQ152" s="577"/>
      <c r="AR152" s="577"/>
      <c r="AS152" s="577"/>
      <c r="AT152" s="577"/>
      <c r="AU152" s="577"/>
      <c r="AV152" s="577"/>
      <c r="AW152" s="577"/>
      <c r="AX152" s="577"/>
      <c r="AY152" s="577"/>
      <c r="AZ152" s="577"/>
      <c r="BA152" s="577"/>
      <c r="BB152" s="577"/>
      <c r="BC152" s="577"/>
      <c r="BD152" s="577"/>
      <c r="BE152" s="936" t="s">
        <v>172</v>
      </c>
      <c r="BF152" s="936"/>
      <c r="BG152" s="936"/>
      <c r="BH152" s="946"/>
      <c r="BI152" s="937"/>
      <c r="BR152" s="238"/>
    </row>
    <row r="153" spans="1:70" s="423" customFormat="1" ht="42.75" customHeight="1" x14ac:dyDescent="0.25">
      <c r="A153" s="938" t="s">
        <v>225</v>
      </c>
      <c r="B153" s="939"/>
      <c r="C153" s="939"/>
      <c r="D153" s="577" t="s">
        <v>384</v>
      </c>
      <c r="E153" s="577"/>
      <c r="F153" s="577"/>
      <c r="G153" s="577"/>
      <c r="H153" s="577"/>
      <c r="I153" s="577"/>
      <c r="J153" s="577"/>
      <c r="K153" s="577"/>
      <c r="L153" s="577"/>
      <c r="M153" s="577"/>
      <c r="N153" s="577"/>
      <c r="O153" s="577"/>
      <c r="P153" s="577"/>
      <c r="Q153" s="577"/>
      <c r="R153" s="577"/>
      <c r="S153" s="577"/>
      <c r="T153" s="577"/>
      <c r="U153" s="577"/>
      <c r="V153" s="577"/>
      <c r="W153" s="577"/>
      <c r="X153" s="577"/>
      <c r="Y153" s="577"/>
      <c r="Z153" s="577"/>
      <c r="AA153" s="577"/>
      <c r="AB153" s="577"/>
      <c r="AC153" s="577"/>
      <c r="AD153" s="577"/>
      <c r="AE153" s="577"/>
      <c r="AF153" s="577"/>
      <c r="AG153" s="577"/>
      <c r="AH153" s="577"/>
      <c r="AI153" s="577"/>
      <c r="AJ153" s="577"/>
      <c r="AK153" s="577"/>
      <c r="AL153" s="577"/>
      <c r="AM153" s="577"/>
      <c r="AN153" s="577"/>
      <c r="AO153" s="577"/>
      <c r="AP153" s="577"/>
      <c r="AQ153" s="577"/>
      <c r="AR153" s="577"/>
      <c r="AS153" s="577"/>
      <c r="AT153" s="577"/>
      <c r="AU153" s="577"/>
      <c r="AV153" s="577"/>
      <c r="AW153" s="577"/>
      <c r="AX153" s="577"/>
      <c r="AY153" s="577"/>
      <c r="AZ153" s="577"/>
      <c r="BA153" s="577"/>
      <c r="BB153" s="577"/>
      <c r="BC153" s="577"/>
      <c r="BD153" s="577"/>
      <c r="BE153" s="936" t="s">
        <v>173</v>
      </c>
      <c r="BF153" s="936"/>
      <c r="BG153" s="936"/>
      <c r="BH153" s="946"/>
      <c r="BI153" s="937"/>
      <c r="BR153" s="238"/>
    </row>
    <row r="154" spans="1:70" s="423" customFormat="1" ht="60" customHeight="1" x14ac:dyDescent="0.25">
      <c r="A154" s="938" t="s">
        <v>226</v>
      </c>
      <c r="B154" s="939"/>
      <c r="C154" s="939"/>
      <c r="D154" s="577" t="s">
        <v>385</v>
      </c>
      <c r="E154" s="577"/>
      <c r="F154" s="577"/>
      <c r="G154" s="577"/>
      <c r="H154" s="577"/>
      <c r="I154" s="577"/>
      <c r="J154" s="577"/>
      <c r="K154" s="577"/>
      <c r="L154" s="577"/>
      <c r="M154" s="577"/>
      <c r="N154" s="577"/>
      <c r="O154" s="577"/>
      <c r="P154" s="577"/>
      <c r="Q154" s="577"/>
      <c r="R154" s="577"/>
      <c r="S154" s="577"/>
      <c r="T154" s="577"/>
      <c r="U154" s="577"/>
      <c r="V154" s="577"/>
      <c r="W154" s="577"/>
      <c r="X154" s="577"/>
      <c r="Y154" s="577"/>
      <c r="Z154" s="577"/>
      <c r="AA154" s="577"/>
      <c r="AB154" s="577"/>
      <c r="AC154" s="577"/>
      <c r="AD154" s="577"/>
      <c r="AE154" s="577"/>
      <c r="AF154" s="577"/>
      <c r="AG154" s="577"/>
      <c r="AH154" s="577"/>
      <c r="AI154" s="577"/>
      <c r="AJ154" s="577"/>
      <c r="AK154" s="577"/>
      <c r="AL154" s="577"/>
      <c r="AM154" s="577"/>
      <c r="AN154" s="577"/>
      <c r="AO154" s="577"/>
      <c r="AP154" s="577"/>
      <c r="AQ154" s="577"/>
      <c r="AR154" s="577"/>
      <c r="AS154" s="577"/>
      <c r="AT154" s="577"/>
      <c r="AU154" s="577"/>
      <c r="AV154" s="577"/>
      <c r="AW154" s="577"/>
      <c r="AX154" s="577"/>
      <c r="AY154" s="577"/>
      <c r="AZ154" s="577"/>
      <c r="BA154" s="577"/>
      <c r="BB154" s="577"/>
      <c r="BC154" s="577"/>
      <c r="BD154" s="577"/>
      <c r="BE154" s="936" t="s">
        <v>255</v>
      </c>
      <c r="BF154" s="936"/>
      <c r="BG154" s="936"/>
      <c r="BH154" s="946"/>
      <c r="BI154" s="937"/>
      <c r="BR154" s="238"/>
    </row>
    <row r="155" spans="1:70" s="423" customFormat="1" ht="50.25" customHeight="1" x14ac:dyDescent="0.25">
      <c r="A155" s="938" t="s">
        <v>306</v>
      </c>
      <c r="B155" s="939"/>
      <c r="C155" s="939"/>
      <c r="D155" s="577" t="s">
        <v>386</v>
      </c>
      <c r="E155" s="577"/>
      <c r="F155" s="577"/>
      <c r="G155" s="577"/>
      <c r="H155" s="577"/>
      <c r="I155" s="577"/>
      <c r="J155" s="577"/>
      <c r="K155" s="577"/>
      <c r="L155" s="577"/>
      <c r="M155" s="577"/>
      <c r="N155" s="577"/>
      <c r="O155" s="577"/>
      <c r="P155" s="577"/>
      <c r="Q155" s="577"/>
      <c r="R155" s="577"/>
      <c r="S155" s="577"/>
      <c r="T155" s="577"/>
      <c r="U155" s="577"/>
      <c r="V155" s="577"/>
      <c r="W155" s="577"/>
      <c r="X155" s="577"/>
      <c r="Y155" s="577"/>
      <c r="Z155" s="577"/>
      <c r="AA155" s="577"/>
      <c r="AB155" s="577"/>
      <c r="AC155" s="577"/>
      <c r="AD155" s="577"/>
      <c r="AE155" s="577"/>
      <c r="AF155" s="577"/>
      <c r="AG155" s="577"/>
      <c r="AH155" s="577"/>
      <c r="AI155" s="577"/>
      <c r="AJ155" s="577"/>
      <c r="AK155" s="577"/>
      <c r="AL155" s="577"/>
      <c r="AM155" s="577"/>
      <c r="AN155" s="577"/>
      <c r="AO155" s="577"/>
      <c r="AP155" s="577"/>
      <c r="AQ155" s="577"/>
      <c r="AR155" s="577"/>
      <c r="AS155" s="577"/>
      <c r="AT155" s="577"/>
      <c r="AU155" s="577"/>
      <c r="AV155" s="577"/>
      <c r="AW155" s="577"/>
      <c r="AX155" s="577"/>
      <c r="AY155" s="577"/>
      <c r="AZ155" s="577"/>
      <c r="BA155" s="577"/>
      <c r="BB155" s="577"/>
      <c r="BC155" s="577"/>
      <c r="BD155" s="577"/>
      <c r="BE155" s="936" t="s">
        <v>282</v>
      </c>
      <c r="BF155" s="936"/>
      <c r="BG155" s="936"/>
      <c r="BH155" s="946"/>
      <c r="BI155" s="937"/>
      <c r="BR155" s="238"/>
    </row>
    <row r="156" spans="1:70" s="423" customFormat="1" ht="45" customHeight="1" x14ac:dyDescent="0.25">
      <c r="A156" s="938" t="s">
        <v>307</v>
      </c>
      <c r="B156" s="939"/>
      <c r="C156" s="939"/>
      <c r="D156" s="577" t="s">
        <v>387</v>
      </c>
      <c r="E156" s="577"/>
      <c r="F156" s="577"/>
      <c r="G156" s="577"/>
      <c r="H156" s="577"/>
      <c r="I156" s="577"/>
      <c r="J156" s="577"/>
      <c r="K156" s="577"/>
      <c r="L156" s="577"/>
      <c r="M156" s="577"/>
      <c r="N156" s="577"/>
      <c r="O156" s="577"/>
      <c r="P156" s="577"/>
      <c r="Q156" s="577"/>
      <c r="R156" s="577"/>
      <c r="S156" s="577"/>
      <c r="T156" s="577"/>
      <c r="U156" s="577"/>
      <c r="V156" s="577"/>
      <c r="W156" s="577"/>
      <c r="X156" s="577"/>
      <c r="Y156" s="577"/>
      <c r="Z156" s="577"/>
      <c r="AA156" s="577"/>
      <c r="AB156" s="577"/>
      <c r="AC156" s="577"/>
      <c r="AD156" s="577"/>
      <c r="AE156" s="577"/>
      <c r="AF156" s="577"/>
      <c r="AG156" s="577"/>
      <c r="AH156" s="577"/>
      <c r="AI156" s="577"/>
      <c r="AJ156" s="577"/>
      <c r="AK156" s="577"/>
      <c r="AL156" s="577"/>
      <c r="AM156" s="577"/>
      <c r="AN156" s="577"/>
      <c r="AO156" s="577"/>
      <c r="AP156" s="577"/>
      <c r="AQ156" s="577"/>
      <c r="AR156" s="577"/>
      <c r="AS156" s="577"/>
      <c r="AT156" s="577"/>
      <c r="AU156" s="577"/>
      <c r="AV156" s="577"/>
      <c r="AW156" s="577"/>
      <c r="AX156" s="577"/>
      <c r="AY156" s="577"/>
      <c r="AZ156" s="577"/>
      <c r="BA156" s="577"/>
      <c r="BB156" s="577"/>
      <c r="BC156" s="577"/>
      <c r="BD156" s="577"/>
      <c r="BE156" s="936" t="s">
        <v>283</v>
      </c>
      <c r="BF156" s="936"/>
      <c r="BG156" s="936"/>
      <c r="BH156" s="946"/>
      <c r="BI156" s="937"/>
      <c r="BR156" s="238"/>
    </row>
    <row r="157" spans="1:70" s="423" customFormat="1" ht="58.5" customHeight="1" x14ac:dyDescent="0.25">
      <c r="A157" s="938" t="s">
        <v>309</v>
      </c>
      <c r="B157" s="939"/>
      <c r="C157" s="939"/>
      <c r="D157" s="577" t="s">
        <v>388</v>
      </c>
      <c r="E157" s="577"/>
      <c r="F157" s="577"/>
      <c r="G157" s="577"/>
      <c r="H157" s="577"/>
      <c r="I157" s="577"/>
      <c r="J157" s="577"/>
      <c r="K157" s="577"/>
      <c r="L157" s="577"/>
      <c r="M157" s="577"/>
      <c r="N157" s="577"/>
      <c r="O157" s="577"/>
      <c r="P157" s="577"/>
      <c r="Q157" s="577"/>
      <c r="R157" s="577"/>
      <c r="S157" s="577"/>
      <c r="T157" s="577"/>
      <c r="U157" s="577"/>
      <c r="V157" s="577"/>
      <c r="W157" s="577"/>
      <c r="X157" s="577"/>
      <c r="Y157" s="577"/>
      <c r="Z157" s="577"/>
      <c r="AA157" s="577"/>
      <c r="AB157" s="577"/>
      <c r="AC157" s="577"/>
      <c r="AD157" s="577"/>
      <c r="AE157" s="577"/>
      <c r="AF157" s="577"/>
      <c r="AG157" s="577"/>
      <c r="AH157" s="577"/>
      <c r="AI157" s="577"/>
      <c r="AJ157" s="577"/>
      <c r="AK157" s="577"/>
      <c r="AL157" s="577"/>
      <c r="AM157" s="577"/>
      <c r="AN157" s="577"/>
      <c r="AO157" s="577"/>
      <c r="AP157" s="577"/>
      <c r="AQ157" s="577"/>
      <c r="AR157" s="577"/>
      <c r="AS157" s="577"/>
      <c r="AT157" s="577"/>
      <c r="AU157" s="577"/>
      <c r="AV157" s="577"/>
      <c r="AW157" s="577"/>
      <c r="AX157" s="577"/>
      <c r="AY157" s="577"/>
      <c r="AZ157" s="577"/>
      <c r="BA157" s="577"/>
      <c r="BB157" s="577"/>
      <c r="BC157" s="577"/>
      <c r="BD157" s="577"/>
      <c r="BE157" s="936" t="s">
        <v>342</v>
      </c>
      <c r="BF157" s="936"/>
      <c r="BG157" s="936"/>
      <c r="BH157" s="946"/>
      <c r="BI157" s="937"/>
      <c r="BR157" s="238"/>
    </row>
    <row r="158" spans="1:70" s="423" customFormat="1" ht="45" customHeight="1" x14ac:dyDescent="0.25">
      <c r="A158" s="938" t="s">
        <v>310</v>
      </c>
      <c r="B158" s="939"/>
      <c r="C158" s="939"/>
      <c r="D158" s="577" t="s">
        <v>389</v>
      </c>
      <c r="E158" s="577"/>
      <c r="F158" s="577"/>
      <c r="G158" s="577"/>
      <c r="H158" s="577"/>
      <c r="I158" s="577"/>
      <c r="J158" s="577"/>
      <c r="K158" s="577"/>
      <c r="L158" s="577"/>
      <c r="M158" s="577"/>
      <c r="N158" s="577"/>
      <c r="O158" s="577"/>
      <c r="P158" s="577"/>
      <c r="Q158" s="577"/>
      <c r="R158" s="577"/>
      <c r="S158" s="577"/>
      <c r="T158" s="577"/>
      <c r="U158" s="577"/>
      <c r="V158" s="577"/>
      <c r="W158" s="577"/>
      <c r="X158" s="577"/>
      <c r="Y158" s="577"/>
      <c r="Z158" s="577"/>
      <c r="AA158" s="577"/>
      <c r="AB158" s="577"/>
      <c r="AC158" s="577"/>
      <c r="AD158" s="577"/>
      <c r="AE158" s="577"/>
      <c r="AF158" s="577"/>
      <c r="AG158" s="577"/>
      <c r="AH158" s="577"/>
      <c r="AI158" s="577"/>
      <c r="AJ158" s="577"/>
      <c r="AK158" s="577"/>
      <c r="AL158" s="577"/>
      <c r="AM158" s="577"/>
      <c r="AN158" s="577"/>
      <c r="AO158" s="577"/>
      <c r="AP158" s="577"/>
      <c r="AQ158" s="577"/>
      <c r="AR158" s="577"/>
      <c r="AS158" s="577"/>
      <c r="AT158" s="577"/>
      <c r="AU158" s="577"/>
      <c r="AV158" s="577"/>
      <c r="AW158" s="577"/>
      <c r="AX158" s="577"/>
      <c r="AY158" s="577"/>
      <c r="AZ158" s="577"/>
      <c r="BA158" s="577"/>
      <c r="BB158" s="577"/>
      <c r="BC158" s="577"/>
      <c r="BD158" s="577"/>
      <c r="BE158" s="936" t="s">
        <v>261</v>
      </c>
      <c r="BF158" s="936"/>
      <c r="BG158" s="936"/>
      <c r="BH158" s="946"/>
      <c r="BI158" s="937"/>
      <c r="BR158" s="238"/>
    </row>
    <row r="159" spans="1:70" s="423" customFormat="1" ht="33.75" customHeight="1" x14ac:dyDescent="0.25">
      <c r="A159" s="938" t="s">
        <v>311</v>
      </c>
      <c r="B159" s="939"/>
      <c r="C159" s="939"/>
      <c r="D159" s="577" t="s">
        <v>316</v>
      </c>
      <c r="E159" s="577"/>
      <c r="F159" s="577"/>
      <c r="G159" s="577"/>
      <c r="H159" s="577"/>
      <c r="I159" s="577"/>
      <c r="J159" s="577"/>
      <c r="K159" s="577"/>
      <c r="L159" s="577"/>
      <c r="M159" s="577"/>
      <c r="N159" s="577"/>
      <c r="O159" s="577"/>
      <c r="P159" s="577"/>
      <c r="Q159" s="577"/>
      <c r="R159" s="577"/>
      <c r="S159" s="577"/>
      <c r="T159" s="577"/>
      <c r="U159" s="577"/>
      <c r="V159" s="577"/>
      <c r="W159" s="577"/>
      <c r="X159" s="577"/>
      <c r="Y159" s="577"/>
      <c r="Z159" s="577"/>
      <c r="AA159" s="577"/>
      <c r="AB159" s="577"/>
      <c r="AC159" s="577"/>
      <c r="AD159" s="577"/>
      <c r="AE159" s="577"/>
      <c r="AF159" s="577"/>
      <c r="AG159" s="577"/>
      <c r="AH159" s="577"/>
      <c r="AI159" s="577"/>
      <c r="AJ159" s="577"/>
      <c r="AK159" s="577"/>
      <c r="AL159" s="577"/>
      <c r="AM159" s="577"/>
      <c r="AN159" s="577"/>
      <c r="AO159" s="577"/>
      <c r="AP159" s="577"/>
      <c r="AQ159" s="577"/>
      <c r="AR159" s="577"/>
      <c r="AS159" s="577"/>
      <c r="AT159" s="577"/>
      <c r="AU159" s="577"/>
      <c r="AV159" s="577"/>
      <c r="AW159" s="577"/>
      <c r="AX159" s="577"/>
      <c r="AY159" s="577"/>
      <c r="AZ159" s="577"/>
      <c r="BA159" s="577"/>
      <c r="BB159" s="577"/>
      <c r="BC159" s="577"/>
      <c r="BD159" s="577"/>
      <c r="BE159" s="936" t="s">
        <v>262</v>
      </c>
      <c r="BF159" s="936"/>
      <c r="BG159" s="936"/>
      <c r="BH159" s="946"/>
      <c r="BI159" s="937"/>
      <c r="BR159" s="238"/>
    </row>
    <row r="160" spans="1:70" s="423" customFormat="1" ht="58.5" customHeight="1" x14ac:dyDescent="0.25">
      <c r="A160" s="938" t="s">
        <v>312</v>
      </c>
      <c r="B160" s="939"/>
      <c r="C160" s="939"/>
      <c r="D160" s="577" t="s">
        <v>390</v>
      </c>
      <c r="E160" s="577"/>
      <c r="F160" s="577"/>
      <c r="G160" s="577"/>
      <c r="H160" s="577"/>
      <c r="I160" s="577"/>
      <c r="J160" s="577"/>
      <c r="K160" s="577"/>
      <c r="L160" s="577"/>
      <c r="M160" s="577"/>
      <c r="N160" s="577"/>
      <c r="O160" s="577"/>
      <c r="P160" s="577"/>
      <c r="Q160" s="577"/>
      <c r="R160" s="577"/>
      <c r="S160" s="577"/>
      <c r="T160" s="577"/>
      <c r="U160" s="577"/>
      <c r="V160" s="577"/>
      <c r="W160" s="577"/>
      <c r="X160" s="577"/>
      <c r="Y160" s="577"/>
      <c r="Z160" s="577"/>
      <c r="AA160" s="577"/>
      <c r="AB160" s="577"/>
      <c r="AC160" s="577"/>
      <c r="AD160" s="577"/>
      <c r="AE160" s="577"/>
      <c r="AF160" s="577"/>
      <c r="AG160" s="577"/>
      <c r="AH160" s="577"/>
      <c r="AI160" s="577"/>
      <c r="AJ160" s="577"/>
      <c r="AK160" s="577"/>
      <c r="AL160" s="577"/>
      <c r="AM160" s="577"/>
      <c r="AN160" s="577"/>
      <c r="AO160" s="577"/>
      <c r="AP160" s="577"/>
      <c r="AQ160" s="577"/>
      <c r="AR160" s="577"/>
      <c r="AS160" s="577"/>
      <c r="AT160" s="577"/>
      <c r="AU160" s="577"/>
      <c r="AV160" s="577"/>
      <c r="AW160" s="577"/>
      <c r="AX160" s="577"/>
      <c r="AY160" s="577"/>
      <c r="AZ160" s="577"/>
      <c r="BA160" s="577"/>
      <c r="BB160" s="577"/>
      <c r="BC160" s="577"/>
      <c r="BD160" s="577"/>
      <c r="BE160" s="936" t="s">
        <v>346</v>
      </c>
      <c r="BF160" s="936"/>
      <c r="BG160" s="936"/>
      <c r="BH160" s="946"/>
      <c r="BI160" s="937"/>
      <c r="BR160" s="238"/>
    </row>
    <row r="161" spans="1:238" s="423" customFormat="1" ht="55.5" customHeight="1" x14ac:dyDescent="0.25">
      <c r="A161" s="938" t="s">
        <v>313</v>
      </c>
      <c r="B161" s="939"/>
      <c r="C161" s="939"/>
      <c r="D161" s="577" t="s">
        <v>391</v>
      </c>
      <c r="E161" s="577"/>
      <c r="F161" s="577"/>
      <c r="G161" s="577"/>
      <c r="H161" s="577"/>
      <c r="I161" s="577"/>
      <c r="J161" s="577"/>
      <c r="K161" s="577"/>
      <c r="L161" s="577"/>
      <c r="M161" s="577"/>
      <c r="N161" s="577"/>
      <c r="O161" s="577"/>
      <c r="P161" s="577"/>
      <c r="Q161" s="577"/>
      <c r="R161" s="577"/>
      <c r="S161" s="577"/>
      <c r="T161" s="577"/>
      <c r="U161" s="577"/>
      <c r="V161" s="577"/>
      <c r="W161" s="577"/>
      <c r="X161" s="577"/>
      <c r="Y161" s="577"/>
      <c r="Z161" s="577"/>
      <c r="AA161" s="577"/>
      <c r="AB161" s="577"/>
      <c r="AC161" s="577"/>
      <c r="AD161" s="577"/>
      <c r="AE161" s="577"/>
      <c r="AF161" s="577"/>
      <c r="AG161" s="577"/>
      <c r="AH161" s="577"/>
      <c r="AI161" s="577"/>
      <c r="AJ161" s="577"/>
      <c r="AK161" s="577"/>
      <c r="AL161" s="577"/>
      <c r="AM161" s="577"/>
      <c r="AN161" s="577"/>
      <c r="AO161" s="577"/>
      <c r="AP161" s="577"/>
      <c r="AQ161" s="577"/>
      <c r="AR161" s="577"/>
      <c r="AS161" s="577"/>
      <c r="AT161" s="577"/>
      <c r="AU161" s="577"/>
      <c r="AV161" s="577"/>
      <c r="AW161" s="577"/>
      <c r="AX161" s="577"/>
      <c r="AY161" s="577"/>
      <c r="AZ161" s="577"/>
      <c r="BA161" s="577"/>
      <c r="BB161" s="577"/>
      <c r="BC161" s="577"/>
      <c r="BD161" s="577"/>
      <c r="BE161" s="936" t="s">
        <v>348</v>
      </c>
      <c r="BF161" s="936"/>
      <c r="BG161" s="936"/>
      <c r="BH161" s="946"/>
      <c r="BI161" s="937"/>
      <c r="BR161" s="238"/>
    </row>
    <row r="162" spans="1:238" s="423" customFormat="1" ht="44.25" customHeight="1" x14ac:dyDescent="0.25">
      <c r="A162" s="938" t="s">
        <v>377</v>
      </c>
      <c r="B162" s="939"/>
      <c r="C162" s="939"/>
      <c r="D162" s="577" t="s">
        <v>392</v>
      </c>
      <c r="E162" s="577"/>
      <c r="F162" s="577"/>
      <c r="G162" s="577"/>
      <c r="H162" s="577"/>
      <c r="I162" s="577"/>
      <c r="J162" s="577"/>
      <c r="K162" s="577"/>
      <c r="L162" s="577"/>
      <c r="M162" s="577"/>
      <c r="N162" s="577"/>
      <c r="O162" s="577"/>
      <c r="P162" s="577"/>
      <c r="Q162" s="577"/>
      <c r="R162" s="577"/>
      <c r="S162" s="577"/>
      <c r="T162" s="577"/>
      <c r="U162" s="577"/>
      <c r="V162" s="577"/>
      <c r="W162" s="577"/>
      <c r="X162" s="577"/>
      <c r="Y162" s="577"/>
      <c r="Z162" s="577"/>
      <c r="AA162" s="577"/>
      <c r="AB162" s="577"/>
      <c r="AC162" s="577"/>
      <c r="AD162" s="577"/>
      <c r="AE162" s="577"/>
      <c r="AF162" s="577"/>
      <c r="AG162" s="577"/>
      <c r="AH162" s="577"/>
      <c r="AI162" s="577"/>
      <c r="AJ162" s="577"/>
      <c r="AK162" s="577"/>
      <c r="AL162" s="577"/>
      <c r="AM162" s="577"/>
      <c r="AN162" s="577"/>
      <c r="AO162" s="577"/>
      <c r="AP162" s="577"/>
      <c r="AQ162" s="577"/>
      <c r="AR162" s="577"/>
      <c r="AS162" s="577"/>
      <c r="AT162" s="577"/>
      <c r="AU162" s="577"/>
      <c r="AV162" s="577"/>
      <c r="AW162" s="577"/>
      <c r="AX162" s="577"/>
      <c r="AY162" s="577"/>
      <c r="AZ162" s="577"/>
      <c r="BA162" s="577"/>
      <c r="BB162" s="577"/>
      <c r="BC162" s="577"/>
      <c r="BD162" s="577"/>
      <c r="BE162" s="936" t="s">
        <v>350</v>
      </c>
      <c r="BF162" s="936"/>
      <c r="BG162" s="936"/>
      <c r="BH162" s="946"/>
      <c r="BI162" s="937"/>
      <c r="BR162" s="238"/>
    </row>
    <row r="163" spans="1:238" s="423" customFormat="1" ht="57.75" customHeight="1" x14ac:dyDescent="0.25">
      <c r="A163" s="938" t="s">
        <v>378</v>
      </c>
      <c r="B163" s="939"/>
      <c r="C163" s="939"/>
      <c r="D163" s="577" t="s">
        <v>393</v>
      </c>
      <c r="E163" s="577"/>
      <c r="F163" s="577"/>
      <c r="G163" s="577"/>
      <c r="H163" s="577"/>
      <c r="I163" s="577"/>
      <c r="J163" s="577"/>
      <c r="K163" s="577"/>
      <c r="L163" s="577"/>
      <c r="M163" s="577"/>
      <c r="N163" s="577"/>
      <c r="O163" s="577"/>
      <c r="P163" s="577"/>
      <c r="Q163" s="577"/>
      <c r="R163" s="577"/>
      <c r="S163" s="577"/>
      <c r="T163" s="577"/>
      <c r="U163" s="577"/>
      <c r="V163" s="577"/>
      <c r="W163" s="577"/>
      <c r="X163" s="577"/>
      <c r="Y163" s="577"/>
      <c r="Z163" s="577"/>
      <c r="AA163" s="577"/>
      <c r="AB163" s="577"/>
      <c r="AC163" s="577"/>
      <c r="AD163" s="577"/>
      <c r="AE163" s="577"/>
      <c r="AF163" s="577"/>
      <c r="AG163" s="577"/>
      <c r="AH163" s="577"/>
      <c r="AI163" s="577"/>
      <c r="AJ163" s="577"/>
      <c r="AK163" s="577"/>
      <c r="AL163" s="577"/>
      <c r="AM163" s="577"/>
      <c r="AN163" s="577"/>
      <c r="AO163" s="577"/>
      <c r="AP163" s="577"/>
      <c r="AQ163" s="577"/>
      <c r="AR163" s="577"/>
      <c r="AS163" s="577"/>
      <c r="AT163" s="577"/>
      <c r="AU163" s="577"/>
      <c r="AV163" s="577"/>
      <c r="AW163" s="577"/>
      <c r="AX163" s="577"/>
      <c r="AY163" s="577"/>
      <c r="AZ163" s="577"/>
      <c r="BA163" s="577"/>
      <c r="BB163" s="577"/>
      <c r="BC163" s="577"/>
      <c r="BD163" s="577"/>
      <c r="BE163" s="936" t="s">
        <v>354</v>
      </c>
      <c r="BF163" s="936"/>
      <c r="BG163" s="936"/>
      <c r="BH163" s="946"/>
      <c r="BI163" s="937"/>
      <c r="BR163" s="238"/>
    </row>
    <row r="164" spans="1:238" s="423" customFormat="1" ht="44.25" customHeight="1" x14ac:dyDescent="0.25">
      <c r="A164" s="938" t="s">
        <v>379</v>
      </c>
      <c r="B164" s="939"/>
      <c r="C164" s="939"/>
      <c r="D164" s="577" t="s">
        <v>394</v>
      </c>
      <c r="E164" s="577"/>
      <c r="F164" s="577"/>
      <c r="G164" s="577"/>
      <c r="H164" s="577"/>
      <c r="I164" s="577"/>
      <c r="J164" s="577"/>
      <c r="K164" s="577"/>
      <c r="L164" s="577"/>
      <c r="M164" s="577"/>
      <c r="N164" s="577"/>
      <c r="O164" s="577"/>
      <c r="P164" s="577"/>
      <c r="Q164" s="577"/>
      <c r="R164" s="577"/>
      <c r="S164" s="577"/>
      <c r="T164" s="577"/>
      <c r="U164" s="577"/>
      <c r="V164" s="577"/>
      <c r="W164" s="577"/>
      <c r="X164" s="577"/>
      <c r="Y164" s="577"/>
      <c r="Z164" s="577"/>
      <c r="AA164" s="577"/>
      <c r="AB164" s="577"/>
      <c r="AC164" s="577"/>
      <c r="AD164" s="577"/>
      <c r="AE164" s="577"/>
      <c r="AF164" s="577"/>
      <c r="AG164" s="577"/>
      <c r="AH164" s="577"/>
      <c r="AI164" s="577"/>
      <c r="AJ164" s="577"/>
      <c r="AK164" s="577"/>
      <c r="AL164" s="577"/>
      <c r="AM164" s="577"/>
      <c r="AN164" s="577"/>
      <c r="AO164" s="577"/>
      <c r="AP164" s="577"/>
      <c r="AQ164" s="577"/>
      <c r="AR164" s="577"/>
      <c r="AS164" s="577"/>
      <c r="AT164" s="577"/>
      <c r="AU164" s="577"/>
      <c r="AV164" s="577"/>
      <c r="AW164" s="577"/>
      <c r="AX164" s="577"/>
      <c r="AY164" s="577"/>
      <c r="AZ164" s="577"/>
      <c r="BA164" s="577"/>
      <c r="BB164" s="577"/>
      <c r="BC164" s="577"/>
      <c r="BD164" s="577"/>
      <c r="BE164" s="936" t="s">
        <v>357</v>
      </c>
      <c r="BF164" s="936"/>
      <c r="BG164" s="936"/>
      <c r="BH164" s="946"/>
      <c r="BI164" s="937"/>
      <c r="BR164" s="238"/>
    </row>
    <row r="165" spans="1:238" s="423" customFormat="1" ht="56.25" customHeight="1" x14ac:dyDescent="0.25">
      <c r="A165" s="938" t="s">
        <v>380</v>
      </c>
      <c r="B165" s="939"/>
      <c r="C165" s="939"/>
      <c r="D165" s="577" t="s">
        <v>315</v>
      </c>
      <c r="E165" s="577"/>
      <c r="F165" s="577"/>
      <c r="G165" s="577"/>
      <c r="H165" s="577"/>
      <c r="I165" s="577"/>
      <c r="J165" s="577"/>
      <c r="K165" s="577"/>
      <c r="L165" s="577"/>
      <c r="M165" s="577"/>
      <c r="N165" s="577"/>
      <c r="O165" s="577"/>
      <c r="P165" s="577"/>
      <c r="Q165" s="577"/>
      <c r="R165" s="577"/>
      <c r="S165" s="577"/>
      <c r="T165" s="577"/>
      <c r="U165" s="577"/>
      <c r="V165" s="577"/>
      <c r="W165" s="577"/>
      <c r="X165" s="577"/>
      <c r="Y165" s="577"/>
      <c r="Z165" s="577"/>
      <c r="AA165" s="577"/>
      <c r="AB165" s="577"/>
      <c r="AC165" s="577"/>
      <c r="AD165" s="577"/>
      <c r="AE165" s="577"/>
      <c r="AF165" s="577"/>
      <c r="AG165" s="577"/>
      <c r="AH165" s="577"/>
      <c r="AI165" s="577"/>
      <c r="AJ165" s="577"/>
      <c r="AK165" s="577"/>
      <c r="AL165" s="577"/>
      <c r="AM165" s="577"/>
      <c r="AN165" s="577"/>
      <c r="AO165" s="577"/>
      <c r="AP165" s="577"/>
      <c r="AQ165" s="577"/>
      <c r="AR165" s="577"/>
      <c r="AS165" s="577"/>
      <c r="AT165" s="577"/>
      <c r="AU165" s="577"/>
      <c r="AV165" s="577"/>
      <c r="AW165" s="577"/>
      <c r="AX165" s="577"/>
      <c r="AY165" s="577"/>
      <c r="AZ165" s="577"/>
      <c r="BA165" s="577"/>
      <c r="BB165" s="577"/>
      <c r="BC165" s="577"/>
      <c r="BD165" s="577"/>
      <c r="BE165" s="936" t="s">
        <v>360</v>
      </c>
      <c r="BF165" s="936"/>
      <c r="BG165" s="936"/>
      <c r="BH165" s="946"/>
      <c r="BI165" s="937"/>
      <c r="BR165" s="238"/>
    </row>
    <row r="166" spans="1:238" s="423" customFormat="1" ht="35.25" customHeight="1" x14ac:dyDescent="0.25">
      <c r="A166" s="938" t="s">
        <v>381</v>
      </c>
      <c r="B166" s="939"/>
      <c r="C166" s="939"/>
      <c r="D166" s="577" t="s">
        <v>314</v>
      </c>
      <c r="E166" s="577"/>
      <c r="F166" s="577"/>
      <c r="G166" s="577"/>
      <c r="H166" s="577"/>
      <c r="I166" s="577"/>
      <c r="J166" s="577"/>
      <c r="K166" s="577"/>
      <c r="L166" s="577"/>
      <c r="M166" s="577"/>
      <c r="N166" s="577"/>
      <c r="O166" s="577"/>
      <c r="P166" s="577"/>
      <c r="Q166" s="577"/>
      <c r="R166" s="577"/>
      <c r="S166" s="577"/>
      <c r="T166" s="577"/>
      <c r="U166" s="577"/>
      <c r="V166" s="577"/>
      <c r="W166" s="577"/>
      <c r="X166" s="577"/>
      <c r="Y166" s="577"/>
      <c r="Z166" s="577"/>
      <c r="AA166" s="577"/>
      <c r="AB166" s="577"/>
      <c r="AC166" s="577"/>
      <c r="AD166" s="577"/>
      <c r="AE166" s="577"/>
      <c r="AF166" s="577"/>
      <c r="AG166" s="577"/>
      <c r="AH166" s="577"/>
      <c r="AI166" s="577"/>
      <c r="AJ166" s="577"/>
      <c r="AK166" s="577"/>
      <c r="AL166" s="577"/>
      <c r="AM166" s="577"/>
      <c r="AN166" s="577"/>
      <c r="AO166" s="577"/>
      <c r="AP166" s="577"/>
      <c r="AQ166" s="577"/>
      <c r="AR166" s="577"/>
      <c r="AS166" s="577"/>
      <c r="AT166" s="577"/>
      <c r="AU166" s="577"/>
      <c r="AV166" s="577"/>
      <c r="AW166" s="577"/>
      <c r="AX166" s="577"/>
      <c r="AY166" s="577"/>
      <c r="AZ166" s="577"/>
      <c r="BA166" s="577"/>
      <c r="BB166" s="577"/>
      <c r="BC166" s="577"/>
      <c r="BD166" s="577"/>
      <c r="BE166" s="936" t="s">
        <v>363</v>
      </c>
      <c r="BF166" s="936"/>
      <c r="BG166" s="936"/>
      <c r="BH166" s="946"/>
      <c r="BI166" s="937"/>
      <c r="BR166" s="238"/>
    </row>
    <row r="167" spans="1:238" s="423" customFormat="1" ht="50.25" customHeight="1" x14ac:dyDescent="0.25">
      <c r="A167" s="938" t="s">
        <v>382</v>
      </c>
      <c r="B167" s="939"/>
      <c r="C167" s="939"/>
      <c r="D167" s="577" t="s">
        <v>395</v>
      </c>
      <c r="E167" s="577"/>
      <c r="F167" s="577"/>
      <c r="G167" s="577"/>
      <c r="H167" s="577"/>
      <c r="I167" s="577"/>
      <c r="J167" s="577"/>
      <c r="K167" s="577"/>
      <c r="L167" s="577"/>
      <c r="M167" s="577"/>
      <c r="N167" s="577"/>
      <c r="O167" s="577"/>
      <c r="P167" s="577"/>
      <c r="Q167" s="577"/>
      <c r="R167" s="577"/>
      <c r="S167" s="577"/>
      <c r="T167" s="577"/>
      <c r="U167" s="577"/>
      <c r="V167" s="577"/>
      <c r="W167" s="577"/>
      <c r="X167" s="577"/>
      <c r="Y167" s="577"/>
      <c r="Z167" s="577"/>
      <c r="AA167" s="577"/>
      <c r="AB167" s="577"/>
      <c r="AC167" s="577"/>
      <c r="AD167" s="577"/>
      <c r="AE167" s="577"/>
      <c r="AF167" s="577"/>
      <c r="AG167" s="577"/>
      <c r="AH167" s="577"/>
      <c r="AI167" s="577"/>
      <c r="AJ167" s="577"/>
      <c r="AK167" s="577"/>
      <c r="AL167" s="577"/>
      <c r="AM167" s="577"/>
      <c r="AN167" s="577"/>
      <c r="AO167" s="577"/>
      <c r="AP167" s="577"/>
      <c r="AQ167" s="577"/>
      <c r="AR167" s="577"/>
      <c r="AS167" s="577"/>
      <c r="AT167" s="577"/>
      <c r="AU167" s="577"/>
      <c r="AV167" s="577"/>
      <c r="AW167" s="577"/>
      <c r="AX167" s="577"/>
      <c r="AY167" s="577"/>
      <c r="AZ167" s="577"/>
      <c r="BA167" s="577"/>
      <c r="BB167" s="577"/>
      <c r="BC167" s="577"/>
      <c r="BD167" s="577"/>
      <c r="BE167" s="936" t="s">
        <v>364</v>
      </c>
      <c r="BF167" s="936"/>
      <c r="BG167" s="936"/>
      <c r="BH167" s="946"/>
      <c r="BI167" s="937"/>
      <c r="BR167" s="238"/>
    </row>
    <row r="168" spans="1:238" s="360" customFormat="1" ht="30" customHeight="1" x14ac:dyDescent="0.25">
      <c r="A168" s="134"/>
      <c r="B168" s="134"/>
      <c r="C168" s="134"/>
      <c r="D168" s="134"/>
      <c r="E168" s="134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333"/>
      <c r="BD168" s="333"/>
      <c r="BE168" s="333"/>
      <c r="BF168" s="361"/>
      <c r="BG168" s="361"/>
      <c r="BH168" s="361"/>
      <c r="BI168" s="361"/>
      <c r="BR168" s="238"/>
    </row>
    <row r="169" spans="1:238" s="422" customFormat="1" ht="36" customHeight="1" x14ac:dyDescent="0.25">
      <c r="A169" s="120"/>
      <c r="B169" s="362" t="s">
        <v>330</v>
      </c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BC169" s="120"/>
      <c r="BD169" s="120"/>
      <c r="BE169" s="120"/>
      <c r="BF169" s="186"/>
      <c r="BG169" s="186"/>
      <c r="BH169" s="186"/>
      <c r="BI169" s="186"/>
      <c r="BJ169" s="26"/>
      <c r="BK169" s="26"/>
      <c r="BL169" s="26"/>
      <c r="BM169" s="26"/>
      <c r="BN169" s="26"/>
      <c r="BO169" s="45"/>
      <c r="BP169" s="45"/>
      <c r="BQ169" s="26"/>
      <c r="BR169" s="243"/>
      <c r="BS169" s="26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/>
      <c r="CQ169" s="45"/>
      <c r="CR169" s="45"/>
      <c r="CS169" s="45"/>
      <c r="CT169" s="45"/>
      <c r="CU169" s="45"/>
      <c r="CV169" s="45"/>
      <c r="CW169" s="45"/>
      <c r="CX169" s="45"/>
      <c r="CY169" s="45"/>
      <c r="CZ169" s="45"/>
      <c r="DA169" s="45"/>
      <c r="DB169" s="45"/>
      <c r="DC169" s="45"/>
      <c r="DD169" s="45"/>
      <c r="DE169" s="45"/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45"/>
      <c r="DX169" s="45"/>
      <c r="DY169" s="45"/>
      <c r="DZ169" s="45"/>
      <c r="EA169" s="45"/>
      <c r="EB169" s="45"/>
      <c r="EC169" s="45"/>
      <c r="ED169" s="45"/>
      <c r="EE169" s="45"/>
      <c r="EF169" s="45"/>
      <c r="EG169" s="45"/>
      <c r="EH169" s="45"/>
      <c r="EI169" s="45"/>
      <c r="EJ169" s="45"/>
      <c r="EK169" s="45"/>
      <c r="EL169" s="45"/>
      <c r="EM169" s="45"/>
      <c r="EN169" s="45"/>
      <c r="EO169" s="45"/>
      <c r="EP169" s="45"/>
      <c r="EQ169" s="45"/>
      <c r="ER169" s="45"/>
      <c r="ES169" s="45"/>
      <c r="ET169" s="45"/>
      <c r="EU169" s="45"/>
      <c r="EV169" s="45"/>
      <c r="EW169" s="45"/>
      <c r="EX169" s="45"/>
      <c r="EY169" s="45"/>
      <c r="EZ169" s="45"/>
      <c r="FA169" s="45"/>
      <c r="FB169" s="45"/>
      <c r="FC169" s="45"/>
      <c r="FD169" s="45"/>
      <c r="FE169" s="45"/>
      <c r="FF169" s="45"/>
      <c r="FG169" s="45"/>
      <c r="FH169" s="45"/>
      <c r="FI169" s="45"/>
      <c r="FJ169" s="45"/>
      <c r="FK169" s="45"/>
      <c r="FL169" s="45"/>
      <c r="FM169" s="45"/>
      <c r="FN169" s="45"/>
      <c r="FO169" s="45"/>
      <c r="FP169" s="45"/>
      <c r="FQ169" s="45"/>
      <c r="FR169" s="45"/>
      <c r="FS169" s="45"/>
      <c r="FT169" s="45"/>
      <c r="FU169" s="45"/>
      <c r="FV169" s="45"/>
      <c r="FW169" s="45"/>
      <c r="FX169" s="45"/>
      <c r="FY169" s="45"/>
      <c r="FZ169" s="45"/>
      <c r="GA169" s="45"/>
      <c r="GB169" s="45"/>
      <c r="GC169" s="45"/>
      <c r="GD169" s="45"/>
      <c r="GE169" s="45"/>
      <c r="GF169" s="45"/>
      <c r="GG169" s="45"/>
      <c r="GH169" s="45"/>
      <c r="GI169" s="45"/>
      <c r="GJ169" s="45"/>
      <c r="GK169" s="45"/>
      <c r="GL169" s="45"/>
      <c r="GM169" s="45"/>
      <c r="GN169" s="45"/>
      <c r="GO169" s="45"/>
      <c r="GP169" s="45"/>
      <c r="GQ169" s="45"/>
      <c r="GR169" s="45"/>
      <c r="GS169" s="45"/>
      <c r="GT169" s="45"/>
      <c r="GU169" s="45"/>
      <c r="GV169" s="45"/>
      <c r="GW169" s="45"/>
      <c r="GX169" s="45"/>
      <c r="GY169" s="45"/>
      <c r="GZ169" s="45"/>
      <c r="HA169" s="45"/>
      <c r="HB169" s="45"/>
      <c r="HC169" s="45"/>
      <c r="HD169" s="45"/>
      <c r="HE169" s="45"/>
      <c r="HF169" s="45"/>
      <c r="HG169" s="45"/>
      <c r="HH169" s="45"/>
      <c r="HI169" s="45"/>
      <c r="HJ169" s="45"/>
      <c r="HK169" s="45"/>
      <c r="HL169" s="45"/>
      <c r="HM169" s="45"/>
      <c r="HN169" s="45"/>
      <c r="HO169" s="45"/>
      <c r="HP169" s="45"/>
      <c r="HQ169" s="45"/>
      <c r="HR169" s="45"/>
      <c r="HS169" s="45"/>
      <c r="HT169" s="45"/>
      <c r="HU169" s="45"/>
      <c r="HV169" s="45"/>
      <c r="HW169" s="45"/>
      <c r="HX169" s="45"/>
      <c r="HY169" s="45"/>
      <c r="HZ169" s="45"/>
      <c r="IA169" s="45"/>
      <c r="IB169" s="45"/>
      <c r="IC169" s="45"/>
      <c r="ID169" s="45"/>
    </row>
    <row r="170" spans="1:238" s="296" customFormat="1" ht="46.95" customHeight="1" x14ac:dyDescent="0.5">
      <c r="A170" s="135" t="s">
        <v>189</v>
      </c>
      <c r="B170" s="420"/>
      <c r="C170" s="420"/>
      <c r="D170" s="420"/>
      <c r="E170" s="420"/>
      <c r="F170" s="420"/>
      <c r="G170" s="420"/>
      <c r="H170" s="420"/>
      <c r="I170" s="420"/>
      <c r="J170" s="420"/>
      <c r="K170" s="420"/>
      <c r="L170" s="420"/>
      <c r="M170" s="420"/>
      <c r="N170" s="420"/>
      <c r="O170" s="420"/>
      <c r="P170" s="420"/>
      <c r="Q170" s="420"/>
      <c r="R170" s="136"/>
      <c r="S170" s="136"/>
      <c r="T170" s="420"/>
      <c r="U170" s="420"/>
      <c r="V170" s="420"/>
      <c r="W170" s="420"/>
      <c r="X170" s="420"/>
      <c r="Y170" s="420"/>
      <c r="Z170" s="420"/>
      <c r="AA170" s="420"/>
      <c r="AB170" s="420"/>
      <c r="AC170" s="420"/>
      <c r="AD170" s="420"/>
      <c r="AE170" s="137"/>
      <c r="AG170" s="420"/>
      <c r="AH170" s="420"/>
      <c r="AI170" s="420"/>
      <c r="AJ170" s="135" t="s">
        <v>189</v>
      </c>
      <c r="AK170" s="420"/>
      <c r="AL170" s="420"/>
      <c r="AM170" s="420"/>
      <c r="AN170" s="420"/>
      <c r="AO170" s="420"/>
      <c r="AP170" s="420"/>
      <c r="AQ170" s="420"/>
      <c r="AR170" s="420"/>
      <c r="AS170" s="420"/>
      <c r="AT170" s="420"/>
      <c r="AU170" s="420"/>
      <c r="AV170" s="420"/>
      <c r="AW170" s="420"/>
      <c r="AX170" s="420"/>
      <c r="AY170" s="420"/>
      <c r="AZ170" s="420"/>
      <c r="BA170" s="420"/>
      <c r="BB170" s="420"/>
      <c r="BC170" s="420"/>
      <c r="BD170" s="420"/>
      <c r="BE170" s="420"/>
      <c r="BF170" s="420"/>
      <c r="BG170" s="420"/>
      <c r="BH170" s="420"/>
      <c r="BI170" s="297"/>
      <c r="BO170" s="298"/>
      <c r="BP170" s="298"/>
      <c r="BR170" s="299"/>
    </row>
    <row r="171" spans="1:238" s="296" customFormat="1" ht="33" customHeight="1" x14ac:dyDescent="0.45">
      <c r="A171" s="958"/>
      <c r="B171" s="958"/>
      <c r="C171" s="958"/>
      <c r="D171" s="958"/>
      <c r="E171" s="958"/>
      <c r="F171" s="958"/>
      <c r="G171" s="958"/>
      <c r="H171" s="958"/>
      <c r="I171" s="958"/>
      <c r="J171" s="958"/>
      <c r="K171" s="958"/>
      <c r="L171" s="958"/>
      <c r="M171" s="958"/>
      <c r="N171" s="958"/>
      <c r="O171" s="958"/>
      <c r="P171" s="958"/>
      <c r="Q171" s="958"/>
      <c r="R171" s="958"/>
      <c r="S171" s="958"/>
      <c r="T171" s="958"/>
      <c r="U171" s="958"/>
      <c r="V171" s="958"/>
      <c r="W171" s="958"/>
      <c r="X171" s="958"/>
      <c r="Y171" s="958"/>
      <c r="Z171" s="958"/>
      <c r="AA171" s="958"/>
      <c r="AB171" s="958"/>
      <c r="AC171" s="958"/>
      <c r="AD171" s="420"/>
      <c r="AE171" s="137"/>
      <c r="AF171" s="420"/>
      <c r="AG171" s="420"/>
      <c r="AH171" s="420"/>
      <c r="AI171" s="420"/>
      <c r="AJ171" s="959" t="s">
        <v>190</v>
      </c>
      <c r="AK171" s="959"/>
      <c r="AL171" s="959"/>
      <c r="AM171" s="959"/>
      <c r="AN171" s="959"/>
      <c r="AO171" s="959"/>
      <c r="AP171" s="959"/>
      <c r="AQ171" s="959"/>
      <c r="AR171" s="959"/>
      <c r="AS171" s="959"/>
      <c r="AT171" s="959"/>
      <c r="AU171" s="959"/>
      <c r="AV171" s="959"/>
      <c r="AW171" s="959"/>
      <c r="AX171" s="959"/>
      <c r="AY171" s="959"/>
      <c r="AZ171" s="959"/>
      <c r="BA171" s="959"/>
      <c r="BB171" s="959"/>
      <c r="BC171" s="420"/>
      <c r="BD171" s="420"/>
      <c r="BE171" s="420"/>
      <c r="BF171" s="420"/>
      <c r="BG171" s="420"/>
      <c r="BH171" s="420"/>
      <c r="BI171" s="297"/>
      <c r="BO171" s="298"/>
      <c r="BP171" s="298"/>
      <c r="BR171" s="299"/>
    </row>
    <row r="172" spans="1:238" s="296" customFormat="1" ht="27.6" customHeight="1" x14ac:dyDescent="0.45">
      <c r="A172" s="960" t="s">
        <v>191</v>
      </c>
      <c r="B172" s="960"/>
      <c r="C172" s="960"/>
      <c r="D172" s="960"/>
      <c r="E172" s="960"/>
      <c r="F172" s="960"/>
      <c r="G172" s="960"/>
      <c r="H172" s="960"/>
      <c r="I172" s="960"/>
      <c r="J172" s="960"/>
      <c r="K172" s="960"/>
      <c r="L172" s="960"/>
      <c r="M172" s="960"/>
      <c r="N172" s="960"/>
      <c r="O172" s="960"/>
      <c r="P172" s="960"/>
      <c r="Q172" s="960"/>
      <c r="R172" s="960"/>
      <c r="S172" s="960"/>
      <c r="T172" s="960"/>
      <c r="U172" s="960"/>
      <c r="V172" s="960"/>
      <c r="W172" s="960"/>
      <c r="X172" s="960"/>
      <c r="Y172" s="960"/>
      <c r="Z172" s="960"/>
      <c r="AA172" s="960"/>
      <c r="AB172" s="960"/>
      <c r="AC172" s="960"/>
      <c r="AD172" s="420"/>
      <c r="AE172" s="137"/>
      <c r="AF172" s="420"/>
      <c r="AG172" s="420"/>
      <c r="AH172" s="420"/>
      <c r="AI172" s="420"/>
      <c r="AJ172" s="959"/>
      <c r="AK172" s="959"/>
      <c r="AL172" s="959"/>
      <c r="AM172" s="959"/>
      <c r="AN172" s="959"/>
      <c r="AO172" s="959"/>
      <c r="AP172" s="959"/>
      <c r="AQ172" s="959"/>
      <c r="AR172" s="959"/>
      <c r="AS172" s="959"/>
      <c r="AT172" s="959"/>
      <c r="AU172" s="959"/>
      <c r="AV172" s="959"/>
      <c r="AW172" s="959"/>
      <c r="AX172" s="959"/>
      <c r="AY172" s="959"/>
      <c r="AZ172" s="959"/>
      <c r="BA172" s="959"/>
      <c r="BB172" s="959"/>
      <c r="BC172" s="420"/>
      <c r="BD172" s="420"/>
      <c r="BE172" s="420"/>
      <c r="BF172" s="420"/>
      <c r="BG172" s="420"/>
      <c r="BH172" s="420"/>
      <c r="BI172" s="297"/>
      <c r="BO172" s="298"/>
      <c r="BP172" s="298"/>
      <c r="BR172" s="299"/>
    </row>
    <row r="173" spans="1:238" s="296" customFormat="1" ht="34.200000000000003" customHeight="1" x14ac:dyDescent="0.45">
      <c r="A173" s="958"/>
      <c r="B173" s="958"/>
      <c r="C173" s="958"/>
      <c r="D173" s="958"/>
      <c r="E173" s="958"/>
      <c r="F173" s="958"/>
      <c r="G173" s="420"/>
      <c r="H173" s="958"/>
      <c r="I173" s="958"/>
      <c r="J173" s="958"/>
      <c r="K173" s="958"/>
      <c r="L173" s="958"/>
      <c r="M173" s="958"/>
      <c r="N173" s="420"/>
      <c r="O173" s="420"/>
      <c r="P173" s="420"/>
      <c r="Q173" s="420"/>
      <c r="R173" s="136"/>
      <c r="S173" s="136"/>
      <c r="T173" s="420"/>
      <c r="U173" s="420"/>
      <c r="V173" s="420"/>
      <c r="W173" s="420"/>
      <c r="X173" s="420"/>
      <c r="Y173" s="420"/>
      <c r="Z173" s="420"/>
      <c r="AA173" s="420"/>
      <c r="AB173" s="420"/>
      <c r="AC173" s="420"/>
      <c r="AD173" s="420"/>
      <c r="AE173" s="137"/>
      <c r="AF173" s="420"/>
      <c r="AG173" s="420"/>
      <c r="AH173" s="420"/>
      <c r="AI173" s="420"/>
      <c r="AJ173" s="958"/>
      <c r="AK173" s="958"/>
      <c r="AL173" s="958"/>
      <c r="AM173" s="958"/>
      <c r="AN173" s="958"/>
      <c r="AO173" s="958"/>
      <c r="AP173" s="138"/>
      <c r="AQ173" s="958" t="s">
        <v>192</v>
      </c>
      <c r="AR173" s="958"/>
      <c r="AS173" s="958"/>
      <c r="AT173" s="958"/>
      <c r="AU173" s="958"/>
      <c r="AV173" s="958"/>
      <c r="AW173" s="138"/>
      <c r="AX173" s="138"/>
      <c r="AY173" s="138"/>
      <c r="AZ173" s="138"/>
      <c r="BA173" s="138"/>
      <c r="BB173" s="138"/>
      <c r="BC173" s="420"/>
      <c r="BD173" s="420"/>
      <c r="BE173" s="420"/>
      <c r="BF173" s="420"/>
      <c r="BG173" s="420"/>
      <c r="BH173" s="420"/>
      <c r="BI173" s="297"/>
      <c r="BO173" s="298"/>
      <c r="BP173" s="298"/>
      <c r="BR173" s="299"/>
    </row>
    <row r="174" spans="1:238" s="296" customFormat="1" ht="27" customHeight="1" x14ac:dyDescent="0.45">
      <c r="A174" s="139" t="s">
        <v>193</v>
      </c>
      <c r="B174" s="420"/>
      <c r="C174" s="420"/>
      <c r="D174" s="420"/>
      <c r="E174" s="420"/>
      <c r="F174" s="420"/>
      <c r="G174" s="420"/>
      <c r="H174" s="139" t="s">
        <v>194</v>
      </c>
      <c r="I174" s="420"/>
      <c r="J174" s="420"/>
      <c r="K174" s="420"/>
      <c r="L174" s="420"/>
      <c r="M174" s="420"/>
      <c r="N174" s="420"/>
      <c r="O174" s="420"/>
      <c r="P174" s="420"/>
      <c r="Q174" s="420"/>
      <c r="R174" s="136"/>
      <c r="S174" s="136"/>
      <c r="T174" s="420"/>
      <c r="U174" s="420"/>
      <c r="V174" s="420"/>
      <c r="W174" s="420"/>
      <c r="X174" s="420"/>
      <c r="Y174" s="420"/>
      <c r="Z174" s="420"/>
      <c r="AA174" s="420"/>
      <c r="AB174" s="420"/>
      <c r="AC174" s="420"/>
      <c r="AD174" s="420"/>
      <c r="AE174" s="137"/>
      <c r="AF174" s="420"/>
      <c r="AG174" s="420"/>
      <c r="AH174" s="420"/>
      <c r="AI174" s="420"/>
      <c r="AJ174" s="957" t="s">
        <v>195</v>
      </c>
      <c r="AK174" s="957"/>
      <c r="AL174" s="957"/>
      <c r="AM174" s="957"/>
      <c r="AN174" s="957"/>
      <c r="AO174" s="957"/>
      <c r="AP174" s="420"/>
      <c r="AQ174" s="140" t="s">
        <v>194</v>
      </c>
      <c r="AR174" s="140"/>
      <c r="AS174" s="140"/>
      <c r="AT174" s="140"/>
      <c r="AU174" s="140"/>
      <c r="AV174" s="140"/>
      <c r="AW174" s="420"/>
      <c r="AX174" s="420"/>
      <c r="AY174" s="420"/>
      <c r="AZ174" s="420"/>
      <c r="BA174" s="420"/>
      <c r="BB174" s="420"/>
      <c r="BC174" s="420"/>
      <c r="BD174" s="420"/>
      <c r="BE174" s="420"/>
      <c r="BF174" s="420"/>
      <c r="BG174" s="420"/>
      <c r="BH174" s="420"/>
      <c r="BI174" s="297"/>
      <c r="BO174" s="298"/>
      <c r="BP174" s="298"/>
      <c r="BR174" s="299"/>
    </row>
    <row r="175" spans="1:238" s="296" customFormat="1" ht="27.6" customHeight="1" x14ac:dyDescent="0.45">
      <c r="A175" s="958"/>
      <c r="B175" s="958"/>
      <c r="C175" s="958"/>
      <c r="D175" s="958"/>
      <c r="E175" s="958"/>
      <c r="F175" s="958"/>
      <c r="G175" s="420"/>
      <c r="H175" s="420"/>
      <c r="I175" s="420"/>
      <c r="J175" s="420"/>
      <c r="K175" s="420"/>
      <c r="L175" s="420"/>
      <c r="M175" s="420"/>
      <c r="N175" s="420"/>
      <c r="O175" s="420"/>
      <c r="P175" s="420"/>
      <c r="Q175" s="420"/>
      <c r="R175" s="136"/>
      <c r="S175" s="136"/>
      <c r="T175" s="420"/>
      <c r="U175" s="420"/>
      <c r="V175" s="420"/>
      <c r="W175" s="420"/>
      <c r="X175" s="420"/>
      <c r="Y175" s="420"/>
      <c r="Z175" s="420"/>
      <c r="AA175" s="420"/>
      <c r="AB175" s="420"/>
      <c r="AC175" s="420"/>
      <c r="AD175" s="420"/>
      <c r="AE175" s="137"/>
      <c r="AF175" s="420"/>
      <c r="AG175" s="420"/>
      <c r="AH175" s="420"/>
      <c r="AI175" s="420"/>
      <c r="AJ175" s="958"/>
      <c r="AK175" s="958"/>
      <c r="AL175" s="958"/>
      <c r="AM175" s="958"/>
      <c r="AN175" s="958"/>
      <c r="AO175" s="958"/>
      <c r="AP175" s="420"/>
      <c r="AW175" s="420"/>
      <c r="AX175" s="420"/>
      <c r="AY175" s="420"/>
      <c r="AZ175" s="420"/>
      <c r="BA175" s="420"/>
      <c r="BB175" s="420"/>
      <c r="BC175" s="420"/>
      <c r="BD175" s="420"/>
      <c r="BE175" s="420"/>
      <c r="BF175" s="420"/>
      <c r="BG175" s="420"/>
      <c r="BH175" s="420"/>
      <c r="BI175" s="297"/>
      <c r="BO175" s="298"/>
      <c r="BP175" s="298"/>
      <c r="BR175" s="299"/>
    </row>
    <row r="176" spans="1:238" s="296" customFormat="1" ht="27" customHeight="1" x14ac:dyDescent="0.45">
      <c r="A176" s="957" t="s">
        <v>196</v>
      </c>
      <c r="B176" s="957"/>
      <c r="C176" s="957"/>
      <c r="D176" s="957"/>
      <c r="E176" s="957"/>
      <c r="F176" s="957"/>
      <c r="G176" s="420"/>
      <c r="H176" s="420"/>
      <c r="I176" s="420"/>
      <c r="J176" s="420"/>
      <c r="K176" s="420"/>
      <c r="L176" s="420"/>
      <c r="M176" s="420"/>
      <c r="N176" s="420"/>
      <c r="O176" s="420"/>
      <c r="P176" s="420"/>
      <c r="Q176" s="420"/>
      <c r="R176" s="136"/>
      <c r="S176" s="136"/>
      <c r="T176" s="420"/>
      <c r="U176" s="420"/>
      <c r="V176" s="420"/>
      <c r="W176" s="420"/>
      <c r="X176" s="420"/>
      <c r="Y176" s="420"/>
      <c r="Z176" s="420"/>
      <c r="AA176" s="420"/>
      <c r="AB176" s="420"/>
      <c r="AC176" s="420"/>
      <c r="AD176" s="420"/>
      <c r="AE176" s="137"/>
      <c r="AF176" s="420"/>
      <c r="AG176" s="420"/>
      <c r="AH176" s="420"/>
      <c r="AI176" s="420"/>
      <c r="AJ176" s="957" t="s">
        <v>196</v>
      </c>
      <c r="AK176" s="957"/>
      <c r="AL176" s="957"/>
      <c r="AM176" s="957"/>
      <c r="AN176" s="957"/>
      <c r="AO176" s="957"/>
      <c r="AP176" s="420"/>
      <c r="AQ176" s="420"/>
      <c r="AR176" s="420"/>
      <c r="AS176" s="420"/>
      <c r="AT176" s="420"/>
      <c r="AU176" s="420"/>
      <c r="AV176" s="420"/>
      <c r="AW176" s="420"/>
      <c r="AX176" s="420"/>
      <c r="AY176" s="420"/>
      <c r="AZ176" s="420"/>
      <c r="BA176" s="420"/>
      <c r="BB176" s="420"/>
      <c r="BC176" s="420"/>
      <c r="BD176" s="420"/>
      <c r="BE176" s="420"/>
      <c r="BF176" s="420"/>
      <c r="BG176" s="420"/>
      <c r="BH176" s="420"/>
      <c r="BI176" s="297"/>
      <c r="BO176" s="298"/>
      <c r="BP176" s="298"/>
      <c r="BR176" s="299"/>
    </row>
    <row r="177" spans="1:70" s="296" customFormat="1" ht="18" customHeight="1" x14ac:dyDescent="0.45">
      <c r="A177" s="141"/>
      <c r="B177" s="141"/>
      <c r="C177" s="141"/>
      <c r="D177" s="141"/>
      <c r="E177" s="141"/>
      <c r="F177" s="141"/>
      <c r="G177" s="420"/>
      <c r="H177" s="420"/>
      <c r="I177" s="420"/>
      <c r="J177" s="420"/>
      <c r="K177" s="420"/>
      <c r="L177" s="420"/>
      <c r="M177" s="420"/>
      <c r="N177" s="420"/>
      <c r="O177" s="420"/>
      <c r="P177" s="420"/>
      <c r="Q177" s="420"/>
      <c r="R177" s="136"/>
      <c r="S177" s="136"/>
      <c r="T177" s="420"/>
      <c r="U177" s="420"/>
      <c r="V177" s="420"/>
      <c r="W177" s="420"/>
      <c r="X177" s="420"/>
      <c r="Y177" s="420"/>
      <c r="Z177" s="420"/>
      <c r="AA177" s="420"/>
      <c r="AB177" s="420"/>
      <c r="AC177" s="420"/>
      <c r="AD177" s="420"/>
      <c r="AE177" s="137"/>
      <c r="AF177" s="420"/>
      <c r="AG177" s="420"/>
      <c r="AH177" s="420"/>
      <c r="AI177" s="420"/>
      <c r="AJ177" s="141"/>
      <c r="AK177" s="141"/>
      <c r="AL177" s="141"/>
      <c r="AM177" s="141"/>
      <c r="AN177" s="141"/>
      <c r="AO177" s="141"/>
      <c r="AP177" s="420"/>
      <c r="AQ177" s="420"/>
      <c r="AR177" s="420"/>
      <c r="AS177" s="420"/>
      <c r="AT177" s="420"/>
      <c r="AU177" s="420"/>
      <c r="AV177" s="420"/>
      <c r="AW177" s="420"/>
      <c r="AX177" s="420"/>
      <c r="AY177" s="420"/>
      <c r="AZ177" s="420"/>
      <c r="BA177" s="420"/>
      <c r="BB177" s="420"/>
      <c r="BC177" s="420"/>
      <c r="BD177" s="420"/>
      <c r="BE177" s="420"/>
      <c r="BF177" s="420"/>
      <c r="BG177" s="420"/>
      <c r="BH177" s="420"/>
      <c r="BI177" s="297"/>
      <c r="BO177" s="298"/>
      <c r="BP177" s="298"/>
      <c r="BR177" s="299"/>
    </row>
    <row r="178" spans="1:70" s="296" customFormat="1" ht="42" customHeight="1" x14ac:dyDescent="0.55000000000000004">
      <c r="A178" s="225" t="s">
        <v>227</v>
      </c>
      <c r="B178" s="137"/>
      <c r="C178" s="137"/>
      <c r="D178" s="137"/>
      <c r="E178" s="137"/>
      <c r="F178" s="137"/>
      <c r="G178" s="137"/>
      <c r="H178" s="137"/>
      <c r="I178" s="145"/>
      <c r="J178" s="145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  <c r="AA178" s="224"/>
      <c r="AB178" s="224"/>
      <c r="AC178" s="224"/>
      <c r="AD178" s="420"/>
      <c r="AE178" s="137"/>
      <c r="AF178" s="420"/>
      <c r="AG178" s="420"/>
      <c r="AH178" s="420"/>
      <c r="AI178" s="420"/>
      <c r="AJ178" s="959" t="s">
        <v>197</v>
      </c>
      <c r="AK178" s="959"/>
      <c r="AL178" s="959"/>
      <c r="AM178" s="959"/>
      <c r="AN178" s="959"/>
      <c r="AO178" s="959"/>
      <c r="AP178" s="959"/>
      <c r="AQ178" s="959"/>
      <c r="AR178" s="959"/>
      <c r="AS178" s="959"/>
      <c r="AT178" s="959"/>
      <c r="AU178" s="959"/>
      <c r="AV178" s="959"/>
      <c r="AW178" s="959"/>
      <c r="AX178" s="959"/>
      <c r="AY178" s="959"/>
      <c r="AZ178" s="959"/>
      <c r="BA178" s="959"/>
      <c r="BB178" s="959"/>
      <c r="BC178" s="420"/>
      <c r="BD178" s="420"/>
      <c r="BE178" s="420"/>
      <c r="BF178" s="420"/>
      <c r="BG178" s="420"/>
      <c r="BH178" s="420"/>
      <c r="BI178" s="297"/>
      <c r="BO178" s="298"/>
      <c r="BP178" s="298"/>
      <c r="BR178" s="299"/>
    </row>
    <row r="179" spans="1:70" s="296" customFormat="1" ht="29.4" customHeight="1" x14ac:dyDescent="0.55000000000000004">
      <c r="A179" s="142"/>
      <c r="B179" s="420"/>
      <c r="C179" s="420"/>
      <c r="D179" s="420"/>
      <c r="E179" s="420"/>
      <c r="F179" s="420"/>
      <c r="G179" s="420"/>
      <c r="H179" s="420"/>
      <c r="I179" s="962" t="s">
        <v>198</v>
      </c>
      <c r="J179" s="962"/>
      <c r="K179" s="960"/>
      <c r="L179" s="960"/>
      <c r="M179" s="960"/>
      <c r="N179" s="960"/>
      <c r="O179" s="960"/>
      <c r="P179" s="960"/>
      <c r="Q179" s="960"/>
      <c r="R179" s="960"/>
      <c r="S179" s="960"/>
      <c r="T179" s="960"/>
      <c r="U179" s="960"/>
      <c r="V179" s="960"/>
      <c r="W179" s="960"/>
      <c r="X179" s="960"/>
      <c r="Y179" s="960"/>
      <c r="Z179" s="960"/>
      <c r="AA179" s="960"/>
      <c r="AB179" s="960"/>
      <c r="AC179" s="960"/>
      <c r="AD179" s="420"/>
      <c r="AE179" s="137"/>
      <c r="AF179" s="420"/>
      <c r="AG179" s="420"/>
      <c r="AH179" s="420"/>
      <c r="AI179" s="420"/>
      <c r="AJ179" s="959"/>
      <c r="AK179" s="959"/>
      <c r="AL179" s="959"/>
      <c r="AM179" s="959"/>
      <c r="AN179" s="959"/>
      <c r="AO179" s="959"/>
      <c r="AP179" s="959"/>
      <c r="AQ179" s="959"/>
      <c r="AR179" s="959"/>
      <c r="AS179" s="959"/>
      <c r="AT179" s="959"/>
      <c r="AU179" s="959"/>
      <c r="AV179" s="959"/>
      <c r="AW179" s="959"/>
      <c r="AX179" s="959"/>
      <c r="AY179" s="959"/>
      <c r="AZ179" s="959"/>
      <c r="BA179" s="959"/>
      <c r="BB179" s="959"/>
      <c r="BC179" s="420"/>
      <c r="BD179" s="420"/>
      <c r="BE179" s="420"/>
      <c r="BF179" s="420"/>
      <c r="BG179" s="420"/>
      <c r="BH179" s="420"/>
      <c r="BI179" s="297"/>
      <c r="BO179" s="298"/>
      <c r="BP179" s="298"/>
      <c r="BR179" s="299"/>
    </row>
    <row r="180" spans="1:70" s="296" customFormat="1" ht="31.95" customHeight="1" x14ac:dyDescent="0.45">
      <c r="A180" s="958"/>
      <c r="B180" s="958"/>
      <c r="C180" s="958"/>
      <c r="D180" s="958"/>
      <c r="E180" s="958"/>
      <c r="F180" s="958"/>
      <c r="G180" s="420"/>
      <c r="H180" s="958" t="s">
        <v>208</v>
      </c>
      <c r="I180" s="958"/>
      <c r="J180" s="958"/>
      <c r="K180" s="958"/>
      <c r="L180" s="958"/>
      <c r="M180" s="958"/>
      <c r="N180" s="420"/>
      <c r="O180" s="420"/>
      <c r="P180" s="420"/>
      <c r="Q180" s="420"/>
      <c r="R180" s="136"/>
      <c r="S180" s="136"/>
      <c r="T180" s="420"/>
      <c r="U180" s="420"/>
      <c r="V180" s="420"/>
      <c r="W180" s="420"/>
      <c r="X180" s="420"/>
      <c r="Y180" s="420"/>
      <c r="Z180" s="420"/>
      <c r="AA180" s="420"/>
      <c r="AB180" s="420"/>
      <c r="AC180" s="420"/>
      <c r="AD180" s="420"/>
      <c r="AE180" s="137"/>
      <c r="AF180" s="420"/>
      <c r="AG180" s="420"/>
      <c r="AH180" s="420"/>
      <c r="AI180" s="420"/>
      <c r="AJ180" s="959"/>
      <c r="AK180" s="959"/>
      <c r="AL180" s="959"/>
      <c r="AM180" s="959"/>
      <c r="AN180" s="959"/>
      <c r="AO180" s="959"/>
      <c r="AP180" s="959"/>
      <c r="AQ180" s="959"/>
      <c r="AR180" s="959"/>
      <c r="AS180" s="959"/>
      <c r="AT180" s="959"/>
      <c r="AU180" s="959"/>
      <c r="AV180" s="959"/>
      <c r="AW180" s="959"/>
      <c r="AX180" s="959"/>
      <c r="AY180" s="959"/>
      <c r="AZ180" s="959"/>
      <c r="BA180" s="959"/>
      <c r="BB180" s="959"/>
      <c r="BC180" s="420"/>
      <c r="BD180" s="420"/>
      <c r="BE180" s="420"/>
      <c r="BF180" s="420"/>
      <c r="BG180" s="420"/>
      <c r="BH180" s="420"/>
      <c r="BI180" s="297"/>
      <c r="BO180" s="298"/>
      <c r="BP180" s="298"/>
      <c r="BR180" s="299"/>
    </row>
    <row r="181" spans="1:70" s="296" customFormat="1" ht="39.6" customHeight="1" x14ac:dyDescent="0.45">
      <c r="A181" s="139" t="s">
        <v>193</v>
      </c>
      <c r="B181" s="420"/>
      <c r="C181" s="420"/>
      <c r="D181" s="420"/>
      <c r="E181" s="420"/>
      <c r="F181" s="420"/>
      <c r="G181" s="420"/>
      <c r="H181" s="139" t="s">
        <v>228</v>
      </c>
      <c r="I181" s="420"/>
      <c r="J181" s="420"/>
      <c r="K181" s="420"/>
      <c r="L181" s="420"/>
      <c r="M181" s="420"/>
      <c r="N181" s="420"/>
      <c r="O181" s="420"/>
      <c r="P181" s="420"/>
      <c r="Q181" s="420"/>
      <c r="R181" s="136"/>
      <c r="S181" s="136"/>
      <c r="T181" s="420"/>
      <c r="U181" s="420"/>
      <c r="V181" s="420"/>
      <c r="W181" s="420"/>
      <c r="X181" s="420"/>
      <c r="Y181" s="420"/>
      <c r="Z181" s="420"/>
      <c r="AA181" s="420"/>
      <c r="AB181" s="420"/>
      <c r="AC181" s="420"/>
      <c r="AD181" s="420"/>
      <c r="AE181" s="137"/>
      <c r="AF181" s="420"/>
      <c r="AG181" s="420"/>
      <c r="AH181" s="420"/>
      <c r="AI181" s="420"/>
      <c r="AJ181" s="958"/>
      <c r="AK181" s="958"/>
      <c r="AL181" s="958"/>
      <c r="AM181" s="958"/>
      <c r="AN181" s="958"/>
      <c r="AO181" s="958"/>
      <c r="AP181" s="420"/>
      <c r="AQ181" s="958" t="s">
        <v>199</v>
      </c>
      <c r="AR181" s="958"/>
      <c r="AS181" s="958"/>
      <c r="AT181" s="958"/>
      <c r="AU181" s="958"/>
      <c r="AV181" s="958"/>
      <c r="AW181" s="420"/>
      <c r="AX181" s="420"/>
      <c r="AY181" s="420"/>
      <c r="AZ181" s="420"/>
      <c r="BA181" s="420"/>
      <c r="BB181" s="420"/>
      <c r="BC181" s="420"/>
      <c r="BD181" s="420"/>
      <c r="BE181" s="420"/>
      <c r="BF181" s="420"/>
      <c r="BG181" s="420"/>
      <c r="BH181" s="420"/>
      <c r="BI181" s="297"/>
      <c r="BO181" s="298"/>
      <c r="BP181" s="298"/>
      <c r="BR181" s="299"/>
    </row>
    <row r="182" spans="1:70" s="296" customFormat="1" ht="30" customHeight="1" x14ac:dyDescent="0.45">
      <c r="A182" s="958"/>
      <c r="B182" s="958"/>
      <c r="C182" s="958"/>
      <c r="D182" s="958"/>
      <c r="E182" s="958"/>
      <c r="F182" s="958"/>
      <c r="G182" s="420"/>
      <c r="H182" s="420"/>
      <c r="I182" s="420"/>
      <c r="J182" s="420"/>
      <c r="K182" s="420"/>
      <c r="L182" s="420"/>
      <c r="M182" s="420"/>
      <c r="N182" s="420"/>
      <c r="O182" s="420"/>
      <c r="P182" s="420"/>
      <c r="Q182" s="420"/>
      <c r="R182" s="136"/>
      <c r="S182" s="136"/>
      <c r="T182" s="420"/>
      <c r="U182" s="420"/>
      <c r="V182" s="420"/>
      <c r="W182" s="420"/>
      <c r="X182" s="420"/>
      <c r="Y182" s="420"/>
      <c r="Z182" s="420"/>
      <c r="AA182" s="420"/>
      <c r="AB182" s="420"/>
      <c r="AC182" s="420"/>
      <c r="AD182" s="420"/>
      <c r="AE182" s="137"/>
      <c r="AF182" s="420"/>
      <c r="AG182" s="420"/>
      <c r="AH182" s="420"/>
      <c r="AI182" s="420"/>
      <c r="AJ182" s="139" t="s">
        <v>193</v>
      </c>
      <c r="AK182" s="420"/>
      <c r="AL182" s="420"/>
      <c r="AM182" s="420"/>
      <c r="AN182" s="420"/>
      <c r="AO182" s="420"/>
      <c r="AP182" s="420"/>
      <c r="AQ182" s="140" t="s">
        <v>228</v>
      </c>
      <c r="AR182" s="140"/>
      <c r="AS182" s="140"/>
      <c r="AT182" s="140"/>
      <c r="AU182" s="140"/>
      <c r="AV182" s="140"/>
      <c r="AW182" s="420"/>
      <c r="AX182" s="420"/>
      <c r="AY182" s="420"/>
      <c r="AZ182" s="420"/>
      <c r="BA182" s="420"/>
      <c r="BB182" s="420"/>
      <c r="BC182" s="420"/>
      <c r="BD182" s="420"/>
      <c r="BE182" s="420"/>
      <c r="BF182" s="420"/>
      <c r="BG182" s="420"/>
      <c r="BH182" s="420"/>
      <c r="BI182" s="297"/>
      <c r="BO182" s="298"/>
      <c r="BP182" s="298"/>
      <c r="BR182" s="299"/>
    </row>
    <row r="183" spans="1:70" s="296" customFormat="1" ht="28.5" customHeight="1" x14ac:dyDescent="0.45">
      <c r="A183" s="957" t="s">
        <v>196</v>
      </c>
      <c r="B183" s="957"/>
      <c r="C183" s="957"/>
      <c r="D183" s="957"/>
      <c r="E183" s="957"/>
      <c r="F183" s="957"/>
      <c r="G183" s="420"/>
      <c r="H183" s="420"/>
      <c r="I183" s="420"/>
      <c r="J183" s="420"/>
      <c r="K183" s="420"/>
      <c r="L183" s="420"/>
      <c r="M183" s="420"/>
      <c r="N183" s="420"/>
      <c r="O183" s="420"/>
      <c r="P183" s="420"/>
      <c r="Q183" s="420"/>
      <c r="R183" s="136"/>
      <c r="S183" s="136"/>
      <c r="T183" s="420"/>
      <c r="U183" s="420"/>
      <c r="V183" s="420"/>
      <c r="W183" s="420"/>
      <c r="X183" s="420"/>
      <c r="Y183" s="420"/>
      <c r="Z183" s="420"/>
      <c r="AA183" s="420"/>
      <c r="AB183" s="420"/>
      <c r="AC183" s="420"/>
      <c r="AD183" s="420"/>
      <c r="AE183" s="137"/>
      <c r="AF183" s="420"/>
      <c r="AG183" s="420"/>
      <c r="AH183" s="420"/>
      <c r="AI183" s="420"/>
      <c r="AJ183" s="958"/>
      <c r="AK183" s="958"/>
      <c r="AL183" s="958"/>
      <c r="AM183" s="958"/>
      <c r="AN183" s="958"/>
      <c r="AO183" s="958"/>
      <c r="AP183" s="420"/>
      <c r="AQ183" s="420"/>
      <c r="AR183" s="420"/>
      <c r="AS183" s="420"/>
      <c r="AT183" s="420"/>
      <c r="AU183" s="420"/>
      <c r="AV183" s="420"/>
      <c r="AW183" s="420"/>
      <c r="AX183" s="420"/>
      <c r="AY183" s="420"/>
      <c r="AZ183" s="420"/>
      <c r="BA183" s="420"/>
      <c r="BB183" s="420"/>
      <c r="BC183" s="420"/>
      <c r="BD183" s="420"/>
      <c r="BE183" s="420"/>
      <c r="BF183" s="420"/>
      <c r="BG183" s="420"/>
      <c r="BH183" s="420"/>
      <c r="BI183" s="297"/>
      <c r="BO183" s="298"/>
      <c r="BP183" s="298"/>
      <c r="BR183" s="299"/>
    </row>
    <row r="184" spans="1:70" s="296" customFormat="1" ht="25.5" customHeight="1" x14ac:dyDescent="0.45">
      <c r="R184" s="300"/>
      <c r="S184" s="300"/>
      <c r="AD184" s="420"/>
      <c r="AE184" s="137"/>
      <c r="AF184" s="420"/>
      <c r="AG184" s="420"/>
      <c r="AH184" s="420"/>
      <c r="AI184" s="420"/>
      <c r="AJ184" s="957" t="s">
        <v>196</v>
      </c>
      <c r="AK184" s="957"/>
      <c r="AL184" s="957"/>
      <c r="AM184" s="957"/>
      <c r="AN184" s="957"/>
      <c r="AO184" s="957"/>
      <c r="AP184" s="420"/>
      <c r="AQ184" s="420"/>
      <c r="AR184" s="420"/>
      <c r="AS184" s="420"/>
      <c r="AT184" s="420"/>
      <c r="AU184" s="420"/>
      <c r="AV184" s="420"/>
      <c r="AW184" s="420"/>
      <c r="AX184" s="420"/>
      <c r="AY184" s="420"/>
      <c r="AZ184" s="420"/>
      <c r="BA184" s="420"/>
      <c r="BB184" s="420"/>
      <c r="BC184" s="420"/>
      <c r="BD184" s="420"/>
      <c r="BE184" s="420"/>
      <c r="BF184" s="420"/>
      <c r="BG184" s="420"/>
      <c r="BH184" s="420"/>
      <c r="BI184" s="297"/>
      <c r="BO184" s="298"/>
      <c r="BP184" s="298"/>
      <c r="BR184" s="299"/>
    </row>
    <row r="185" spans="1:70" s="296" customFormat="1" ht="32.25" customHeight="1" x14ac:dyDescent="0.45">
      <c r="A185" s="146" t="s">
        <v>211</v>
      </c>
      <c r="B185" s="146"/>
      <c r="C185" s="146"/>
      <c r="D185" s="146"/>
      <c r="E185" s="146"/>
      <c r="F185" s="146"/>
      <c r="G185" s="146"/>
      <c r="H185" s="146"/>
      <c r="I185" s="146"/>
      <c r="J185" s="146"/>
      <c r="K185" s="226"/>
      <c r="L185" s="226"/>
      <c r="M185" s="226"/>
      <c r="N185" s="226"/>
      <c r="O185" s="226"/>
      <c r="P185" s="226"/>
      <c r="Q185" s="226"/>
      <c r="R185" s="226"/>
      <c r="S185" s="226"/>
      <c r="T185" s="226"/>
      <c r="U185" s="226"/>
      <c r="V185" s="226"/>
      <c r="W185" s="226"/>
      <c r="X185" s="226"/>
      <c r="Y185" s="226"/>
      <c r="Z185" s="226"/>
      <c r="AA185" s="226"/>
      <c r="AB185" s="226"/>
      <c r="AC185" s="226"/>
      <c r="AD185" s="420"/>
      <c r="AE185" s="137"/>
      <c r="AF185" s="420"/>
      <c r="AG185" s="420"/>
      <c r="AH185" s="420"/>
      <c r="AI185" s="420"/>
      <c r="BC185" s="420"/>
      <c r="BD185" s="420"/>
      <c r="BE185" s="420"/>
      <c r="BF185" s="420"/>
      <c r="BG185" s="420"/>
      <c r="BH185" s="420"/>
      <c r="BI185" s="297"/>
      <c r="BO185" s="298"/>
      <c r="BP185" s="298"/>
      <c r="BR185" s="299"/>
    </row>
    <row r="186" spans="1:70" s="296" customFormat="1" ht="27.75" customHeight="1" x14ac:dyDescent="0.45">
      <c r="J186" s="962" t="s">
        <v>200</v>
      </c>
      <c r="K186" s="960"/>
      <c r="L186" s="960"/>
      <c r="M186" s="960"/>
      <c r="N186" s="960"/>
      <c r="O186" s="960"/>
      <c r="P186" s="960"/>
      <c r="Q186" s="960"/>
      <c r="R186" s="960"/>
      <c r="S186" s="960"/>
      <c r="T186" s="960"/>
      <c r="U186" s="960"/>
      <c r="V186" s="960"/>
      <c r="W186" s="960"/>
      <c r="X186" s="960"/>
      <c r="Y186" s="960"/>
      <c r="Z186" s="960"/>
      <c r="AA186" s="960"/>
      <c r="AB186" s="960"/>
      <c r="AC186" s="960"/>
      <c r="AD186" s="420"/>
      <c r="AE186" s="137"/>
      <c r="AF186" s="420"/>
      <c r="AG186" s="420"/>
      <c r="AH186" s="420"/>
      <c r="AI186" s="420"/>
      <c r="AJ186" s="963" t="s">
        <v>201</v>
      </c>
      <c r="AK186" s="963"/>
      <c r="AL186" s="963"/>
      <c r="AM186" s="963"/>
      <c r="AN186" s="963"/>
      <c r="AO186" s="963"/>
      <c r="AP186" s="963"/>
      <c r="AQ186" s="963"/>
      <c r="AR186" s="963"/>
      <c r="AS186" s="963"/>
      <c r="AT186" s="963"/>
      <c r="AU186" s="963"/>
      <c r="AV186" s="963"/>
      <c r="AW186" s="963"/>
      <c r="AX186" s="963"/>
      <c r="AY186" s="963"/>
      <c r="AZ186" s="963"/>
      <c r="BA186" s="963"/>
      <c r="BB186" s="963"/>
      <c r="BC186" s="420"/>
      <c r="BD186" s="420"/>
      <c r="BE186" s="420"/>
      <c r="BF186" s="420"/>
      <c r="BG186" s="420"/>
      <c r="BH186" s="420"/>
      <c r="BI186" s="297"/>
      <c r="BO186" s="298"/>
      <c r="BP186" s="298"/>
      <c r="BR186" s="299"/>
    </row>
    <row r="187" spans="1:70" s="296" customFormat="1" ht="33.75" customHeight="1" x14ac:dyDescent="0.45">
      <c r="A187" s="958"/>
      <c r="B187" s="958"/>
      <c r="C187" s="958"/>
      <c r="D187" s="958"/>
      <c r="E187" s="958"/>
      <c r="F187" s="958"/>
      <c r="G187" s="420"/>
      <c r="H187" s="958" t="s">
        <v>208</v>
      </c>
      <c r="I187" s="958"/>
      <c r="J187" s="958"/>
      <c r="K187" s="958"/>
      <c r="L187" s="958"/>
      <c r="M187" s="958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  <c r="AC187" s="143"/>
      <c r="AD187" s="420"/>
      <c r="AE187" s="137"/>
      <c r="AF187" s="420"/>
      <c r="AG187" s="420"/>
      <c r="AH187" s="420"/>
      <c r="AI187" s="420"/>
      <c r="AJ187" s="958"/>
      <c r="AK187" s="958"/>
      <c r="AL187" s="958"/>
      <c r="AM187" s="958"/>
      <c r="AN187" s="958"/>
      <c r="AO187" s="958"/>
      <c r="AP187" s="420"/>
      <c r="AQ187" s="958"/>
      <c r="AR187" s="958"/>
      <c r="AS187" s="958"/>
      <c r="AT187" s="958"/>
      <c r="AU187" s="958"/>
      <c r="AV187" s="958"/>
      <c r="AW187" s="420"/>
      <c r="AX187" s="420"/>
      <c r="AY187" s="420"/>
      <c r="AZ187" s="420"/>
      <c r="BA187" s="420"/>
      <c r="BB187" s="420"/>
      <c r="BC187" s="420"/>
      <c r="BD187" s="420"/>
      <c r="BE187" s="420"/>
      <c r="BF187" s="420"/>
      <c r="BG187" s="420"/>
      <c r="BH187" s="420"/>
      <c r="BI187" s="297"/>
      <c r="BO187" s="298"/>
      <c r="BP187" s="298"/>
      <c r="BR187" s="299"/>
    </row>
    <row r="188" spans="1:70" s="296" customFormat="1" ht="30" customHeight="1" x14ac:dyDescent="0.45">
      <c r="A188" s="957" t="s">
        <v>195</v>
      </c>
      <c r="B188" s="957"/>
      <c r="C188" s="957"/>
      <c r="D188" s="957"/>
      <c r="E188" s="957"/>
      <c r="F188" s="957"/>
      <c r="G188" s="420"/>
      <c r="H188" s="139" t="s">
        <v>228</v>
      </c>
      <c r="I188" s="420"/>
      <c r="J188" s="420"/>
      <c r="K188" s="420"/>
      <c r="L188" s="420"/>
      <c r="M188" s="420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  <c r="AC188" s="143"/>
      <c r="AD188" s="420"/>
      <c r="AE188" s="137"/>
      <c r="AF188" s="420"/>
      <c r="AG188" s="420"/>
      <c r="AH188" s="420"/>
      <c r="AI188" s="420"/>
      <c r="AJ188" s="957" t="s">
        <v>195</v>
      </c>
      <c r="AK188" s="957"/>
      <c r="AL188" s="957"/>
      <c r="AM188" s="957"/>
      <c r="AN188" s="957"/>
      <c r="AO188" s="957"/>
      <c r="AP188" s="420"/>
      <c r="AQ188" s="139" t="s">
        <v>228</v>
      </c>
      <c r="AR188" s="420"/>
      <c r="AS188" s="420"/>
      <c r="AT188" s="420"/>
      <c r="AU188" s="420"/>
      <c r="AV188" s="420"/>
      <c r="AW188" s="420"/>
      <c r="AX188" s="420"/>
      <c r="AY188" s="420"/>
      <c r="AZ188" s="420"/>
      <c r="BA188" s="420"/>
      <c r="BB188" s="420"/>
      <c r="BC188" s="420"/>
      <c r="BD188" s="420"/>
      <c r="BE188" s="420"/>
      <c r="BF188" s="420"/>
      <c r="BG188" s="420"/>
      <c r="BH188" s="420"/>
      <c r="BI188" s="297"/>
      <c r="BO188" s="298"/>
      <c r="BP188" s="298"/>
      <c r="BR188" s="299"/>
    </row>
    <row r="189" spans="1:70" s="296" customFormat="1" ht="36" customHeight="1" x14ac:dyDescent="0.45">
      <c r="A189" s="958"/>
      <c r="B189" s="958"/>
      <c r="C189" s="958"/>
      <c r="D189" s="958"/>
      <c r="E189" s="958"/>
      <c r="F189" s="958"/>
      <c r="G189" s="421"/>
      <c r="H189" s="421"/>
      <c r="I189" s="421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  <c r="AC189" s="143"/>
      <c r="AD189" s="420"/>
      <c r="AE189" s="137"/>
      <c r="AF189" s="420"/>
      <c r="AG189" s="420"/>
      <c r="AH189" s="420"/>
      <c r="AI189" s="420"/>
      <c r="AJ189" s="958"/>
      <c r="AK189" s="958"/>
      <c r="AL189" s="958"/>
      <c r="AM189" s="958"/>
      <c r="AN189" s="958"/>
      <c r="AO189" s="958"/>
      <c r="AP189" s="420"/>
      <c r="AQ189" s="420"/>
      <c r="AR189" s="420"/>
      <c r="AS189" s="420"/>
      <c r="AT189" s="420"/>
      <c r="AU189" s="420"/>
      <c r="AV189" s="420"/>
      <c r="AW189" s="420"/>
      <c r="AX189" s="420"/>
      <c r="AY189" s="420"/>
      <c r="AZ189" s="420"/>
      <c r="BC189" s="301"/>
      <c r="BD189" s="301"/>
      <c r="BE189" s="301"/>
      <c r="BF189" s="302"/>
      <c r="BG189" s="302"/>
      <c r="BH189" s="302"/>
      <c r="BI189" s="297"/>
      <c r="BO189" s="298"/>
      <c r="BP189" s="298"/>
      <c r="BR189" s="299"/>
    </row>
    <row r="190" spans="1:70" s="296" customFormat="1" ht="28.5" customHeight="1" x14ac:dyDescent="0.45">
      <c r="A190" s="957" t="s">
        <v>196</v>
      </c>
      <c r="B190" s="957"/>
      <c r="C190" s="957"/>
      <c r="D190" s="957"/>
      <c r="E190" s="957"/>
      <c r="F190" s="957"/>
      <c r="G190" s="421"/>
      <c r="H190" s="421"/>
      <c r="I190" s="421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  <c r="AC190" s="143"/>
      <c r="AD190" s="420"/>
      <c r="AE190" s="137"/>
      <c r="AF190" s="420"/>
      <c r="AG190" s="420"/>
      <c r="AH190" s="420"/>
      <c r="AI190" s="420"/>
      <c r="AJ190" s="957" t="s">
        <v>196</v>
      </c>
      <c r="AK190" s="957"/>
      <c r="AL190" s="957"/>
      <c r="AM190" s="957"/>
      <c r="AN190" s="957"/>
      <c r="AO190" s="957"/>
      <c r="AP190" s="420"/>
      <c r="AQ190" s="420"/>
      <c r="AR190" s="420"/>
      <c r="AS190" s="420"/>
      <c r="AT190" s="420"/>
      <c r="AU190" s="420"/>
      <c r="AV190" s="420"/>
      <c r="AW190" s="420"/>
      <c r="AX190" s="420"/>
      <c r="AY190" s="420"/>
      <c r="AZ190" s="420"/>
      <c r="BC190" s="301"/>
      <c r="BD190" s="301"/>
      <c r="BE190" s="301"/>
      <c r="BF190" s="302"/>
      <c r="BG190" s="302"/>
      <c r="BH190" s="302"/>
      <c r="BI190" s="297"/>
      <c r="BO190" s="298"/>
      <c r="BP190" s="298"/>
      <c r="BR190" s="299"/>
    </row>
    <row r="191" spans="1:70" s="296" customFormat="1" ht="15" customHeight="1" x14ac:dyDescent="0.45">
      <c r="R191" s="300"/>
      <c r="S191" s="300"/>
      <c r="AE191" s="137"/>
      <c r="AF191" s="420"/>
      <c r="AG191" s="420"/>
      <c r="AH191" s="420"/>
      <c r="AI191" s="420"/>
      <c r="AJ191" s="420"/>
      <c r="AK191" s="420"/>
      <c r="AL191" s="420"/>
      <c r="AM191" s="420"/>
      <c r="AN191" s="420"/>
      <c r="AO191" s="420"/>
      <c r="AP191" s="420"/>
      <c r="AQ191" s="420"/>
      <c r="AR191" s="420"/>
      <c r="AS191" s="420"/>
      <c r="AT191" s="420"/>
      <c r="AU191" s="420"/>
      <c r="AV191" s="420"/>
      <c r="AW191" s="420"/>
      <c r="AX191" s="420"/>
      <c r="AY191" s="420"/>
      <c r="AZ191" s="420"/>
      <c r="BC191" s="301"/>
      <c r="BD191" s="301"/>
      <c r="BE191" s="301"/>
      <c r="BF191" s="302"/>
      <c r="BG191" s="302"/>
      <c r="BH191" s="302"/>
      <c r="BI191" s="297"/>
      <c r="BO191" s="298"/>
      <c r="BP191" s="298"/>
      <c r="BR191" s="299"/>
    </row>
    <row r="192" spans="1:70" s="296" customFormat="1" ht="40.5" customHeight="1" x14ac:dyDescent="0.45">
      <c r="A192" s="144" t="s">
        <v>202</v>
      </c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420"/>
      <c r="AE192" s="137"/>
      <c r="AF192" s="420"/>
      <c r="AG192" s="420"/>
      <c r="AH192" s="420"/>
      <c r="BC192" s="301"/>
      <c r="BD192" s="301"/>
      <c r="BE192" s="301"/>
      <c r="BF192" s="302"/>
      <c r="BG192" s="302"/>
      <c r="BH192" s="302"/>
      <c r="BI192" s="297"/>
      <c r="BO192" s="298"/>
      <c r="BP192" s="298"/>
      <c r="BR192" s="299"/>
    </row>
    <row r="193" spans="1:70" s="296" customFormat="1" ht="16.5" customHeight="1" x14ac:dyDescent="0.45">
      <c r="A193" s="145"/>
      <c r="B193" s="145"/>
      <c r="C193" s="145"/>
      <c r="D193" s="145"/>
      <c r="E193" s="145"/>
      <c r="F193" s="145"/>
      <c r="G193" s="146"/>
      <c r="H193" s="145"/>
      <c r="I193" s="145"/>
      <c r="J193" s="145"/>
      <c r="K193" s="145"/>
      <c r="L193" s="145"/>
      <c r="M193" s="145"/>
      <c r="N193" s="143"/>
      <c r="O193" s="143"/>
      <c r="P193" s="147"/>
      <c r="Q193" s="964"/>
      <c r="R193" s="964"/>
      <c r="S193" s="964"/>
      <c r="T193" s="964"/>
      <c r="U193" s="964"/>
      <c r="V193" s="964"/>
      <c r="W193" s="964"/>
      <c r="X193" s="964"/>
      <c r="Y193" s="964"/>
      <c r="Z193" s="964"/>
      <c r="AA193" s="964"/>
      <c r="AB193" s="964"/>
      <c r="AC193" s="964"/>
      <c r="AD193" s="964"/>
      <c r="AE193" s="137"/>
      <c r="AF193" s="420"/>
      <c r="AG193" s="420"/>
      <c r="AH193" s="420"/>
      <c r="BC193" s="301"/>
      <c r="BD193" s="301"/>
      <c r="BE193" s="301"/>
      <c r="BF193" s="302"/>
      <c r="BG193" s="302"/>
      <c r="BH193" s="302"/>
      <c r="BI193" s="297"/>
      <c r="BO193" s="298"/>
      <c r="BP193" s="298"/>
      <c r="BR193" s="299"/>
    </row>
    <row r="194" spans="1:70" s="296" customFormat="1" ht="36" customHeight="1" x14ac:dyDescent="0.45">
      <c r="A194" s="958"/>
      <c r="B194" s="958"/>
      <c r="C194" s="958"/>
      <c r="D194" s="958"/>
      <c r="E194" s="958"/>
      <c r="F194" s="958"/>
      <c r="G194" s="421"/>
      <c r="H194" s="958" t="s">
        <v>209</v>
      </c>
      <c r="I194" s="958"/>
      <c r="J194" s="958"/>
      <c r="K194" s="958"/>
      <c r="L194" s="958"/>
      <c r="M194" s="958"/>
      <c r="N194" s="143"/>
      <c r="O194" s="143"/>
      <c r="P194" s="147"/>
      <c r="Q194" s="418"/>
      <c r="R194" s="418"/>
      <c r="S194" s="418"/>
      <c r="T194" s="418"/>
      <c r="U194" s="418"/>
      <c r="V194" s="418"/>
      <c r="W194" s="418"/>
      <c r="X194" s="418"/>
      <c r="Y194" s="418"/>
      <c r="Z194" s="418"/>
      <c r="AA194" s="418"/>
      <c r="AB194" s="418"/>
      <c r="AC194" s="418"/>
      <c r="AD194" s="418"/>
      <c r="AE194" s="137"/>
      <c r="AF194" s="420"/>
      <c r="AG194" s="420"/>
      <c r="AH194" s="420"/>
      <c r="BC194" s="301"/>
      <c r="BD194" s="301"/>
      <c r="BE194" s="301"/>
      <c r="BF194" s="302"/>
      <c r="BG194" s="302"/>
      <c r="BH194" s="302"/>
      <c r="BI194" s="297"/>
      <c r="BO194" s="298"/>
      <c r="BP194" s="298"/>
      <c r="BR194" s="299"/>
    </row>
    <row r="195" spans="1:70" s="296" customFormat="1" ht="23.4" customHeight="1" x14ac:dyDescent="0.45">
      <c r="A195" s="957" t="s">
        <v>195</v>
      </c>
      <c r="B195" s="957"/>
      <c r="C195" s="957"/>
      <c r="D195" s="957"/>
      <c r="E195" s="957"/>
      <c r="F195" s="957"/>
      <c r="G195" s="421"/>
      <c r="H195" s="139" t="s">
        <v>228</v>
      </c>
      <c r="I195" s="420"/>
      <c r="J195" s="420"/>
      <c r="K195" s="420"/>
      <c r="L195" s="420"/>
      <c r="M195" s="420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  <c r="AB195" s="143"/>
      <c r="AC195" s="143"/>
      <c r="AD195" s="420"/>
      <c r="AE195" s="137"/>
      <c r="AF195" s="420"/>
      <c r="AG195" s="420"/>
      <c r="AH195" s="420"/>
      <c r="BC195" s="301"/>
      <c r="BD195" s="301"/>
      <c r="BE195" s="301"/>
      <c r="BF195" s="302"/>
      <c r="BG195" s="302"/>
      <c r="BH195" s="302"/>
      <c r="BI195" s="297"/>
      <c r="BO195" s="298"/>
      <c r="BP195" s="298"/>
      <c r="BR195" s="299"/>
    </row>
    <row r="196" spans="1:70" s="296" customFormat="1" ht="30.6" x14ac:dyDescent="0.45">
      <c r="A196" s="958"/>
      <c r="B196" s="958"/>
      <c r="C196" s="958"/>
      <c r="D196" s="958"/>
      <c r="E196" s="958"/>
      <c r="F196" s="958"/>
      <c r="G196" s="421"/>
      <c r="H196" s="421"/>
      <c r="I196" s="421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  <c r="AB196" s="143"/>
      <c r="AC196" s="143"/>
      <c r="AD196" s="420"/>
      <c r="AE196" s="137"/>
      <c r="AF196" s="420"/>
      <c r="AG196" s="420"/>
      <c r="AH196" s="420"/>
      <c r="BC196" s="301"/>
      <c r="BD196" s="301"/>
      <c r="BE196" s="301"/>
      <c r="BF196" s="302"/>
      <c r="BG196" s="302"/>
      <c r="BH196" s="302"/>
      <c r="BI196" s="297"/>
      <c r="BO196" s="298"/>
      <c r="BP196" s="298"/>
      <c r="BR196" s="299"/>
    </row>
    <row r="197" spans="1:70" s="296" customFormat="1" ht="21.75" customHeight="1" x14ac:dyDescent="0.45">
      <c r="A197" s="957" t="s">
        <v>196</v>
      </c>
      <c r="B197" s="957"/>
      <c r="C197" s="957"/>
      <c r="D197" s="957"/>
      <c r="E197" s="957"/>
      <c r="F197" s="957"/>
      <c r="G197" s="421"/>
      <c r="H197" s="421"/>
      <c r="I197" s="421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143"/>
      <c r="AD197" s="420"/>
      <c r="AE197" s="137"/>
      <c r="AF197" s="420"/>
      <c r="AG197" s="420"/>
      <c r="AH197" s="420"/>
      <c r="BC197" s="301"/>
      <c r="BD197" s="301"/>
      <c r="BE197" s="301"/>
      <c r="BF197" s="302"/>
      <c r="BG197" s="302"/>
      <c r="BH197" s="302"/>
      <c r="BI197" s="297"/>
      <c r="BO197" s="298"/>
      <c r="BP197" s="298"/>
      <c r="BR197" s="299"/>
    </row>
    <row r="198" spans="1:70" s="296" customFormat="1" ht="16.5" customHeight="1" x14ac:dyDescent="0.45">
      <c r="A198" s="141"/>
      <c r="B198" s="141"/>
      <c r="C198" s="141"/>
      <c r="D198" s="141"/>
      <c r="E198" s="141"/>
      <c r="F198" s="141"/>
      <c r="G198" s="421"/>
      <c r="H198" s="421"/>
      <c r="I198" s="421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D198" s="420"/>
      <c r="AE198" s="148"/>
      <c r="AF198" s="148"/>
      <c r="AG198" s="148"/>
      <c r="AH198" s="148"/>
      <c r="BC198" s="301"/>
      <c r="BD198" s="301"/>
      <c r="BE198" s="301"/>
      <c r="BF198" s="302"/>
      <c r="BG198" s="302"/>
      <c r="BH198" s="302"/>
      <c r="BI198" s="297"/>
      <c r="BO198" s="298"/>
      <c r="BP198" s="298"/>
      <c r="BR198" s="299"/>
    </row>
    <row r="199" spans="1:70" s="296" customFormat="1" ht="35.25" customHeight="1" x14ac:dyDescent="0.45">
      <c r="A199" s="959" t="s">
        <v>203</v>
      </c>
      <c r="B199" s="959"/>
      <c r="C199" s="959"/>
      <c r="D199" s="959"/>
      <c r="E199" s="959"/>
      <c r="F199" s="959"/>
      <c r="G199" s="959"/>
      <c r="H199" s="959"/>
      <c r="I199" s="959"/>
      <c r="J199" s="959"/>
      <c r="K199" s="959"/>
      <c r="L199" s="959"/>
      <c r="M199" s="959"/>
      <c r="N199" s="959"/>
      <c r="O199" s="959"/>
      <c r="P199" s="959"/>
      <c r="Q199" s="959"/>
      <c r="R199" s="959"/>
      <c r="S199" s="959"/>
      <c r="T199" s="959"/>
      <c r="U199" s="959"/>
      <c r="V199" s="959"/>
      <c r="W199" s="959"/>
      <c r="X199" s="138"/>
      <c r="Y199" s="138"/>
      <c r="Z199" s="138"/>
      <c r="AA199" s="138"/>
      <c r="AB199" s="138"/>
      <c r="AC199" s="138"/>
      <c r="AD199" s="148"/>
      <c r="AE199" s="148"/>
      <c r="AF199" s="148"/>
      <c r="AG199" s="148"/>
      <c r="AH199" s="148"/>
      <c r="BC199" s="301"/>
      <c r="BD199" s="301"/>
      <c r="BE199" s="301"/>
      <c r="BF199" s="302"/>
      <c r="BG199" s="302"/>
      <c r="BH199" s="302"/>
      <c r="BI199" s="297"/>
      <c r="BO199" s="298"/>
      <c r="BP199" s="298"/>
      <c r="BR199" s="299"/>
    </row>
    <row r="200" spans="1:70" s="296" customFormat="1" ht="30.6" customHeight="1" x14ac:dyDescent="0.45">
      <c r="A200" s="958" t="s">
        <v>331</v>
      </c>
      <c r="B200" s="958"/>
      <c r="C200" s="958"/>
      <c r="D200" s="958"/>
      <c r="E200" s="958"/>
      <c r="F200" s="958"/>
      <c r="G200" s="958"/>
      <c r="H200" s="958"/>
      <c r="I200" s="958"/>
      <c r="J200" s="958"/>
      <c r="K200" s="958"/>
      <c r="L200" s="958"/>
      <c r="M200" s="958"/>
      <c r="N200" s="958"/>
      <c r="O200" s="958"/>
      <c r="P200" s="958"/>
      <c r="Q200" s="958"/>
      <c r="R200" s="958"/>
      <c r="S200" s="958"/>
      <c r="T200" s="958"/>
      <c r="U200" s="958"/>
      <c r="V200" s="958"/>
      <c r="W200" s="958"/>
      <c r="X200" s="958"/>
      <c r="Y200" s="958"/>
      <c r="Z200" s="958"/>
      <c r="AA200" s="958"/>
      <c r="AB200" s="958"/>
      <c r="AC200" s="958"/>
      <c r="AD200" s="148"/>
      <c r="AE200" s="139"/>
      <c r="AF200" s="139"/>
      <c r="AG200" s="139"/>
      <c r="AH200" s="139"/>
      <c r="BC200" s="301"/>
      <c r="BD200" s="301"/>
      <c r="BE200" s="301"/>
      <c r="BF200" s="302"/>
      <c r="BG200" s="302"/>
      <c r="BH200" s="302"/>
      <c r="BI200" s="297"/>
      <c r="BO200" s="298"/>
      <c r="BP200" s="298"/>
      <c r="BR200" s="299"/>
    </row>
    <row r="201" spans="1:70" s="296" customFormat="1" ht="30.6" customHeight="1" x14ac:dyDescent="0.45">
      <c r="A201" s="957" t="s">
        <v>204</v>
      </c>
      <c r="B201" s="957"/>
      <c r="C201" s="957"/>
      <c r="D201" s="957"/>
      <c r="E201" s="957"/>
      <c r="F201" s="957"/>
      <c r="G201" s="957"/>
      <c r="H201" s="957"/>
      <c r="I201" s="957"/>
      <c r="J201" s="957"/>
      <c r="K201" s="957"/>
      <c r="L201" s="957"/>
      <c r="M201" s="957"/>
      <c r="N201" s="957"/>
      <c r="O201" s="957"/>
      <c r="P201" s="957"/>
      <c r="Q201" s="957"/>
      <c r="R201" s="957"/>
      <c r="S201" s="957"/>
      <c r="T201" s="957"/>
      <c r="U201" s="957"/>
      <c r="V201" s="957"/>
      <c r="W201" s="957"/>
      <c r="X201" s="957"/>
      <c r="Y201" s="957"/>
      <c r="Z201" s="957"/>
      <c r="AA201" s="957"/>
      <c r="AB201" s="957"/>
      <c r="AC201" s="957"/>
      <c r="AD201" s="139"/>
      <c r="AE201" s="139"/>
      <c r="AF201" s="139"/>
      <c r="AG201" s="139"/>
      <c r="AH201" s="139"/>
      <c r="BC201" s="301"/>
      <c r="BD201" s="301"/>
      <c r="BE201" s="301"/>
      <c r="BF201" s="302"/>
      <c r="BG201" s="302"/>
      <c r="BH201" s="302"/>
      <c r="BI201" s="297"/>
      <c r="BO201" s="298"/>
      <c r="BP201" s="298"/>
      <c r="BR201" s="299"/>
    </row>
    <row r="202" spans="1:70" s="296" customFormat="1" ht="10.199999999999999" customHeight="1" x14ac:dyDescent="0.45">
      <c r="A202" s="141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  <c r="AC202" s="141"/>
      <c r="AD202" s="139"/>
      <c r="AE202" s="149"/>
      <c r="AF202" s="149"/>
      <c r="AG202" s="149"/>
      <c r="AH202" s="149"/>
      <c r="BC202" s="301"/>
      <c r="BD202" s="301"/>
      <c r="BE202" s="301"/>
      <c r="BF202" s="302"/>
      <c r="BG202" s="302"/>
      <c r="BH202" s="302"/>
      <c r="BI202" s="297"/>
      <c r="BO202" s="298"/>
      <c r="BP202" s="298"/>
      <c r="BR202" s="299"/>
    </row>
    <row r="203" spans="1:70" s="296" customFormat="1" ht="33" customHeight="1" x14ac:dyDescent="0.55000000000000004">
      <c r="A203" s="961" t="s">
        <v>210</v>
      </c>
      <c r="B203" s="961"/>
      <c r="C203" s="961"/>
      <c r="D203" s="961"/>
      <c r="E203" s="961"/>
      <c r="F203" s="961"/>
      <c r="G203" s="961"/>
      <c r="H203" s="961"/>
      <c r="I203" s="961"/>
      <c r="J203" s="961"/>
      <c r="K203" s="961"/>
      <c r="L203" s="961"/>
      <c r="M203" s="961"/>
      <c r="N203" s="961"/>
      <c r="O203" s="961"/>
      <c r="P203" s="961"/>
      <c r="Q203" s="961"/>
      <c r="R203" s="961"/>
      <c r="S203" s="961"/>
      <c r="T203" s="961"/>
      <c r="U203" s="961"/>
      <c r="V203" s="961"/>
      <c r="W203" s="961"/>
      <c r="X203" s="961"/>
      <c r="Y203" s="961"/>
      <c r="Z203" s="961"/>
      <c r="AA203" s="961"/>
      <c r="AB203" s="961"/>
      <c r="AC203" s="149"/>
      <c r="AD203" s="149"/>
      <c r="AE203" s="149"/>
      <c r="AF203" s="149"/>
      <c r="AG203" s="149"/>
      <c r="AH203" s="149"/>
      <c r="BC203" s="301"/>
      <c r="BD203" s="301"/>
      <c r="BE203" s="301"/>
      <c r="BF203" s="302"/>
      <c r="BG203" s="302"/>
      <c r="BH203" s="302"/>
      <c r="BI203" s="297"/>
      <c r="BO203" s="298"/>
      <c r="BP203" s="298"/>
      <c r="BR203" s="299"/>
    </row>
    <row r="204" spans="1:70" ht="23.25" hidden="1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BC204" s="3"/>
      <c r="BD204" s="3"/>
      <c r="BE204" s="3"/>
    </row>
    <row r="205" spans="1:70" ht="23.25" hidden="1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BC205" s="3"/>
      <c r="BD205" s="3"/>
      <c r="BE205" s="3"/>
    </row>
    <row r="206" spans="1:70" ht="23.25" hidden="1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BC206" s="3"/>
      <c r="BD206" s="3"/>
      <c r="BE206" s="3"/>
    </row>
    <row r="207" spans="1:70" ht="23.25" hidden="1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BC207" s="3"/>
      <c r="BD207" s="3"/>
      <c r="BE207" s="3"/>
    </row>
    <row r="208" spans="1:70" ht="23.25" hidden="1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BC208" s="3"/>
      <c r="BD208" s="3"/>
      <c r="BE208" s="3"/>
    </row>
    <row r="209" spans="1:57" ht="23.25" hidden="1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BC209" s="3"/>
      <c r="BD209" s="3"/>
      <c r="BE209" s="3"/>
    </row>
    <row r="210" spans="1:57" ht="23.25" hidden="1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BC210" s="3"/>
      <c r="BD210" s="3"/>
      <c r="BE210" s="3"/>
    </row>
    <row r="211" spans="1:57" ht="23.25" hidden="1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BC211" s="3"/>
      <c r="BD211" s="3"/>
      <c r="BE211" s="3"/>
    </row>
    <row r="212" spans="1:57" ht="23.25" hidden="1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BC212" s="3"/>
      <c r="BD212" s="3"/>
      <c r="BE212" s="3"/>
    </row>
    <row r="213" spans="1:57" ht="23.25" hidden="1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BC213" s="3"/>
      <c r="BD213" s="3"/>
      <c r="BE213" s="3"/>
    </row>
    <row r="214" spans="1:57" ht="23.25" hidden="1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BC214" s="3"/>
      <c r="BD214" s="3"/>
      <c r="BE214" s="3"/>
    </row>
    <row r="215" spans="1:57" ht="23.25" hidden="1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BC215" s="3"/>
      <c r="BD215" s="3"/>
      <c r="BE215" s="3"/>
    </row>
    <row r="216" spans="1:57" ht="23.25" hidden="1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BC216" s="3"/>
      <c r="BD216" s="3"/>
      <c r="BE216" s="3"/>
    </row>
    <row r="217" spans="1:57" ht="23.25" hidden="1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BC217" s="3"/>
      <c r="BD217" s="3"/>
      <c r="BE217" s="3"/>
    </row>
    <row r="218" spans="1:57" ht="23.25" hidden="1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BC218" s="3"/>
      <c r="BD218" s="3"/>
      <c r="BE218" s="3"/>
    </row>
    <row r="219" spans="1:57" ht="23.25" hidden="1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BC219" s="3"/>
      <c r="BD219" s="3"/>
      <c r="BE219" s="3"/>
    </row>
    <row r="220" spans="1:57" ht="23.25" hidden="1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BC220" s="3"/>
      <c r="BD220" s="3"/>
      <c r="BE220" s="3"/>
    </row>
    <row r="221" spans="1:57" ht="23.25" hidden="1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BC221" s="3"/>
      <c r="BD221" s="3"/>
      <c r="BE221" s="3"/>
    </row>
    <row r="222" spans="1:57" ht="23.25" hidden="1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BC222" s="3"/>
      <c r="BD222" s="3"/>
      <c r="BE222" s="3"/>
    </row>
    <row r="223" spans="1:57" ht="23.25" hidden="1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BC223" s="3"/>
      <c r="BD223" s="3"/>
      <c r="BE223" s="3"/>
    </row>
    <row r="224" spans="1:57" ht="23.25" hidden="1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BC224" s="3"/>
      <c r="BD224" s="3"/>
      <c r="BE224" s="3"/>
    </row>
    <row r="225" spans="1:57" ht="23.25" hidden="1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BC225" s="3"/>
      <c r="BD225" s="3"/>
      <c r="BE225" s="3"/>
    </row>
    <row r="226" spans="1:57" ht="23.25" hidden="1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BC226" s="3"/>
      <c r="BD226" s="3"/>
      <c r="BE226" s="3"/>
    </row>
    <row r="227" spans="1:57" ht="23.25" hidden="1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BC227" s="3"/>
      <c r="BD227" s="3"/>
      <c r="BE227" s="3"/>
    </row>
    <row r="228" spans="1:57" ht="23.25" hidden="1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BC228" s="3"/>
      <c r="BD228" s="3"/>
      <c r="BE228" s="3"/>
    </row>
    <row r="229" spans="1:57" ht="23.25" hidden="1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BC229" s="3"/>
      <c r="BD229" s="3"/>
      <c r="BE229" s="3"/>
    </row>
    <row r="230" spans="1:57" ht="23.25" hidden="1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BC230" s="3"/>
      <c r="BD230" s="3"/>
      <c r="BE230" s="3"/>
    </row>
    <row r="231" spans="1:57" ht="23.25" hidden="1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BC231" s="3"/>
      <c r="BD231" s="3"/>
      <c r="BE231" s="3"/>
    </row>
    <row r="232" spans="1:57" ht="23.25" hidden="1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BC232" s="3"/>
      <c r="BD232" s="3"/>
      <c r="BE232" s="3"/>
    </row>
    <row r="233" spans="1:57" ht="23.25" hidden="1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BC233" s="3"/>
      <c r="BD233" s="3"/>
      <c r="BE233" s="3"/>
    </row>
    <row r="234" spans="1:57" ht="23.25" hidden="1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BC234" s="3"/>
      <c r="BD234" s="3"/>
      <c r="BE234" s="3"/>
    </row>
    <row r="235" spans="1:57" ht="23.25" hidden="1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BC235" s="3"/>
      <c r="BD235" s="3"/>
      <c r="BE235" s="3"/>
    </row>
    <row r="236" spans="1:57" ht="23.25" hidden="1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BC236" s="3"/>
      <c r="BD236" s="3"/>
      <c r="BE236" s="3"/>
    </row>
    <row r="237" spans="1:57" ht="23.25" hidden="1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BC237" s="3"/>
      <c r="BD237" s="3"/>
      <c r="BE237" s="3"/>
    </row>
    <row r="238" spans="1:57" ht="23.25" hidden="1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BC238" s="3"/>
      <c r="BD238" s="3"/>
      <c r="BE238" s="3"/>
    </row>
    <row r="239" spans="1:57" ht="23.25" hidden="1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BC239" s="3"/>
      <c r="BD239" s="3"/>
      <c r="BE239" s="3"/>
    </row>
    <row r="240" spans="1:57" ht="23.25" hidden="1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BC240" s="3"/>
      <c r="BD240" s="3"/>
      <c r="BE240" s="3"/>
    </row>
    <row r="241" spans="1:57" ht="23.25" hidden="1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BC241" s="3"/>
      <c r="BD241" s="3"/>
      <c r="BE241" s="3"/>
    </row>
    <row r="242" spans="1:57" ht="23.25" hidden="1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BC242" s="3"/>
      <c r="BD242" s="3"/>
      <c r="BE242" s="3"/>
    </row>
    <row r="243" spans="1:57" ht="23.25" hidden="1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BC243" s="3"/>
      <c r="BD243" s="3"/>
      <c r="BE243" s="3"/>
    </row>
    <row r="244" spans="1:57" ht="23.25" hidden="1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BC244" s="3"/>
      <c r="BD244" s="3"/>
      <c r="BE244" s="3"/>
    </row>
    <row r="245" spans="1:57" ht="23.25" hidden="1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BC245" s="3"/>
      <c r="BD245" s="3"/>
      <c r="BE245" s="3"/>
    </row>
    <row r="246" spans="1:57" ht="23.25" hidden="1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BC246" s="3"/>
      <c r="BD246" s="3"/>
      <c r="BE246" s="3"/>
    </row>
    <row r="247" spans="1:57" ht="23.25" hidden="1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BC247" s="3"/>
      <c r="BD247" s="3"/>
      <c r="BE247" s="3"/>
    </row>
    <row r="248" spans="1:57" ht="23.25" hidden="1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BC248" s="3"/>
      <c r="BD248" s="3"/>
      <c r="BE248" s="3"/>
    </row>
    <row r="249" spans="1:57" ht="23.25" hidden="1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BC249" s="3"/>
      <c r="BD249" s="3"/>
      <c r="BE249" s="3"/>
    </row>
    <row r="250" spans="1:57" ht="23.25" hidden="1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BC250" s="3"/>
      <c r="BD250" s="3"/>
      <c r="BE250" s="3"/>
    </row>
    <row r="251" spans="1:57" ht="23.25" hidden="1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BC251" s="3"/>
      <c r="BD251" s="3"/>
      <c r="BE251" s="3"/>
    </row>
    <row r="252" spans="1:57" ht="23.25" hidden="1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BC252" s="3"/>
      <c r="BD252" s="3"/>
      <c r="BE252" s="3"/>
    </row>
    <row r="253" spans="1:57" ht="23.25" hidden="1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BC253" s="3"/>
      <c r="BD253" s="3"/>
      <c r="BE253" s="3"/>
    </row>
    <row r="254" spans="1:57" ht="23.25" hidden="1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BC254" s="3"/>
      <c r="BD254" s="3"/>
      <c r="BE254" s="3"/>
    </row>
    <row r="255" spans="1:57" ht="23.25" hidden="1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BC255" s="3"/>
      <c r="BD255" s="3"/>
      <c r="BE255" s="3"/>
    </row>
    <row r="256" spans="1:57" ht="23.25" hidden="1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BC256" s="3"/>
      <c r="BD256" s="3"/>
      <c r="BE256" s="3"/>
    </row>
    <row r="257" spans="1:57" ht="23.25" hidden="1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BC257" s="3"/>
      <c r="BD257" s="3"/>
      <c r="BE257" s="3"/>
    </row>
    <row r="258" spans="1:57" ht="23.25" hidden="1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BC258" s="3"/>
      <c r="BD258" s="3"/>
      <c r="BE258" s="3"/>
    </row>
    <row r="259" spans="1:57" ht="23.25" hidden="1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BC259" s="3"/>
      <c r="BD259" s="3"/>
      <c r="BE259" s="3"/>
    </row>
    <row r="260" spans="1:57" ht="23.25" hidden="1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BC260" s="3"/>
      <c r="BD260" s="3"/>
      <c r="BE260" s="3"/>
    </row>
    <row r="261" spans="1:57" ht="23.25" hidden="1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BC261" s="3"/>
      <c r="BD261" s="3"/>
      <c r="BE261" s="3"/>
    </row>
    <row r="262" spans="1:57" ht="23.25" hidden="1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BC262" s="3"/>
      <c r="BD262" s="3"/>
      <c r="BE262" s="3"/>
    </row>
    <row r="263" spans="1:57" ht="23.25" hidden="1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BC263" s="3"/>
      <c r="BD263" s="3"/>
      <c r="BE263" s="3"/>
    </row>
    <row r="264" spans="1:57" ht="23.25" hidden="1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BC264" s="3"/>
      <c r="BD264" s="3"/>
      <c r="BE264" s="3"/>
    </row>
    <row r="265" spans="1:57" ht="23.25" hidden="1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BC265" s="3"/>
      <c r="BD265" s="3"/>
      <c r="BE265" s="3"/>
    </row>
    <row r="266" spans="1:57" ht="23.25" hidden="1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BC266" s="3"/>
      <c r="BD266" s="3"/>
      <c r="BE266" s="3"/>
    </row>
    <row r="267" spans="1:57" ht="23.25" hidden="1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BC267" s="3"/>
      <c r="BD267" s="3"/>
      <c r="BE267" s="3"/>
    </row>
    <row r="268" spans="1:57" ht="23.25" hidden="1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BC268" s="3"/>
      <c r="BD268" s="3"/>
      <c r="BE268" s="3"/>
    </row>
    <row r="269" spans="1:57" ht="23.25" hidden="1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BC269" s="3"/>
      <c r="BD269" s="3"/>
      <c r="BE269" s="3"/>
    </row>
    <row r="270" spans="1:57" ht="23.25" hidden="1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BC270" s="3"/>
      <c r="BD270" s="3"/>
      <c r="BE270" s="3"/>
    </row>
    <row r="271" spans="1:57" ht="23.25" hidden="1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BC271" s="3"/>
      <c r="BD271" s="3"/>
      <c r="BE271" s="3"/>
    </row>
    <row r="272" spans="1:5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BC272" s="3"/>
      <c r="BD272" s="3"/>
      <c r="BE272" s="3"/>
    </row>
    <row r="273" spans="1:5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BC273" s="3"/>
      <c r="BD273" s="3"/>
      <c r="BE273" s="3"/>
    </row>
    <row r="274" spans="1:5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BC274" s="3"/>
      <c r="BD274" s="3"/>
      <c r="BE274" s="3"/>
    </row>
    <row r="275" spans="1:5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BC275" s="3"/>
      <c r="BD275" s="3"/>
      <c r="BE275" s="3"/>
    </row>
    <row r="276" spans="1:5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BC276" s="3"/>
      <c r="BD276" s="3"/>
      <c r="BE276" s="3"/>
    </row>
    <row r="277" spans="1:5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BC277" s="3"/>
      <c r="BD277" s="3"/>
      <c r="BE277" s="3"/>
    </row>
    <row r="278" spans="1:5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BC278" s="3"/>
      <c r="BD278" s="3"/>
      <c r="BE278" s="3"/>
    </row>
    <row r="279" spans="1:5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BC279" s="3"/>
      <c r="BD279" s="3"/>
      <c r="BE279" s="3"/>
    </row>
    <row r="280" spans="1:5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BC280" s="3"/>
      <c r="BD280" s="3"/>
      <c r="BE280" s="3"/>
    </row>
    <row r="281" spans="1:5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BC281" s="3"/>
      <c r="BD281" s="3"/>
      <c r="BE281" s="3"/>
    </row>
    <row r="282" spans="1:5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BC282" s="3"/>
      <c r="BD282" s="3"/>
      <c r="BE282" s="3"/>
    </row>
    <row r="283" spans="1:5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BC283" s="3"/>
      <c r="BD283" s="3"/>
      <c r="BE283" s="3"/>
    </row>
    <row r="284" spans="1:5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BC284" s="3"/>
      <c r="BD284" s="3"/>
      <c r="BE284" s="3"/>
    </row>
    <row r="285" spans="1:5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BC285" s="3"/>
      <c r="BD285" s="3"/>
      <c r="BE285" s="3"/>
    </row>
    <row r="286" spans="1:5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BC286" s="3"/>
      <c r="BD286" s="3"/>
      <c r="BE286" s="3"/>
    </row>
    <row r="287" spans="1:5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BC287" s="3"/>
      <c r="BD287" s="3"/>
      <c r="BE287" s="3"/>
    </row>
    <row r="288" spans="1:5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BC288" s="3"/>
      <c r="BD288" s="3"/>
      <c r="BE288" s="3"/>
    </row>
    <row r="289" spans="1:5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BC289" s="3"/>
      <c r="BD289" s="3"/>
      <c r="BE289" s="3"/>
    </row>
    <row r="290" spans="1:5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BC290" s="3"/>
      <c r="BD290" s="3"/>
      <c r="BE290" s="3"/>
    </row>
    <row r="291" spans="1:5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BC291" s="3"/>
      <c r="BD291" s="3"/>
      <c r="BE291" s="3"/>
    </row>
    <row r="292" spans="1:5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BC292" s="3"/>
      <c r="BD292" s="3"/>
      <c r="BE292" s="3"/>
    </row>
    <row r="293" spans="1:5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BC293" s="3"/>
      <c r="BD293" s="3"/>
      <c r="BE293" s="3"/>
    </row>
    <row r="294" spans="1:5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BC294" s="3"/>
      <c r="BD294" s="3"/>
      <c r="BE294" s="3"/>
    </row>
    <row r="295" spans="1:5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BC295" s="3"/>
      <c r="BD295" s="3"/>
      <c r="BE295" s="3"/>
    </row>
    <row r="296" spans="1:5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BC296" s="3"/>
      <c r="BD296" s="3"/>
      <c r="BE296" s="3"/>
    </row>
    <row r="297" spans="1:5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BC297" s="3"/>
      <c r="BD297" s="3"/>
      <c r="BE297" s="3"/>
    </row>
    <row r="298" spans="1:5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BC298" s="3"/>
      <c r="BD298" s="3"/>
      <c r="BE298" s="3"/>
    </row>
    <row r="299" spans="1:5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BC299" s="3"/>
      <c r="BD299" s="3"/>
      <c r="BE299" s="3"/>
    </row>
    <row r="300" spans="1:5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BC300" s="3"/>
      <c r="BD300" s="3"/>
      <c r="BE300" s="3"/>
    </row>
    <row r="301" spans="1:5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BC301" s="3"/>
      <c r="BD301" s="3"/>
      <c r="BE301" s="3"/>
    </row>
    <row r="302" spans="1:5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BC302" s="3"/>
      <c r="BD302" s="3"/>
      <c r="BE302" s="3"/>
    </row>
    <row r="303" spans="1:5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BC303" s="3"/>
      <c r="BD303" s="3"/>
      <c r="BE303" s="3"/>
    </row>
    <row r="304" spans="1:5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BC304" s="3"/>
      <c r="BD304" s="3"/>
      <c r="BE304" s="3"/>
    </row>
    <row r="305" spans="1:5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BC305" s="3"/>
      <c r="BD305" s="3"/>
      <c r="BE305" s="3"/>
    </row>
    <row r="306" spans="1:5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BC306" s="3"/>
      <c r="BD306" s="3"/>
      <c r="BE306" s="3"/>
    </row>
    <row r="307" spans="1:5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BC307" s="3"/>
      <c r="BD307" s="3"/>
      <c r="BE307" s="3"/>
    </row>
    <row r="308" spans="1:5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BC308" s="3"/>
      <c r="BD308" s="3"/>
      <c r="BE308" s="3"/>
    </row>
    <row r="309" spans="1:5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BC309" s="3"/>
      <c r="BD309" s="3"/>
      <c r="BE309" s="3"/>
    </row>
    <row r="310" spans="1:5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BC310" s="3"/>
      <c r="BD310" s="3"/>
      <c r="BE310" s="3"/>
    </row>
    <row r="311" spans="1:5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BC311" s="3"/>
      <c r="BD311" s="3"/>
      <c r="BE311" s="3"/>
    </row>
    <row r="312" spans="1:5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BC312" s="3"/>
      <c r="BD312" s="3"/>
      <c r="BE312" s="3"/>
    </row>
    <row r="313" spans="1:5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BC313" s="3"/>
      <c r="BD313" s="3"/>
      <c r="BE313" s="3"/>
    </row>
    <row r="314" spans="1:5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BC314" s="3"/>
      <c r="BD314" s="3"/>
      <c r="BE314" s="3"/>
    </row>
    <row r="315" spans="1:5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BC315" s="3"/>
      <c r="BD315" s="3"/>
      <c r="BE315" s="3"/>
    </row>
    <row r="316" spans="1:5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BC316" s="3"/>
      <c r="BD316" s="3"/>
      <c r="BE316" s="3"/>
    </row>
    <row r="317" spans="1:5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BC317" s="3"/>
      <c r="BD317" s="3"/>
      <c r="BE317" s="3"/>
    </row>
    <row r="318" spans="1:5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BC318" s="3"/>
      <c r="BD318" s="3"/>
      <c r="BE318" s="3"/>
    </row>
    <row r="319" spans="1:5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BC319" s="3"/>
      <c r="BD319" s="3"/>
      <c r="BE319" s="3"/>
    </row>
    <row r="320" spans="1:5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BC320" s="3"/>
      <c r="BD320" s="3"/>
      <c r="BE320" s="3"/>
    </row>
    <row r="321" spans="1:5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BC321" s="3"/>
      <c r="BD321" s="3"/>
      <c r="BE321" s="3"/>
    </row>
    <row r="322" spans="1:5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BC322" s="3"/>
      <c r="BD322" s="3"/>
      <c r="BE322" s="3"/>
    </row>
    <row r="323" spans="1:5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BC323" s="3"/>
      <c r="BD323" s="3"/>
      <c r="BE323" s="3"/>
    </row>
    <row r="324" spans="1:5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BC324" s="3"/>
      <c r="BD324" s="3"/>
      <c r="BE324" s="3"/>
    </row>
    <row r="325" spans="1:5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BC325" s="3"/>
      <c r="BD325" s="3"/>
      <c r="BE325" s="3"/>
    </row>
    <row r="326" spans="1:5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BC326" s="3"/>
      <c r="BD326" s="3"/>
      <c r="BE326" s="3"/>
    </row>
    <row r="327" spans="1:5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BC327" s="3"/>
      <c r="BD327" s="3"/>
      <c r="BE327" s="3"/>
    </row>
    <row r="328" spans="1:5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BC328" s="3"/>
      <c r="BD328" s="3"/>
      <c r="BE328" s="3"/>
    </row>
    <row r="329" spans="1:5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BC329" s="3"/>
      <c r="BD329" s="3"/>
      <c r="BE329" s="3"/>
    </row>
    <row r="330" spans="1:5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BC330" s="3"/>
      <c r="BD330" s="3"/>
      <c r="BE330" s="3"/>
    </row>
    <row r="331" spans="1:5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BC331" s="3"/>
      <c r="BD331" s="3"/>
      <c r="BE331" s="3"/>
    </row>
    <row r="332" spans="1:5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BC332" s="3"/>
      <c r="BD332" s="3"/>
      <c r="BE332" s="3"/>
    </row>
    <row r="333" spans="1:5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BC333" s="3"/>
      <c r="BD333" s="3"/>
      <c r="BE333" s="3"/>
    </row>
    <row r="334" spans="1:5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BC334" s="3"/>
      <c r="BD334" s="3"/>
      <c r="BE334" s="3"/>
    </row>
    <row r="335" spans="1:5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BC335" s="3"/>
      <c r="BD335" s="3"/>
      <c r="BE335" s="3"/>
    </row>
    <row r="336" spans="1:5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BC336" s="3"/>
      <c r="BD336" s="3"/>
      <c r="BE336" s="3"/>
    </row>
    <row r="337" spans="1:5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BC337" s="3"/>
      <c r="BD337" s="3"/>
      <c r="BE337" s="3"/>
    </row>
    <row r="338" spans="1:5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BC338" s="3"/>
      <c r="BD338" s="3"/>
      <c r="BE338" s="3"/>
    </row>
    <row r="339" spans="1:5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BC339" s="3"/>
      <c r="BD339" s="3"/>
      <c r="BE339" s="3"/>
    </row>
    <row r="340" spans="1:5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BC340" s="3"/>
      <c r="BD340" s="3"/>
      <c r="BE340" s="3"/>
    </row>
    <row r="341" spans="1:5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BC341" s="3"/>
      <c r="BD341" s="3"/>
      <c r="BE341" s="3"/>
    </row>
    <row r="342" spans="1:5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BC342" s="3"/>
      <c r="BD342" s="3"/>
      <c r="BE342" s="3"/>
    </row>
    <row r="343" spans="1:5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BC343" s="3"/>
      <c r="BD343" s="3"/>
      <c r="BE343" s="3"/>
    </row>
    <row r="344" spans="1:5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BC344" s="3"/>
      <c r="BD344" s="3"/>
      <c r="BE344" s="3"/>
    </row>
    <row r="345" spans="1:5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BC345" s="3"/>
      <c r="BD345" s="3"/>
      <c r="BE345" s="3"/>
    </row>
    <row r="346" spans="1:5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BC346" s="3"/>
      <c r="BD346" s="3"/>
      <c r="BE346" s="3"/>
    </row>
    <row r="347" spans="1:5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BC347" s="3"/>
      <c r="BD347" s="3"/>
      <c r="BE347" s="3"/>
    </row>
    <row r="348" spans="1:5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BC348" s="3"/>
      <c r="BD348" s="3"/>
      <c r="BE348" s="3"/>
    </row>
    <row r="349" spans="1:5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BC349" s="3"/>
      <c r="BD349" s="3"/>
      <c r="BE349" s="3"/>
    </row>
    <row r="350" spans="1:5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BC350" s="3"/>
      <c r="BD350" s="3"/>
      <c r="BE350" s="3"/>
    </row>
    <row r="351" spans="1:5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BC351" s="3"/>
      <c r="BD351" s="3"/>
      <c r="BE351" s="3"/>
    </row>
    <row r="352" spans="1:5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BC352" s="3"/>
      <c r="BD352" s="3"/>
      <c r="BE352" s="3"/>
    </row>
    <row r="353" spans="1:5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BC353" s="3"/>
      <c r="BD353" s="3"/>
      <c r="BE353" s="3"/>
    </row>
    <row r="354" spans="1:5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BC354" s="3"/>
      <c r="BD354" s="3"/>
      <c r="BE354" s="3"/>
    </row>
    <row r="355" spans="1:5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BC355" s="3"/>
      <c r="BD355" s="3"/>
      <c r="BE355" s="3"/>
    </row>
    <row r="356" spans="1:5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BC356" s="3"/>
      <c r="BD356" s="3"/>
      <c r="BE356" s="3"/>
    </row>
    <row r="357" spans="1:5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BC357" s="3"/>
      <c r="BD357" s="3"/>
      <c r="BE357" s="3"/>
    </row>
    <row r="358" spans="1:5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BC358" s="3"/>
      <c r="BD358" s="3"/>
      <c r="BE358" s="3"/>
    </row>
    <row r="359" spans="1:5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BC359" s="3"/>
      <c r="BD359" s="3"/>
      <c r="BE359" s="3"/>
    </row>
    <row r="360" spans="1:5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BC360" s="3"/>
      <c r="BD360" s="3"/>
      <c r="BE360" s="3"/>
    </row>
    <row r="361" spans="1:5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BC361" s="3"/>
      <c r="BD361" s="3"/>
      <c r="BE361" s="3"/>
    </row>
    <row r="362" spans="1:5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BC362" s="3"/>
      <c r="BD362" s="3"/>
      <c r="BE362" s="3"/>
    </row>
    <row r="363" spans="1:5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BC363" s="3"/>
      <c r="BD363" s="3"/>
      <c r="BE363" s="3"/>
    </row>
    <row r="364" spans="1:5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BC364" s="3"/>
      <c r="BD364" s="3"/>
      <c r="BE364" s="3"/>
    </row>
    <row r="365" spans="1:5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BC365" s="3"/>
      <c r="BD365" s="3"/>
      <c r="BE365" s="3"/>
    </row>
    <row r="366" spans="1:5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BC366" s="3"/>
      <c r="BD366" s="3"/>
      <c r="BE366" s="3"/>
    </row>
    <row r="367" spans="1:5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BC367" s="3"/>
      <c r="BD367" s="3"/>
      <c r="BE367" s="3"/>
    </row>
    <row r="368" spans="1:5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BC368" s="3"/>
      <c r="BD368" s="3"/>
      <c r="BE368" s="3"/>
    </row>
    <row r="369" spans="1:5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BC369" s="3"/>
      <c r="BD369" s="3"/>
      <c r="BE369" s="3"/>
    </row>
    <row r="370" spans="1:5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BC370" s="3"/>
      <c r="BD370" s="3"/>
      <c r="BE370" s="3"/>
    </row>
    <row r="371" spans="1:5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BC371" s="3"/>
      <c r="BD371" s="3"/>
      <c r="BE371" s="3"/>
    </row>
    <row r="372" spans="1:5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BC372" s="3"/>
      <c r="BD372" s="3"/>
      <c r="BE372" s="3"/>
    </row>
    <row r="373" spans="1:5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BC373" s="3"/>
      <c r="BD373" s="3"/>
      <c r="BE373" s="3"/>
    </row>
    <row r="374" spans="1:5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BC374" s="3"/>
      <c r="BD374" s="3"/>
      <c r="BE374" s="3"/>
    </row>
    <row r="375" spans="1:5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BC375" s="3"/>
      <c r="BD375" s="3"/>
      <c r="BE375" s="3"/>
    </row>
    <row r="376" spans="1:5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BC376" s="3"/>
      <c r="BD376" s="3"/>
      <c r="BE376" s="3"/>
    </row>
    <row r="377" spans="1:5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BC377" s="3"/>
      <c r="BD377" s="3"/>
      <c r="BE377" s="3"/>
    </row>
    <row r="378" spans="1:5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BC378" s="3"/>
      <c r="BD378" s="3"/>
      <c r="BE378" s="3"/>
    </row>
    <row r="379" spans="1:5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BC379" s="3"/>
      <c r="BD379" s="3"/>
      <c r="BE379" s="3"/>
    </row>
    <row r="380" spans="1:5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BC380" s="3"/>
      <c r="BD380" s="3"/>
      <c r="BE380" s="3"/>
    </row>
    <row r="381" spans="1:5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BC381" s="3"/>
      <c r="BD381" s="3"/>
      <c r="BE381" s="3"/>
    </row>
    <row r="382" spans="1:5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BC382" s="3"/>
      <c r="BD382" s="3"/>
      <c r="BE382" s="3"/>
    </row>
    <row r="383" spans="1:5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BC383" s="3"/>
      <c r="BD383" s="3"/>
      <c r="BE383" s="3"/>
    </row>
    <row r="384" spans="1:5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BC384" s="3"/>
      <c r="BD384" s="3"/>
      <c r="BE384" s="3"/>
    </row>
    <row r="385" spans="1:5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BC385" s="3"/>
      <c r="BD385" s="3"/>
      <c r="BE385" s="3"/>
    </row>
    <row r="386" spans="1:5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BC386" s="3"/>
      <c r="BD386" s="3"/>
      <c r="BE386" s="3"/>
    </row>
    <row r="387" spans="1:5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BC387" s="3"/>
      <c r="BD387" s="3"/>
      <c r="BE387" s="3"/>
    </row>
    <row r="388" spans="1:5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BC388" s="3"/>
      <c r="BD388" s="3"/>
      <c r="BE388" s="3"/>
    </row>
    <row r="389" spans="1:5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BC389" s="3"/>
      <c r="BD389" s="3"/>
      <c r="BE389" s="3"/>
    </row>
    <row r="390" spans="1:5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BC390" s="3"/>
      <c r="BD390" s="3"/>
      <c r="BE390" s="3"/>
    </row>
    <row r="391" spans="1:5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BC391" s="3"/>
      <c r="BD391" s="3"/>
      <c r="BE391" s="3"/>
    </row>
    <row r="392" spans="1:5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BC392" s="3"/>
      <c r="BD392" s="3"/>
      <c r="BE392" s="3"/>
    </row>
    <row r="393" spans="1:5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BC393" s="3"/>
      <c r="BD393" s="3"/>
      <c r="BE393" s="3"/>
    </row>
    <row r="394" spans="1:5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BC394" s="3"/>
      <c r="BD394" s="3"/>
      <c r="BE394" s="3"/>
    </row>
    <row r="395" spans="1:5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BC395" s="3"/>
      <c r="BD395" s="3"/>
      <c r="BE395" s="3"/>
    </row>
    <row r="396" spans="1:5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BC396" s="3"/>
      <c r="BD396" s="3"/>
      <c r="BE396" s="3"/>
    </row>
    <row r="397" spans="1:5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BC397" s="3"/>
      <c r="BD397" s="3"/>
      <c r="BE397" s="3"/>
    </row>
    <row r="398" spans="1:5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BC398" s="3"/>
      <c r="BD398" s="3"/>
      <c r="BE398" s="3"/>
    </row>
    <row r="399" spans="1:5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BC399" s="3"/>
      <c r="BD399" s="3"/>
      <c r="BE399" s="3"/>
    </row>
    <row r="400" spans="1:5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BC400" s="3"/>
      <c r="BD400" s="3"/>
      <c r="BE400" s="3"/>
    </row>
    <row r="401" spans="1:5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BC401" s="3"/>
      <c r="BD401" s="3"/>
      <c r="BE401" s="3"/>
    </row>
    <row r="402" spans="1:5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BC402" s="3"/>
      <c r="BD402" s="3"/>
      <c r="BE402" s="3"/>
    </row>
    <row r="403" spans="1:5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BC403" s="3"/>
      <c r="BD403" s="3"/>
      <c r="BE403" s="3"/>
    </row>
    <row r="404" spans="1:5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BC404" s="3"/>
      <c r="BD404" s="3"/>
      <c r="BE404" s="3"/>
    </row>
    <row r="405" spans="1:5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BC405" s="3"/>
      <c r="BD405" s="3"/>
      <c r="BE405" s="3"/>
    </row>
    <row r="406" spans="1:5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BC406" s="3"/>
      <c r="BD406" s="3"/>
      <c r="BE406" s="3"/>
    </row>
    <row r="407" spans="1:5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BC407" s="3"/>
      <c r="BD407" s="3"/>
      <c r="BE407" s="3"/>
    </row>
    <row r="408" spans="1:5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BC408" s="3"/>
      <c r="BD408" s="3"/>
      <c r="BE408" s="3"/>
    </row>
    <row r="409" spans="1:5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BC409" s="3"/>
      <c r="BD409" s="3"/>
      <c r="BE409" s="3"/>
    </row>
    <row r="410" spans="1:5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BC410" s="3"/>
      <c r="BD410" s="3"/>
      <c r="BE410" s="3"/>
    </row>
    <row r="411" spans="1:5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BC411" s="3"/>
      <c r="BD411" s="3"/>
      <c r="BE411" s="3"/>
    </row>
    <row r="412" spans="1:5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BC412" s="3"/>
      <c r="BD412" s="3"/>
      <c r="BE412" s="3"/>
    </row>
    <row r="413" spans="1:5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BC413" s="3"/>
      <c r="BD413" s="3"/>
      <c r="BE413" s="3"/>
    </row>
    <row r="414" spans="1:57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BC414" s="3"/>
      <c r="BD414" s="3"/>
      <c r="BE414" s="3"/>
    </row>
    <row r="415" spans="1:57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BC415" s="3"/>
      <c r="BD415" s="3"/>
      <c r="BE415" s="3"/>
    </row>
    <row r="416" spans="1:57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BC416" s="3"/>
      <c r="BD416" s="3"/>
      <c r="BE416" s="3"/>
    </row>
    <row r="417" spans="1:57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BC417" s="3"/>
      <c r="BD417" s="3"/>
      <c r="BE417" s="3"/>
    </row>
    <row r="418" spans="1:57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BC418" s="3"/>
      <c r="BD418" s="3"/>
      <c r="BE418" s="3"/>
    </row>
    <row r="419" spans="1:57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BC419" s="3"/>
      <c r="BD419" s="3"/>
      <c r="BE419" s="3"/>
    </row>
    <row r="420" spans="1:57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BC420" s="3"/>
      <c r="BD420" s="3"/>
      <c r="BE420" s="3"/>
    </row>
    <row r="421" spans="1:57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BC421" s="3"/>
      <c r="BD421" s="3"/>
      <c r="BE421" s="3"/>
    </row>
    <row r="422" spans="1:57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BC422" s="3"/>
      <c r="BD422" s="3"/>
      <c r="BE422" s="3"/>
    </row>
    <row r="423" spans="1:57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BC423" s="3"/>
      <c r="BD423" s="3"/>
      <c r="BE423" s="3"/>
    </row>
    <row r="424" spans="1:57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BC424" s="3"/>
      <c r="BD424" s="3"/>
      <c r="BE424" s="3"/>
    </row>
    <row r="425" spans="1:57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BC425" s="3"/>
      <c r="BD425" s="3"/>
      <c r="BE425" s="3"/>
    </row>
    <row r="426" spans="1:57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BC426" s="3"/>
      <c r="BD426" s="3"/>
      <c r="BE426" s="3"/>
    </row>
    <row r="427" spans="1:57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BC427" s="3"/>
      <c r="BD427" s="3"/>
      <c r="BE427" s="3"/>
    </row>
    <row r="428" spans="1:57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BC428" s="3"/>
      <c r="BD428" s="3"/>
      <c r="BE428" s="3"/>
    </row>
    <row r="429" spans="1:57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BC429" s="3"/>
      <c r="BD429" s="3"/>
      <c r="BE429" s="3"/>
    </row>
    <row r="430" spans="1:57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BC430" s="3"/>
      <c r="BD430" s="3"/>
      <c r="BE430" s="3"/>
    </row>
    <row r="431" spans="1:57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BC431" s="3"/>
      <c r="BD431" s="3"/>
      <c r="BE431" s="3"/>
    </row>
    <row r="432" spans="1:57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BC432" s="3"/>
      <c r="BD432" s="3"/>
      <c r="BE432" s="3"/>
    </row>
    <row r="433" spans="1:57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BC433" s="3"/>
      <c r="BD433" s="3"/>
      <c r="BE433" s="3"/>
    </row>
    <row r="434" spans="1:57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BC434" s="3"/>
      <c r="BD434" s="3"/>
      <c r="BE434" s="3"/>
    </row>
    <row r="435" spans="1:57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BC435" s="3"/>
      <c r="BD435" s="3"/>
      <c r="BE435" s="3"/>
    </row>
    <row r="436" spans="1:57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BC436" s="3"/>
      <c r="BD436" s="3"/>
      <c r="BE436" s="3"/>
    </row>
    <row r="437" spans="1:57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BC437" s="3"/>
      <c r="BD437" s="3"/>
      <c r="BE437" s="3"/>
    </row>
    <row r="438" spans="1:57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BC438" s="3"/>
      <c r="BD438" s="3"/>
      <c r="BE438" s="3"/>
    </row>
    <row r="439" spans="1:57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BC439" s="3"/>
      <c r="BD439" s="3"/>
      <c r="BE439" s="3"/>
    </row>
    <row r="440" spans="1:57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BC440" s="3"/>
      <c r="BD440" s="3"/>
      <c r="BE440" s="3"/>
    </row>
    <row r="441" spans="1:57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BC441" s="3"/>
      <c r="BD441" s="3"/>
      <c r="BE441" s="3"/>
    </row>
    <row r="442" spans="1:57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BC442" s="3"/>
      <c r="BD442" s="3"/>
      <c r="BE442" s="3"/>
    </row>
    <row r="443" spans="1:57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BC443" s="3"/>
      <c r="BD443" s="3"/>
      <c r="BE443" s="3"/>
    </row>
    <row r="444" spans="1:57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BC444" s="3"/>
      <c r="BD444" s="3"/>
      <c r="BE444" s="3"/>
    </row>
    <row r="445" spans="1:57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BC445" s="3"/>
      <c r="BD445" s="3"/>
      <c r="BE445" s="3"/>
    </row>
    <row r="446" spans="1:57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BC446" s="3"/>
      <c r="BD446" s="3"/>
      <c r="BE446" s="3"/>
    </row>
    <row r="447" spans="1:57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BC447" s="3"/>
      <c r="BD447" s="3"/>
      <c r="BE447" s="3"/>
    </row>
    <row r="448" spans="1:57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BC448" s="3"/>
      <c r="BD448" s="3"/>
      <c r="BE448" s="3"/>
    </row>
    <row r="449" spans="1:57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BC449" s="3"/>
      <c r="BD449" s="3"/>
      <c r="BE449" s="3"/>
    </row>
    <row r="450" spans="1:57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BC450" s="3"/>
      <c r="BD450" s="3"/>
      <c r="BE450" s="3"/>
    </row>
    <row r="451" spans="1:57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BC451" s="3"/>
      <c r="BD451" s="3"/>
      <c r="BE451" s="3"/>
    </row>
    <row r="452" spans="1:57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BC452" s="3"/>
      <c r="BD452" s="3"/>
      <c r="BE452" s="3"/>
    </row>
    <row r="453" spans="1:57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BC453" s="3"/>
      <c r="BD453" s="3"/>
      <c r="BE453" s="3"/>
    </row>
    <row r="454" spans="1:57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BC454" s="3"/>
      <c r="BD454" s="3"/>
      <c r="BE454" s="3"/>
    </row>
    <row r="455" spans="1:57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BC455" s="3"/>
      <c r="BD455" s="3"/>
      <c r="BE455" s="3"/>
    </row>
    <row r="456" spans="1:57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BC456" s="3"/>
      <c r="BD456" s="3"/>
      <c r="BE456" s="3"/>
    </row>
    <row r="457" spans="1:57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BC457" s="3"/>
      <c r="BD457" s="3"/>
      <c r="BE457" s="3"/>
    </row>
    <row r="458" spans="1:57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BC458" s="3"/>
      <c r="BD458" s="3"/>
      <c r="BE458" s="3"/>
    </row>
    <row r="459" spans="1:57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BC459" s="3"/>
      <c r="BD459" s="3"/>
      <c r="BE459" s="3"/>
    </row>
    <row r="460" spans="1:57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BC460" s="3"/>
      <c r="BD460" s="3"/>
      <c r="BE460" s="3"/>
    </row>
    <row r="461" spans="1:57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BC461" s="3"/>
      <c r="BD461" s="3"/>
      <c r="BE461" s="3"/>
    </row>
    <row r="462" spans="1:57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BC462" s="3"/>
      <c r="BD462" s="3"/>
      <c r="BE462" s="3"/>
    </row>
    <row r="463" spans="1:57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BC463" s="3"/>
      <c r="BD463" s="3"/>
      <c r="BE463" s="3"/>
    </row>
    <row r="464" spans="1:57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BC464" s="3"/>
      <c r="BD464" s="3"/>
      <c r="BE464" s="3"/>
    </row>
    <row r="465" spans="1:57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BC465" s="3"/>
      <c r="BD465" s="3"/>
      <c r="BE465" s="3"/>
    </row>
    <row r="466" spans="1:57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BC466" s="3"/>
      <c r="BD466" s="3"/>
      <c r="BE466" s="3"/>
    </row>
    <row r="467" spans="1:57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BC467" s="3"/>
      <c r="BD467" s="3"/>
      <c r="BE467" s="3"/>
    </row>
    <row r="468" spans="1:57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BC468" s="3"/>
      <c r="BD468" s="3"/>
      <c r="BE468" s="3"/>
    </row>
    <row r="469" spans="1:57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BC469" s="3"/>
      <c r="BD469" s="3"/>
      <c r="BE469" s="3"/>
    </row>
    <row r="470" spans="1:57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BC470" s="3"/>
      <c r="BD470" s="3"/>
      <c r="BE470" s="3"/>
    </row>
    <row r="471" spans="1:57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BC471" s="3"/>
      <c r="BD471" s="3"/>
      <c r="BE471" s="3"/>
    </row>
    <row r="472" spans="1:57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BC472" s="3"/>
      <c r="BD472" s="3"/>
      <c r="BE472" s="3"/>
    </row>
    <row r="473" spans="1:57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BC473" s="3"/>
      <c r="BD473" s="3"/>
      <c r="BE473" s="3"/>
    </row>
    <row r="474" spans="1:57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BC474" s="3"/>
      <c r="BD474" s="3"/>
      <c r="BE474" s="3"/>
    </row>
    <row r="475" spans="1:57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BC475" s="3"/>
      <c r="BD475" s="3"/>
      <c r="BE475" s="3"/>
    </row>
    <row r="476" spans="1:57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BC476" s="3"/>
      <c r="BD476" s="3"/>
      <c r="BE476" s="3"/>
    </row>
    <row r="477" spans="1:57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BC477" s="3"/>
      <c r="BD477" s="3"/>
      <c r="BE477" s="3"/>
    </row>
    <row r="478" spans="1:57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BC478" s="3"/>
      <c r="BD478" s="3"/>
      <c r="BE478" s="3"/>
    </row>
    <row r="479" spans="1:57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BC479" s="3"/>
      <c r="BD479" s="3"/>
      <c r="BE479" s="3"/>
    </row>
    <row r="480" spans="1:57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BC480" s="3"/>
      <c r="BD480" s="3"/>
      <c r="BE480" s="3"/>
    </row>
    <row r="481" spans="1:57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BC481" s="3"/>
      <c r="BD481" s="3"/>
      <c r="BE481" s="3"/>
    </row>
    <row r="482" spans="1:57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BC482" s="3"/>
      <c r="BD482" s="3"/>
      <c r="BE482" s="3"/>
    </row>
    <row r="483" spans="1:57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BC483" s="3"/>
      <c r="BD483" s="3"/>
      <c r="BE483" s="3"/>
    </row>
    <row r="484" spans="1:57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BC484" s="3"/>
      <c r="BD484" s="3"/>
      <c r="BE484" s="3"/>
    </row>
    <row r="485" spans="1:57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BC485" s="3"/>
      <c r="BD485" s="3"/>
      <c r="BE485" s="3"/>
    </row>
    <row r="486" spans="1:57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BC486" s="3"/>
      <c r="BD486" s="3"/>
      <c r="BE486" s="3"/>
    </row>
    <row r="487" spans="1:57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BC487" s="3"/>
      <c r="BD487" s="3"/>
      <c r="BE487" s="3"/>
    </row>
    <row r="488" spans="1:57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BC488" s="3"/>
      <c r="BD488" s="3"/>
      <c r="BE488" s="3"/>
    </row>
    <row r="489" spans="1:57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BC489" s="3"/>
      <c r="BD489" s="3"/>
      <c r="BE489" s="3"/>
    </row>
    <row r="490" spans="1:57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BC490" s="3"/>
      <c r="BD490" s="3"/>
      <c r="BE490" s="3"/>
    </row>
    <row r="491" spans="1:57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BC491" s="3"/>
      <c r="BD491" s="3"/>
      <c r="BE491" s="3"/>
    </row>
    <row r="492" spans="1:57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BC492" s="3"/>
      <c r="BD492" s="3"/>
      <c r="BE492" s="3"/>
    </row>
    <row r="493" spans="1:57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BC493" s="3"/>
      <c r="BD493" s="3"/>
      <c r="BE493" s="3"/>
    </row>
    <row r="494" spans="1:57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BC494" s="3"/>
      <c r="BD494" s="3"/>
      <c r="BE494" s="3"/>
    </row>
    <row r="495" spans="1:57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BC495" s="3"/>
      <c r="BD495" s="3"/>
      <c r="BE495" s="3"/>
    </row>
    <row r="496" spans="1:57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BC496" s="3"/>
      <c r="BD496" s="3"/>
      <c r="BE496" s="3"/>
    </row>
    <row r="497" spans="1:57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BC497" s="3"/>
      <c r="BD497" s="3"/>
      <c r="BE497" s="3"/>
    </row>
    <row r="498" spans="1:57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BC498" s="3"/>
      <c r="BD498" s="3"/>
      <c r="BE498" s="3"/>
    </row>
    <row r="499" spans="1:57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BC499" s="3"/>
      <c r="BD499" s="3"/>
      <c r="BE499" s="3"/>
    </row>
    <row r="500" spans="1:57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BC500" s="3"/>
      <c r="BD500" s="3"/>
      <c r="BE500" s="3"/>
    </row>
    <row r="501" spans="1:57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BC501" s="3"/>
      <c r="BD501" s="3"/>
      <c r="BE501" s="3"/>
    </row>
    <row r="502" spans="1:57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BC502" s="3"/>
      <c r="BD502" s="3"/>
      <c r="BE502" s="3"/>
    </row>
    <row r="503" spans="1:57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BC503" s="3"/>
      <c r="BD503" s="3"/>
      <c r="BE503" s="3"/>
    </row>
    <row r="504" spans="1:57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BC504" s="3"/>
      <c r="BD504" s="3"/>
      <c r="BE504" s="3"/>
    </row>
    <row r="505" spans="1:57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BC505" s="3"/>
      <c r="BD505" s="3"/>
      <c r="BE505" s="3"/>
    </row>
    <row r="506" spans="1:57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BC506" s="3"/>
      <c r="BD506" s="3"/>
      <c r="BE506" s="3"/>
    </row>
    <row r="507" spans="1:57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BC507" s="3"/>
      <c r="BD507" s="3"/>
      <c r="BE507" s="3"/>
    </row>
    <row r="508" spans="1:57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BC508" s="3"/>
      <c r="BD508" s="3"/>
      <c r="BE508" s="3"/>
    </row>
    <row r="509" spans="1:57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BC509" s="3"/>
      <c r="BD509" s="3"/>
      <c r="BE509" s="3"/>
    </row>
    <row r="510" spans="1:57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BC510" s="3"/>
      <c r="BD510" s="3"/>
      <c r="BE510" s="3"/>
    </row>
    <row r="511" spans="1:57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BC511" s="3"/>
      <c r="BD511" s="3"/>
      <c r="BE511" s="3"/>
    </row>
    <row r="512" spans="1:57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BC512" s="3"/>
      <c r="BD512" s="3"/>
      <c r="BE512" s="3"/>
    </row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</sheetData>
  <mergeCells count="1348">
    <mergeCell ref="A203:AB203"/>
    <mergeCell ref="A201:AC201"/>
    <mergeCell ref="A171:AC171"/>
    <mergeCell ref="AJ171:BB172"/>
    <mergeCell ref="A173:F173"/>
    <mergeCell ref="H173:M173"/>
    <mergeCell ref="AJ173:AO173"/>
    <mergeCell ref="AQ173:AV173"/>
    <mergeCell ref="A175:F175"/>
    <mergeCell ref="A176:F176"/>
    <mergeCell ref="AJ176:AO176"/>
    <mergeCell ref="AJ178:BB180"/>
    <mergeCell ref="I179:AC179"/>
    <mergeCell ref="A180:F180"/>
    <mergeCell ref="H180:M180"/>
    <mergeCell ref="AJ181:AO181"/>
    <mergeCell ref="AQ181:AV181"/>
    <mergeCell ref="A182:F182"/>
    <mergeCell ref="A183:F183"/>
    <mergeCell ref="AJ183:AO183"/>
    <mergeCell ref="AJ184:AO184"/>
    <mergeCell ref="J186:AC186"/>
    <mergeCell ref="AJ186:BB186"/>
    <mergeCell ref="A187:F187"/>
    <mergeCell ref="H187:M187"/>
    <mergeCell ref="AJ187:AO187"/>
    <mergeCell ref="AQ187:AV187"/>
    <mergeCell ref="A190:F190"/>
    <mergeCell ref="AJ190:AO190"/>
    <mergeCell ref="Q193:AD193"/>
    <mergeCell ref="A194:F194"/>
    <mergeCell ref="A188:F188"/>
    <mergeCell ref="AJ188:AO188"/>
    <mergeCell ref="A189:F189"/>
    <mergeCell ref="AJ189:AO189"/>
    <mergeCell ref="A195:F195"/>
    <mergeCell ref="A196:F196"/>
    <mergeCell ref="H194:M194"/>
    <mergeCell ref="A197:F197"/>
    <mergeCell ref="A199:W199"/>
    <mergeCell ref="A200:AC200"/>
    <mergeCell ref="A172:AC172"/>
    <mergeCell ref="AJ174:AO174"/>
    <mergeCell ref="AJ175:AO175"/>
    <mergeCell ref="A165:C165"/>
    <mergeCell ref="D165:BD165"/>
    <mergeCell ref="BE165:BI165"/>
    <mergeCell ref="A166:C166"/>
    <mergeCell ref="D166:BD166"/>
    <mergeCell ref="BE166:BI166"/>
    <mergeCell ref="A167:C167"/>
    <mergeCell ref="D167:BD167"/>
    <mergeCell ref="BE167:BI167"/>
    <mergeCell ref="A159:C159"/>
    <mergeCell ref="D159:BD159"/>
    <mergeCell ref="BE159:BI159"/>
    <mergeCell ref="A160:C160"/>
    <mergeCell ref="D160:BD160"/>
    <mergeCell ref="BE160:BI160"/>
    <mergeCell ref="A161:C161"/>
    <mergeCell ref="D161:BD161"/>
    <mergeCell ref="BE161:BI161"/>
    <mergeCell ref="A162:C162"/>
    <mergeCell ref="D162:BD162"/>
    <mergeCell ref="BE162:BI162"/>
    <mergeCell ref="A163:C163"/>
    <mergeCell ref="D163:BD163"/>
    <mergeCell ref="BE163:BI163"/>
    <mergeCell ref="A164:C164"/>
    <mergeCell ref="D164:BD164"/>
    <mergeCell ref="BE164:BI164"/>
    <mergeCell ref="A153:C153"/>
    <mergeCell ref="D153:BD153"/>
    <mergeCell ref="BE153:BI153"/>
    <mergeCell ref="A154:C154"/>
    <mergeCell ref="D154:BD154"/>
    <mergeCell ref="BE154:BI154"/>
    <mergeCell ref="A155:C155"/>
    <mergeCell ref="D155:BD155"/>
    <mergeCell ref="BE155:BI155"/>
    <mergeCell ref="A156:C156"/>
    <mergeCell ref="D156:BD156"/>
    <mergeCell ref="BE156:BI156"/>
    <mergeCell ref="A157:C157"/>
    <mergeCell ref="D157:BD157"/>
    <mergeCell ref="BE157:BI157"/>
    <mergeCell ref="A158:C158"/>
    <mergeCell ref="D158:BD158"/>
    <mergeCell ref="BE158:BI158"/>
    <mergeCell ref="AA88:AB88"/>
    <mergeCell ref="AC88:AD88"/>
    <mergeCell ref="BC88:BE88"/>
    <mergeCell ref="BF82:BK82"/>
    <mergeCell ref="BF83:BK83"/>
    <mergeCell ref="BF91:BI91"/>
    <mergeCell ref="BF92:BI93"/>
    <mergeCell ref="A152:C152"/>
    <mergeCell ref="D152:BD152"/>
    <mergeCell ref="BE152:BI152"/>
    <mergeCell ref="U109:V109"/>
    <mergeCell ref="W109:X109"/>
    <mergeCell ref="Y109:Z109"/>
    <mergeCell ref="AA109:AB109"/>
    <mergeCell ref="AC109:AD109"/>
    <mergeCell ref="BC109:BE109"/>
    <mergeCell ref="BF109:BI109"/>
    <mergeCell ref="A107:B107"/>
    <mergeCell ref="C107:N107"/>
    <mergeCell ref="O107:P107"/>
    <mergeCell ref="Q107:R107"/>
    <mergeCell ref="S107:T107"/>
    <mergeCell ref="U107:V107"/>
    <mergeCell ref="W107:X107"/>
    <mergeCell ref="Y107:Z107"/>
    <mergeCell ref="AA107:AB107"/>
    <mergeCell ref="AC107:AD107"/>
    <mergeCell ref="BC107:BE107"/>
    <mergeCell ref="C108:N108"/>
    <mergeCell ref="O108:P108"/>
    <mergeCell ref="Q108:R108"/>
    <mergeCell ref="S108:T108"/>
    <mergeCell ref="U108:V108"/>
    <mergeCell ref="W108:X108"/>
    <mergeCell ref="Y108:Z108"/>
    <mergeCell ref="AC108:AD108"/>
    <mergeCell ref="BC108:BE108"/>
    <mergeCell ref="A105:B105"/>
    <mergeCell ref="C105:N105"/>
    <mergeCell ref="O105:P105"/>
    <mergeCell ref="Q105:R105"/>
    <mergeCell ref="S105:T105"/>
    <mergeCell ref="U105:V105"/>
    <mergeCell ref="W105:X105"/>
    <mergeCell ref="Y105:Z105"/>
    <mergeCell ref="AA105:AB105"/>
    <mergeCell ref="AC105:AD105"/>
    <mergeCell ref="BC105:BE105"/>
    <mergeCell ref="BF106:BI106"/>
    <mergeCell ref="AC102:AD102"/>
    <mergeCell ref="BC102:BE102"/>
    <mergeCell ref="A103:B103"/>
    <mergeCell ref="C103:N103"/>
    <mergeCell ref="O103:P103"/>
    <mergeCell ref="Q103:R103"/>
    <mergeCell ref="S103:T103"/>
    <mergeCell ref="U103:V103"/>
    <mergeCell ref="W103:X103"/>
    <mergeCell ref="Y103:Z103"/>
    <mergeCell ref="AA103:AB103"/>
    <mergeCell ref="AC103:AD103"/>
    <mergeCell ref="BC103:BE103"/>
    <mergeCell ref="A104:B104"/>
    <mergeCell ref="C104:N104"/>
    <mergeCell ref="O104:P104"/>
    <mergeCell ref="Q104:R104"/>
    <mergeCell ref="S104:T104"/>
    <mergeCell ref="U104:V104"/>
    <mergeCell ref="BF98:BI98"/>
    <mergeCell ref="A100:B100"/>
    <mergeCell ref="C100:N100"/>
    <mergeCell ref="O100:P100"/>
    <mergeCell ref="Q100:R100"/>
    <mergeCell ref="S100:T100"/>
    <mergeCell ref="U100:V100"/>
    <mergeCell ref="W100:X100"/>
    <mergeCell ref="Y100:Z100"/>
    <mergeCell ref="AA100:AB100"/>
    <mergeCell ref="AC100:AD100"/>
    <mergeCell ref="BC100:BE100"/>
    <mergeCell ref="BF100:BI100"/>
    <mergeCell ref="A99:B99"/>
    <mergeCell ref="C99:N99"/>
    <mergeCell ref="O99:P99"/>
    <mergeCell ref="Q99:R99"/>
    <mergeCell ref="S99:T99"/>
    <mergeCell ref="U99:V99"/>
    <mergeCell ref="W99:X99"/>
    <mergeCell ref="BF99:BI99"/>
    <mergeCell ref="A138:C138"/>
    <mergeCell ref="D138:BD138"/>
    <mergeCell ref="BE136:BI136"/>
    <mergeCell ref="BE133:BI133"/>
    <mergeCell ref="C101:N101"/>
    <mergeCell ref="O101:P101"/>
    <mergeCell ref="Q101:R101"/>
    <mergeCell ref="S101:T101"/>
    <mergeCell ref="U101:V101"/>
    <mergeCell ref="W101:X101"/>
    <mergeCell ref="Y101:Z101"/>
    <mergeCell ref="AA101:AB101"/>
    <mergeCell ref="AC101:AD101"/>
    <mergeCell ref="BC101:BE101"/>
    <mergeCell ref="A102:B102"/>
    <mergeCell ref="BC99:BE99"/>
    <mergeCell ref="A123:N123"/>
    <mergeCell ref="W104:X104"/>
    <mergeCell ref="Y104:Z104"/>
    <mergeCell ref="AA104:AB104"/>
    <mergeCell ref="AC104:AD104"/>
    <mergeCell ref="BC104:BE104"/>
    <mergeCell ref="BF105:BI105"/>
    <mergeCell ref="A106:B106"/>
    <mergeCell ref="C106:N106"/>
    <mergeCell ref="O106:P106"/>
    <mergeCell ref="Q106:R106"/>
    <mergeCell ref="S106:T106"/>
    <mergeCell ref="U106:V106"/>
    <mergeCell ref="W106:X106"/>
    <mergeCell ref="Y106:Z106"/>
    <mergeCell ref="AA106:AB106"/>
    <mergeCell ref="D150:BD150"/>
    <mergeCell ref="BE150:BI150"/>
    <mergeCell ref="Q3:AW3"/>
    <mergeCell ref="Q1:AW2"/>
    <mergeCell ref="A151:C151"/>
    <mergeCell ref="D151:BD151"/>
    <mergeCell ref="BE151:BI151"/>
    <mergeCell ref="W97:X97"/>
    <mergeCell ref="Y97:Z97"/>
    <mergeCell ref="AA97:AB97"/>
    <mergeCell ref="A137:C137"/>
    <mergeCell ref="BE137:BI137"/>
    <mergeCell ref="BE135:BI135"/>
    <mergeCell ref="A139:C139"/>
    <mergeCell ref="D139:BD139"/>
    <mergeCell ref="BE139:BI139"/>
    <mergeCell ref="A136:C136"/>
    <mergeCell ref="A146:C146"/>
    <mergeCell ref="D146:BD146"/>
    <mergeCell ref="BE146:BI146"/>
    <mergeCell ref="A147:C147"/>
    <mergeCell ref="D147:BD147"/>
    <mergeCell ref="BE147:BI147"/>
    <mergeCell ref="A148:C148"/>
    <mergeCell ref="D148:BD148"/>
    <mergeCell ref="A101:B101"/>
    <mergeCell ref="BF97:BI97"/>
    <mergeCell ref="O98:P98"/>
    <mergeCell ref="Q98:R98"/>
    <mergeCell ref="S98:T98"/>
    <mergeCell ref="U98:V98"/>
    <mergeCell ref="W98:X98"/>
    <mergeCell ref="BC70:BE70"/>
    <mergeCell ref="O55:P55"/>
    <mergeCell ref="AA55:AB55"/>
    <mergeCell ref="Y87:Z87"/>
    <mergeCell ref="A67:B67"/>
    <mergeCell ref="O70:P70"/>
    <mergeCell ref="A97:B97"/>
    <mergeCell ref="C97:N97"/>
    <mergeCell ref="A91:B91"/>
    <mergeCell ref="BC83:BE83"/>
    <mergeCell ref="AC115:AD115"/>
    <mergeCell ref="AC112:AD112"/>
    <mergeCell ref="BC64:BE64"/>
    <mergeCell ref="AC96:AD96"/>
    <mergeCell ref="A60:B60"/>
    <mergeCell ref="C60:N60"/>
    <mergeCell ref="S70:T70"/>
    <mergeCell ref="S61:T61"/>
    <mergeCell ref="U91:V91"/>
    <mergeCell ref="AC97:AD97"/>
    <mergeCell ref="BC97:BE97"/>
    <mergeCell ref="Y98:Z98"/>
    <mergeCell ref="AA98:AB98"/>
    <mergeCell ref="AC93:AD93"/>
    <mergeCell ref="BC93:BE93"/>
    <mergeCell ref="O97:P97"/>
    <mergeCell ref="Q97:R97"/>
    <mergeCell ref="S97:T97"/>
    <mergeCell ref="U97:V97"/>
    <mergeCell ref="AC106:AD106"/>
    <mergeCell ref="BC106:BE106"/>
    <mergeCell ref="A108:B108"/>
    <mergeCell ref="C71:N71"/>
    <mergeCell ref="AA102:AB102"/>
    <mergeCell ref="AA108:AB108"/>
    <mergeCell ref="A109:B109"/>
    <mergeCell ref="C109:N109"/>
    <mergeCell ref="O109:P109"/>
    <mergeCell ref="Q109:R109"/>
    <mergeCell ref="S109:T109"/>
    <mergeCell ref="BE148:BI148"/>
    <mergeCell ref="A149:C149"/>
    <mergeCell ref="D149:BD149"/>
    <mergeCell ref="BE149:BI149"/>
    <mergeCell ref="D141:BD141"/>
    <mergeCell ref="BE141:BI141"/>
    <mergeCell ref="A142:C142"/>
    <mergeCell ref="D142:BD142"/>
    <mergeCell ref="BE142:BI142"/>
    <mergeCell ref="A143:C143"/>
    <mergeCell ref="D143:BD143"/>
    <mergeCell ref="BE143:BI143"/>
    <mergeCell ref="A144:C144"/>
    <mergeCell ref="D144:BD144"/>
    <mergeCell ref="BE144:BI144"/>
    <mergeCell ref="A145:C145"/>
    <mergeCell ref="D145:BD145"/>
    <mergeCell ref="BE145:BI145"/>
    <mergeCell ref="A140:C140"/>
    <mergeCell ref="D140:BD140"/>
    <mergeCell ref="BE140:BI140"/>
    <mergeCell ref="A141:C141"/>
    <mergeCell ref="BE138:BI138"/>
    <mergeCell ref="D135:BD135"/>
    <mergeCell ref="A58:B58"/>
    <mergeCell ref="A59:B59"/>
    <mergeCell ref="A56:B56"/>
    <mergeCell ref="C102:N102"/>
    <mergeCell ref="O102:P102"/>
    <mergeCell ref="Q102:R102"/>
    <mergeCell ref="S102:T102"/>
    <mergeCell ref="U102:V102"/>
    <mergeCell ref="W102:X102"/>
    <mergeCell ref="Y102:Z102"/>
    <mergeCell ref="A64:B64"/>
    <mergeCell ref="C64:N64"/>
    <mergeCell ref="C91:N91"/>
    <mergeCell ref="C63:N63"/>
    <mergeCell ref="O63:P63"/>
    <mergeCell ref="Q63:R63"/>
    <mergeCell ref="A82:B82"/>
    <mergeCell ref="W62:X62"/>
    <mergeCell ref="Y62:Z62"/>
    <mergeCell ref="A87:B87"/>
    <mergeCell ref="S64:T64"/>
    <mergeCell ref="A93:B93"/>
    <mergeCell ref="C93:N93"/>
    <mergeCell ref="O93:P93"/>
    <mergeCell ref="Q93:R93"/>
    <mergeCell ref="S93:T93"/>
    <mergeCell ref="U93:V93"/>
    <mergeCell ref="W93:X93"/>
    <mergeCell ref="Y93:Z93"/>
    <mergeCell ref="W64:X64"/>
    <mergeCell ref="S95:T95"/>
    <mergeCell ref="Y89:Z89"/>
    <mergeCell ref="A73:B73"/>
    <mergeCell ref="AC95:AD95"/>
    <mergeCell ref="W44:X44"/>
    <mergeCell ref="W52:X52"/>
    <mergeCell ref="AC69:AD69"/>
    <mergeCell ref="Y68:Z68"/>
    <mergeCell ref="AC67:AD67"/>
    <mergeCell ref="AA60:AB60"/>
    <mergeCell ref="AC60:AD60"/>
    <mergeCell ref="AA95:AB95"/>
    <mergeCell ref="AA69:AB69"/>
    <mergeCell ref="AC87:AD87"/>
    <mergeCell ref="AC77:AD77"/>
    <mergeCell ref="Y72:Z72"/>
    <mergeCell ref="Y64:Z64"/>
    <mergeCell ref="AA64:AB64"/>
    <mergeCell ref="AC64:AD64"/>
    <mergeCell ref="U75:V75"/>
    <mergeCell ref="W95:X95"/>
    <mergeCell ref="O56:P56"/>
    <mergeCell ref="Q54:R54"/>
    <mergeCell ref="Q58:R58"/>
    <mergeCell ref="O54:P54"/>
    <mergeCell ref="U60:V60"/>
    <mergeCell ref="W78:X78"/>
    <mergeCell ref="O58:P58"/>
    <mergeCell ref="U56:V56"/>
    <mergeCell ref="O51:P51"/>
    <mergeCell ref="C81:N81"/>
    <mergeCell ref="O81:P81"/>
    <mergeCell ref="Y95:Z95"/>
    <mergeCell ref="Q83:R83"/>
    <mergeCell ref="Q5:X5"/>
    <mergeCell ref="BC72:BE72"/>
    <mergeCell ref="AA72:AB72"/>
    <mergeCell ref="W53:X53"/>
    <mergeCell ref="Y53:Z53"/>
    <mergeCell ref="AC39:AD39"/>
    <mergeCell ref="U36:V36"/>
    <mergeCell ref="AA36:AB36"/>
    <mergeCell ref="O60:P60"/>
    <mergeCell ref="Q60:R60"/>
    <mergeCell ref="S60:T60"/>
    <mergeCell ref="O71:P71"/>
    <mergeCell ref="O64:P64"/>
    <mergeCell ref="BC71:BE71"/>
    <mergeCell ref="Y61:Z61"/>
    <mergeCell ref="BC67:BE67"/>
    <mergeCell ref="AA53:AB53"/>
    <mergeCell ref="Y49:Z49"/>
    <mergeCell ref="AA71:AB71"/>
    <mergeCell ref="AC54:AD54"/>
    <mergeCell ref="BC49:BE49"/>
    <mergeCell ref="Y70:Z70"/>
    <mergeCell ref="W71:X71"/>
    <mergeCell ref="Q64:R64"/>
    <mergeCell ref="AA44:AB44"/>
    <mergeCell ref="S44:T44"/>
    <mergeCell ref="BC54:BE54"/>
    <mergeCell ref="AC53:AD53"/>
    <mergeCell ref="BC53:BE53"/>
    <mergeCell ref="Y67:Z67"/>
    <mergeCell ref="Y55:Z55"/>
    <mergeCell ref="Y58:Z58"/>
    <mergeCell ref="BC122:BE122"/>
    <mergeCell ref="AC122:AD122"/>
    <mergeCell ref="AC121:AD121"/>
    <mergeCell ref="BC118:BE118"/>
    <mergeCell ref="AA63:AB63"/>
    <mergeCell ref="AC63:AD63"/>
    <mergeCell ref="AA76:AB76"/>
    <mergeCell ref="AC78:AD78"/>
    <mergeCell ref="BC78:BE78"/>
    <mergeCell ref="BC119:BE119"/>
    <mergeCell ref="BC121:BE121"/>
    <mergeCell ref="W122:X122"/>
    <mergeCell ref="W70:X70"/>
    <mergeCell ref="W67:X67"/>
    <mergeCell ref="U94:V94"/>
    <mergeCell ref="W86:X86"/>
    <mergeCell ref="W81:X81"/>
    <mergeCell ref="AC92:AD92"/>
    <mergeCell ref="BC92:BE92"/>
    <mergeCell ref="W83:X83"/>
    <mergeCell ref="AC91:AD91"/>
    <mergeCell ref="BC116:BE116"/>
    <mergeCell ref="BC115:BE115"/>
    <mergeCell ref="AA79:AB79"/>
    <mergeCell ref="BC91:BE91"/>
    <mergeCell ref="Y120:Z120"/>
    <mergeCell ref="Y85:Z85"/>
    <mergeCell ref="AA70:AB70"/>
    <mergeCell ref="AC65:AD65"/>
    <mergeCell ref="AA93:AB93"/>
    <mergeCell ref="AA89:AB89"/>
    <mergeCell ref="U63:V63"/>
    <mergeCell ref="Y116:Z116"/>
    <mergeCell ref="BC61:BE61"/>
    <mergeCell ref="BC80:BE80"/>
    <mergeCell ref="AC82:AD82"/>
    <mergeCell ref="Y86:Z86"/>
    <mergeCell ref="AA86:AB86"/>
    <mergeCell ref="AC114:AD114"/>
    <mergeCell ref="AC116:AD116"/>
    <mergeCell ref="BC90:BE90"/>
    <mergeCell ref="Y91:Z91"/>
    <mergeCell ref="AA77:AB77"/>
    <mergeCell ref="AA80:AB80"/>
    <mergeCell ref="Y74:Z74"/>
    <mergeCell ref="AA74:AB74"/>
    <mergeCell ref="BC65:BE65"/>
    <mergeCell ref="BC75:BE75"/>
    <mergeCell ref="AC75:AD75"/>
    <mergeCell ref="AC68:AD68"/>
    <mergeCell ref="AA67:AB67"/>
    <mergeCell ref="Y71:Z71"/>
    <mergeCell ref="AC61:AD61"/>
    <mergeCell ref="AA78:AB78"/>
    <mergeCell ref="AC98:AD98"/>
    <mergeCell ref="BC98:BE98"/>
    <mergeCell ref="Y99:Z99"/>
    <mergeCell ref="AA115:AB115"/>
    <mergeCell ref="BC89:BE89"/>
    <mergeCell ref="BC113:BE113"/>
    <mergeCell ref="BC77:BE77"/>
    <mergeCell ref="Y76:Z76"/>
    <mergeCell ref="AC66:AD66"/>
    <mergeCell ref="BC66:BE66"/>
    <mergeCell ref="W112:X112"/>
    <mergeCell ref="Q118:R118"/>
    <mergeCell ref="U118:V118"/>
    <mergeCell ref="Q90:R90"/>
    <mergeCell ref="Q121:R121"/>
    <mergeCell ref="Q122:R122"/>
    <mergeCell ref="AA90:AB90"/>
    <mergeCell ref="AA122:AB122"/>
    <mergeCell ref="AA75:AB75"/>
    <mergeCell ref="Y90:Z90"/>
    <mergeCell ref="AA116:AB116"/>
    <mergeCell ref="BC85:BE85"/>
    <mergeCell ref="Y83:Z83"/>
    <mergeCell ref="AC85:AD85"/>
    <mergeCell ref="Q115:R115"/>
    <mergeCell ref="A115:B115"/>
    <mergeCell ref="A85:B85"/>
    <mergeCell ref="O96:P96"/>
    <mergeCell ref="S96:T96"/>
    <mergeCell ref="O121:P121"/>
    <mergeCell ref="O114:P114"/>
    <mergeCell ref="S89:T89"/>
    <mergeCell ref="A88:B88"/>
    <mergeCell ref="C88:N88"/>
    <mergeCell ref="O88:P88"/>
    <mergeCell ref="U122:V122"/>
    <mergeCell ref="O87:P87"/>
    <mergeCell ref="Q91:R91"/>
    <mergeCell ref="AC79:AD79"/>
    <mergeCell ref="AA82:AB82"/>
    <mergeCell ref="AC83:AD83"/>
    <mergeCell ref="AC90:AD90"/>
    <mergeCell ref="Y117:Z117"/>
    <mergeCell ref="S118:T118"/>
    <mergeCell ref="S119:T119"/>
    <mergeCell ref="AA83:AB83"/>
    <mergeCell ref="AA85:AB85"/>
    <mergeCell ref="W120:X120"/>
    <mergeCell ref="W80:X80"/>
    <mergeCell ref="W85:X85"/>
    <mergeCell ref="W76:X76"/>
    <mergeCell ref="C95:N95"/>
    <mergeCell ref="C83:N83"/>
    <mergeCell ref="C56:N56"/>
    <mergeCell ref="A71:B71"/>
    <mergeCell ref="C68:N68"/>
    <mergeCell ref="C87:N87"/>
    <mergeCell ref="A122:N122"/>
    <mergeCell ref="S85:T85"/>
    <mergeCell ref="S116:T116"/>
    <mergeCell ref="S58:T58"/>
    <mergeCell ref="O118:P118"/>
    <mergeCell ref="O119:P119"/>
    <mergeCell ref="Q119:R119"/>
    <mergeCell ref="Q111:R111"/>
    <mergeCell ref="S111:T111"/>
    <mergeCell ref="O85:P85"/>
    <mergeCell ref="Q89:R89"/>
    <mergeCell ref="A66:B66"/>
    <mergeCell ref="Q112:R112"/>
    <mergeCell ref="A121:N121"/>
    <mergeCell ref="A117:N117"/>
    <mergeCell ref="W92:X92"/>
    <mergeCell ref="U112:V112"/>
    <mergeCell ref="A34:B34"/>
    <mergeCell ref="C34:N34"/>
    <mergeCell ref="A35:B35"/>
    <mergeCell ref="O117:P117"/>
    <mergeCell ref="U35:V35"/>
    <mergeCell ref="C75:N75"/>
    <mergeCell ref="C36:N36"/>
    <mergeCell ref="A51:B51"/>
    <mergeCell ref="O37:P37"/>
    <mergeCell ref="O34:P34"/>
    <mergeCell ref="Q70:R70"/>
    <mergeCell ref="C69:N69"/>
    <mergeCell ref="C70:N70"/>
    <mergeCell ref="O77:P77"/>
    <mergeCell ref="A39:B39"/>
    <mergeCell ref="A36:B36"/>
    <mergeCell ref="Q43:R43"/>
    <mergeCell ref="A43:B43"/>
    <mergeCell ref="C43:N43"/>
    <mergeCell ref="O76:P76"/>
    <mergeCell ref="A76:B76"/>
    <mergeCell ref="A81:B81"/>
    <mergeCell ref="Q55:R55"/>
    <mergeCell ref="A80:B80"/>
    <mergeCell ref="A69:B69"/>
    <mergeCell ref="S69:T69"/>
    <mergeCell ref="Q117:R117"/>
    <mergeCell ref="A53:B53"/>
    <mergeCell ref="U116:V116"/>
    <mergeCell ref="U115:V115"/>
    <mergeCell ref="C35:N35"/>
    <mergeCell ref="Q87:R87"/>
    <mergeCell ref="BC55:BE55"/>
    <mergeCell ref="BC56:BE56"/>
    <mergeCell ref="BC68:BE68"/>
    <mergeCell ref="W68:X68"/>
    <mergeCell ref="U83:V83"/>
    <mergeCell ref="W47:X47"/>
    <mergeCell ref="AA41:AB41"/>
    <mergeCell ref="Q80:R80"/>
    <mergeCell ref="O65:P65"/>
    <mergeCell ref="Q65:R65"/>
    <mergeCell ref="C90:N90"/>
    <mergeCell ref="A110:B110"/>
    <mergeCell ref="C110:N110"/>
    <mergeCell ref="A111:B111"/>
    <mergeCell ref="C111:N111"/>
    <mergeCell ref="O111:P111"/>
    <mergeCell ref="U114:V114"/>
    <mergeCell ref="O91:P91"/>
    <mergeCell ref="S87:T87"/>
    <mergeCell ref="Q71:R71"/>
    <mergeCell ref="A63:B63"/>
    <mergeCell ref="U81:V81"/>
    <mergeCell ref="C73:N73"/>
    <mergeCell ref="Q44:R44"/>
    <mergeCell ref="U52:V52"/>
    <mergeCell ref="O69:P69"/>
    <mergeCell ref="U53:V53"/>
    <mergeCell ref="S52:T52"/>
    <mergeCell ref="Q52:R52"/>
    <mergeCell ref="O52:P52"/>
    <mergeCell ref="S114:T114"/>
    <mergeCell ref="A98:B98"/>
    <mergeCell ref="Y124:Z124"/>
    <mergeCell ref="AA124:AB124"/>
    <mergeCell ref="Y54:Z54"/>
    <mergeCell ref="AC55:AD55"/>
    <mergeCell ref="AA65:AB65"/>
    <mergeCell ref="Y56:Z56"/>
    <mergeCell ref="W59:X59"/>
    <mergeCell ref="BF36:BI36"/>
    <mergeCell ref="AN34:AP34"/>
    <mergeCell ref="AK34:AM34"/>
    <mergeCell ref="BC74:BE74"/>
    <mergeCell ref="AC74:AD74"/>
    <mergeCell ref="AA117:AB117"/>
    <mergeCell ref="AC35:AD35"/>
    <mergeCell ref="BC39:BE39"/>
    <mergeCell ref="Y41:Z41"/>
    <mergeCell ref="U95:V95"/>
    <mergeCell ref="U69:V69"/>
    <mergeCell ref="AC52:AD52"/>
    <mergeCell ref="AA54:AB54"/>
    <mergeCell ref="AA59:AB59"/>
    <mergeCell ref="W73:X73"/>
    <mergeCell ref="Y73:Z73"/>
    <mergeCell ref="W72:X72"/>
    <mergeCell ref="BC48:BE48"/>
    <mergeCell ref="AA48:AB48"/>
    <mergeCell ref="AC56:AD56"/>
    <mergeCell ref="AA52:AB52"/>
    <mergeCell ref="BC73:BE73"/>
    <mergeCell ref="W69:X69"/>
    <mergeCell ref="BC37:BE37"/>
    <mergeCell ref="BC58:BE58"/>
    <mergeCell ref="AC72:AD72"/>
    <mergeCell ref="U120:V120"/>
    <mergeCell ref="C78:N78"/>
    <mergeCell ref="AA123:AB123"/>
    <mergeCell ref="U67:V67"/>
    <mergeCell ref="S123:T123"/>
    <mergeCell ref="A83:B83"/>
    <mergeCell ref="A118:N118"/>
    <mergeCell ref="A119:N119"/>
    <mergeCell ref="A92:B92"/>
    <mergeCell ref="A95:B95"/>
    <mergeCell ref="A90:B90"/>
    <mergeCell ref="A112:B112"/>
    <mergeCell ref="A116:B116"/>
    <mergeCell ref="C116:N116"/>
    <mergeCell ref="C112:N112"/>
    <mergeCell ref="S72:T72"/>
    <mergeCell ref="O115:P115"/>
    <mergeCell ref="A120:N120"/>
    <mergeCell ref="Q120:R120"/>
    <mergeCell ref="U119:V119"/>
    <mergeCell ref="Q86:R86"/>
    <mergeCell ref="U73:V73"/>
    <mergeCell ref="U92:V92"/>
    <mergeCell ref="S112:T112"/>
    <mergeCell ref="C77:N77"/>
    <mergeCell ref="A77:B77"/>
    <mergeCell ref="C86:N86"/>
    <mergeCell ref="Y123:Z123"/>
    <mergeCell ref="W121:X121"/>
    <mergeCell ref="S121:T121"/>
    <mergeCell ref="AA111:AB111"/>
    <mergeCell ref="A48:B48"/>
    <mergeCell ref="C49:N49"/>
    <mergeCell ref="C80:N80"/>
    <mergeCell ref="C44:N44"/>
    <mergeCell ref="A78:B78"/>
    <mergeCell ref="A44:B44"/>
    <mergeCell ref="A70:B70"/>
    <mergeCell ref="Q61:R61"/>
    <mergeCell ref="Q59:R59"/>
    <mergeCell ref="O67:P67"/>
    <mergeCell ref="O68:P68"/>
    <mergeCell ref="Q88:R88"/>
    <mergeCell ref="S67:T67"/>
    <mergeCell ref="S71:T71"/>
    <mergeCell ref="O82:P82"/>
    <mergeCell ref="U61:V61"/>
    <mergeCell ref="O49:P49"/>
    <mergeCell ref="Q49:R49"/>
    <mergeCell ref="U77:V77"/>
    <mergeCell ref="U58:V58"/>
    <mergeCell ref="O44:P44"/>
    <mergeCell ref="O59:P59"/>
    <mergeCell ref="S55:T55"/>
    <mergeCell ref="S63:T63"/>
    <mergeCell ref="U68:V68"/>
    <mergeCell ref="S80:T80"/>
    <mergeCell ref="S51:T51"/>
    <mergeCell ref="S77:T77"/>
    <mergeCell ref="Q82:R82"/>
    <mergeCell ref="S82:T82"/>
    <mergeCell ref="U82:V82"/>
    <mergeCell ref="Q72:R72"/>
    <mergeCell ref="U47:V47"/>
    <mergeCell ref="O48:P48"/>
    <mergeCell ref="U80:V80"/>
    <mergeCell ref="U70:V70"/>
    <mergeCell ref="O78:P78"/>
    <mergeCell ref="Q78:R78"/>
    <mergeCell ref="S78:T78"/>
    <mergeCell ref="S81:T81"/>
    <mergeCell ref="S49:T49"/>
    <mergeCell ref="S48:T48"/>
    <mergeCell ref="AC73:AD73"/>
    <mergeCell ref="AC86:AD86"/>
    <mergeCell ref="O84:P84"/>
    <mergeCell ref="Q84:R84"/>
    <mergeCell ref="S84:T84"/>
    <mergeCell ref="W114:X114"/>
    <mergeCell ref="W110:X110"/>
    <mergeCell ref="Y114:Z114"/>
    <mergeCell ref="AA114:AB114"/>
    <mergeCell ref="Y92:Z92"/>
    <mergeCell ref="AA92:AB92"/>
    <mergeCell ref="Y112:Z112"/>
    <mergeCell ref="AA73:AB73"/>
    <mergeCell ref="Y111:Z111"/>
    <mergeCell ref="Y110:Z110"/>
    <mergeCell ref="Y47:Z47"/>
    <mergeCell ref="AA47:AB47"/>
    <mergeCell ref="AC89:AD89"/>
    <mergeCell ref="AC110:AD110"/>
    <mergeCell ref="AC111:AD111"/>
    <mergeCell ref="AC99:AD99"/>
    <mergeCell ref="S62:T62"/>
    <mergeCell ref="U117:V117"/>
    <mergeCell ref="O116:P116"/>
    <mergeCell ref="S94:T94"/>
    <mergeCell ref="Q95:R95"/>
    <mergeCell ref="S117:T117"/>
    <mergeCell ref="Q116:R116"/>
    <mergeCell ref="Q114:R114"/>
    <mergeCell ref="Q74:R74"/>
    <mergeCell ref="S83:T83"/>
    <mergeCell ref="O90:P90"/>
    <mergeCell ref="Q75:R75"/>
    <mergeCell ref="Q85:R85"/>
    <mergeCell ref="O95:P95"/>
    <mergeCell ref="S90:T90"/>
    <mergeCell ref="U90:V90"/>
    <mergeCell ref="O112:P112"/>
    <mergeCell ref="S110:T110"/>
    <mergeCell ref="U89:V89"/>
    <mergeCell ref="U85:V85"/>
    <mergeCell ref="Q81:R81"/>
    <mergeCell ref="S115:T115"/>
    <mergeCell ref="S88:T88"/>
    <mergeCell ref="U88:V88"/>
    <mergeCell ref="A40:B40"/>
    <mergeCell ref="A75:B75"/>
    <mergeCell ref="A41:B41"/>
    <mergeCell ref="O74:P74"/>
    <mergeCell ref="C74:N74"/>
    <mergeCell ref="O75:P75"/>
    <mergeCell ref="A72:B72"/>
    <mergeCell ref="O40:P40"/>
    <mergeCell ref="O72:P72"/>
    <mergeCell ref="A74:B74"/>
    <mergeCell ref="A46:B46"/>
    <mergeCell ref="O46:P46"/>
    <mergeCell ref="Q46:R46"/>
    <mergeCell ref="S46:T46"/>
    <mergeCell ref="U46:V46"/>
    <mergeCell ref="A94:B94"/>
    <mergeCell ref="C94:N94"/>
    <mergeCell ref="O94:P94"/>
    <mergeCell ref="Q94:R94"/>
    <mergeCell ref="A84:B84"/>
    <mergeCell ref="C84:N84"/>
    <mergeCell ref="A68:B68"/>
    <mergeCell ref="A54:B54"/>
    <mergeCell ref="A55:B55"/>
    <mergeCell ref="A52:B52"/>
    <mergeCell ref="A61:B61"/>
    <mergeCell ref="O83:P83"/>
    <mergeCell ref="Q76:R76"/>
    <mergeCell ref="U87:V87"/>
    <mergeCell ref="Q73:R73"/>
    <mergeCell ref="O86:P86"/>
    <mergeCell ref="U74:V74"/>
    <mergeCell ref="Y52:Z52"/>
    <mergeCell ref="S73:T73"/>
    <mergeCell ref="Y79:Z79"/>
    <mergeCell ref="W82:X82"/>
    <mergeCell ref="Y82:Z82"/>
    <mergeCell ref="O80:P80"/>
    <mergeCell ref="S91:T91"/>
    <mergeCell ref="W91:X91"/>
    <mergeCell ref="W87:X87"/>
    <mergeCell ref="S75:T75"/>
    <mergeCell ref="S74:T74"/>
    <mergeCell ref="O73:P73"/>
    <mergeCell ref="W96:X96"/>
    <mergeCell ref="Y96:Z96"/>
    <mergeCell ref="Q68:R68"/>
    <mergeCell ref="Q67:R67"/>
    <mergeCell ref="S54:T54"/>
    <mergeCell ref="U55:V55"/>
    <mergeCell ref="S59:T59"/>
    <mergeCell ref="O61:P61"/>
    <mergeCell ref="W77:X77"/>
    <mergeCell ref="Y59:Z59"/>
    <mergeCell ref="W90:X90"/>
    <mergeCell ref="W60:X60"/>
    <mergeCell ref="Y60:Z60"/>
    <mergeCell ref="W88:X88"/>
    <mergeCell ref="Y88:Z88"/>
    <mergeCell ref="AA120:AB120"/>
    <mergeCell ref="C46:N46"/>
    <mergeCell ref="C38:N38"/>
    <mergeCell ref="S38:T38"/>
    <mergeCell ref="Q38:R38"/>
    <mergeCell ref="Q37:R37"/>
    <mergeCell ref="C72:N72"/>
    <mergeCell ref="S56:T56"/>
    <mergeCell ref="U59:V59"/>
    <mergeCell ref="Q41:R41"/>
    <mergeCell ref="C67:N67"/>
    <mergeCell ref="C52:N52"/>
    <mergeCell ref="C54:N54"/>
    <mergeCell ref="C61:N61"/>
    <mergeCell ref="S68:T68"/>
    <mergeCell ref="Q56:R56"/>
    <mergeCell ref="C37:N37"/>
    <mergeCell ref="O43:P43"/>
    <mergeCell ref="Q69:R69"/>
    <mergeCell ref="AA91:AB91"/>
    <mergeCell ref="AA87:AB87"/>
    <mergeCell ref="C115:N115"/>
    <mergeCell ref="AA110:AB110"/>
    <mergeCell ref="C76:N76"/>
    <mergeCell ref="Y40:Z40"/>
    <mergeCell ref="U40:V40"/>
    <mergeCell ref="C82:N82"/>
    <mergeCell ref="C92:N92"/>
    <mergeCell ref="O92:P92"/>
    <mergeCell ref="W111:X111"/>
    <mergeCell ref="U84:V84"/>
    <mergeCell ref="AA99:AB99"/>
    <mergeCell ref="A37:B37"/>
    <mergeCell ref="C39:N39"/>
    <mergeCell ref="U72:V72"/>
    <mergeCell ref="A38:B38"/>
    <mergeCell ref="C53:N53"/>
    <mergeCell ref="U71:V71"/>
    <mergeCell ref="U54:V54"/>
    <mergeCell ref="O41:P41"/>
    <mergeCell ref="C40:N40"/>
    <mergeCell ref="C41:N41"/>
    <mergeCell ref="W63:X63"/>
    <mergeCell ref="U62:V62"/>
    <mergeCell ref="W61:X61"/>
    <mergeCell ref="W49:X49"/>
    <mergeCell ref="AC58:AD58"/>
    <mergeCell ref="AA58:AB58"/>
    <mergeCell ref="AC49:AD49"/>
    <mergeCell ref="S53:T53"/>
    <mergeCell ref="Q53:R53"/>
    <mergeCell ref="S41:T41"/>
    <mergeCell ref="C59:N59"/>
    <mergeCell ref="Q48:R48"/>
    <mergeCell ref="A42:B42"/>
    <mergeCell ref="C42:N42"/>
    <mergeCell ref="O42:P42"/>
    <mergeCell ref="Q42:R42"/>
    <mergeCell ref="A57:B57"/>
    <mergeCell ref="C57:N57"/>
    <mergeCell ref="O57:P57"/>
    <mergeCell ref="Q57:R57"/>
    <mergeCell ref="S57:T57"/>
    <mergeCell ref="AA66:AB66"/>
    <mergeCell ref="U44:V44"/>
    <mergeCell ref="Y43:Z43"/>
    <mergeCell ref="O35:P35"/>
    <mergeCell ref="Q35:R35"/>
    <mergeCell ref="O36:P36"/>
    <mergeCell ref="AC34:AD34"/>
    <mergeCell ref="Y34:Z34"/>
    <mergeCell ref="AA34:AB34"/>
    <mergeCell ref="AC36:AD36"/>
    <mergeCell ref="BC36:BE36"/>
    <mergeCell ref="W35:X35"/>
    <mergeCell ref="S35:T35"/>
    <mergeCell ref="O39:P39"/>
    <mergeCell ref="O38:P38"/>
    <mergeCell ref="U37:V37"/>
    <mergeCell ref="S39:T39"/>
    <mergeCell ref="S37:T37"/>
    <mergeCell ref="Y38:Z38"/>
    <mergeCell ref="Y37:Z37"/>
    <mergeCell ref="Q39:R39"/>
    <mergeCell ref="U38:V38"/>
    <mergeCell ref="AA37:AB37"/>
    <mergeCell ref="AC37:AD37"/>
    <mergeCell ref="BC38:BE38"/>
    <mergeCell ref="BC35:BE35"/>
    <mergeCell ref="AA38:AB38"/>
    <mergeCell ref="AA35:AB35"/>
    <mergeCell ref="Q34:R34"/>
    <mergeCell ref="Q40:R40"/>
    <mergeCell ref="W39:X39"/>
    <mergeCell ref="Y39:Z39"/>
    <mergeCell ref="W37:X37"/>
    <mergeCell ref="AT28:AV28"/>
    <mergeCell ref="AE27:AJ27"/>
    <mergeCell ref="AA28:AB33"/>
    <mergeCell ref="AA39:AB39"/>
    <mergeCell ref="S42:T42"/>
    <mergeCell ref="U42:V42"/>
    <mergeCell ref="BF44:BI44"/>
    <mergeCell ref="S40:T40"/>
    <mergeCell ref="BC51:BE51"/>
    <mergeCell ref="U51:V51"/>
    <mergeCell ref="AA40:AB40"/>
    <mergeCell ref="AC40:AD40"/>
    <mergeCell ref="W40:X40"/>
    <mergeCell ref="AA61:AB61"/>
    <mergeCell ref="Y48:Z48"/>
    <mergeCell ref="BC60:BE60"/>
    <mergeCell ref="W42:X42"/>
    <mergeCell ref="Y42:Z42"/>
    <mergeCell ref="AA42:AB42"/>
    <mergeCell ref="AC42:AD42"/>
    <mergeCell ref="W56:X56"/>
    <mergeCell ref="W55:X55"/>
    <mergeCell ref="W58:X58"/>
    <mergeCell ref="W41:X41"/>
    <mergeCell ref="U41:V41"/>
    <mergeCell ref="W48:X48"/>
    <mergeCell ref="BC59:BE59"/>
    <mergeCell ref="AC59:AD59"/>
    <mergeCell ref="Y44:Z44"/>
    <mergeCell ref="U57:V57"/>
    <mergeCell ref="W57:X57"/>
    <mergeCell ref="Y57:Z57"/>
    <mergeCell ref="BP26:BP30"/>
    <mergeCell ref="BM26:BM30"/>
    <mergeCell ref="BN26:BN30"/>
    <mergeCell ref="BO26:BO30"/>
    <mergeCell ref="W34:X34"/>
    <mergeCell ref="W36:X36"/>
    <mergeCell ref="BJ26:BK30"/>
    <mergeCell ref="AQ34:AS34"/>
    <mergeCell ref="AK30:AM30"/>
    <mergeCell ref="AK27:AP27"/>
    <mergeCell ref="Y28:Z33"/>
    <mergeCell ref="W38:X38"/>
    <mergeCell ref="S26:AD26"/>
    <mergeCell ref="W27:AD27"/>
    <mergeCell ref="AC51:AD51"/>
    <mergeCell ref="BC52:BE52"/>
    <mergeCell ref="BC43:BE43"/>
    <mergeCell ref="AA51:AB51"/>
    <mergeCell ref="AC43:AD43"/>
    <mergeCell ref="W43:X43"/>
    <mergeCell ref="U39:V39"/>
    <mergeCell ref="W51:X51"/>
    <mergeCell ref="AY32:AY33"/>
    <mergeCell ref="AP32:AP33"/>
    <mergeCell ref="AQ27:AV27"/>
    <mergeCell ref="W46:X46"/>
    <mergeCell ref="Y46:Z46"/>
    <mergeCell ref="AA46:AB46"/>
    <mergeCell ref="AC46:AD46"/>
    <mergeCell ref="BC46:BE46"/>
    <mergeCell ref="BF46:BI46"/>
    <mergeCell ref="AC41:AD41"/>
    <mergeCell ref="A9:BA9"/>
    <mergeCell ref="BB9:BI9"/>
    <mergeCell ref="O10:S10"/>
    <mergeCell ref="X10:AA10"/>
    <mergeCell ref="AB10:AF10"/>
    <mergeCell ref="AK10:AN10"/>
    <mergeCell ref="AO10:AS10"/>
    <mergeCell ref="G10:J10"/>
    <mergeCell ref="T10:W10"/>
    <mergeCell ref="AW28:AY28"/>
    <mergeCell ref="AZ28:BB28"/>
    <mergeCell ref="AE28:AG28"/>
    <mergeCell ref="AG32:AG33"/>
    <mergeCell ref="AJ32:AJ33"/>
    <mergeCell ref="AN30:AP30"/>
    <mergeCell ref="BD10:BD15"/>
    <mergeCell ref="BC82:BE82"/>
    <mergeCell ref="AT10:AW10"/>
    <mergeCell ref="BF10:BF15"/>
    <mergeCell ref="BG10:BG15"/>
    <mergeCell ref="BB32:BB33"/>
    <mergeCell ref="AZ30:BB30"/>
    <mergeCell ref="AR32:AR33"/>
    <mergeCell ref="AC38:AD38"/>
    <mergeCell ref="AA68:AB68"/>
    <mergeCell ref="BC69:BE69"/>
    <mergeCell ref="U43:V43"/>
    <mergeCell ref="AC80:AD80"/>
    <mergeCell ref="Y69:Z69"/>
    <mergeCell ref="BC63:BE63"/>
    <mergeCell ref="BC40:BE40"/>
    <mergeCell ref="U76:V76"/>
    <mergeCell ref="K1:M1"/>
    <mergeCell ref="BF41:BI41"/>
    <mergeCell ref="BF76:BI76"/>
    <mergeCell ref="BF77:BI77"/>
    <mergeCell ref="BF81:BI81"/>
    <mergeCell ref="BF64:BI64"/>
    <mergeCell ref="AK32:AK33"/>
    <mergeCell ref="AL32:AL33"/>
    <mergeCell ref="AN32:AN33"/>
    <mergeCell ref="AO32:AO33"/>
    <mergeCell ref="AQ32:AQ33"/>
    <mergeCell ref="BF75:BI75"/>
    <mergeCell ref="BF40:BI40"/>
    <mergeCell ref="AT34:AV34"/>
    <mergeCell ref="AC71:AD71"/>
    <mergeCell ref="Y77:Z77"/>
    <mergeCell ref="AC70:AD70"/>
    <mergeCell ref="AC81:AD81"/>
    <mergeCell ref="BC81:BE81"/>
    <mergeCell ref="C26:N33"/>
    <mergeCell ref="AN28:AP28"/>
    <mergeCell ref="AW30:AY30"/>
    <mergeCell ref="AM32:AM33"/>
    <mergeCell ref="O26:P33"/>
    <mergeCell ref="U79:V79"/>
    <mergeCell ref="W79:X79"/>
    <mergeCell ref="AA49:AB49"/>
    <mergeCell ref="AA81:AB81"/>
    <mergeCell ref="Y80:Z80"/>
    <mergeCell ref="BF66:BI66"/>
    <mergeCell ref="O62:P62"/>
    <mergeCell ref="Q62:R62"/>
    <mergeCell ref="A26:B33"/>
    <mergeCell ref="AH30:AJ30"/>
    <mergeCell ref="AW27:BB27"/>
    <mergeCell ref="AH32:AH33"/>
    <mergeCell ref="AI32:AI33"/>
    <mergeCell ref="AE31:BB31"/>
    <mergeCell ref="AE29:BB29"/>
    <mergeCell ref="AE26:BB26"/>
    <mergeCell ref="A25:BI25"/>
    <mergeCell ref="BC26:BE33"/>
    <mergeCell ref="AE30:AG30"/>
    <mergeCell ref="AT30:AV30"/>
    <mergeCell ref="AQ30:AS30"/>
    <mergeCell ref="U27:V33"/>
    <mergeCell ref="AK28:AM28"/>
    <mergeCell ref="BC10:BC15"/>
    <mergeCell ref="B10:F10"/>
    <mergeCell ref="K10:N10"/>
    <mergeCell ref="AG10:AJ10"/>
    <mergeCell ref="A10:A15"/>
    <mergeCell ref="AF32:AF33"/>
    <mergeCell ref="Q26:R33"/>
    <mergeCell ref="AE32:AE33"/>
    <mergeCell ref="AU32:AU33"/>
    <mergeCell ref="AW32:AW33"/>
    <mergeCell ref="AX32:AX33"/>
    <mergeCell ref="AZ32:AZ33"/>
    <mergeCell ref="BA32:BA33"/>
    <mergeCell ref="AQ28:AS28"/>
    <mergeCell ref="AS32:AS33"/>
    <mergeCell ref="AV32:AV33"/>
    <mergeCell ref="AC28:AD33"/>
    <mergeCell ref="AT32:AT33"/>
    <mergeCell ref="BF26:BI33"/>
    <mergeCell ref="BB10:BB15"/>
    <mergeCell ref="BI10:BI15"/>
    <mergeCell ref="BE10:BE15"/>
    <mergeCell ref="BH10:BH15"/>
    <mergeCell ref="AX10:BA10"/>
    <mergeCell ref="BC50:BE50"/>
    <mergeCell ref="BF50:BI50"/>
    <mergeCell ref="O110:P110"/>
    <mergeCell ref="Q110:R110"/>
    <mergeCell ref="U96:V96"/>
    <mergeCell ref="Y81:Z81"/>
    <mergeCell ref="Q36:R36"/>
    <mergeCell ref="S65:T65"/>
    <mergeCell ref="U65:V65"/>
    <mergeCell ref="S76:T76"/>
    <mergeCell ref="BF43:BI43"/>
    <mergeCell ref="BC41:BE41"/>
    <mergeCell ref="U34:V34"/>
    <mergeCell ref="AE34:AG34"/>
    <mergeCell ref="AH34:AJ34"/>
    <mergeCell ref="S36:T36"/>
    <mergeCell ref="S34:T34"/>
    <mergeCell ref="Y35:Z35"/>
    <mergeCell ref="Y36:Z36"/>
    <mergeCell ref="AA43:AB43"/>
    <mergeCell ref="BC44:BE44"/>
    <mergeCell ref="S43:T43"/>
    <mergeCell ref="S27:T33"/>
    <mergeCell ref="W28:X33"/>
    <mergeCell ref="AH28:AJ28"/>
    <mergeCell ref="BF34:BI34"/>
    <mergeCell ref="BF35:BI35"/>
    <mergeCell ref="BF58:BI58"/>
    <mergeCell ref="BF42:BI42"/>
    <mergeCell ref="BF59:BI59"/>
    <mergeCell ref="BF56:BI56"/>
    <mergeCell ref="BF111:BI111"/>
    <mergeCell ref="S86:T86"/>
    <mergeCell ref="U86:V86"/>
    <mergeCell ref="AC76:AD76"/>
    <mergeCell ref="U78:V78"/>
    <mergeCell ref="Y78:Z78"/>
    <mergeCell ref="Y63:Z63"/>
    <mergeCell ref="AC44:AD44"/>
    <mergeCell ref="BC42:BE42"/>
    <mergeCell ref="BF65:BI65"/>
    <mergeCell ref="BF69:BI69"/>
    <mergeCell ref="BC34:BE34"/>
    <mergeCell ref="BF39:BI39"/>
    <mergeCell ref="BF38:BI38"/>
    <mergeCell ref="BF37:BI37"/>
    <mergeCell ref="BF51:BI51"/>
    <mergeCell ref="S79:T79"/>
    <mergeCell ref="BF110:BI110"/>
    <mergeCell ref="BC111:BE111"/>
    <mergeCell ref="U111:V111"/>
    <mergeCell ref="BC87:BE87"/>
    <mergeCell ref="U110:V110"/>
    <mergeCell ref="BF52:BI53"/>
    <mergeCell ref="AA57:AB57"/>
    <mergeCell ref="AC57:AD57"/>
    <mergeCell ref="BC57:BE57"/>
    <mergeCell ref="P127:AA127"/>
    <mergeCell ref="P128:AA128"/>
    <mergeCell ref="P129:AA129"/>
    <mergeCell ref="P130:AA130"/>
    <mergeCell ref="S120:T120"/>
    <mergeCell ref="O120:P120"/>
    <mergeCell ref="O113:P113"/>
    <mergeCell ref="Q113:R113"/>
    <mergeCell ref="S113:T113"/>
    <mergeCell ref="U113:V113"/>
    <mergeCell ref="W113:X113"/>
    <mergeCell ref="Y113:Z113"/>
    <mergeCell ref="O123:P123"/>
    <mergeCell ref="U121:V121"/>
    <mergeCell ref="W117:X117"/>
    <mergeCell ref="BC124:BE124"/>
    <mergeCell ref="AW34:AY34"/>
    <mergeCell ref="AZ34:BB34"/>
    <mergeCell ref="AA113:AB113"/>
    <mergeCell ref="AC113:AD113"/>
    <mergeCell ref="AA121:AB121"/>
    <mergeCell ref="AE128:AG128"/>
    <mergeCell ref="AH128:AK128"/>
    <mergeCell ref="AB127:AD127"/>
    <mergeCell ref="AE127:AG127"/>
    <mergeCell ref="AH127:AK127"/>
    <mergeCell ref="BC123:BE123"/>
    <mergeCell ref="AC124:AD124"/>
    <mergeCell ref="S122:T122"/>
    <mergeCell ref="AA56:AB56"/>
    <mergeCell ref="W54:X54"/>
    <mergeCell ref="U48:V48"/>
    <mergeCell ref="BB127:BI130"/>
    <mergeCell ref="BF116:BI116"/>
    <mergeCell ref="M127:O127"/>
    <mergeCell ref="A128:F128"/>
    <mergeCell ref="M130:O130"/>
    <mergeCell ref="BE134:BI134"/>
    <mergeCell ref="A133:C133"/>
    <mergeCell ref="BB126:BI126"/>
    <mergeCell ref="AL126:BA126"/>
    <mergeCell ref="AL127:AQ127"/>
    <mergeCell ref="A129:F129"/>
    <mergeCell ref="A124:N124"/>
    <mergeCell ref="Y121:Z121"/>
    <mergeCell ref="G128:I128"/>
    <mergeCell ref="J128:L128"/>
    <mergeCell ref="A127:F127"/>
    <mergeCell ref="G127:I127"/>
    <mergeCell ref="J127:L127"/>
    <mergeCell ref="M128:O128"/>
    <mergeCell ref="BC120:BE120"/>
    <mergeCell ref="AC120:AD120"/>
    <mergeCell ref="O124:P124"/>
    <mergeCell ref="AR127:AT127"/>
    <mergeCell ref="AU127:AW127"/>
    <mergeCell ref="AB128:AD128"/>
    <mergeCell ref="Q124:R124"/>
    <mergeCell ref="AX127:BA127"/>
    <mergeCell ref="AX128:BA130"/>
    <mergeCell ref="AU128:AW130"/>
    <mergeCell ref="AR128:AT130"/>
    <mergeCell ref="AL128:AQ130"/>
    <mergeCell ref="P126:AK126"/>
    <mergeCell ref="AC123:AD123"/>
    <mergeCell ref="Q123:R123"/>
    <mergeCell ref="O122:P122"/>
    <mergeCell ref="W116:X116"/>
    <mergeCell ref="A126:O126"/>
    <mergeCell ref="A114:B114"/>
    <mergeCell ref="C114:N114"/>
    <mergeCell ref="A150:C150"/>
    <mergeCell ref="A135:C135"/>
    <mergeCell ref="D134:BD134"/>
    <mergeCell ref="G129:I129"/>
    <mergeCell ref="J129:L129"/>
    <mergeCell ref="AB129:AD129"/>
    <mergeCell ref="AE129:AG129"/>
    <mergeCell ref="AH129:AK129"/>
    <mergeCell ref="A130:F130"/>
    <mergeCell ref="G130:I130"/>
    <mergeCell ref="M129:O129"/>
    <mergeCell ref="AC117:AD117"/>
    <mergeCell ref="U124:V124"/>
    <mergeCell ref="U123:V123"/>
    <mergeCell ref="W124:X124"/>
    <mergeCell ref="W123:X123"/>
    <mergeCell ref="Y122:Z122"/>
    <mergeCell ref="A134:C134"/>
    <mergeCell ref="D133:BD133"/>
    <mergeCell ref="AB130:AD130"/>
    <mergeCell ref="AE130:AG130"/>
    <mergeCell ref="AH130:AK130"/>
    <mergeCell ref="J130:L130"/>
    <mergeCell ref="D136:BD136"/>
    <mergeCell ref="D137:BD137"/>
    <mergeCell ref="BF115:BI115"/>
    <mergeCell ref="BF114:BI114"/>
    <mergeCell ref="BF63:BI63"/>
    <mergeCell ref="BF112:BI112"/>
    <mergeCell ref="BF54:BI55"/>
    <mergeCell ref="C98:N98"/>
    <mergeCell ref="A79:B79"/>
    <mergeCell ref="C79:N79"/>
    <mergeCell ref="U64:V64"/>
    <mergeCell ref="A96:B96"/>
    <mergeCell ref="C96:N96"/>
    <mergeCell ref="BF73:BI73"/>
    <mergeCell ref="Q96:R96"/>
    <mergeCell ref="BF80:BI80"/>
    <mergeCell ref="BF67:BI68"/>
    <mergeCell ref="BF74:BI74"/>
    <mergeCell ref="W74:X74"/>
    <mergeCell ref="Y75:Z75"/>
    <mergeCell ref="W75:X75"/>
    <mergeCell ref="BF113:BI113"/>
    <mergeCell ref="A113:B113"/>
    <mergeCell ref="C113:N113"/>
    <mergeCell ref="BC112:BE112"/>
    <mergeCell ref="W115:X115"/>
    <mergeCell ref="AA112:AB112"/>
    <mergeCell ref="C65:N65"/>
    <mergeCell ref="Y115:Z115"/>
    <mergeCell ref="Q77:R77"/>
    <mergeCell ref="W65:X65"/>
    <mergeCell ref="Y65:Z65"/>
    <mergeCell ref="C55:N55"/>
    <mergeCell ref="C58:N58"/>
    <mergeCell ref="BF94:BI94"/>
    <mergeCell ref="BC96:BE96"/>
    <mergeCell ref="BF96:BI96"/>
    <mergeCell ref="BF90:BI90"/>
    <mergeCell ref="BF95:BI95"/>
    <mergeCell ref="BC84:BE84"/>
    <mergeCell ref="BF84:BI84"/>
    <mergeCell ref="BC86:BE86"/>
    <mergeCell ref="BF85:BI85"/>
    <mergeCell ref="BF86:BI86"/>
    <mergeCell ref="BF87:BI87"/>
    <mergeCell ref="BC95:BE95"/>
    <mergeCell ref="AA96:AB96"/>
    <mergeCell ref="W89:X89"/>
    <mergeCell ref="A49:B49"/>
    <mergeCell ref="A47:B47"/>
    <mergeCell ref="C47:N47"/>
    <mergeCell ref="O47:P47"/>
    <mergeCell ref="Q47:R47"/>
    <mergeCell ref="S47:T47"/>
    <mergeCell ref="BF48:BI49"/>
    <mergeCell ref="A89:B89"/>
    <mergeCell ref="C89:N89"/>
    <mergeCell ref="O89:P89"/>
    <mergeCell ref="AA50:AB50"/>
    <mergeCell ref="AC50:AD50"/>
    <mergeCell ref="C48:N48"/>
    <mergeCell ref="C51:N51"/>
    <mergeCell ref="C85:N85"/>
    <mergeCell ref="O53:P53"/>
    <mergeCell ref="Q51:R51"/>
    <mergeCell ref="Y51:Z51"/>
    <mergeCell ref="A45:B45"/>
    <mergeCell ref="C45:N45"/>
    <mergeCell ref="O45:P45"/>
    <mergeCell ref="Q45:R45"/>
    <mergeCell ref="S45:T45"/>
    <mergeCell ref="U45:V45"/>
    <mergeCell ref="W45:X45"/>
    <mergeCell ref="Y45:Z45"/>
    <mergeCell ref="AA45:AB45"/>
    <mergeCell ref="AC45:AD45"/>
    <mergeCell ref="BC45:BE45"/>
    <mergeCell ref="BF45:BI45"/>
    <mergeCell ref="C66:N66"/>
    <mergeCell ref="O66:P66"/>
    <mergeCell ref="Q66:R66"/>
    <mergeCell ref="S66:T66"/>
    <mergeCell ref="U66:V66"/>
    <mergeCell ref="W66:X66"/>
    <mergeCell ref="Y66:Z66"/>
    <mergeCell ref="A50:B50"/>
    <mergeCell ref="C50:N50"/>
    <mergeCell ref="O50:P50"/>
    <mergeCell ref="Q50:R50"/>
    <mergeCell ref="S50:T50"/>
    <mergeCell ref="U50:V50"/>
    <mergeCell ref="W50:X50"/>
    <mergeCell ref="Y50:Z50"/>
    <mergeCell ref="AC47:AD47"/>
    <mergeCell ref="BC47:BE47"/>
    <mergeCell ref="BF47:BI47"/>
    <mergeCell ref="U49:V49"/>
    <mergeCell ref="AC48:AD48"/>
    <mergeCell ref="AA62:AB62"/>
    <mergeCell ref="AC62:AD62"/>
    <mergeCell ref="BC62:BE62"/>
    <mergeCell ref="BF62:BI62"/>
    <mergeCell ref="BF78:BI79"/>
    <mergeCell ref="BF101:BI102"/>
    <mergeCell ref="BF103:BI104"/>
    <mergeCell ref="BF107:BI108"/>
    <mergeCell ref="BF57:BI57"/>
    <mergeCell ref="A62:B62"/>
    <mergeCell ref="C62:N62"/>
    <mergeCell ref="BF60:BI61"/>
    <mergeCell ref="W84:X84"/>
    <mergeCell ref="Y84:Z84"/>
    <mergeCell ref="AA84:AB84"/>
    <mergeCell ref="AC84:AD84"/>
    <mergeCell ref="BF70:BI71"/>
    <mergeCell ref="BF72:BI72"/>
    <mergeCell ref="BC79:BE79"/>
    <mergeCell ref="A86:B86"/>
    <mergeCell ref="A65:B65"/>
    <mergeCell ref="BC76:BE76"/>
    <mergeCell ref="Q92:R92"/>
    <mergeCell ref="S92:T92"/>
    <mergeCell ref="O79:P79"/>
    <mergeCell ref="Q79:R79"/>
    <mergeCell ref="BF89:BI89"/>
    <mergeCell ref="W94:X94"/>
    <mergeCell ref="Y94:Z94"/>
    <mergeCell ref="AA94:AB94"/>
    <mergeCell ref="AC94:AD94"/>
    <mergeCell ref="BC94:BE94"/>
  </mergeCells>
  <phoneticPr fontId="1" type="noConversion"/>
  <pageMargins left="0.23622047244094491" right="0.23622047244094491" top="0.35433070866141736" bottom="0.35433070866141736" header="0.31496062992125984" footer="0.31496062992125984"/>
  <pageSetup paperSize="8" scale="33" fitToHeight="0" orientation="landscape" r:id="rId1"/>
  <headerFooter alignWithMargins="0"/>
  <rowBreaks count="4" manualBreakCount="4">
    <brk id="48" max="60" man="1"/>
    <brk id="79" max="60" man="1"/>
    <brk id="113" max="60" man="1"/>
    <brk id="154" max="6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S25"/>
  <sheetViews>
    <sheetView zoomScale="40" zoomScaleNormal="40" workbookViewId="0">
      <selection activeCell="A2" sqref="A2:XFD24"/>
    </sheetView>
  </sheetViews>
  <sheetFormatPr defaultRowHeight="13.2" x14ac:dyDescent="0.25"/>
  <cols>
    <col min="1" max="90" width="5.6640625" customWidth="1"/>
  </cols>
  <sheetData>
    <row r="2" spans="1:227" s="2" customFormat="1" ht="30" customHeight="1" x14ac:dyDescent="0.25">
      <c r="B2" s="44" t="s">
        <v>55</v>
      </c>
      <c r="C2" s="120"/>
      <c r="D2" s="109"/>
      <c r="E2" s="109"/>
      <c r="F2" s="109"/>
      <c r="G2" s="109"/>
      <c r="H2" s="120"/>
      <c r="I2" s="120"/>
      <c r="J2" s="120"/>
      <c r="K2" s="984"/>
      <c r="L2" s="984"/>
      <c r="M2" s="984"/>
      <c r="N2" s="120"/>
      <c r="O2" s="120"/>
      <c r="P2" s="120"/>
      <c r="Q2" s="967" t="s">
        <v>159</v>
      </c>
      <c r="R2" s="967"/>
      <c r="S2" s="967"/>
      <c r="T2" s="967"/>
      <c r="U2" s="967"/>
      <c r="V2" s="967"/>
      <c r="W2" s="967"/>
      <c r="X2" s="967"/>
      <c r="Y2" s="967"/>
      <c r="Z2" s="967"/>
      <c r="AA2" s="967"/>
      <c r="AB2" s="967"/>
      <c r="AC2" s="967"/>
      <c r="AD2" s="967"/>
      <c r="AE2" s="967"/>
      <c r="AF2" s="967"/>
      <c r="AG2" s="967"/>
      <c r="AH2" s="967"/>
      <c r="AI2" s="967"/>
      <c r="AJ2" s="967"/>
      <c r="AK2" s="967"/>
      <c r="AL2" s="967"/>
      <c r="AM2" s="967"/>
      <c r="AN2" s="967"/>
      <c r="AO2" s="967"/>
      <c r="AP2" s="967"/>
      <c r="AQ2" s="967"/>
      <c r="AR2" s="967"/>
      <c r="AS2" s="967"/>
      <c r="AT2" s="967"/>
      <c r="AU2" s="967"/>
      <c r="AV2" s="967"/>
      <c r="AW2" s="46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</row>
    <row r="3" spans="1:227" s="3" customFormat="1" ht="30" customHeight="1" x14ac:dyDescent="0.25">
      <c r="A3" s="1"/>
      <c r="B3" s="45" t="s">
        <v>128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967"/>
      <c r="R3" s="967"/>
      <c r="S3" s="967"/>
      <c r="T3" s="967"/>
      <c r="U3" s="967"/>
      <c r="V3" s="967"/>
      <c r="W3" s="967"/>
      <c r="X3" s="967"/>
      <c r="Y3" s="967"/>
      <c r="Z3" s="967"/>
      <c r="AA3" s="967"/>
      <c r="AB3" s="967"/>
      <c r="AC3" s="967"/>
      <c r="AD3" s="967"/>
      <c r="AE3" s="967"/>
      <c r="AF3" s="967"/>
      <c r="AG3" s="967"/>
      <c r="AH3" s="967"/>
      <c r="AI3" s="967"/>
      <c r="AJ3" s="967"/>
      <c r="AK3" s="967"/>
      <c r="AL3" s="967"/>
      <c r="AM3" s="967"/>
      <c r="AN3" s="967"/>
      <c r="AO3" s="967"/>
      <c r="AP3" s="967"/>
      <c r="AQ3" s="967"/>
      <c r="AR3" s="967"/>
      <c r="AS3" s="967"/>
      <c r="AT3" s="967"/>
      <c r="AU3" s="967"/>
      <c r="AV3" s="967"/>
      <c r="AW3" s="46"/>
      <c r="AX3" s="46"/>
      <c r="AY3" s="120" t="s">
        <v>135</v>
      </c>
      <c r="AZ3" s="46"/>
      <c r="BA3" s="46"/>
    </row>
    <row r="4" spans="1:227" s="3" customFormat="1" ht="30" customHeight="1" x14ac:dyDescent="0.25">
      <c r="A4" s="1"/>
      <c r="B4" s="120" t="s">
        <v>129</v>
      </c>
      <c r="C4" s="112"/>
      <c r="D4" s="112"/>
      <c r="E4" s="112"/>
      <c r="F4" s="112"/>
      <c r="G4" s="120"/>
      <c r="H4" s="120"/>
      <c r="I4" s="120"/>
      <c r="J4" s="120"/>
      <c r="K4" s="120"/>
      <c r="L4" s="46"/>
      <c r="M4" s="120"/>
      <c r="N4" s="120"/>
      <c r="O4" s="120"/>
      <c r="P4" s="120"/>
      <c r="Q4" s="120"/>
      <c r="R4" s="2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120"/>
      <c r="BC4" s="46"/>
      <c r="BD4" s="46"/>
      <c r="BF4" s="120"/>
      <c r="BG4" s="120"/>
      <c r="BH4" s="120"/>
      <c r="BI4" s="120"/>
    </row>
    <row r="5" spans="1:227" s="3" customFormat="1" ht="30" customHeight="1" x14ac:dyDescent="0.25">
      <c r="A5" s="1"/>
      <c r="B5" s="120" t="s">
        <v>130</v>
      </c>
      <c r="C5" s="112"/>
      <c r="D5" s="112"/>
      <c r="E5" s="112"/>
      <c r="F5" s="112"/>
      <c r="G5" s="120"/>
      <c r="H5" s="120"/>
      <c r="I5" s="120"/>
      <c r="J5" s="120"/>
      <c r="K5" s="120"/>
      <c r="L5" s="46"/>
      <c r="M5" s="120"/>
      <c r="N5" s="120"/>
      <c r="O5" s="120"/>
      <c r="P5" s="120"/>
      <c r="Q5" s="967" t="s">
        <v>132</v>
      </c>
      <c r="R5" s="967"/>
      <c r="S5" s="967"/>
      <c r="T5" s="967"/>
      <c r="U5" s="967"/>
      <c r="V5" s="967"/>
      <c r="W5" s="967"/>
      <c r="X5" s="967"/>
      <c r="Y5" s="967"/>
      <c r="Z5" s="967"/>
      <c r="AA5" s="967"/>
      <c r="AB5" s="967"/>
      <c r="AC5" s="967"/>
      <c r="AD5" s="967"/>
      <c r="AE5" s="967"/>
      <c r="AF5" s="967"/>
      <c r="AG5" s="967"/>
      <c r="AH5" s="967"/>
      <c r="AI5" s="967"/>
      <c r="AJ5" s="967"/>
      <c r="AK5" s="967"/>
      <c r="AL5" s="967"/>
      <c r="AM5" s="967"/>
      <c r="AN5" s="967"/>
      <c r="AO5" s="967"/>
      <c r="AP5" s="967"/>
      <c r="AQ5" s="967"/>
      <c r="AR5" s="967"/>
      <c r="AS5" s="967"/>
      <c r="AT5" s="967"/>
      <c r="AU5" s="967"/>
      <c r="AV5" s="967"/>
      <c r="AW5" s="46"/>
      <c r="AX5" s="46"/>
      <c r="AY5" s="120" t="s">
        <v>136</v>
      </c>
      <c r="AZ5" s="46"/>
      <c r="BA5" s="46"/>
      <c r="BC5" s="46"/>
      <c r="BD5" s="46"/>
      <c r="BF5" s="120"/>
      <c r="BG5" s="120"/>
      <c r="BH5" s="120"/>
      <c r="BI5" s="120"/>
    </row>
    <row r="6" spans="1:227" s="2" customFormat="1" ht="30" customHeight="1" x14ac:dyDescent="0.25">
      <c r="B6" s="120" t="s">
        <v>23</v>
      </c>
      <c r="C6" s="120"/>
      <c r="D6" s="120"/>
      <c r="E6" s="120"/>
      <c r="F6" s="120"/>
      <c r="G6" s="120"/>
      <c r="H6" s="120"/>
      <c r="I6" s="120"/>
      <c r="J6" s="120"/>
      <c r="K6" s="120"/>
      <c r="L6" s="120" t="s">
        <v>131</v>
      </c>
      <c r="M6" s="120"/>
      <c r="N6" s="120"/>
      <c r="O6" s="120"/>
      <c r="P6" s="120"/>
      <c r="Q6" s="120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120"/>
      <c r="AZ6" s="46"/>
      <c r="BA6" s="46"/>
      <c r="BC6" s="46"/>
      <c r="BD6" s="46"/>
      <c r="BF6" s="46"/>
      <c r="BG6" s="46"/>
      <c r="BH6" s="46"/>
      <c r="BJ6" s="120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</row>
    <row r="7" spans="1:227" s="2" customFormat="1" ht="30" customHeight="1" x14ac:dyDescent="0.25"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120" t="s">
        <v>121</v>
      </c>
      <c r="M7" s="120"/>
      <c r="N7" s="120"/>
      <c r="P7" s="120"/>
      <c r="Q7" s="120"/>
      <c r="S7" s="157" t="s">
        <v>133</v>
      </c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20" t="s">
        <v>137</v>
      </c>
      <c r="AZ7" s="157"/>
      <c r="BA7" s="157"/>
      <c r="BC7" s="46"/>
      <c r="BD7" s="46"/>
      <c r="BF7" s="46"/>
      <c r="BG7" s="46"/>
      <c r="BH7" s="46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</row>
    <row r="8" spans="1:227" s="2" customFormat="1" ht="30" customHeight="1" x14ac:dyDescent="0.25">
      <c r="B8" s="120" t="s">
        <v>91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967" t="s">
        <v>134</v>
      </c>
      <c r="R8" s="967"/>
      <c r="S8" s="967"/>
      <c r="T8" s="967"/>
      <c r="U8" s="967"/>
      <c r="V8" s="967"/>
      <c r="W8" s="967"/>
      <c r="X8" s="967"/>
      <c r="Y8" s="967"/>
      <c r="Z8" s="967"/>
      <c r="AA8" s="967"/>
      <c r="AB8" s="967"/>
      <c r="AC8" s="967"/>
      <c r="AD8" s="967"/>
      <c r="AE8" s="967"/>
      <c r="AF8" s="967"/>
      <c r="AG8" s="967"/>
      <c r="AH8" s="967"/>
      <c r="AI8" s="967"/>
      <c r="AJ8" s="967"/>
      <c r="AK8" s="967"/>
      <c r="AL8" s="967"/>
      <c r="AM8" s="967"/>
      <c r="AN8" s="967"/>
      <c r="AO8" s="967"/>
      <c r="AP8" s="967"/>
      <c r="AQ8" s="967"/>
      <c r="AR8" s="967"/>
      <c r="AS8" s="967"/>
      <c r="AT8" s="967"/>
      <c r="AU8" s="967"/>
      <c r="AV8" s="967"/>
      <c r="AW8" s="46"/>
      <c r="AX8" s="46"/>
      <c r="AY8" s="46"/>
      <c r="AZ8" s="46"/>
      <c r="BA8" s="46"/>
      <c r="BB8" s="46"/>
      <c r="BC8" s="46"/>
      <c r="BD8" s="46"/>
      <c r="BE8" s="120"/>
      <c r="BF8" s="46"/>
      <c r="BG8" s="46"/>
      <c r="BH8" s="46"/>
      <c r="BI8" s="120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</row>
    <row r="9" spans="1:227" s="3" customFormat="1" ht="30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3"/>
      <c r="U9" s="4"/>
      <c r="V9" s="4"/>
      <c r="W9" s="4"/>
      <c r="X9" s="13"/>
      <c r="Y9" s="10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</row>
    <row r="10" spans="1:227" s="5" customFormat="1" ht="84.75" customHeight="1" thickBot="1" x14ac:dyDescent="0.3">
      <c r="A10" s="968" t="s">
        <v>80</v>
      </c>
      <c r="B10" s="968"/>
      <c r="C10" s="968"/>
      <c r="D10" s="968"/>
      <c r="E10" s="968"/>
      <c r="F10" s="968"/>
      <c r="G10" s="968"/>
      <c r="H10" s="968"/>
      <c r="I10" s="968"/>
      <c r="J10" s="968"/>
      <c r="K10" s="968"/>
      <c r="L10" s="968"/>
      <c r="M10" s="968"/>
      <c r="N10" s="968"/>
      <c r="O10" s="968"/>
      <c r="P10" s="968"/>
      <c r="Q10" s="968"/>
      <c r="R10" s="968"/>
      <c r="S10" s="968"/>
      <c r="T10" s="968"/>
      <c r="U10" s="968"/>
      <c r="V10" s="968"/>
      <c r="W10" s="968"/>
      <c r="X10" s="968"/>
      <c r="Y10" s="968"/>
      <c r="Z10" s="968"/>
      <c r="AA10" s="968"/>
      <c r="AB10" s="968"/>
      <c r="AC10" s="968"/>
      <c r="AD10" s="968"/>
      <c r="AE10" s="968"/>
      <c r="AF10" s="968"/>
      <c r="AG10" s="968"/>
      <c r="AH10" s="968"/>
      <c r="AI10" s="968"/>
      <c r="AJ10" s="968"/>
      <c r="AK10" s="968"/>
      <c r="AL10" s="968"/>
      <c r="AM10" s="968"/>
      <c r="AN10" s="968"/>
      <c r="AO10" s="968"/>
      <c r="AP10" s="968"/>
      <c r="AQ10" s="968"/>
      <c r="AR10" s="968"/>
      <c r="AS10" s="968"/>
      <c r="AT10" s="968"/>
      <c r="AU10" s="968"/>
      <c r="AV10" s="968"/>
      <c r="AW10" s="968"/>
      <c r="AX10" s="968"/>
      <c r="AY10" s="968"/>
      <c r="AZ10" s="968"/>
      <c r="BA10" s="968"/>
      <c r="BB10" s="981" t="s">
        <v>81</v>
      </c>
      <c r="BC10" s="981"/>
      <c r="BD10" s="981"/>
      <c r="BE10" s="981"/>
      <c r="BF10" s="981"/>
      <c r="BG10" s="981"/>
      <c r="BH10" s="981"/>
      <c r="BI10" s="981"/>
      <c r="BJ10" s="981"/>
    </row>
    <row r="11" spans="1:227" s="3" customFormat="1" ht="30" customHeight="1" x14ac:dyDescent="0.25">
      <c r="A11" s="705" t="s">
        <v>138</v>
      </c>
      <c r="B11" s="987" t="s">
        <v>92</v>
      </c>
      <c r="C11" s="988"/>
      <c r="D11" s="988"/>
      <c r="E11" s="988"/>
      <c r="F11" s="989"/>
      <c r="G11" s="987" t="s">
        <v>93</v>
      </c>
      <c r="H11" s="988"/>
      <c r="I11" s="988"/>
      <c r="J11" s="989"/>
      <c r="K11" s="985" t="s">
        <v>94</v>
      </c>
      <c r="L11" s="985"/>
      <c r="M11" s="985"/>
      <c r="N11" s="985"/>
      <c r="O11" s="990" t="s">
        <v>95</v>
      </c>
      <c r="P11" s="991"/>
      <c r="Q11" s="991"/>
      <c r="R11" s="991"/>
      <c r="S11" s="992"/>
      <c r="T11" s="987" t="s">
        <v>96</v>
      </c>
      <c r="U11" s="988"/>
      <c r="V11" s="988"/>
      <c r="W11" s="989"/>
      <c r="X11" s="987" t="s">
        <v>97</v>
      </c>
      <c r="Y11" s="988"/>
      <c r="Z11" s="988"/>
      <c r="AA11" s="989"/>
      <c r="AB11" s="987" t="s">
        <v>98</v>
      </c>
      <c r="AC11" s="988"/>
      <c r="AD11" s="988"/>
      <c r="AE11" s="988"/>
      <c r="AF11" s="989"/>
      <c r="AG11" s="987" t="s">
        <v>99</v>
      </c>
      <c r="AH11" s="988"/>
      <c r="AI11" s="988"/>
      <c r="AJ11" s="989"/>
      <c r="AK11" s="986" t="s">
        <v>100</v>
      </c>
      <c r="AL11" s="986"/>
      <c r="AM11" s="986"/>
      <c r="AN11" s="986"/>
      <c r="AO11" s="987" t="s">
        <v>101</v>
      </c>
      <c r="AP11" s="988"/>
      <c r="AQ11" s="988"/>
      <c r="AR11" s="988"/>
      <c r="AS11" s="989"/>
      <c r="AT11" s="987" t="s">
        <v>102</v>
      </c>
      <c r="AU11" s="988"/>
      <c r="AV11" s="988"/>
      <c r="AW11" s="989"/>
      <c r="AX11" s="987" t="s">
        <v>103</v>
      </c>
      <c r="AY11" s="988"/>
      <c r="AZ11" s="988"/>
      <c r="BA11" s="988"/>
      <c r="BB11" s="969" t="s">
        <v>64</v>
      </c>
      <c r="BC11" s="972" t="s">
        <v>83</v>
      </c>
      <c r="BD11" s="972" t="s">
        <v>82</v>
      </c>
      <c r="BE11" s="972" t="s">
        <v>84</v>
      </c>
      <c r="BF11" s="972" t="s">
        <v>65</v>
      </c>
      <c r="BG11" s="972" t="s">
        <v>85</v>
      </c>
      <c r="BH11" s="972" t="s">
        <v>45</v>
      </c>
      <c r="BI11" s="975" t="s">
        <v>46</v>
      </c>
      <c r="BJ11" s="976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</row>
    <row r="12" spans="1:227" s="3" customFormat="1" ht="30" customHeight="1" thickBot="1" x14ac:dyDescent="0.3">
      <c r="A12" s="706"/>
      <c r="B12" s="83">
        <v>1</v>
      </c>
      <c r="C12" s="84">
        <v>2</v>
      </c>
      <c r="D12" s="84">
        <v>3</v>
      </c>
      <c r="E12" s="84">
        <v>4</v>
      </c>
      <c r="F12" s="85">
        <v>5</v>
      </c>
      <c r="G12" s="83">
        <v>6</v>
      </c>
      <c r="H12" s="84">
        <v>7</v>
      </c>
      <c r="I12" s="84">
        <v>8</v>
      </c>
      <c r="J12" s="85">
        <v>9</v>
      </c>
      <c r="K12" s="83">
        <v>10</v>
      </c>
      <c r="L12" s="84">
        <v>11</v>
      </c>
      <c r="M12" s="84">
        <v>12</v>
      </c>
      <c r="N12" s="85">
        <v>13</v>
      </c>
      <c r="O12" s="83">
        <v>14</v>
      </c>
      <c r="P12" s="84">
        <v>15</v>
      </c>
      <c r="Q12" s="84">
        <v>16</v>
      </c>
      <c r="R12" s="84">
        <v>17</v>
      </c>
      <c r="S12" s="86">
        <v>18</v>
      </c>
      <c r="T12" s="83">
        <v>19</v>
      </c>
      <c r="U12" s="84">
        <v>20</v>
      </c>
      <c r="V12" s="84">
        <v>21</v>
      </c>
      <c r="W12" s="85">
        <v>22</v>
      </c>
      <c r="X12" s="39">
        <v>23</v>
      </c>
      <c r="Y12" s="84">
        <v>24</v>
      </c>
      <c r="Z12" s="84">
        <v>25</v>
      </c>
      <c r="AA12" s="84">
        <v>26</v>
      </c>
      <c r="AB12" s="83">
        <v>27</v>
      </c>
      <c r="AC12" s="84">
        <v>28</v>
      </c>
      <c r="AD12" s="84">
        <v>29</v>
      </c>
      <c r="AE12" s="84">
        <v>30</v>
      </c>
      <c r="AF12" s="87">
        <v>31</v>
      </c>
      <c r="AG12" s="83">
        <v>32</v>
      </c>
      <c r="AH12" s="84">
        <v>33</v>
      </c>
      <c r="AI12" s="84">
        <v>34</v>
      </c>
      <c r="AJ12" s="85">
        <v>35</v>
      </c>
      <c r="AK12" s="83">
        <v>36</v>
      </c>
      <c r="AL12" s="84">
        <v>37</v>
      </c>
      <c r="AM12" s="84">
        <v>38</v>
      </c>
      <c r="AN12" s="85">
        <v>39</v>
      </c>
      <c r="AO12" s="41">
        <v>40</v>
      </c>
      <c r="AP12" s="88">
        <v>41</v>
      </c>
      <c r="AQ12" s="84">
        <v>42</v>
      </c>
      <c r="AR12" s="84">
        <v>43</v>
      </c>
      <c r="AS12" s="87">
        <v>44</v>
      </c>
      <c r="AT12" s="83">
        <v>45</v>
      </c>
      <c r="AU12" s="84">
        <v>46</v>
      </c>
      <c r="AV12" s="84">
        <v>47</v>
      </c>
      <c r="AW12" s="40">
        <v>48</v>
      </c>
      <c r="AX12" s="83">
        <v>49</v>
      </c>
      <c r="AY12" s="84">
        <v>50</v>
      </c>
      <c r="AZ12" s="84">
        <v>51</v>
      </c>
      <c r="BA12" s="87">
        <v>52</v>
      </c>
      <c r="BB12" s="970"/>
      <c r="BC12" s="973"/>
      <c r="BD12" s="973"/>
      <c r="BE12" s="973"/>
      <c r="BF12" s="973"/>
      <c r="BG12" s="973"/>
      <c r="BH12" s="973"/>
      <c r="BI12" s="977"/>
      <c r="BJ12" s="978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</row>
    <row r="13" spans="1:227" s="3" customFormat="1" ht="30" customHeight="1" x14ac:dyDescent="0.35">
      <c r="A13" s="706"/>
      <c r="B13" s="97">
        <v>1</v>
      </c>
      <c r="C13" s="98">
        <v>8</v>
      </c>
      <c r="D13" s="98">
        <v>15</v>
      </c>
      <c r="E13" s="98">
        <v>22</v>
      </c>
      <c r="F13" s="99">
        <v>29</v>
      </c>
      <c r="G13" s="97">
        <v>6</v>
      </c>
      <c r="H13" s="98">
        <v>13</v>
      </c>
      <c r="I13" s="98">
        <v>20</v>
      </c>
      <c r="J13" s="100">
        <v>27</v>
      </c>
      <c r="K13" s="97">
        <v>3</v>
      </c>
      <c r="L13" s="98">
        <v>10</v>
      </c>
      <c r="M13" s="98">
        <v>17</v>
      </c>
      <c r="N13" s="101">
        <v>24</v>
      </c>
      <c r="O13" s="97">
        <v>1</v>
      </c>
      <c r="P13" s="98">
        <v>8</v>
      </c>
      <c r="Q13" s="98">
        <v>15</v>
      </c>
      <c r="R13" s="98">
        <v>22</v>
      </c>
      <c r="S13" s="100">
        <v>29</v>
      </c>
      <c r="T13" s="97">
        <v>5</v>
      </c>
      <c r="U13" s="98">
        <v>12</v>
      </c>
      <c r="V13" s="98">
        <v>19</v>
      </c>
      <c r="W13" s="100">
        <v>26</v>
      </c>
      <c r="X13" s="97">
        <v>2</v>
      </c>
      <c r="Y13" s="98">
        <v>9</v>
      </c>
      <c r="Z13" s="98">
        <v>16</v>
      </c>
      <c r="AA13" s="100">
        <v>23</v>
      </c>
      <c r="AB13" s="97">
        <v>30</v>
      </c>
      <c r="AC13" s="98">
        <v>9</v>
      </c>
      <c r="AD13" s="98">
        <v>16</v>
      </c>
      <c r="AE13" s="98">
        <v>23</v>
      </c>
      <c r="AF13" s="100">
        <v>30</v>
      </c>
      <c r="AG13" s="97">
        <v>6</v>
      </c>
      <c r="AH13" s="98">
        <v>13</v>
      </c>
      <c r="AI13" s="98">
        <v>20</v>
      </c>
      <c r="AJ13" s="100">
        <v>27</v>
      </c>
      <c r="AK13" s="97">
        <v>4</v>
      </c>
      <c r="AL13" s="98">
        <v>11</v>
      </c>
      <c r="AM13" s="98">
        <v>18</v>
      </c>
      <c r="AN13" s="101">
        <v>25</v>
      </c>
      <c r="AO13" s="97">
        <v>1</v>
      </c>
      <c r="AP13" s="102">
        <v>8</v>
      </c>
      <c r="AQ13" s="98">
        <v>15</v>
      </c>
      <c r="AR13" s="98">
        <v>22</v>
      </c>
      <c r="AS13" s="99">
        <v>29</v>
      </c>
      <c r="AT13" s="97">
        <v>6</v>
      </c>
      <c r="AU13" s="98">
        <v>13</v>
      </c>
      <c r="AV13" s="98">
        <v>20</v>
      </c>
      <c r="AW13" s="100">
        <v>27</v>
      </c>
      <c r="AX13" s="97">
        <v>3</v>
      </c>
      <c r="AY13" s="98">
        <v>10</v>
      </c>
      <c r="AZ13" s="98">
        <v>17</v>
      </c>
      <c r="BA13" s="151">
        <v>24</v>
      </c>
      <c r="BB13" s="970"/>
      <c r="BC13" s="973"/>
      <c r="BD13" s="973"/>
      <c r="BE13" s="973"/>
      <c r="BF13" s="973"/>
      <c r="BG13" s="973"/>
      <c r="BH13" s="973"/>
      <c r="BI13" s="977"/>
      <c r="BJ13" s="978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</row>
    <row r="14" spans="1:227" s="3" customFormat="1" ht="30" customHeight="1" x14ac:dyDescent="0.25">
      <c r="A14" s="706"/>
      <c r="B14" s="74"/>
      <c r="C14" s="75"/>
      <c r="D14" s="75"/>
      <c r="E14" s="75"/>
      <c r="F14" s="76">
        <v>9</v>
      </c>
      <c r="G14" s="74"/>
      <c r="H14" s="75"/>
      <c r="I14" s="75"/>
      <c r="J14" s="77">
        <v>10</v>
      </c>
      <c r="K14" s="74"/>
      <c r="L14" s="75"/>
      <c r="M14" s="75"/>
      <c r="N14" s="77"/>
      <c r="O14" s="74"/>
      <c r="P14" s="75"/>
      <c r="Q14" s="75"/>
      <c r="R14" s="75"/>
      <c r="S14" s="77">
        <v>12</v>
      </c>
      <c r="T14" s="74"/>
      <c r="U14" s="75"/>
      <c r="V14" s="75"/>
      <c r="W14" s="77">
        <v>1</v>
      </c>
      <c r="X14" s="74"/>
      <c r="Y14" s="75"/>
      <c r="Z14" s="75"/>
      <c r="AA14" s="77">
        <v>2</v>
      </c>
      <c r="AB14" s="74"/>
      <c r="AC14" s="75"/>
      <c r="AD14" s="75"/>
      <c r="AE14" s="75"/>
      <c r="AF14" s="77">
        <v>3</v>
      </c>
      <c r="AG14" s="74"/>
      <c r="AH14" s="75"/>
      <c r="AI14" s="75"/>
      <c r="AJ14" s="77">
        <v>4</v>
      </c>
      <c r="AK14" s="74"/>
      <c r="AL14" s="75"/>
      <c r="AM14" s="75"/>
      <c r="AN14" s="77"/>
      <c r="AO14" s="74"/>
      <c r="AP14" s="75"/>
      <c r="AQ14" s="75"/>
      <c r="AR14" s="75"/>
      <c r="AS14" s="76">
        <v>6</v>
      </c>
      <c r="AT14" s="74"/>
      <c r="AU14" s="75"/>
      <c r="AV14" s="75"/>
      <c r="AW14" s="77">
        <v>7</v>
      </c>
      <c r="AX14" s="74"/>
      <c r="AY14" s="75"/>
      <c r="AZ14" s="75"/>
      <c r="BA14" s="76"/>
      <c r="BB14" s="970"/>
      <c r="BC14" s="973"/>
      <c r="BD14" s="973"/>
      <c r="BE14" s="973"/>
      <c r="BF14" s="973"/>
      <c r="BG14" s="973"/>
      <c r="BH14" s="973"/>
      <c r="BI14" s="977"/>
      <c r="BJ14" s="978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</row>
    <row r="15" spans="1:227" s="3" customFormat="1" ht="30" customHeight="1" x14ac:dyDescent="0.35">
      <c r="A15" s="706"/>
      <c r="B15" s="78"/>
      <c r="C15" s="79"/>
      <c r="D15" s="79"/>
      <c r="E15" s="79"/>
      <c r="F15" s="80">
        <v>5</v>
      </c>
      <c r="G15" s="78"/>
      <c r="H15" s="79"/>
      <c r="I15" s="79"/>
      <c r="J15" s="81">
        <v>2</v>
      </c>
      <c r="K15" s="78"/>
      <c r="L15" s="79"/>
      <c r="M15" s="79"/>
      <c r="N15" s="82"/>
      <c r="O15" s="78"/>
      <c r="P15" s="79"/>
      <c r="Q15" s="79"/>
      <c r="R15" s="79"/>
      <c r="S15" s="81">
        <v>4</v>
      </c>
      <c r="T15" s="78"/>
      <c r="U15" s="79"/>
      <c r="V15" s="79"/>
      <c r="W15" s="81">
        <v>1</v>
      </c>
      <c r="X15" s="78"/>
      <c r="Y15" s="79"/>
      <c r="Z15" s="79"/>
      <c r="AA15" s="81">
        <v>1</v>
      </c>
      <c r="AB15" s="78"/>
      <c r="AC15" s="79"/>
      <c r="AD15" s="79"/>
      <c r="AE15" s="79"/>
      <c r="AF15" s="81">
        <v>5</v>
      </c>
      <c r="AG15" s="78"/>
      <c r="AH15" s="79"/>
      <c r="AI15" s="79"/>
      <c r="AJ15" s="81">
        <v>3</v>
      </c>
      <c r="AK15" s="78"/>
      <c r="AL15" s="79"/>
      <c r="AM15" s="79"/>
      <c r="AN15" s="82"/>
      <c r="AO15" s="78"/>
      <c r="AP15" s="79"/>
      <c r="AQ15" s="79"/>
      <c r="AR15" s="79"/>
      <c r="AS15" s="80">
        <v>5</v>
      </c>
      <c r="AT15" s="78"/>
      <c r="AU15" s="79"/>
      <c r="AV15" s="79"/>
      <c r="AW15" s="81">
        <v>2</v>
      </c>
      <c r="AX15" s="78"/>
      <c r="AY15" s="79"/>
      <c r="AZ15" s="79"/>
      <c r="BA15" s="152"/>
      <c r="BB15" s="970"/>
      <c r="BC15" s="973"/>
      <c r="BD15" s="973"/>
      <c r="BE15" s="973"/>
      <c r="BF15" s="973"/>
      <c r="BG15" s="973"/>
      <c r="BH15" s="973"/>
      <c r="BI15" s="977"/>
      <c r="BJ15" s="978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</row>
    <row r="16" spans="1:227" s="3" customFormat="1" ht="30" customHeight="1" thickBot="1" x14ac:dyDescent="0.3">
      <c r="A16" s="707"/>
      <c r="B16" s="103">
        <v>7</v>
      </c>
      <c r="C16" s="104">
        <v>14</v>
      </c>
      <c r="D16" s="104">
        <v>21</v>
      </c>
      <c r="E16" s="104">
        <v>28</v>
      </c>
      <c r="F16" s="105">
        <v>10</v>
      </c>
      <c r="G16" s="103">
        <v>12</v>
      </c>
      <c r="H16" s="104">
        <v>19</v>
      </c>
      <c r="I16" s="104">
        <v>26</v>
      </c>
      <c r="J16" s="106">
        <v>11</v>
      </c>
      <c r="K16" s="103">
        <v>9</v>
      </c>
      <c r="L16" s="104">
        <v>16</v>
      </c>
      <c r="M16" s="104">
        <v>23</v>
      </c>
      <c r="N16" s="106">
        <v>30</v>
      </c>
      <c r="O16" s="103">
        <v>7</v>
      </c>
      <c r="P16" s="104">
        <v>14</v>
      </c>
      <c r="Q16" s="104">
        <v>21</v>
      </c>
      <c r="R16" s="104">
        <v>28</v>
      </c>
      <c r="S16" s="106">
        <v>1</v>
      </c>
      <c r="T16" s="103">
        <v>11</v>
      </c>
      <c r="U16" s="104">
        <v>18</v>
      </c>
      <c r="V16" s="104">
        <v>25</v>
      </c>
      <c r="W16" s="106">
        <v>2</v>
      </c>
      <c r="X16" s="103">
        <v>8</v>
      </c>
      <c r="Y16" s="104">
        <v>15</v>
      </c>
      <c r="Z16" s="104">
        <v>22</v>
      </c>
      <c r="AA16" s="106">
        <v>3</v>
      </c>
      <c r="AB16" s="103">
        <v>8</v>
      </c>
      <c r="AC16" s="104">
        <v>15</v>
      </c>
      <c r="AD16" s="104">
        <v>22</v>
      </c>
      <c r="AE16" s="104">
        <v>29</v>
      </c>
      <c r="AF16" s="106">
        <v>4</v>
      </c>
      <c r="AG16" s="103">
        <v>12</v>
      </c>
      <c r="AH16" s="104">
        <v>19</v>
      </c>
      <c r="AI16" s="104">
        <v>26</v>
      </c>
      <c r="AJ16" s="106">
        <v>5</v>
      </c>
      <c r="AK16" s="103">
        <v>10</v>
      </c>
      <c r="AL16" s="104">
        <v>17</v>
      </c>
      <c r="AM16" s="104">
        <v>24</v>
      </c>
      <c r="AN16" s="106">
        <v>31</v>
      </c>
      <c r="AO16" s="103">
        <v>7</v>
      </c>
      <c r="AP16" s="104">
        <v>14</v>
      </c>
      <c r="AQ16" s="104">
        <v>21</v>
      </c>
      <c r="AR16" s="104">
        <v>28</v>
      </c>
      <c r="AS16" s="105">
        <v>7</v>
      </c>
      <c r="AT16" s="103">
        <v>12</v>
      </c>
      <c r="AU16" s="104">
        <v>19</v>
      </c>
      <c r="AV16" s="104">
        <v>26</v>
      </c>
      <c r="AW16" s="106">
        <v>8</v>
      </c>
      <c r="AX16" s="103">
        <v>9</v>
      </c>
      <c r="AY16" s="104">
        <v>16</v>
      </c>
      <c r="AZ16" s="104">
        <v>23</v>
      </c>
      <c r="BA16" s="105">
        <v>31</v>
      </c>
      <c r="BB16" s="971"/>
      <c r="BC16" s="974"/>
      <c r="BD16" s="974"/>
      <c r="BE16" s="974"/>
      <c r="BF16" s="974"/>
      <c r="BG16" s="974"/>
      <c r="BH16" s="974"/>
      <c r="BI16" s="979"/>
      <c r="BJ16" s="980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</row>
    <row r="17" spans="1:227" s="3" customFormat="1" ht="30" customHeight="1" x14ac:dyDescent="0.25">
      <c r="A17" s="89" t="s">
        <v>139</v>
      </c>
      <c r="B17" s="27"/>
      <c r="C17" s="14"/>
      <c r="D17" s="14"/>
      <c r="E17" s="14"/>
      <c r="F17" s="90"/>
      <c r="G17" s="27"/>
      <c r="H17" s="66">
        <v>17</v>
      </c>
      <c r="I17" s="14"/>
      <c r="J17" s="90"/>
      <c r="K17" s="27"/>
      <c r="L17" s="14"/>
      <c r="M17" s="14"/>
      <c r="N17" s="90"/>
      <c r="O17" s="27"/>
      <c r="P17" s="14"/>
      <c r="Q17" s="14"/>
      <c r="R17" s="14"/>
      <c r="S17" s="55" t="s">
        <v>0</v>
      </c>
      <c r="T17" s="91" t="s">
        <v>0</v>
      </c>
      <c r="U17" s="67" t="s">
        <v>0</v>
      </c>
      <c r="V17" s="67" t="s">
        <v>0</v>
      </c>
      <c r="W17" s="92" t="s">
        <v>1</v>
      </c>
      <c r="X17" s="93" t="s">
        <v>1</v>
      </c>
      <c r="Y17" s="14"/>
      <c r="Z17" s="14"/>
      <c r="AA17" s="14"/>
      <c r="AB17" s="27"/>
      <c r="AC17" s="14"/>
      <c r="AD17" s="66">
        <v>17</v>
      </c>
      <c r="AE17" s="14"/>
      <c r="AF17" s="94"/>
      <c r="AG17" s="91"/>
      <c r="AH17" s="67"/>
      <c r="AI17" s="67"/>
      <c r="AJ17" s="92"/>
      <c r="AK17" s="91"/>
      <c r="AL17" s="67"/>
      <c r="AM17" s="67"/>
      <c r="AN17" s="92"/>
      <c r="AO17" s="93"/>
      <c r="AP17" s="67" t="s">
        <v>0</v>
      </c>
      <c r="AQ17" s="67" t="s">
        <v>0</v>
      </c>
      <c r="AR17" s="67" t="s">
        <v>0</v>
      </c>
      <c r="AS17" s="95" t="s">
        <v>3</v>
      </c>
      <c r="AT17" s="91" t="s">
        <v>3</v>
      </c>
      <c r="AU17" s="67" t="s">
        <v>3</v>
      </c>
      <c r="AV17" s="67" t="s">
        <v>3</v>
      </c>
      <c r="AW17" s="96" t="s">
        <v>1</v>
      </c>
      <c r="AX17" s="91" t="s">
        <v>1</v>
      </c>
      <c r="AY17" s="67" t="s">
        <v>1</v>
      </c>
      <c r="AZ17" s="67" t="s">
        <v>1</v>
      </c>
      <c r="BA17" s="95" t="s">
        <v>1</v>
      </c>
      <c r="BB17" s="153">
        <v>34</v>
      </c>
      <c r="BC17" s="121">
        <v>7</v>
      </c>
      <c r="BD17" s="115"/>
      <c r="BE17" s="115">
        <v>4</v>
      </c>
      <c r="BF17" s="115"/>
      <c r="BG17" s="115"/>
      <c r="BH17" s="115">
        <v>7</v>
      </c>
      <c r="BI17" s="691">
        <f>SUM(BB17:BH17)</f>
        <v>52</v>
      </c>
      <c r="BJ17" s="982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</row>
    <row r="18" spans="1:227" s="3" customFormat="1" ht="30" customHeight="1" x14ac:dyDescent="0.25">
      <c r="A18" s="71" t="s">
        <v>140</v>
      </c>
      <c r="B18" s="16"/>
      <c r="C18" s="17"/>
      <c r="D18" s="17"/>
      <c r="E18" s="17"/>
      <c r="F18" s="18"/>
      <c r="G18" s="16"/>
      <c r="H18" s="53">
        <v>17</v>
      </c>
      <c r="I18" s="17"/>
      <c r="J18" s="18"/>
      <c r="K18" s="16"/>
      <c r="L18" s="17"/>
      <c r="M18" s="17"/>
      <c r="N18" s="18"/>
      <c r="O18" s="16"/>
      <c r="P18" s="17"/>
      <c r="Q18" s="17"/>
      <c r="R18" s="17"/>
      <c r="S18" s="56" t="s">
        <v>0</v>
      </c>
      <c r="T18" s="57" t="s">
        <v>0</v>
      </c>
      <c r="U18" s="58" t="s">
        <v>0</v>
      </c>
      <c r="V18" s="58" t="s">
        <v>0</v>
      </c>
      <c r="W18" s="59" t="s">
        <v>1</v>
      </c>
      <c r="X18" s="60" t="s">
        <v>1</v>
      </c>
      <c r="Y18" s="17"/>
      <c r="Z18" s="17"/>
      <c r="AA18" s="17"/>
      <c r="AB18" s="16"/>
      <c r="AC18" s="28"/>
      <c r="AD18" s="53">
        <v>17</v>
      </c>
      <c r="AE18" s="15"/>
      <c r="AF18" s="28"/>
      <c r="AG18" s="57"/>
      <c r="AH18" s="58"/>
      <c r="AI18" s="58"/>
      <c r="AJ18" s="59"/>
      <c r="AK18" s="57"/>
      <c r="AL18" s="58"/>
      <c r="AM18" s="69"/>
      <c r="AN18" s="59"/>
      <c r="AO18" s="58"/>
      <c r="AP18" s="67" t="s">
        <v>0</v>
      </c>
      <c r="AQ18" s="58" t="s">
        <v>0</v>
      </c>
      <c r="AR18" s="58" t="s">
        <v>0</v>
      </c>
      <c r="AS18" s="68" t="s">
        <v>3</v>
      </c>
      <c r="AT18" s="57" t="s">
        <v>3</v>
      </c>
      <c r="AU18" s="58" t="s">
        <v>3</v>
      </c>
      <c r="AV18" s="58" t="s">
        <v>3</v>
      </c>
      <c r="AW18" s="59" t="s">
        <v>1</v>
      </c>
      <c r="AX18" s="57" t="s">
        <v>1</v>
      </c>
      <c r="AY18" s="58" t="s">
        <v>1</v>
      </c>
      <c r="AZ18" s="58" t="s">
        <v>1</v>
      </c>
      <c r="BA18" s="68" t="s">
        <v>1</v>
      </c>
      <c r="BB18" s="154">
        <v>34</v>
      </c>
      <c r="BC18" s="113">
        <v>7</v>
      </c>
      <c r="BD18" s="108"/>
      <c r="BE18" s="108">
        <v>4</v>
      </c>
      <c r="BF18" s="108"/>
      <c r="BG18" s="108"/>
      <c r="BH18" s="108">
        <v>7</v>
      </c>
      <c r="BI18" s="688">
        <f t="shared" ref="BI18:BI21" si="0">SUM(BB18:BH18)</f>
        <v>52</v>
      </c>
      <c r="BJ18" s="983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</row>
    <row r="19" spans="1:227" s="3" customFormat="1" ht="30" customHeight="1" x14ac:dyDescent="0.25">
      <c r="A19" s="71" t="s">
        <v>141</v>
      </c>
      <c r="B19" s="30"/>
      <c r="C19" s="29"/>
      <c r="D19" s="29"/>
      <c r="E19" s="29"/>
      <c r="F19" s="18"/>
      <c r="G19" s="16"/>
      <c r="H19" s="53">
        <v>17</v>
      </c>
      <c r="I19" s="17"/>
      <c r="J19" s="18"/>
      <c r="K19" s="16"/>
      <c r="L19" s="17"/>
      <c r="M19" s="17"/>
      <c r="N19" s="18"/>
      <c r="O19" s="16"/>
      <c r="P19" s="17"/>
      <c r="Q19" s="17"/>
      <c r="R19" s="17"/>
      <c r="S19" s="56" t="s">
        <v>0</v>
      </c>
      <c r="T19" s="57" t="s">
        <v>0</v>
      </c>
      <c r="U19" s="58" t="s">
        <v>0</v>
      </c>
      <c r="V19" s="58" t="s">
        <v>0</v>
      </c>
      <c r="W19" s="59" t="s">
        <v>1</v>
      </c>
      <c r="X19" s="60" t="s">
        <v>1</v>
      </c>
      <c r="Y19" s="17"/>
      <c r="Z19" s="17"/>
      <c r="AA19" s="17"/>
      <c r="AB19" s="16"/>
      <c r="AC19" s="17"/>
      <c r="AD19" s="66">
        <v>17</v>
      </c>
      <c r="AE19" s="17"/>
      <c r="AF19" s="28"/>
      <c r="AG19" s="57"/>
      <c r="AH19" s="58"/>
      <c r="AI19" s="58"/>
      <c r="AJ19" s="59"/>
      <c r="AK19" s="57"/>
      <c r="AL19" s="68"/>
      <c r="AM19" s="58"/>
      <c r="AN19" s="59"/>
      <c r="AO19" s="58"/>
      <c r="AP19" s="67" t="s">
        <v>0</v>
      </c>
      <c r="AQ19" s="58" t="s">
        <v>0</v>
      </c>
      <c r="AR19" s="58" t="s">
        <v>0</v>
      </c>
      <c r="AS19" s="68" t="s">
        <v>3</v>
      </c>
      <c r="AT19" s="57" t="s">
        <v>3</v>
      </c>
      <c r="AU19" s="58" t="s">
        <v>3</v>
      </c>
      <c r="AV19" s="58" t="s">
        <v>3</v>
      </c>
      <c r="AW19" s="59" t="s">
        <v>1</v>
      </c>
      <c r="AX19" s="57" t="s">
        <v>1</v>
      </c>
      <c r="AY19" s="58" t="s">
        <v>1</v>
      </c>
      <c r="AZ19" s="58" t="s">
        <v>1</v>
      </c>
      <c r="BA19" s="68" t="s">
        <v>1</v>
      </c>
      <c r="BB19" s="154">
        <v>34</v>
      </c>
      <c r="BC19" s="113">
        <v>7</v>
      </c>
      <c r="BD19" s="108"/>
      <c r="BE19" s="108">
        <v>4</v>
      </c>
      <c r="BF19" s="108"/>
      <c r="BG19" s="108"/>
      <c r="BH19" s="108">
        <v>7</v>
      </c>
      <c r="BI19" s="688">
        <f t="shared" si="0"/>
        <v>52</v>
      </c>
      <c r="BJ19" s="983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</row>
    <row r="20" spans="1:227" s="3" customFormat="1" ht="30" customHeight="1" thickBot="1" x14ac:dyDescent="0.3">
      <c r="A20" s="72" t="s">
        <v>142</v>
      </c>
      <c r="B20" s="31"/>
      <c r="C20" s="32"/>
      <c r="D20" s="32"/>
      <c r="E20" s="32"/>
      <c r="F20" s="33"/>
      <c r="G20" s="31"/>
      <c r="H20" s="54">
        <v>17</v>
      </c>
      <c r="I20" s="32"/>
      <c r="J20" s="34"/>
      <c r="K20" s="31"/>
      <c r="L20" s="32"/>
      <c r="M20" s="32"/>
      <c r="N20" s="34"/>
      <c r="O20" s="31"/>
      <c r="P20" s="32"/>
      <c r="Q20" s="32"/>
      <c r="R20" s="32"/>
      <c r="S20" s="61" t="s">
        <v>0</v>
      </c>
      <c r="T20" s="62" t="s">
        <v>0</v>
      </c>
      <c r="U20" s="63" t="s">
        <v>0</v>
      </c>
      <c r="V20" s="63" t="s">
        <v>0</v>
      </c>
      <c r="W20" s="64" t="s">
        <v>1</v>
      </c>
      <c r="X20" s="65" t="s">
        <v>1</v>
      </c>
      <c r="Y20" s="32"/>
      <c r="Z20" s="35"/>
      <c r="AA20" s="36"/>
      <c r="AB20" s="31"/>
      <c r="AC20" s="32"/>
      <c r="AD20" s="54">
        <v>8</v>
      </c>
      <c r="AE20" s="32"/>
      <c r="AF20" s="35"/>
      <c r="AG20" s="62" t="s">
        <v>0</v>
      </c>
      <c r="AH20" s="63" t="s">
        <v>3</v>
      </c>
      <c r="AI20" s="63" t="s">
        <v>3</v>
      </c>
      <c r="AJ20" s="64" t="s">
        <v>160</v>
      </c>
      <c r="AK20" s="62" t="s">
        <v>160</v>
      </c>
      <c r="AL20" s="63" t="s">
        <v>160</v>
      </c>
      <c r="AM20" s="63" t="s">
        <v>160</v>
      </c>
      <c r="AN20" s="64" t="s">
        <v>160</v>
      </c>
      <c r="AO20" s="61" t="s">
        <v>160</v>
      </c>
      <c r="AP20" s="63" t="s">
        <v>160</v>
      </c>
      <c r="AQ20" s="63" t="s">
        <v>4</v>
      </c>
      <c r="AR20" s="63" t="s">
        <v>4</v>
      </c>
      <c r="AS20" s="65"/>
      <c r="AT20" s="62"/>
      <c r="AU20" s="70"/>
      <c r="AV20" s="63"/>
      <c r="AW20" s="64"/>
      <c r="AX20" s="62"/>
      <c r="AY20" s="70"/>
      <c r="AZ20" s="63"/>
      <c r="BA20" s="70"/>
      <c r="BB20" s="154">
        <v>25</v>
      </c>
      <c r="BC20" s="113">
        <v>5</v>
      </c>
      <c r="BD20" s="108"/>
      <c r="BE20" s="108">
        <v>2</v>
      </c>
      <c r="BF20" s="108">
        <v>7</v>
      </c>
      <c r="BG20" s="108">
        <v>2</v>
      </c>
      <c r="BH20" s="108">
        <v>2</v>
      </c>
      <c r="BI20" s="688">
        <f t="shared" si="0"/>
        <v>43</v>
      </c>
      <c r="BJ20" s="983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</row>
    <row r="21" spans="1:227" s="3" customFormat="1" ht="30" customHeight="1" thickBot="1" x14ac:dyDescent="0.3">
      <c r="AX21" s="107" t="s">
        <v>22</v>
      </c>
      <c r="AY21" s="12"/>
      <c r="AZ21" s="12"/>
      <c r="BA21" s="12"/>
      <c r="BB21" s="155">
        <f>SUM(BB17:BB20)</f>
        <v>127</v>
      </c>
      <c r="BC21" s="156">
        <f>SUM(BC17:BC20)</f>
        <v>26</v>
      </c>
      <c r="BD21" s="156">
        <f t="shared" ref="BD21:BH21" si="1">SUM(BD17:BD20)</f>
        <v>0</v>
      </c>
      <c r="BE21" s="156">
        <f t="shared" si="1"/>
        <v>14</v>
      </c>
      <c r="BF21" s="156">
        <f t="shared" si="1"/>
        <v>7</v>
      </c>
      <c r="BG21" s="156">
        <f t="shared" si="1"/>
        <v>2</v>
      </c>
      <c r="BH21" s="156">
        <f t="shared" si="1"/>
        <v>23</v>
      </c>
      <c r="BI21" s="965">
        <f t="shared" si="0"/>
        <v>199</v>
      </c>
      <c r="BJ21" s="966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</row>
    <row r="22" spans="1:227" s="119" customFormat="1" ht="30" customHeight="1" x14ac:dyDescent="0.25">
      <c r="A22" s="46" t="s">
        <v>53</v>
      </c>
      <c r="B22" s="46"/>
      <c r="C22" s="46"/>
      <c r="D22" s="46"/>
      <c r="E22" s="46"/>
      <c r="F22" s="46"/>
      <c r="G22" s="120"/>
      <c r="H22" s="43"/>
      <c r="I22" s="50" t="s">
        <v>21</v>
      </c>
      <c r="J22" s="51"/>
      <c r="K22" s="51"/>
      <c r="L22" s="51"/>
      <c r="M22" s="51"/>
      <c r="N22" s="51"/>
      <c r="O22" s="51"/>
      <c r="P22" s="51"/>
      <c r="Q22" s="51"/>
      <c r="R22" s="120"/>
      <c r="S22" s="120"/>
      <c r="T22" s="108" t="s">
        <v>2</v>
      </c>
      <c r="U22" s="120" t="s">
        <v>5</v>
      </c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08" t="s">
        <v>160</v>
      </c>
      <c r="AH22" s="111" t="s">
        <v>47</v>
      </c>
      <c r="AI22" s="120"/>
      <c r="AJ22" s="120"/>
      <c r="AK22" s="120"/>
      <c r="AL22" s="120"/>
      <c r="AM22" s="120"/>
      <c r="AN22" s="120"/>
      <c r="AO22" s="120"/>
      <c r="AP22" s="120"/>
      <c r="AR22" s="108" t="s">
        <v>1</v>
      </c>
      <c r="AS22" s="120" t="s">
        <v>6</v>
      </c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</row>
    <row r="23" spans="1:227" s="119" customFormat="1" ht="30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</row>
    <row r="24" spans="1:227" s="119" customFormat="1" ht="30" customHeight="1" x14ac:dyDescent="0.25">
      <c r="A24" s="120"/>
      <c r="B24" s="120"/>
      <c r="C24" s="120"/>
      <c r="D24" s="120"/>
      <c r="E24" s="120"/>
      <c r="F24" s="120"/>
      <c r="G24" s="120"/>
      <c r="H24" s="108" t="s">
        <v>0</v>
      </c>
      <c r="I24" s="50" t="s">
        <v>20</v>
      </c>
      <c r="J24" s="51"/>
      <c r="K24" s="51"/>
      <c r="L24" s="51"/>
      <c r="M24" s="51"/>
      <c r="N24" s="51"/>
      <c r="O24" s="51"/>
      <c r="P24" s="120"/>
      <c r="Q24" s="120"/>
      <c r="R24" s="120"/>
      <c r="S24" s="120"/>
      <c r="T24" s="108" t="s">
        <v>3</v>
      </c>
      <c r="U24" s="111" t="s">
        <v>48</v>
      </c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08" t="s">
        <v>4</v>
      </c>
      <c r="AH24" s="111" t="s">
        <v>76</v>
      </c>
      <c r="AI24" s="120"/>
      <c r="AJ24" s="120"/>
      <c r="AK24" s="120"/>
      <c r="AL24" s="120"/>
      <c r="AM24" s="120"/>
      <c r="AN24" s="120"/>
      <c r="AO24" s="120"/>
      <c r="AP24" s="112"/>
      <c r="AQ24" s="120"/>
      <c r="AR24" s="120"/>
      <c r="AS24" s="120"/>
      <c r="AT24" s="120"/>
      <c r="AU24" s="110"/>
      <c r="AV24" s="110"/>
      <c r="AW24" s="120"/>
      <c r="AX24" s="120"/>
      <c r="AY24" s="120" t="s">
        <v>17</v>
      </c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</row>
    <row r="25" spans="1:227" s="3" customFormat="1" ht="13.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</sheetData>
  <mergeCells count="32">
    <mergeCell ref="A11:A16"/>
    <mergeCell ref="BD11:BD16"/>
    <mergeCell ref="B11:F11"/>
    <mergeCell ref="G11:J11"/>
    <mergeCell ref="O11:S11"/>
    <mergeCell ref="T11:W11"/>
    <mergeCell ref="X11:AA11"/>
    <mergeCell ref="AB11:AF11"/>
    <mergeCell ref="BI20:BJ20"/>
    <mergeCell ref="K2:M2"/>
    <mergeCell ref="K11:N11"/>
    <mergeCell ref="AK11:AN11"/>
    <mergeCell ref="AX11:BA11"/>
    <mergeCell ref="AG11:AJ11"/>
    <mergeCell ref="AO11:AS11"/>
    <mergeCell ref="AT11:AW11"/>
    <mergeCell ref="BI21:BJ21"/>
    <mergeCell ref="Q2:AV3"/>
    <mergeCell ref="Q5:AV5"/>
    <mergeCell ref="Q8:AV8"/>
    <mergeCell ref="A10:BA10"/>
    <mergeCell ref="BB11:BB16"/>
    <mergeCell ref="BC11:BC16"/>
    <mergeCell ref="BE11:BE16"/>
    <mergeCell ref="BF11:BF16"/>
    <mergeCell ref="BG11:BG16"/>
    <mergeCell ref="BH11:BH16"/>
    <mergeCell ref="BI11:BJ16"/>
    <mergeCell ref="BB10:BJ10"/>
    <mergeCell ref="BI17:BJ17"/>
    <mergeCell ref="BI18:BJ18"/>
    <mergeCell ref="BI19:BJ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Rab_uch_plan</vt:lpstr>
      <vt:lpstr>Лист1</vt:lpstr>
      <vt:lpstr>Rab_uch_plan!Область_печати</vt:lpstr>
    </vt:vector>
  </TitlesOfParts>
  <Company>Elcom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Михайлова Инна Николаевна</cp:lastModifiedBy>
  <cp:lastPrinted>2018-04-25T14:06:53Z</cp:lastPrinted>
  <dcterms:created xsi:type="dcterms:W3CDTF">1997-04-10T15:36:56Z</dcterms:created>
  <dcterms:modified xsi:type="dcterms:W3CDTF">2018-05-09T08:04:32Z</dcterms:modified>
</cp:coreProperties>
</file>