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autoCompressPictures="0"/>
  <bookViews>
    <workbookView xWindow="-105" yWindow="-105" windowWidth="23250" windowHeight="12570" tabRatio="531"/>
  </bookViews>
  <sheets>
    <sheet name="Типовой план ТЭА 4 года " sheetId="25" r:id="rId1"/>
  </sheets>
  <definedNames>
    <definedName name="_xlnm.Print_Area" localSheetId="0">'Типовой план ТЭА 4 года '!$A$1:$BI$212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2" i="25" l="1"/>
  <c r="BD94" i="25" l="1"/>
  <c r="AV94" i="25"/>
  <c r="V94" i="25" s="1"/>
  <c r="T94" i="25"/>
  <c r="BD93" i="25"/>
  <c r="V93" i="25"/>
  <c r="T93" i="25"/>
  <c r="BC92" i="25"/>
  <c r="BB92" i="25"/>
  <c r="BA92" i="25"/>
  <c r="AZ92" i="25"/>
  <c r="AY92" i="25"/>
  <c r="AX92" i="25"/>
  <c r="AW92" i="25"/>
  <c r="AU92" i="25"/>
  <c r="AT92" i="25"/>
  <c r="AS92" i="25"/>
  <c r="AR92" i="25"/>
  <c r="AQ92" i="25"/>
  <c r="AP92" i="25"/>
  <c r="AO92" i="25"/>
  <c r="AN92" i="25"/>
  <c r="AM92" i="25"/>
  <c r="AL92" i="25"/>
  <c r="AK92" i="25"/>
  <c r="AJ92" i="25"/>
  <c r="AI92" i="25"/>
  <c r="AH92" i="25"/>
  <c r="AG92" i="25"/>
  <c r="AF92" i="25"/>
  <c r="AD92" i="25"/>
  <c r="AB92" i="25"/>
  <c r="Z92" i="25"/>
  <c r="X92" i="25"/>
  <c r="BD92" i="25" l="1"/>
  <c r="V92" i="25"/>
  <c r="AV92" i="25"/>
  <c r="T92" i="25"/>
  <c r="AJ62" i="25"/>
  <c r="AY115" i="25"/>
  <c r="AS83" i="25"/>
  <c r="T111" i="25" l="1"/>
  <c r="T82" i="25"/>
  <c r="BC110" i="25"/>
  <c r="BB110" i="25"/>
  <c r="BA110" i="25"/>
  <c r="AZ110" i="25"/>
  <c r="AY110" i="25"/>
  <c r="AX110" i="25"/>
  <c r="AW110" i="25"/>
  <c r="AV110" i="25"/>
  <c r="AU110" i="25"/>
  <c r="AT110" i="25"/>
  <c r="AS110" i="25"/>
  <c r="AR110" i="25"/>
  <c r="AQ110" i="25"/>
  <c r="AP110" i="25"/>
  <c r="AO110" i="25"/>
  <c r="AN110" i="25"/>
  <c r="AM110" i="25"/>
  <c r="AL110" i="25"/>
  <c r="AK110" i="25"/>
  <c r="AJ110" i="25"/>
  <c r="AI110" i="25"/>
  <c r="AH110" i="25"/>
  <c r="AG110" i="25"/>
  <c r="AF110" i="25"/>
  <c r="AD110" i="25"/>
  <c r="AB110" i="25"/>
  <c r="Z110" i="25"/>
  <c r="X110" i="25"/>
  <c r="BD82" i="25"/>
  <c r="V82" i="25"/>
  <c r="BD111" i="25"/>
  <c r="BD110" i="25" s="1"/>
  <c r="V111" i="25"/>
  <c r="BD112" i="25"/>
  <c r="V112" i="25"/>
  <c r="T112" i="25"/>
  <c r="T110" i="25" l="1"/>
  <c r="V110" i="25"/>
  <c r="AP80" i="25"/>
  <c r="AM80" i="25"/>
  <c r="AG80" i="25"/>
  <c r="AF80" i="25"/>
  <c r="V78" i="25"/>
  <c r="T78" i="25"/>
  <c r="AQ76" i="25" l="1"/>
  <c r="AP76" i="25"/>
  <c r="AO76" i="25"/>
  <c r="AN76" i="25"/>
  <c r="AM76" i="25"/>
  <c r="AL76" i="25"/>
  <c r="X76" i="25"/>
  <c r="Z76" i="25"/>
  <c r="AB76" i="25"/>
  <c r="AD76" i="25"/>
  <c r="AM68" i="25" l="1"/>
  <c r="V88" i="25" l="1"/>
  <c r="BO88" i="25" l="1"/>
  <c r="BO85" i="25"/>
  <c r="V85" i="25"/>
  <c r="AY64" i="25" l="1"/>
  <c r="BC113" i="25" l="1"/>
  <c r="BB113" i="25"/>
  <c r="BA113" i="25"/>
  <c r="AZ113" i="25"/>
  <c r="AX113" i="25"/>
  <c r="AW113" i="25"/>
  <c r="AV113" i="25"/>
  <c r="AU113" i="25"/>
  <c r="AT113" i="25"/>
  <c r="AS113" i="25"/>
  <c r="AR113" i="25"/>
  <c r="AQ113" i="25"/>
  <c r="AP113" i="25"/>
  <c r="AO113" i="25"/>
  <c r="AN113" i="25"/>
  <c r="AM113" i="25"/>
  <c r="AL113" i="25"/>
  <c r="AK113" i="25"/>
  <c r="AJ113" i="25"/>
  <c r="AI113" i="25"/>
  <c r="AH113" i="25"/>
  <c r="AG113" i="25"/>
  <c r="AF113" i="25"/>
  <c r="AD113" i="25"/>
  <c r="AB113" i="25"/>
  <c r="Z113" i="25"/>
  <c r="X113" i="25"/>
  <c r="BD114" i="25"/>
  <c r="V114" i="25"/>
  <c r="T114" i="25"/>
  <c r="BD91" i="25"/>
  <c r="V91" i="25"/>
  <c r="T91" i="25"/>
  <c r="X87" i="25"/>
  <c r="BC87" i="25"/>
  <c r="BB87" i="25"/>
  <c r="BA87" i="25"/>
  <c r="AZ87" i="25"/>
  <c r="AY87" i="25"/>
  <c r="AX87" i="25"/>
  <c r="AW87" i="25"/>
  <c r="AV87" i="25"/>
  <c r="AU87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D87" i="25"/>
  <c r="AB87" i="25"/>
  <c r="Z87" i="25"/>
  <c r="BD90" i="25"/>
  <c r="V90" i="25"/>
  <c r="T90" i="25"/>
  <c r="BD89" i="25"/>
  <c r="V89" i="25"/>
  <c r="T89" i="25"/>
  <c r="BD88" i="25"/>
  <c r="T88" i="25"/>
  <c r="BC80" i="25"/>
  <c r="BB80" i="25"/>
  <c r="BA80" i="25"/>
  <c r="AZ80" i="25"/>
  <c r="AY80" i="25"/>
  <c r="AX80" i="25"/>
  <c r="AW80" i="25"/>
  <c r="AV80" i="25"/>
  <c r="AU80" i="25"/>
  <c r="AT80" i="25"/>
  <c r="AR80" i="25"/>
  <c r="AQ80" i="25"/>
  <c r="AO80" i="25"/>
  <c r="AN80" i="25"/>
  <c r="AL80" i="25"/>
  <c r="AK80" i="25"/>
  <c r="AJ80" i="25"/>
  <c r="AI80" i="25"/>
  <c r="AH80" i="25"/>
  <c r="AD80" i="25"/>
  <c r="AB80" i="25"/>
  <c r="Z80" i="25"/>
  <c r="X80" i="25"/>
  <c r="BD86" i="25"/>
  <c r="V86" i="25"/>
  <c r="T86" i="25"/>
  <c r="BD85" i="25"/>
  <c r="T85" i="25"/>
  <c r="BD84" i="25"/>
  <c r="T84" i="25"/>
  <c r="BD83" i="25"/>
  <c r="V83" i="25"/>
  <c r="T83" i="25"/>
  <c r="BD81" i="25"/>
  <c r="V81" i="25"/>
  <c r="T81" i="25"/>
  <c r="BC76" i="25"/>
  <c r="BB76" i="25"/>
  <c r="BA76" i="25"/>
  <c r="AZ76" i="25"/>
  <c r="AY76" i="25"/>
  <c r="AX76" i="25"/>
  <c r="AW76" i="25"/>
  <c r="AV76" i="25"/>
  <c r="AU76" i="25"/>
  <c r="AT76" i="25"/>
  <c r="AS76" i="25"/>
  <c r="AR76" i="25"/>
  <c r="AK76" i="25"/>
  <c r="AJ76" i="25"/>
  <c r="AI76" i="25"/>
  <c r="AH76" i="25"/>
  <c r="AG76" i="25"/>
  <c r="AF76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D45" i="25"/>
  <c r="AB45" i="25"/>
  <c r="Z45" i="25"/>
  <c r="X45" i="25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D49" i="25"/>
  <c r="AB49" i="25"/>
  <c r="Z49" i="25"/>
  <c r="X49" i="25"/>
  <c r="BC68" i="25"/>
  <c r="BB68" i="25"/>
  <c r="BA68" i="25"/>
  <c r="AZ68" i="25"/>
  <c r="AY68" i="25"/>
  <c r="AX68" i="25"/>
  <c r="AW68" i="25"/>
  <c r="AU68" i="25"/>
  <c r="AT68" i="25"/>
  <c r="AR68" i="25"/>
  <c r="AQ68" i="25"/>
  <c r="AO68" i="25"/>
  <c r="AN68" i="25"/>
  <c r="AL68" i="25"/>
  <c r="AK68" i="25"/>
  <c r="AJ68" i="25"/>
  <c r="AI68" i="25"/>
  <c r="AH68" i="25"/>
  <c r="AG68" i="25"/>
  <c r="AF68" i="25"/>
  <c r="AD68" i="25"/>
  <c r="AB68" i="25"/>
  <c r="Z68" i="25"/>
  <c r="X68" i="25"/>
  <c r="BD70" i="25"/>
  <c r="V70" i="25"/>
  <c r="T70" i="25"/>
  <c r="BD69" i="25"/>
  <c r="V69" i="25"/>
  <c r="T69" i="25"/>
  <c r="BC61" i="25"/>
  <c r="BB61" i="25"/>
  <c r="BA61" i="25"/>
  <c r="AZ61" i="25"/>
  <c r="AY61" i="25"/>
  <c r="AX61" i="25"/>
  <c r="AW61" i="25"/>
  <c r="AV61" i="25"/>
  <c r="AU61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D61" i="25"/>
  <c r="AB61" i="25"/>
  <c r="Z61" i="25"/>
  <c r="X61" i="25"/>
  <c r="BD54" i="25"/>
  <c r="V54" i="25"/>
  <c r="T54" i="25"/>
  <c r="BD51" i="25"/>
  <c r="V51" i="25"/>
  <c r="T51" i="25"/>
  <c r="BD50" i="25"/>
  <c r="V50" i="25"/>
  <c r="T50" i="25"/>
  <c r="BD62" i="25"/>
  <c r="V62" i="25"/>
  <c r="T62" i="25"/>
  <c r="BD48" i="25"/>
  <c r="V48" i="25"/>
  <c r="T48" i="25"/>
  <c r="BD47" i="25"/>
  <c r="V47" i="25"/>
  <c r="T47" i="25"/>
  <c r="BD80" i="25" l="1"/>
  <c r="T80" i="25"/>
  <c r="V80" i="25"/>
  <c r="T87" i="25"/>
  <c r="BD87" i="25"/>
  <c r="V87" i="25"/>
  <c r="AS80" i="25"/>
  <c r="AP68" i="25"/>
  <c r="BD67" i="25" l="1"/>
  <c r="V67" i="25"/>
  <c r="T67" i="25"/>
  <c r="BD66" i="25"/>
  <c r="V66" i="25"/>
  <c r="T66" i="25"/>
  <c r="BD65" i="25"/>
  <c r="V65" i="25"/>
  <c r="T65" i="25"/>
  <c r="BC64" i="25"/>
  <c r="BB64" i="25"/>
  <c r="BA64" i="25"/>
  <c r="AZ64" i="25"/>
  <c r="AX64" i="25"/>
  <c r="AW64" i="25"/>
  <c r="AV64" i="25"/>
  <c r="AU64" i="25"/>
  <c r="AT64" i="25"/>
  <c r="AS64" i="25"/>
  <c r="AR64" i="25"/>
  <c r="AQ64" i="25"/>
  <c r="AP64" i="25"/>
  <c r="AO64" i="25"/>
  <c r="AN64" i="25"/>
  <c r="AM64" i="25"/>
  <c r="AL64" i="25"/>
  <c r="AK64" i="25"/>
  <c r="AJ64" i="25"/>
  <c r="AI64" i="25"/>
  <c r="AH64" i="25"/>
  <c r="AG64" i="25"/>
  <c r="AF64" i="25"/>
  <c r="AD64" i="25"/>
  <c r="AB64" i="25"/>
  <c r="Z64" i="25"/>
  <c r="X64" i="25"/>
  <c r="T64" i="25" l="1"/>
  <c r="BD64" i="25"/>
  <c r="V64" i="25"/>
  <c r="BD63" i="25" l="1"/>
  <c r="BD61" i="25" s="1"/>
  <c r="V63" i="25"/>
  <c r="V61" i="25" s="1"/>
  <c r="T63" i="25"/>
  <c r="T61" i="25" s="1"/>
  <c r="BD78" i="25"/>
  <c r="X117" i="25"/>
  <c r="Z117" i="25"/>
  <c r="AB117" i="25"/>
  <c r="AD117" i="25"/>
  <c r="AF117" i="25"/>
  <c r="AG117" i="25"/>
  <c r="AH117" i="25"/>
  <c r="AI117" i="25"/>
  <c r="AJ117" i="25"/>
  <c r="AK117" i="25"/>
  <c r="AL117" i="25"/>
  <c r="AM117" i="25"/>
  <c r="AN117" i="25"/>
  <c r="AO117" i="25"/>
  <c r="AP117" i="25"/>
  <c r="AQ117" i="25"/>
  <c r="AR117" i="25"/>
  <c r="AS117" i="25"/>
  <c r="AT117" i="25"/>
  <c r="AU117" i="25"/>
  <c r="AV117" i="25"/>
  <c r="AW117" i="25"/>
  <c r="AX117" i="25"/>
  <c r="AY117" i="25"/>
  <c r="AZ117" i="25"/>
  <c r="BA117" i="25"/>
  <c r="BB117" i="25"/>
  <c r="BC117" i="25"/>
  <c r="AB41" i="25"/>
  <c r="BD42" i="25" l="1"/>
  <c r="V42" i="25"/>
  <c r="T42" i="25"/>
  <c r="BD43" i="25"/>
  <c r="V43" i="25"/>
  <c r="T43" i="25"/>
  <c r="T41" i="25" l="1"/>
  <c r="BC36" i="25"/>
  <c r="BB36" i="25"/>
  <c r="BA36" i="25"/>
  <c r="AZ36" i="25"/>
  <c r="AY36" i="25"/>
  <c r="AX36" i="25"/>
  <c r="AW36" i="25"/>
  <c r="AV36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AD36" i="25"/>
  <c r="BC31" i="25"/>
  <c r="BB31" i="25"/>
  <c r="BA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AU73" i="25"/>
  <c r="AU72" i="25" s="1"/>
  <c r="AV73" i="25"/>
  <c r="AV72" i="25" s="1"/>
  <c r="AW73" i="25"/>
  <c r="AW72" i="25" s="1"/>
  <c r="AX73" i="25"/>
  <c r="AX72" i="25" s="1"/>
  <c r="AY73" i="25"/>
  <c r="AZ73" i="25"/>
  <c r="AZ72" i="25" s="1"/>
  <c r="BA73" i="25"/>
  <c r="BA72" i="25" s="1"/>
  <c r="BB73" i="25"/>
  <c r="BB72" i="25" s="1"/>
  <c r="BC73" i="25"/>
  <c r="BC72" i="25" s="1"/>
  <c r="AT73" i="25"/>
  <c r="AT72" i="25" s="1"/>
  <c r="AS73" i="25"/>
  <c r="AS72" i="25" s="1"/>
  <c r="AR73" i="25"/>
  <c r="AR72" i="25" s="1"/>
  <c r="AQ73" i="25"/>
  <c r="AQ72" i="25" s="1"/>
  <c r="AP73" i="25"/>
  <c r="AP72" i="25" s="1"/>
  <c r="AO73" i="25"/>
  <c r="AO72" i="25" s="1"/>
  <c r="AN73" i="25"/>
  <c r="AN72" i="25" s="1"/>
  <c r="AM73" i="25"/>
  <c r="AM72" i="25" s="1"/>
  <c r="AL73" i="25"/>
  <c r="AL72" i="25" s="1"/>
  <c r="AK73" i="25"/>
  <c r="AK72" i="25" s="1"/>
  <c r="AJ73" i="25"/>
  <c r="AJ72" i="25" s="1"/>
  <c r="AI73" i="25"/>
  <c r="AI72" i="25" s="1"/>
  <c r="AH73" i="25"/>
  <c r="AH72" i="25" s="1"/>
  <c r="AG73" i="25"/>
  <c r="AG72" i="25" s="1"/>
  <c r="AF73" i="25"/>
  <c r="AF72" i="25" s="1"/>
  <c r="BC41" i="25"/>
  <c r="BB41" i="25"/>
  <c r="BA41" i="25"/>
  <c r="AZ41" i="25"/>
  <c r="AY41" i="25"/>
  <c r="AX41" i="25"/>
  <c r="AW41" i="25"/>
  <c r="AV41" i="25"/>
  <c r="AU41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D41" i="25"/>
  <c r="Z41" i="25"/>
  <c r="X41" i="25"/>
  <c r="AF29" i="25" l="1"/>
  <c r="AH29" i="25"/>
  <c r="AJ29" i="25"/>
  <c r="AL29" i="25"/>
  <c r="AN29" i="25"/>
  <c r="AP29" i="25"/>
  <c r="AR29" i="25"/>
  <c r="AT29" i="25"/>
  <c r="AX29" i="25"/>
  <c r="AZ29" i="25"/>
  <c r="BB29" i="25"/>
  <c r="AG29" i="25"/>
  <c r="AI29" i="25"/>
  <c r="AK29" i="25"/>
  <c r="AM29" i="25"/>
  <c r="AM130" i="25" s="1"/>
  <c r="AL133" i="25" s="1"/>
  <c r="AO29" i="25"/>
  <c r="AQ29" i="25"/>
  <c r="AU29" i="25"/>
  <c r="AW29" i="25"/>
  <c r="AY29" i="25"/>
  <c r="BA29" i="25"/>
  <c r="BC29" i="25"/>
  <c r="AP130" i="25" l="1"/>
  <c r="BO31" i="25"/>
  <c r="BO72" i="25"/>
  <c r="BD125" i="25"/>
  <c r="AS71" i="25" l="1"/>
  <c r="AV71" i="25"/>
  <c r="AV68" i="25" l="1"/>
  <c r="AV29" i="25" s="1"/>
  <c r="AS68" i="25"/>
  <c r="AS29" i="25" s="1"/>
  <c r="V71" i="25"/>
  <c r="V68" i="25" s="1"/>
  <c r="AB31" i="25" l="1"/>
  <c r="Z31" i="25"/>
  <c r="AD31" i="25"/>
  <c r="AD29" i="25" s="1"/>
  <c r="X31" i="25"/>
  <c r="BD33" i="25"/>
  <c r="V33" i="25"/>
  <c r="T33" i="25"/>
  <c r="BD32" i="25"/>
  <c r="V32" i="25"/>
  <c r="T32" i="25"/>
  <c r="BD34" i="25" l="1"/>
  <c r="V34" i="25"/>
  <c r="T34" i="25"/>
  <c r="BD35" i="25"/>
  <c r="V35" i="25"/>
  <c r="T35" i="25"/>
  <c r="BD31" i="25" l="1"/>
  <c r="V41" i="25"/>
  <c r="BD41" i="25"/>
  <c r="BD40" i="25" s="1"/>
  <c r="T31" i="25"/>
  <c r="V31" i="25"/>
  <c r="AD44" i="25"/>
  <c r="AD40" i="25" s="1"/>
  <c r="AB44" i="25"/>
  <c r="Z44" i="25"/>
  <c r="X44" i="25"/>
  <c r="T52" i="25"/>
  <c r="V52" i="25"/>
  <c r="BD52" i="25"/>
  <c r="T53" i="25"/>
  <c r="V53" i="25"/>
  <c r="BD53" i="25"/>
  <c r="BD49" i="25" l="1"/>
  <c r="T49" i="25"/>
  <c r="V49" i="25"/>
  <c r="BD116" i="25"/>
  <c r="V116" i="25"/>
  <c r="T116" i="25"/>
  <c r="BD115" i="25"/>
  <c r="AY113" i="25"/>
  <c r="AY72" i="25" s="1"/>
  <c r="T115" i="25"/>
  <c r="T113" i="25" l="1"/>
  <c r="BD113" i="25"/>
  <c r="V115" i="25"/>
  <c r="V113" i="25" s="1"/>
  <c r="BD39" i="25"/>
  <c r="V39" i="25"/>
  <c r="T39" i="25"/>
  <c r="BD38" i="25"/>
  <c r="V38" i="25"/>
  <c r="T38" i="25"/>
  <c r="BD37" i="25"/>
  <c r="AB37" i="25"/>
  <c r="AB36" i="25" s="1"/>
  <c r="AB29" i="25" s="1"/>
  <c r="X37" i="25"/>
  <c r="X36" i="25" s="1"/>
  <c r="X29" i="25" s="1"/>
  <c r="V37" i="25"/>
  <c r="T37" i="25"/>
  <c r="Z36" i="25"/>
  <c r="Z29" i="25" s="1"/>
  <c r="BD36" i="25" l="1"/>
  <c r="T36" i="25"/>
  <c r="V36" i="25"/>
  <c r="BD71" i="25" l="1"/>
  <c r="BD68" i="25" s="1"/>
  <c r="T71" i="25"/>
  <c r="T68" i="25" s="1"/>
  <c r="BD46" i="25"/>
  <c r="BD45" i="25" s="1"/>
  <c r="V46" i="25"/>
  <c r="V45" i="25" s="1"/>
  <c r="V29" i="25" s="1"/>
  <c r="T46" i="25"/>
  <c r="T45" i="25" s="1"/>
  <c r="T29" i="25" l="1"/>
  <c r="BD29" i="25"/>
  <c r="V44" i="25"/>
  <c r="T44" i="25"/>
  <c r="T137" i="25" l="1"/>
  <c r="T136" i="25"/>
  <c r="T135" i="25"/>
  <c r="T134" i="25"/>
  <c r="BD126" i="25"/>
  <c r="BD124" i="25"/>
  <c r="BD123" i="25"/>
  <c r="BD122" i="25"/>
  <c r="BD121" i="25"/>
  <c r="AB73" i="25"/>
  <c r="AB72" i="25" s="1"/>
  <c r="Z73" i="25"/>
  <c r="Z72" i="25" s="1"/>
  <c r="X73" i="25"/>
  <c r="X72" i="25" s="1"/>
  <c r="BD119" i="25"/>
  <c r="V119" i="25"/>
  <c r="T119" i="25"/>
  <c r="BD118" i="25"/>
  <c r="V118" i="25"/>
  <c r="T118" i="25"/>
  <c r="T117" i="25" l="1"/>
  <c r="BD117" i="25"/>
  <c r="V117" i="25"/>
  <c r="V30" i="25"/>
  <c r="T30" i="25"/>
  <c r="AD73" i="25" l="1"/>
  <c r="AD72" i="25" s="1"/>
  <c r="BD74" i="25" l="1"/>
  <c r="V74" i="25"/>
  <c r="T74" i="25"/>
  <c r="BD75" i="25"/>
  <c r="V75" i="25"/>
  <c r="T75" i="25"/>
  <c r="AD30" i="25"/>
  <c r="AB30" i="25"/>
  <c r="Z30" i="25"/>
  <c r="X30" i="25"/>
  <c r="BD77" i="25"/>
  <c r="BD76" i="25" s="1"/>
  <c r="V77" i="25"/>
  <c r="V76" i="25" s="1"/>
  <c r="T77" i="25"/>
  <c r="T76" i="25" s="1"/>
  <c r="AB40" i="25"/>
  <c r="Z40" i="25"/>
  <c r="X40" i="25"/>
  <c r="BI18" i="25"/>
  <c r="BI17" i="25"/>
  <c r="BI16" i="25"/>
  <c r="BI15" i="25"/>
  <c r="BB19" i="25"/>
  <c r="BC19" i="25"/>
  <c r="BD19" i="25"/>
  <c r="BE19" i="25"/>
  <c r="BF19" i="25"/>
  <c r="BG19" i="25"/>
  <c r="BH19" i="25"/>
  <c r="T73" i="25" l="1"/>
  <c r="T72" i="25" s="1"/>
  <c r="BD73" i="25"/>
  <c r="BD72" i="25" s="1"/>
  <c r="T40" i="25"/>
  <c r="BI19" i="25"/>
  <c r="V73" i="25"/>
  <c r="V72" i="25" s="1"/>
  <c r="V40" i="25"/>
  <c r="X130" i="25"/>
  <c r="Z130" i="25"/>
  <c r="AB130" i="25"/>
  <c r="AD130" i="25"/>
  <c r="AF130" i="25"/>
  <c r="AG130" i="25"/>
  <c r="AH130" i="25"/>
  <c r="AI130" i="25"/>
  <c r="AJ130" i="25"/>
  <c r="AI133" i="25" s="1"/>
  <c r="AK130" i="25"/>
  <c r="AQ130" i="25"/>
  <c r="AL130" i="25"/>
  <c r="AO130" i="25"/>
  <c r="AO133" i="25"/>
  <c r="AN130" i="25"/>
  <c r="AW130" i="25"/>
  <c r="AV130" i="25"/>
  <c r="AU133" i="25" s="1"/>
  <c r="AU130" i="25"/>
  <c r="AU139" i="25" s="1"/>
  <c r="AR130" i="25"/>
  <c r="AS130" i="25"/>
  <c r="AR133" i="25" s="1"/>
  <c r="AT130" i="25"/>
  <c r="BC130" i="25"/>
  <c r="BA130" i="25"/>
  <c r="AY130" i="25"/>
  <c r="AX133" i="25" s="1"/>
  <c r="AX130" i="25"/>
  <c r="BB130" i="25"/>
  <c r="BA133" i="25" s="1"/>
  <c r="AZ130" i="25"/>
  <c r="AX131" i="25" l="1"/>
  <c r="AR131" i="25"/>
  <c r="AL131" i="25"/>
  <c r="AF131" i="25"/>
  <c r="AU140" i="25"/>
  <c r="BP127" i="25"/>
  <c r="BO133" i="25"/>
  <c r="AH140" i="25"/>
  <c r="BP128" i="25"/>
  <c r="BP130" i="25"/>
  <c r="AZ140" i="25"/>
  <c r="AO140" i="25"/>
  <c r="AR132" i="25"/>
  <c r="AR139" i="25"/>
  <c r="AX132" i="25"/>
  <c r="AX139" i="25"/>
  <c r="AF133" i="25"/>
  <c r="AO132" i="25"/>
  <c r="AO139" i="25"/>
  <c r="AF132" i="25"/>
  <c r="AF139" i="25"/>
  <c r="BA132" i="25"/>
  <c r="BA139" i="25"/>
  <c r="AL132" i="25"/>
  <c r="AL139" i="25"/>
  <c r="AI132" i="25"/>
  <c r="AI139" i="25"/>
  <c r="AU132" i="25"/>
  <c r="BD130" i="25"/>
  <c r="V130" i="25"/>
  <c r="T130" i="25"/>
  <c r="BS139" i="25" l="1"/>
  <c r="BP137" i="25"/>
  <c r="BD131" i="25"/>
</calcChain>
</file>

<file path=xl/sharedStrings.xml><?xml version="1.0" encoding="utf-8"?>
<sst xmlns="http://schemas.openxmlformats.org/spreadsheetml/2006/main" count="781" uniqueCount="425">
  <si>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</si>
  <si>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</si>
  <si>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</si>
  <si>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</si>
  <si>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</si>
  <si>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</si>
  <si>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</si>
  <si>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</si>
  <si>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</si>
  <si>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</si>
  <si>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</si>
  <si>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</si>
  <si>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</si>
  <si>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</si>
  <si>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</si>
  <si>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</si>
  <si>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</si>
  <si>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</si>
  <si>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</si>
  <si>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</si>
  <si>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</si>
  <si>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</si>
  <si>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</si>
  <si>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</si>
  <si>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</si>
  <si>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</si>
  <si>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</si>
  <si>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</si>
  <si>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</si>
  <si>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</si>
  <si>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</si>
  <si>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</si>
  <si>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</si>
  <si>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</si>
  <si>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</si>
  <si>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</si>
  <si>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</si>
  <si>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</si>
  <si>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</si>
  <si>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</si>
  <si>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</si>
  <si>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</si>
  <si>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</si>
  <si>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</si>
  <si>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</si>
  <si>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</si>
  <si>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</si>
  <si>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</si>
  <si>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</si>
  <si>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</si>
  <si>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</si>
  <si>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</si>
  <si>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</si>
  <si>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</si>
  <si>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</si>
  <si>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</si>
  <si>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</si>
  <si>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</si>
  <si>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</si>
  <si>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</si>
  <si>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</si>
  <si>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</si>
  <si>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</si>
  <si>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</si>
  <si>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</si>
  <si>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</si>
  <si>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</si>
  <si>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</si>
  <si>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</si>
  <si>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</si>
  <si>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</si>
  <si>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</si>
  <si>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</si>
  <si>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</si>
  <si>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</si>
  <si>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</si>
  <si>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</si>
  <si>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</si>
  <si>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</si>
  <si>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</si>
  <si>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</si>
  <si>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</si>
  <si>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</si>
  <si>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</si>
  <si>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</si>
  <si>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</si>
  <si>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</si>
  <si>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</si>
  <si>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</si>
  <si>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</si>
  <si>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</si>
  <si>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</si>
  <si>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</si>
  <si>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</si>
  <si>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</si>
  <si>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</si>
  <si>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</si>
  <si>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</si>
  <si>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</si>
  <si>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</si>
  <si>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</si>
  <si>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Зачетных
единиц</t>
  </si>
  <si>
    <t>Наименование компетенции</t>
  </si>
  <si>
    <t>1.2</t>
  </si>
  <si>
    <t>1.2.1</t>
  </si>
  <si>
    <t>1.3</t>
  </si>
  <si>
    <t>1.1.2</t>
  </si>
  <si>
    <t>2.2</t>
  </si>
  <si>
    <t>VIII. Матрица компетенций</t>
  </si>
  <si>
    <t>СОГЛАСОВАНО</t>
  </si>
  <si>
    <t>Эксперт-нормоконтролер</t>
  </si>
  <si>
    <t>2.3</t>
  </si>
  <si>
    <t>IV курс</t>
  </si>
  <si>
    <t>IV</t>
  </si>
  <si>
    <t xml:space="preserve">Количество часов учебных занятий                        </t>
  </si>
  <si>
    <t>3.2</t>
  </si>
  <si>
    <t>ГОСУДАРСТВЕННЫЙ КОМПОНЕНТ</t>
  </si>
  <si>
    <t>1.2.2</t>
  </si>
  <si>
    <t>Философия</t>
  </si>
  <si>
    <t>Политология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</si>
  <si>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</si>
  <si>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</si>
  <si>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</si>
  <si>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</si>
  <si>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</si>
  <si>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</si>
  <si>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</si>
  <si>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</si>
  <si>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</si>
  <si>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</si>
  <si>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</si>
  <si>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инженер-механик</t>
  </si>
  <si>
    <t>Председатель УМО по образованию в области транспорта и транспортной деятельности</t>
  </si>
  <si>
    <t>Математика</t>
  </si>
  <si>
    <t>Физика</t>
  </si>
  <si>
    <t>1,2,3</t>
  </si>
  <si>
    <t>Химия</t>
  </si>
  <si>
    <t>Информатика</t>
  </si>
  <si>
    <t>Электротехника и электроника</t>
  </si>
  <si>
    <t>Основы эколого-энергетической устойчивости производства</t>
  </si>
  <si>
    <t>Иностранный язык</t>
  </si>
  <si>
    <t>Белорусский язык (профессиональная лексика)</t>
  </si>
  <si>
    <t>Механика материалов</t>
  </si>
  <si>
    <t>Инженерная графика</t>
  </si>
  <si>
    <t>Теория механизмов и машин</t>
  </si>
  <si>
    <t>Охрана труда</t>
  </si>
  <si>
    <t>Нормирование точности и технические измерения</t>
  </si>
  <si>
    <t>Детали машин</t>
  </si>
  <si>
    <t>Курсовой проект по учебной дисциплине "Детали машин"</t>
  </si>
  <si>
    <t>Автомобильные двигатели</t>
  </si>
  <si>
    <t>Электрооборудование автомобилей</t>
  </si>
  <si>
    <t>Автомобили</t>
  </si>
  <si>
    <t>3.3</t>
  </si>
  <si>
    <t>3.4</t>
  </si>
  <si>
    <t>Термодинамика и теплопередача</t>
  </si>
  <si>
    <t>Материаловедение</t>
  </si>
  <si>
    <t>Эксплуатационные материалы</t>
  </si>
  <si>
    <t>Теоретическая механика</t>
  </si>
  <si>
    <t>Безопасность движения</t>
  </si>
  <si>
    <t>Коррупция и ее общественная опасность</t>
  </si>
  <si>
    <t>Правила дорожного движения</t>
  </si>
  <si>
    <t>Физическая культура</t>
  </si>
  <si>
    <t>/1-6</t>
  </si>
  <si>
    <t>/4</t>
  </si>
  <si>
    <t>Защита дипломного проекта в ГЭК</t>
  </si>
  <si>
    <t>1.1.1</t>
  </si>
  <si>
    <t>Базовая техническая подготовка</t>
  </si>
  <si>
    <t>1.3.1</t>
  </si>
  <si>
    <t>1.3.2</t>
  </si>
  <si>
    <t>УК-1</t>
  </si>
  <si>
    <t>УК-2</t>
  </si>
  <si>
    <t>УК-3</t>
  </si>
  <si>
    <t>УК-4</t>
  </si>
  <si>
    <t>УК-5</t>
  </si>
  <si>
    <t>БПК-1</t>
  </si>
  <si>
    <t>БПК-2</t>
  </si>
  <si>
    <t>БПК-3</t>
  </si>
  <si>
    <t>БПК-4</t>
  </si>
  <si>
    <t>БПК-5</t>
  </si>
  <si>
    <t>БПК-6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</si>
  <si>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</si>
  <si>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</si>
  <si>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</si>
  <si>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</si>
  <si>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</si>
  <si>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</si>
  <si>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</si>
  <si>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</si>
  <si>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</si>
  <si>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2.1.1</t>
  </si>
  <si>
    <t>2.1.2</t>
  </si>
  <si>
    <t>СК-10</t>
  </si>
  <si>
    <t>СК-11</t>
  </si>
  <si>
    <t>СК-12</t>
  </si>
  <si>
    <t>СК-13</t>
  </si>
  <si>
    <t>БПК-7</t>
  </si>
  <si>
    <t>БПК-8</t>
  </si>
  <si>
    <t>БПК-9</t>
  </si>
  <si>
    <t>БПК-10</t>
  </si>
  <si>
    <t>БПК-11</t>
  </si>
  <si>
    <t xml:space="preserve">МИНИСТЕРСТВО ОБРАЗОВАНИЯ РЕСПУБЛИКИ БЕЛАРУСЬ </t>
  </si>
  <si>
    <t>ТИПОВОЙ УЧЕБНЫЙ ПЛАН</t>
  </si>
  <si>
    <t>Технология конструкционных материалов</t>
  </si>
  <si>
    <t>Механика жидкости и газа</t>
  </si>
  <si>
    <t>/408</t>
  </si>
  <si>
    <t>/404</t>
  </si>
  <si>
    <t>/68</t>
  </si>
  <si>
    <t>3.5</t>
  </si>
  <si>
    <t>/34</t>
  </si>
  <si>
    <t>УК-6</t>
  </si>
  <si>
    <t>УК-7</t>
  </si>
  <si>
    <t>КОМПОНЕНТ УЧРЕЖДЕНИЯ ВЫСШЕГО ОБРАЗОВАНИЯ</t>
  </si>
  <si>
    <t>Код модуля, учебной дисциплины</t>
  </si>
  <si>
    <t>УК-8</t>
  </si>
  <si>
    <t>Защита населения и объектов от чрезвычайных ситуаций. Радиационная безопасность</t>
  </si>
  <si>
    <t xml:space="preserve"> </t>
  </si>
  <si>
    <t>Курсовая работа по учебной дисциплине "Нормирование точности и технические измерения"</t>
  </si>
  <si>
    <t>Название модуля,  учебной дисциплины,  курсового проекта  (курсовой работы)</t>
  </si>
  <si>
    <t>I. График образовательного процесса</t>
  </si>
  <si>
    <t>7 семестр,
17 недель</t>
  </si>
  <si>
    <t>8 семестр,
4 недели</t>
  </si>
  <si>
    <t>Введение в инженерное образование</t>
  </si>
  <si>
    <r>
      <t xml:space="preserve">Срок обучения:  </t>
    </r>
    <r>
      <rPr>
        <b/>
        <sz val="65"/>
        <color theme="1"/>
        <rFont val="Times New Roman"/>
        <family val="1"/>
        <charset val="204"/>
      </rPr>
      <t>4 года</t>
    </r>
  </si>
  <si>
    <t>V. Производственные практики</t>
  </si>
  <si>
    <t>Преддипломная</t>
  </si>
  <si>
    <t>Код 
компетенции</t>
  </si>
  <si>
    <t>Экономика</t>
  </si>
  <si>
    <t>УК-9</t>
  </si>
  <si>
    <t>История</t>
  </si>
  <si>
    <r>
      <rPr>
        <vertAlign val="superscript"/>
        <sz val="58"/>
        <color theme="1"/>
        <rFont val="Times New Roman"/>
        <family val="1"/>
        <charset val="204"/>
      </rPr>
      <t>1</t>
    </r>
    <r>
      <rPr>
        <sz val="58"/>
        <color theme="1"/>
        <rFont val="Times New Roman"/>
        <family val="1"/>
        <charset val="204"/>
      </rPr>
      <t>Дифференцированный зачет.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</si>
  <si>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09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10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</si>
  <si>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10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11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</si>
  <si>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12
</t>
    </r>
    <r>
      <rPr>
        <u/>
        <sz val="58"/>
        <color theme="1"/>
        <rFont val="Times New Roman"/>
        <family val="1"/>
        <charset val="204"/>
      </rPr>
      <t>04</t>
    </r>
    <r>
      <rPr>
        <sz val="58"/>
        <color theme="1"/>
        <rFont val="Times New Roman"/>
        <family val="1"/>
        <charset val="204"/>
      </rPr>
      <t xml:space="preserve">
01</t>
    </r>
  </si>
  <si>
    <r>
      <rPr>
        <u/>
        <sz val="58"/>
        <color theme="1"/>
        <rFont val="Times New Roman"/>
        <family val="1"/>
        <charset val="204"/>
      </rPr>
      <t>26</t>
    </r>
    <r>
      <rPr>
        <sz val="58"/>
        <color theme="1"/>
        <rFont val="Times New Roman"/>
        <family val="1"/>
        <charset val="204"/>
      </rPr>
      <t xml:space="preserve">
01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02</t>
    </r>
  </si>
  <si>
    <r>
      <rPr>
        <u/>
        <sz val="58"/>
        <color theme="1"/>
        <rFont val="Times New Roman"/>
        <family val="1"/>
        <charset val="204"/>
      </rPr>
      <t>23</t>
    </r>
    <r>
      <rPr>
        <sz val="58"/>
        <color theme="1"/>
        <rFont val="Times New Roman"/>
        <family val="1"/>
        <charset val="204"/>
      </rPr>
      <t xml:space="preserve">
02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03</t>
    </r>
  </si>
  <si>
    <r>
      <rPr>
        <u/>
        <sz val="58"/>
        <color theme="1"/>
        <rFont val="Times New Roman"/>
        <family val="1"/>
        <charset val="204"/>
      </rPr>
      <t>30</t>
    </r>
    <r>
      <rPr>
        <sz val="58"/>
        <color theme="1"/>
        <rFont val="Times New Roman"/>
        <family val="1"/>
        <charset val="204"/>
      </rPr>
      <t xml:space="preserve">
03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04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</si>
  <si>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04
</t>
    </r>
    <r>
      <rPr>
        <u/>
        <sz val="58"/>
        <color theme="1"/>
        <rFont val="Times New Roman"/>
        <family val="1"/>
        <charset val="204"/>
      </rPr>
      <t>03</t>
    </r>
    <r>
      <rPr>
        <sz val="58"/>
        <color theme="1"/>
        <rFont val="Times New Roman"/>
        <family val="1"/>
        <charset val="204"/>
      </rPr>
      <t xml:space="preserve">
05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</si>
  <si>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06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07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</si>
  <si>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07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08</t>
    </r>
  </si>
  <si>
    <t>Политические институты и политические процессы / Логика</t>
  </si>
  <si>
    <t>«___»_________ 2021 г.</t>
  </si>
  <si>
    <t>Протокол № ____ от _________ 2021 г.</t>
  </si>
  <si>
    <t>Специальность:     1-37 01 06 Техническая эксплуатация автомобилей (по направлениям)</t>
  </si>
  <si>
    <t>Спецвопросы ремонта автомобилей</t>
  </si>
  <si>
    <t>Курсовой проект по учебной дисциплине "Спецвопросы ремонта автомобилей"</t>
  </si>
  <si>
    <t xml:space="preserve">Электронные системы управления автомобилем </t>
  </si>
  <si>
    <t>Производственно-техническая инфраструктура предприятий автомобильного транспорта</t>
  </si>
  <si>
    <t>Курсовой проект по учебной дисциплине "Производственно-техническая инфраструктура предприятий автомобильного транспорта"</t>
  </si>
  <si>
    <t>Организация и управление предприятием автомобильного транспорта</t>
  </si>
  <si>
    <t>Экология и ресурсосбережение на автомобильном транспорте</t>
  </si>
  <si>
    <t>Механизация процессов технической эксплуатации автомобилей</t>
  </si>
  <si>
    <t>3.6</t>
  </si>
  <si>
    <t>Первая технологическая</t>
  </si>
  <si>
    <t xml:space="preserve">Направление специальности:  1-37 01 06-01 Техническая эксплуатация автомобилей </t>
  </si>
  <si>
    <t>(автотранспорт общего и личного пользования)</t>
  </si>
  <si>
    <t>Психология труда / История науки и техники</t>
  </si>
  <si>
    <t>/10</t>
  </si>
  <si>
    <t>/24</t>
  </si>
  <si>
    <t>/50</t>
  </si>
  <si>
    <t>/16</t>
  </si>
  <si>
    <t>Республики Беларусь</t>
  </si>
  <si>
    <t>И.В.Титович</t>
  </si>
  <si>
    <t>С.А.Касперович</t>
  </si>
  <si>
    <t>Д.В.Капский</t>
  </si>
  <si>
    <t>О.С.Руктешель</t>
  </si>
  <si>
    <t>_______________  И.А.Старовойтова</t>
  </si>
  <si>
    <t>Квалификация: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</si>
  <si>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</si>
  <si>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</si>
  <si>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</si>
  <si>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</si>
  <si>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</si>
  <si>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</si>
  <si>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</si>
  <si>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</si>
  <si>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</si>
  <si>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 xml:space="preserve">Применять методы управления экологической безопасностью автотранспортных средств и ресурсосбережения предприятия автомобильного транспорта </t>
  </si>
  <si>
    <t>1.1.3</t>
  </si>
  <si>
    <t>1.1.4</t>
  </si>
  <si>
    <t>1.2.3</t>
  </si>
  <si>
    <t>1.4</t>
  </si>
  <si>
    <t>1.5</t>
  </si>
  <si>
    <t>1.6</t>
  </si>
  <si>
    <t>1.7</t>
  </si>
  <si>
    <t>1.8</t>
  </si>
  <si>
    <t>Курсовая работа по учебной дисциплине "Автомобильные двигатели"</t>
  </si>
  <si>
    <t>Курсовая работа по учебной дисциплине "Механизация процессов технической эксплуатации автомобилей"</t>
  </si>
  <si>
    <t>2.4</t>
  </si>
  <si>
    <t>2.5</t>
  </si>
  <si>
    <t>2.6</t>
  </si>
  <si>
    <t>2.7</t>
  </si>
  <si>
    <t>2.8</t>
  </si>
  <si>
    <t>2.8.1</t>
  </si>
  <si>
    <t>2.9</t>
  </si>
  <si>
    <t>2.9.1</t>
  </si>
  <si>
    <t>Технология производства автомобилей</t>
  </si>
  <si>
    <t>1.6.1</t>
  </si>
  <si>
    <t>1.6.2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</si>
  <si>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</si>
  <si>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УК-10</t>
  </si>
  <si>
    <t xml:space="preserve">Подбирать конструкционные материалы определенного состава и функциональных свойств при техническом обслуживании и ремонте автомобилей </t>
  </si>
  <si>
    <t>Анализировать устройство и принципы работы узлов и агрегатов автомобилей</t>
  </si>
  <si>
    <t>Проводить измерения электрических величин, расчет электрических цепей и определение параметров элементов электронных приборов и устройств автоматики</t>
  </si>
  <si>
    <t>Осуществлять расчеты на прочность, жесткость и устойчивость конструкций</t>
  </si>
  <si>
    <t>Осуществлять выбор норм точности геометрических параметров при конструировании изделий исходя из предъявляемых к ним эксплуатационных требований и методов и средств измерений для контроля отклонений геометрических параметров изделий</t>
  </si>
  <si>
    <t>Применять методологические основы пневматики и гидравлики при диагностировании автомобилей и подборе технологического оборудования</t>
  </si>
  <si>
    <t>Применять методологические основы производства автомобилей при разработке технологических процессов обслуживания и ремонта автомобилей</t>
  </si>
  <si>
    <t>Проводить расчеты эксплуатационных показателей автомобильных двигателей</t>
  </si>
  <si>
    <t>Осуществлять контроль качества и обоснованное применение топливно-смазочных и других расходных материалов</t>
  </si>
  <si>
    <t>УК-11</t>
  </si>
  <si>
    <t>Осуществлять расчеты и анализ конструкций с оформлением конструкторской документации на изделия для автомобильного транспорта</t>
  </si>
  <si>
    <t>Осуществлять диагностирование и ремонт электрооборудования и электронных систем автомобилей</t>
  </si>
  <si>
    <t>Применять методы и средства технологического оснащения для поддержания в технически исправном состоянии транспортных средств предприятий автомобильного транспорта</t>
  </si>
  <si>
    <t xml:space="preserve">Применять методы и средства технологического оснащения для поддержания легковых автомобилей в технически исправном состоянии </t>
  </si>
  <si>
    <t>Осуществлять расчеты и анализ технологических процессов восстановления ресурса автомобилей</t>
  </si>
  <si>
    <t>Обеспечивать формирование предпринимательских инициатив и достижение наилучших результатов деятельности предприятий автомобильного транспорта</t>
  </si>
  <si>
    <t>Осуществлять термодинамический расчет рабочих процессов, анализ теплотехнических устройств автомобильных двигателей и климатических установок автомобилей и проведение теплотехнических измерений</t>
  </si>
  <si>
    <t>Т.А.Богомья</t>
  </si>
  <si>
    <t>Модуль "Общеинженерная подготовка"</t>
  </si>
  <si>
    <r>
      <rPr>
        <sz val="58"/>
        <color theme="1"/>
        <rFont val="Times New Roman"/>
        <family val="1"/>
        <charset val="204"/>
      </rPr>
      <t xml:space="preserve">2 </t>
    </r>
    <r>
      <rPr>
        <vertAlign val="superscript"/>
        <sz val="58"/>
        <color theme="1"/>
        <rFont val="Times New Roman"/>
        <family val="1"/>
        <charset val="204"/>
      </rPr>
      <t>1</t>
    </r>
  </si>
  <si>
    <t>1.4.1</t>
  </si>
  <si>
    <t>1.4.3</t>
  </si>
  <si>
    <t>Модуль "Теория машин и механизмов"</t>
  </si>
  <si>
    <t>1.5.1</t>
  </si>
  <si>
    <t>1.5.2</t>
  </si>
  <si>
    <t>1.5.3</t>
  </si>
  <si>
    <t>1.5.4</t>
  </si>
  <si>
    <t>Модуль "Автоматизация и информационные технологии"</t>
  </si>
  <si>
    <t>1.7.1</t>
  </si>
  <si>
    <t>1.7.2</t>
  </si>
  <si>
    <t>1.7.3</t>
  </si>
  <si>
    <t>1.8.1</t>
  </si>
  <si>
    <t>1.8.2</t>
  </si>
  <si>
    <t>Модуль "Безопасность жизнедеятельности"</t>
  </si>
  <si>
    <t>Модуль "Автомобили и их обслуживание"</t>
  </si>
  <si>
    <t>2.2.1</t>
  </si>
  <si>
    <t>2.2.2</t>
  </si>
  <si>
    <t>Модуль "Термодинамика и механика сред"</t>
  </si>
  <si>
    <t>Модуль "Технология автомобилестроения"</t>
  </si>
  <si>
    <t>2.3.1</t>
  </si>
  <si>
    <t>2.3.2</t>
  </si>
  <si>
    <t>2.3.3</t>
  </si>
  <si>
    <t>Модуль "Обслуживание и ремонт автомобилей"</t>
  </si>
  <si>
    <t>2.4.1</t>
  </si>
  <si>
    <t>2.4.2</t>
  </si>
  <si>
    <t>2.6.1</t>
  </si>
  <si>
    <t>2.6.2</t>
  </si>
  <si>
    <t>2.8.2</t>
  </si>
  <si>
    <t>Модуль "Предприятия автомобильного транспорта"</t>
  </si>
  <si>
    <t>Модуль "Профессиональная лексика"</t>
  </si>
  <si>
    <t>Модуль "Электрооборудование и электроника автомобилей"</t>
  </si>
  <si>
    <t>1.4.2</t>
  </si>
  <si>
    <t>1.8.3</t>
  </si>
  <si>
    <t>Модуль "Естественнонаучная подготовка"</t>
  </si>
  <si>
    <t>Модуль "Социально-гуманитарная подготовка 1"</t>
  </si>
  <si>
    <t>Модуль "Социально-гуманитарная подготовка 2"</t>
  </si>
  <si>
    <t>Проверка</t>
  </si>
  <si>
    <t>всего</t>
  </si>
  <si>
    <t>аудитор</t>
  </si>
  <si>
    <t>Итог</t>
  </si>
  <si>
    <t>з.ед.</t>
  </si>
  <si>
    <t>Зачетных единиц</t>
  </si>
  <si>
    <t>УК-12</t>
  </si>
  <si>
    <t>УК-13</t>
  </si>
  <si>
    <t>УК-14</t>
  </si>
  <si>
    <t>УК-15</t>
  </si>
  <si>
    <t>Анализировать теоретико-методологические основы проблемы профессионального становления личности в процессе труда</t>
  </si>
  <si>
    <t xml:space="preserve">Оценивать основные события и этапы в истории для формирования целостного представления о развитии  науки и техники </t>
  </si>
  <si>
    <t xml:space="preserve">Анализировать различные аспекты современных политических институтов, определять характеристики и виды политических систем </t>
  </si>
  <si>
    <t>Использовать формы, приемы, методы и законы интеллектуальной познавательной деятельности в профессиональной сфере</t>
  </si>
  <si>
    <t>БПК-12</t>
  </si>
  <si>
    <t xml:space="preserve">Применять нормы международного и национального законодательства в процессе создания и реализации объектов интеллектуальной собственности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</si>
  <si>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ИТОГ </t>
  </si>
  <si>
    <t>Использовать языковой материал в профессиональной области на белорусском языке</t>
  </si>
  <si>
    <t>УК-11/УК-12</t>
  </si>
  <si>
    <t>УК-13/УК-14</t>
  </si>
  <si>
    <t>Обладать навыками здоровьесбережения</t>
  </si>
  <si>
    <t>УК-4, 7</t>
  </si>
  <si>
    <t>Модуль "Механизация процессов технической эксплуатации автомобилей"</t>
  </si>
  <si>
    <t>Обеспечивать эколого-энергетическую безопасность процессов производства, здоровые и безопасные условия труда, защиту производственного персонала и населения от возможных последствий аварий и катастроф</t>
  </si>
  <si>
    <t>Разработан в качестве примера реализации образовательного стандарта по специальности 1-37 01 06 "Техническая эксплуатация автомобилей (по направлениям)".</t>
  </si>
  <si>
    <t>УК-4, 6</t>
  </si>
  <si>
    <t>1.1.2, 1.1.3</t>
  </si>
  <si>
    <t>СК-12, УК-1,5,6</t>
  </si>
  <si>
    <t>СК-6, УК-1,5,6</t>
  </si>
  <si>
    <t>СК-5, УК-1</t>
  </si>
  <si>
    <t>СК-4, УК-1</t>
  </si>
  <si>
    <t>1.8, 2.4.1, 2.8.2</t>
  </si>
  <si>
    <t>УК-5,6</t>
  </si>
  <si>
    <t>1.1.2, 1.8, 2.4.1, 2.8.2</t>
  </si>
  <si>
    <t>Осуществлять расчеты и анализ конструкций средств технологического оснащения для технического обслуживания и ремонта автомобилей</t>
  </si>
  <si>
    <t>Осуществлять расчеты и анализ кинематики и динамики механизмов, машин и конструкций</t>
  </si>
  <si>
    <t>1.5.1, 1.5.2</t>
  </si>
  <si>
    <t>УК-1, БПК-8</t>
  </si>
  <si>
    <t xml:space="preserve">   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</si>
  <si>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</si>
  <si>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</si>
  <si>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Рекомендован к утверждению Президиумом Совета УМО по образованию 
в области транспорта и транспортной деятельности</t>
  </si>
  <si>
    <t>«Республиканский институт высшей школы»</t>
  </si>
  <si>
    <t xml:space="preserve">Проректор по научно-методической работе Государственного учреждения образования </t>
  </si>
  <si>
    <t>Понимать принципы получения конструкционных материалов и применять методы обработки поверхностей при изготовлении деталей автомобилей</t>
  </si>
  <si>
    <t>Применять различные способы графических построений на плоскости и в пространстве деталей автомобилей и средств технического оснащения для технического обслуживания и ремонта автотранспортных средств</t>
  </si>
  <si>
    <t xml:space="preserve">Применять технологические нормативы проектирования производственных подразделений для предприятий автомобильного транспорта </t>
  </si>
  <si>
    <r>
      <rPr>
        <sz val="58"/>
        <color theme="1"/>
        <rFont val="Calibri"/>
        <family val="2"/>
        <charset val="204"/>
      </rPr>
      <t>³</t>
    </r>
    <r>
      <rPr>
        <sz val="58"/>
        <color theme="1"/>
        <rFont val="Times New Roman"/>
        <family val="1"/>
        <charset val="204"/>
      </rPr>
      <t xml:space="preserve"> Возможно проведение ознакомительной (водительско-операторской) практики при наличии в УВО материально-технической базы.</t>
    </r>
  </si>
  <si>
    <r>
      <t xml:space="preserve">Ознакомительная </t>
    </r>
    <r>
      <rPr>
        <sz val="55"/>
        <color theme="1"/>
        <rFont val="Calibri"/>
        <family val="2"/>
        <charset val="204"/>
      </rPr>
      <t>³</t>
    </r>
  </si>
  <si>
    <t>Председатель НМС по группе специальностей 37 01, специальностям 1-36 01 07,</t>
  </si>
  <si>
    <t>1-36 11 01, 1-36 80 08, 1-37 05 01, 1-37 80 01, 1-44 01 01, 1-44 01 02, 1-44 01 06, 1-44 80 01</t>
  </si>
  <si>
    <t>Продолжение типового учебного плана по направлению специальности 1-37 01 06-01 "Техническая эксплуатация автомобилей (автотранспорт общего и личного пользования)",  регистрационный №  ___________________________</t>
  </si>
  <si>
    <t xml:space="preserve">Первый заместитель </t>
  </si>
  <si>
    <t xml:space="preserve">Министра образования </t>
  </si>
  <si>
    <t>Вторая технологическая</t>
  </si>
  <si>
    <t>Техническое обслуживание автотранспортных средств</t>
  </si>
  <si>
    <t>Сервис легковых автомобилей</t>
  </si>
  <si>
    <r>
      <t xml:space="preserve">Основы управления интеллектуальной собственностью </t>
    </r>
    <r>
      <rPr>
        <sz val="57"/>
        <color theme="1"/>
        <rFont val="Calibri"/>
        <family val="2"/>
        <charset val="204"/>
      </rPr>
      <t>²</t>
    </r>
  </si>
  <si>
    <t>2.7.2</t>
  </si>
  <si>
    <t>2.7.1</t>
  </si>
  <si>
    <t>Основы научных исследований и инновационной деятельности</t>
  </si>
  <si>
    <t>УК-1, СК-10</t>
  </si>
  <si>
    <t>СК-13, УК-1</t>
  </si>
  <si>
    <t>Экономика предприятий автомобильного транспорта</t>
  </si>
  <si>
    <t>Модуль "Основы научных исследований и управления интеллектуальной собственностью"</t>
  </si>
  <si>
    <t>Курсовой проект по учебной дисциплине "Технология производства автомобилей"</t>
  </si>
  <si>
    <t>СК-3, УК-1</t>
  </si>
  <si>
    <t>1.5.3, 2.3.1, 2.3.2, 2.3.3, 2.4.1, 2.7, 2.8.2, 2.9.1</t>
  </si>
  <si>
    <r>
      <rPr>
        <sz val="58"/>
        <color theme="1"/>
        <rFont val="Calibri"/>
        <family val="2"/>
        <charset val="204"/>
      </rPr>
      <t xml:space="preserve">² </t>
    </r>
    <r>
      <rPr>
        <sz val="58"/>
        <color theme="1"/>
        <rFont val="Times New Roman"/>
        <family val="1"/>
        <charset val="204"/>
      </rPr>
      <t>При составлении учебного плана учреждения высшего образования по специальности (направлению специальности)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</si>
</sst>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sz val="6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sz val="58"/>
      <color theme="1"/>
      <name val="Times New Roman"/>
      <family val="1"/>
      <charset val="204"/>
    </font>
    <font>
      <u/>
      <sz val="58"/>
      <color theme="1"/>
      <name val="Times New Roman"/>
      <family val="1"/>
      <charset val="204"/>
    </font>
    <font>
      <vertAlign val="superscript"/>
      <sz val="58"/>
      <color theme="1"/>
      <name val="Times New Roman"/>
      <family val="1"/>
      <charset val="204"/>
    </font>
    <font>
      <b/>
      <i/>
      <sz val="58"/>
      <color theme="1"/>
      <name val="Times New Roman"/>
      <family val="1"/>
      <charset val="204"/>
    </font>
    <font>
      <sz val="58"/>
      <color rgb="FFFF0000"/>
      <name val="Times New Roman"/>
      <family val="1"/>
      <charset val="204"/>
    </font>
    <font>
      <b/>
      <sz val="56"/>
      <color theme="1"/>
      <name val="Times New Roman"/>
      <family val="1"/>
      <charset val="204"/>
    </font>
    <font>
      <sz val="55"/>
      <color rgb="FFFF0000"/>
      <name val="Times New Roman"/>
      <family val="1"/>
      <charset val="204"/>
    </font>
    <font>
      <b/>
      <sz val="57"/>
      <color theme="1"/>
      <name val="Times New Roman"/>
      <family val="1"/>
      <charset val="204"/>
    </font>
    <font>
      <b/>
      <i/>
      <sz val="57"/>
      <color theme="1"/>
      <name val="Times New Roman"/>
      <family val="1"/>
      <charset val="204"/>
    </font>
    <font>
      <sz val="58"/>
      <color theme="1"/>
      <name val="Calibri"/>
      <family val="2"/>
      <charset val="204"/>
    </font>
    <font>
      <sz val="58"/>
      <name val="Times New Roman"/>
      <family val="1"/>
      <charset val="204"/>
    </font>
    <font>
      <sz val="55"/>
      <color theme="1"/>
      <name val="Calibri"/>
      <family val="2"/>
      <charset val="204"/>
    </font>
    <font>
      <sz val="55"/>
      <color theme="0"/>
      <name val="Times New Roman"/>
      <family val="1"/>
      <charset val="204"/>
    </font>
    <font>
      <sz val="58"/>
      <color theme="0"/>
      <name val="Times New Roman"/>
      <family val="1"/>
      <charset val="204"/>
    </font>
    <font>
      <sz val="56"/>
      <color theme="1"/>
      <name val="Times New Roman"/>
      <family val="1"/>
      <charset val="204"/>
    </font>
    <font>
      <sz val="57"/>
      <color theme="1"/>
      <name val="Times New Roman"/>
      <family val="1"/>
      <charset val="204"/>
    </font>
    <font>
      <sz val="57"/>
      <color theme="1"/>
      <name val="Calibri"/>
      <family val="2"/>
      <charset val="204"/>
    </font>
    <font>
      <sz val="55"/>
      <name val="Times New Roman"/>
      <family val="1"/>
      <charset val="204"/>
    </font>
    <font>
      <b/>
      <sz val="5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70">
    <xf numFmtId="0" fontId="0" fillId="0" borderId="0" xfId="0"/>
    <xf numFmtId="0" fontId="34" fillId="2" borderId="25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0" fontId="35" fillId="2" borderId="0" xfId="0" applyFont="1" applyFill="1"/>
    <xf numFmtId="0" fontId="34" fillId="2" borderId="41" xfId="0" applyFont="1" applyFill="1" applyBorder="1" applyAlignment="1">
      <alignment horizontal="left" vertical="center" wrapText="1"/>
    </xf>
    <xf numFmtId="0" fontId="34" fillId="2" borderId="11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14" fillId="2" borderId="0" xfId="0" applyFont="1" applyFill="1" applyAlignment="1">
      <alignment horizontal="center"/>
    </xf>
    <xf numFmtId="0" fontId="3" fillId="2" borderId="0" xfId="0" applyFont="1" applyFill="1"/>
    <xf numFmtId="0" fontId="17" fillId="2" borderId="0" xfId="0" applyFont="1" applyFill="1"/>
    <xf numFmtId="0" fontId="17" fillId="2" borderId="0" xfId="0" applyFont="1" applyFill="1" applyAlignment="1"/>
    <xf numFmtId="0" fontId="14" fillId="2" borderId="0" xfId="0" applyFont="1" applyFill="1" applyAlignment="1"/>
    <xf numFmtId="0" fontId="6" fillId="2" borderId="0" xfId="0" applyFont="1" applyFill="1" applyAlignment="1"/>
    <xf numFmtId="0" fontId="14" fillId="2" borderId="0" xfId="0" applyFont="1" applyFill="1" applyAlignment="1">
      <alignment horizontal="left"/>
    </xf>
    <xf numFmtId="0" fontId="18" fillId="2" borderId="0" xfId="0" applyFont="1" applyFill="1" applyAlignment="1"/>
    <xf numFmtId="0" fontId="17" fillId="2" borderId="0" xfId="0" applyFont="1" applyFill="1" applyAlignment="1">
      <alignment horizontal="left"/>
    </xf>
    <xf numFmtId="0" fontId="2" fillId="2" borderId="0" xfId="0" applyFont="1" applyFill="1"/>
    <xf numFmtId="0" fontId="20" fillId="2" borderId="0" xfId="0" applyFont="1" applyFill="1" applyAlignment="1">
      <alignment horizontal="center" vertical="center"/>
    </xf>
    <xf numFmtId="0" fontId="13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7" fillId="2" borderId="0" xfId="0" applyFont="1" applyFill="1" applyAlignment="1"/>
    <xf numFmtId="0" fontId="4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5" fillId="2" borderId="0" xfId="0" applyFont="1" applyFill="1" applyAlignment="1"/>
    <xf numFmtId="0" fontId="10" fillId="2" borderId="0" xfId="0" applyFont="1" applyFill="1" applyAlignment="1"/>
    <xf numFmtId="0" fontId="17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14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center"/>
    </xf>
    <xf numFmtId="0" fontId="8" fillId="2" borderId="0" xfId="0" applyFont="1" applyFill="1" applyAlignment="1"/>
    <xf numFmtId="0" fontId="19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vertical="center"/>
    </xf>
    <xf numFmtId="0" fontId="14" fillId="2" borderId="0" xfId="0" applyFont="1" applyFill="1" applyAlignment="1">
      <alignment vertical="justify" wrapText="1"/>
    </xf>
    <xf numFmtId="0" fontId="13" fillId="2" borderId="0" xfId="0" applyFont="1" applyFill="1" applyAlignment="1">
      <alignment vertical="justify" wrapText="1"/>
    </xf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21" fillId="2" borderId="0" xfId="1" applyFont="1" applyFill="1" applyBorder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2" fillId="2" borderId="1" xfId="0" applyFont="1" applyFill="1" applyBorder="1" applyAlignment="1">
      <alignment horizontal="center" vertical="center" textRotation="90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textRotation="90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49" fontId="22" fillId="2" borderId="0" xfId="0" applyNumberFormat="1" applyFont="1" applyFill="1"/>
    <xf numFmtId="49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vertical="center"/>
    </xf>
    <xf numFmtId="49" fontId="22" fillId="2" borderId="0" xfId="0" applyNumberFormat="1" applyFont="1" applyFill="1" applyAlignment="1">
      <alignment horizont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textRotation="90"/>
    </xf>
    <xf numFmtId="0" fontId="11" fillId="2" borderId="63" xfId="0" applyFont="1" applyFill="1" applyBorder="1" applyAlignment="1">
      <alignment horizontal="center" vertical="center" textRotation="90"/>
    </xf>
    <xf numFmtId="0" fontId="11" fillId="2" borderId="58" xfId="0" applyFont="1" applyFill="1" applyBorder="1" applyAlignment="1">
      <alignment horizontal="center" vertical="center" textRotation="9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textRotation="90"/>
    </xf>
    <xf numFmtId="0" fontId="11" fillId="2" borderId="23" xfId="0" applyFont="1" applyFill="1" applyBorder="1" applyAlignment="1">
      <alignment horizontal="center" vertical="center" textRotation="90"/>
    </xf>
    <xf numFmtId="0" fontId="11" fillId="2" borderId="57" xfId="0" applyFont="1" applyFill="1" applyBorder="1" applyAlignment="1">
      <alignment horizontal="center" vertical="center" textRotation="90"/>
    </xf>
    <xf numFmtId="0" fontId="11" fillId="2" borderId="59" xfId="0" applyFont="1" applyFill="1" applyBorder="1" applyAlignment="1">
      <alignment horizontal="center" vertical="center" textRotation="90"/>
    </xf>
    <xf numFmtId="0" fontId="11" fillId="2" borderId="62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textRotation="90"/>
    </xf>
    <xf numFmtId="0" fontId="11" fillId="2" borderId="54" xfId="0" applyFont="1" applyFill="1" applyBorder="1" applyAlignment="1">
      <alignment horizontal="center" vertical="center" textRotation="90"/>
    </xf>
    <xf numFmtId="0" fontId="11" fillId="2" borderId="0" xfId="0" applyFont="1" applyFill="1" applyBorder="1" applyAlignment="1">
      <alignment horizontal="center" vertical="center" textRotation="90"/>
    </xf>
    <xf numFmtId="0" fontId="11" fillId="2" borderId="40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textRotation="90"/>
    </xf>
    <xf numFmtId="0" fontId="11" fillId="2" borderId="10" xfId="0" applyFont="1" applyFill="1" applyBorder="1" applyAlignment="1">
      <alignment horizontal="center" vertical="center" textRotation="90"/>
    </xf>
    <xf numFmtId="0" fontId="11" fillId="2" borderId="25" xfId="0" applyFont="1" applyFill="1" applyBorder="1" applyAlignment="1">
      <alignment horizontal="center" vertical="center" textRotation="90"/>
    </xf>
    <xf numFmtId="0" fontId="11" fillId="2" borderId="26" xfId="0" applyFont="1" applyFill="1" applyBorder="1" applyAlignment="1">
      <alignment horizontal="center" vertical="center" textRotation="90"/>
    </xf>
    <xf numFmtId="0" fontId="11" fillId="2" borderId="24" xfId="0" applyFont="1" applyFill="1" applyBorder="1" applyAlignment="1">
      <alignment horizontal="center" vertical="center" textRotation="90"/>
    </xf>
    <xf numFmtId="0" fontId="11" fillId="2" borderId="12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textRotation="90"/>
    </xf>
    <xf numFmtId="0" fontId="11" fillId="2" borderId="46" xfId="0" applyFont="1" applyFill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41" xfId="0" applyFont="1" applyFill="1" applyBorder="1" applyAlignment="1">
      <alignment horizontal="center" vertical="center" textRotation="90"/>
    </xf>
    <xf numFmtId="0" fontId="11" fillId="2" borderId="42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textRotation="90"/>
    </xf>
    <xf numFmtId="0" fontId="11" fillId="2" borderId="3" xfId="0" applyFont="1" applyFill="1" applyBorder="1" applyAlignment="1">
      <alignment horizontal="center" textRotation="90"/>
    </xf>
    <xf numFmtId="0" fontId="11" fillId="2" borderId="4" xfId="0" applyFont="1" applyFill="1" applyBorder="1" applyAlignment="1">
      <alignment horizontal="center" textRotation="90"/>
    </xf>
    <xf numFmtId="0" fontId="11" fillId="2" borderId="5" xfId="0" applyFont="1" applyFill="1" applyBorder="1" applyAlignment="1">
      <alignment horizontal="center" textRotation="90"/>
    </xf>
    <xf numFmtId="0" fontId="11" fillId="2" borderId="6" xfId="0" applyFont="1" applyFill="1" applyBorder="1" applyAlignment="1">
      <alignment horizontal="center" textRotation="90"/>
    </xf>
    <xf numFmtId="0" fontId="11" fillId="2" borderId="7" xfId="0" applyFont="1" applyFill="1" applyBorder="1" applyAlignment="1">
      <alignment horizontal="center" textRotation="90"/>
    </xf>
    <xf numFmtId="0" fontId="11" fillId="2" borderId="60" xfId="0" applyFont="1" applyFill="1" applyBorder="1" applyAlignment="1">
      <alignment horizontal="center" vertical="center" textRotation="90"/>
    </xf>
    <xf numFmtId="0" fontId="11" fillId="2" borderId="56" xfId="0" applyFont="1" applyFill="1" applyBorder="1" applyAlignment="1">
      <alignment horizontal="center" vertical="center" textRotation="90"/>
    </xf>
    <xf numFmtId="0" fontId="21" fillId="2" borderId="21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left" vertical="center" wrapText="1"/>
    </xf>
    <xf numFmtId="0" fontId="21" fillId="2" borderId="37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22" fillId="2" borderId="55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39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49" fontId="22" fillId="2" borderId="9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49" fontId="21" fillId="2" borderId="9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22" fillId="2" borderId="26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5" fillId="2" borderId="29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2" fillId="2" borderId="39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left" vertical="center" wrapText="1"/>
    </xf>
    <xf numFmtId="0" fontId="30" fillId="2" borderId="14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15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49" fontId="22" fillId="2" borderId="8" xfId="0" applyNumberFormat="1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horizontal="left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49" fontId="22" fillId="2" borderId="30" xfId="0" applyNumberFormat="1" applyFont="1" applyFill="1" applyBorder="1" applyAlignment="1">
      <alignment horizontal="center" vertical="center"/>
    </xf>
    <xf numFmtId="49" fontId="22" fillId="2" borderId="8" xfId="0" applyNumberFormat="1" applyFont="1" applyFill="1" applyBorder="1" applyAlignment="1">
      <alignment horizontal="center" vertical="center"/>
    </xf>
    <xf numFmtId="0" fontId="22" fillId="2" borderId="0" xfId="0" applyFont="1" applyFill="1" applyBorder="1"/>
    <xf numFmtId="49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22" fillId="2" borderId="30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left" vertical="center" wrapText="1"/>
    </xf>
    <xf numFmtId="0" fontId="21" fillId="2" borderId="40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2" borderId="49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left" vertical="center" wrapText="1"/>
    </xf>
    <xf numFmtId="0" fontId="29" fillId="2" borderId="29" xfId="0" applyFont="1" applyFill="1" applyBorder="1" applyAlignment="1">
      <alignment horizontal="left" vertical="center" wrapText="1"/>
    </xf>
    <xf numFmtId="0" fontId="29" fillId="2" borderId="24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left" vertical="center" wrapText="1"/>
    </xf>
    <xf numFmtId="0" fontId="36" fillId="2" borderId="17" xfId="0" applyFont="1" applyFill="1" applyBorder="1" applyAlignment="1">
      <alignment horizontal="left" vertical="center" wrapText="1"/>
    </xf>
    <xf numFmtId="0" fontId="36" fillId="2" borderId="14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top" wrapText="1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top" wrapText="1"/>
    </xf>
    <xf numFmtId="0" fontId="22" fillId="2" borderId="29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vertical="top" wrapText="1"/>
    </xf>
    <xf numFmtId="0" fontId="22" fillId="2" borderId="0" xfId="0" applyFont="1" applyFill="1" applyBorder="1" applyAlignment="1">
      <alignment horizontal="left" vertical="top" wrapText="1"/>
    </xf>
    <xf numFmtId="49" fontId="15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9" fillId="2" borderId="17" xfId="0" applyFont="1" applyFill="1" applyBorder="1" applyAlignment="1">
      <alignment horizontal="left" vertical="center" wrapText="1"/>
    </xf>
    <xf numFmtId="0" fontId="29" fillId="2" borderId="14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left" vertical="center" wrapText="1"/>
    </xf>
    <xf numFmtId="0" fontId="37" fillId="2" borderId="17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7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28" xfId="0" applyFont="1" applyFill="1" applyBorder="1" applyAlignment="1">
      <alignment vertical="justify" wrapText="1"/>
    </xf>
    <xf numFmtId="0" fontId="22" fillId="2" borderId="40" xfId="0" applyFont="1" applyFill="1" applyBorder="1" applyAlignment="1">
      <alignment vertical="justify" wrapText="1"/>
    </xf>
    <xf numFmtId="0" fontId="22" fillId="2" borderId="48" xfId="0" applyFont="1" applyFill="1" applyBorder="1" applyAlignment="1">
      <alignment vertical="justify" wrapText="1"/>
    </xf>
    <xf numFmtId="0" fontId="15" fillId="2" borderId="55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50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27" xfId="0" applyFont="1" applyFill="1" applyBorder="1" applyAlignment="1">
      <alignment horizontal="left" vertical="center" wrapText="1"/>
    </xf>
    <xf numFmtId="16" fontId="22" fillId="2" borderId="49" xfId="0" applyNumberFormat="1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 vertical="justify" wrapText="1"/>
    </xf>
    <xf numFmtId="0" fontId="22" fillId="2" borderId="40" xfId="0" applyFont="1" applyFill="1" applyBorder="1" applyAlignment="1">
      <alignment horizontal="center" vertical="justify" wrapText="1"/>
    </xf>
    <xf numFmtId="0" fontId="22" fillId="2" borderId="48" xfId="0" applyFont="1" applyFill="1" applyBorder="1" applyAlignment="1">
      <alignment horizontal="center" vertical="justify" wrapText="1"/>
    </xf>
    <xf numFmtId="49" fontId="22" fillId="2" borderId="41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2" fillId="2" borderId="4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left" vertical="center" wrapText="1"/>
    </xf>
    <xf numFmtId="0" fontId="28" fillId="2" borderId="29" xfId="0" applyFont="1" applyFill="1" applyBorder="1" applyAlignment="1">
      <alignment horizontal="left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39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6" fillId="2" borderId="0" xfId="0" applyFont="1" applyFill="1"/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22" fillId="2" borderId="0" xfId="0" applyFont="1" applyFill="1" applyAlignment="1"/>
    <xf numFmtId="0" fontId="39" fillId="2" borderId="41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left" vertical="center"/>
    </xf>
    <xf numFmtId="0" fontId="39" fillId="2" borderId="43" xfId="0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39" fillId="2" borderId="44" xfId="0" applyFont="1" applyFill="1" applyBorder="1" applyAlignment="1">
      <alignment horizontal="center" vertical="center"/>
    </xf>
    <xf numFmtId="0" fontId="32" fillId="2" borderId="0" xfId="0" applyFont="1" applyFill="1"/>
    <xf numFmtId="0" fontId="39" fillId="2" borderId="57" xfId="0" applyFont="1" applyFill="1" applyBorder="1" applyAlignment="1">
      <alignment horizontal="left" vertical="center" wrapText="1"/>
    </xf>
    <xf numFmtId="0" fontId="39" fillId="2" borderId="58" xfId="0" applyFont="1" applyFill="1" applyBorder="1" applyAlignment="1">
      <alignment horizontal="left" vertical="center"/>
    </xf>
    <xf numFmtId="0" fontId="39" fillId="2" borderId="58" xfId="0" applyFont="1" applyFill="1" applyBorder="1" applyAlignment="1">
      <alignment horizontal="center" vertical="center"/>
    </xf>
    <xf numFmtId="0" fontId="39" fillId="2" borderId="59" xfId="0" applyFont="1" applyFill="1" applyBorder="1" applyAlignment="1">
      <alignment horizontal="center" vertical="center"/>
    </xf>
    <xf numFmtId="0" fontId="40" fillId="2" borderId="28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/>
    </xf>
    <xf numFmtId="0" fontId="40" fillId="2" borderId="48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21" fillId="2" borderId="0" xfId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/>
    </xf>
    <xf numFmtId="0" fontId="21" fillId="2" borderId="28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49" fontId="22" fillId="2" borderId="15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49" fontId="22" fillId="2" borderId="29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5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vertical="center" wrapText="1"/>
    </xf>
    <xf numFmtId="0" fontId="22" fillId="2" borderId="34" xfId="0" applyFont="1" applyFill="1" applyBorder="1" applyAlignment="1">
      <alignment vertical="center" wrapText="1"/>
    </xf>
    <xf numFmtId="0" fontId="22" fillId="2" borderId="35" xfId="0" applyFont="1" applyFill="1" applyBorder="1" applyAlignment="1">
      <alignment vertical="center" wrapText="1"/>
    </xf>
    <xf numFmtId="49" fontId="22" fillId="2" borderId="34" xfId="0" applyNumberFormat="1" applyFont="1" applyFill="1" applyBorder="1" applyAlignment="1">
      <alignment horizontal="center" vertical="center" wrapText="1"/>
    </xf>
    <xf numFmtId="49" fontId="22" fillId="2" borderId="35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42" xfId="0" applyFont="1" applyFill="1" applyBorder="1" applyAlignment="1">
      <alignment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42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vertical="center" wrapText="1"/>
    </xf>
    <xf numFmtId="0" fontId="22" fillId="2" borderId="44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49" fontId="22" fillId="2" borderId="45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0" fontId="22" fillId="2" borderId="59" xfId="0" applyFont="1" applyFill="1" applyBorder="1" applyAlignment="1">
      <alignment horizontal="left" vertical="center" wrapText="1"/>
    </xf>
    <xf numFmtId="49" fontId="22" fillId="2" borderId="37" xfId="0" applyNumberFormat="1" applyFont="1" applyFill="1" applyBorder="1" applyAlignment="1">
      <alignment horizontal="center" vertical="center" wrapText="1"/>
    </xf>
    <xf numFmtId="49" fontId="22" fillId="2" borderId="38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vertical="center" wrapText="1"/>
    </xf>
    <xf numFmtId="0" fontId="32" fillId="2" borderId="16" xfId="0" applyFont="1" applyFill="1" applyBorder="1" applyAlignment="1">
      <alignment vertical="center" wrapText="1"/>
    </xf>
    <xf numFmtId="0" fontId="32" fillId="2" borderId="17" xfId="0" applyFont="1" applyFill="1" applyBorder="1" applyAlignment="1">
      <alignment vertical="center" wrapText="1"/>
    </xf>
    <xf numFmtId="0" fontId="32" fillId="2" borderId="15" xfId="0" applyFont="1" applyFill="1" applyBorder="1" applyAlignment="1">
      <alignment vertical="center" wrapText="1"/>
    </xf>
    <xf numFmtId="0" fontId="22" fillId="2" borderId="60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vertical="center" wrapText="1"/>
    </xf>
    <xf numFmtId="0" fontId="22" fillId="2" borderId="65" xfId="0" applyFont="1" applyFill="1" applyBorder="1" applyAlignment="1">
      <alignment vertical="center" wrapText="1"/>
    </xf>
    <xf numFmtId="0" fontId="22" fillId="2" borderId="52" xfId="0" applyFont="1" applyFill="1" applyBorder="1" applyAlignment="1">
      <alignment vertical="center" wrapText="1"/>
    </xf>
    <xf numFmtId="49" fontId="22" fillId="2" borderId="60" xfId="0" applyNumberFormat="1" applyFont="1" applyFill="1" applyBorder="1" applyAlignment="1">
      <alignment horizontal="center" vertical="center" wrapText="1"/>
    </xf>
    <xf numFmtId="49" fontId="22" fillId="2" borderId="65" xfId="0" applyNumberFormat="1" applyFont="1" applyFill="1" applyBorder="1" applyAlignment="1">
      <alignment horizontal="center" vertical="center" wrapText="1"/>
    </xf>
    <xf numFmtId="49" fontId="22" fillId="2" borderId="56" xfId="0" applyNumberFormat="1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top" wrapText="1"/>
    </xf>
    <xf numFmtId="0" fontId="22" fillId="2" borderId="0" xfId="0" applyFont="1" applyFill="1" applyBorder="1" applyAlignment="1">
      <alignment horizontal="left" vertical="top" wrapText="1"/>
    </xf>
    <xf numFmtId="0" fontId="22" fillId="2" borderId="0" xfId="0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Border="1" applyAlignment="1">
      <alignment vertical="top" wrapText="1"/>
    </xf>
    <xf numFmtId="0" fontId="22" fillId="2" borderId="0" xfId="0" applyFont="1" applyFill="1" applyAlignment="1">
      <alignment vertical="top"/>
    </xf>
    <xf numFmtId="0" fontId="22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39"/>
  <sheetViews>
    <sheetView showZeros="0" tabSelected="1" view="pageBreakPreview" zoomScale="20" zoomScaleNormal="25" zoomScaleSheetLayoutView="20" zoomScalePageLayoutView="10" workbookViewId="0">
      <selection activeCell="AJ205" sqref="AJ205:BC205"/>
    </sheetView>
  </sheetViews>
  <sheetFormatPr defaultColWidth="4.7109375" defaultRowHeight="12.75" x14ac:dyDescent="0.2"/>
  <cols>
    <col min="1" max="1" width="31.42578125" style="18" customWidth="1"/>
    <col min="2" max="2" width="17.140625" style="18" customWidth="1"/>
    <col min="3" max="3" width="17" style="18" customWidth="1"/>
    <col min="4" max="4" width="15.7109375" style="18" customWidth="1"/>
    <col min="5" max="5" width="14.7109375" style="18" customWidth="1"/>
    <col min="6" max="6" width="15.7109375" style="18" customWidth="1"/>
    <col min="7" max="7" width="14.140625" style="18" customWidth="1"/>
    <col min="8" max="8" width="15" style="18" customWidth="1"/>
    <col min="9" max="9" width="14.85546875" style="18" customWidth="1"/>
    <col min="10" max="10" width="16.28515625" style="18" customWidth="1"/>
    <col min="11" max="11" width="10.5703125" style="18" customWidth="1"/>
    <col min="12" max="12" width="15" style="18" customWidth="1"/>
    <col min="13" max="13" width="15.5703125" style="18" customWidth="1"/>
    <col min="14" max="14" width="14.5703125" style="18" customWidth="1"/>
    <col min="15" max="15" width="11.140625" style="18" customWidth="1"/>
    <col min="16" max="16" width="17.140625" style="18" customWidth="1"/>
    <col min="17" max="17" width="15.28515625" style="18" customWidth="1"/>
    <col min="18" max="18" width="15.5703125" style="55" customWidth="1"/>
    <col min="19" max="19" width="16.7109375" style="55" customWidth="1"/>
    <col min="20" max="20" width="14.42578125" style="18" customWidth="1"/>
    <col min="21" max="21" width="17.28515625" style="18" customWidth="1"/>
    <col min="22" max="22" width="14.85546875" style="18" customWidth="1"/>
    <col min="23" max="23" width="17" style="18" customWidth="1"/>
    <col min="24" max="24" width="15" style="18" customWidth="1"/>
    <col min="25" max="25" width="15.28515625" style="18" customWidth="1"/>
    <col min="26" max="26" width="17.7109375" style="18" customWidth="1"/>
    <col min="27" max="27" width="15.140625" style="18" customWidth="1"/>
    <col min="28" max="28" width="14.5703125" style="18" customWidth="1"/>
    <col min="29" max="29" width="16.5703125" style="18" customWidth="1"/>
    <col min="30" max="30" width="17.140625" style="18" customWidth="1"/>
    <col min="31" max="31" width="15.5703125" style="18" customWidth="1"/>
    <col min="32" max="32" width="26.28515625" style="18" customWidth="1"/>
    <col min="33" max="33" width="22.42578125" style="18" customWidth="1"/>
    <col min="34" max="34" width="17" style="18" customWidth="1"/>
    <col min="35" max="35" width="27.5703125" style="18" customWidth="1"/>
    <col min="36" max="36" width="21.28515625" style="18" customWidth="1"/>
    <col min="37" max="37" width="15" style="18" customWidth="1"/>
    <col min="38" max="38" width="28" style="18" customWidth="1"/>
    <col min="39" max="39" width="21.85546875" style="18" customWidth="1"/>
    <col min="40" max="40" width="18.42578125" style="18" customWidth="1"/>
    <col min="41" max="41" width="26.42578125" style="18" customWidth="1"/>
    <col min="42" max="42" width="23" style="18" customWidth="1"/>
    <col min="43" max="43" width="15.42578125" style="18" customWidth="1"/>
    <col min="44" max="44" width="25.7109375" style="18" customWidth="1"/>
    <col min="45" max="45" width="22.28515625" style="18" customWidth="1"/>
    <col min="46" max="46" width="18.85546875" style="18" customWidth="1"/>
    <col min="47" max="47" width="26.85546875" style="18" customWidth="1"/>
    <col min="48" max="48" width="22.7109375" style="18" customWidth="1"/>
    <col min="49" max="49" width="17" style="18" customWidth="1"/>
    <col min="50" max="50" width="28" style="18" customWidth="1"/>
    <col min="51" max="51" width="21.28515625" style="18" customWidth="1"/>
    <col min="52" max="52" width="18.5703125" style="18" customWidth="1"/>
    <col min="53" max="53" width="23.42578125" style="18" customWidth="1"/>
    <col min="54" max="54" width="28.140625" style="18" customWidth="1"/>
    <col min="55" max="55" width="27.5703125" style="18" customWidth="1"/>
    <col min="56" max="56" width="25.5703125" style="18" customWidth="1"/>
    <col min="57" max="57" width="30.85546875" style="18" customWidth="1"/>
    <col min="58" max="58" width="29.85546875" style="51" customWidth="1"/>
    <col min="59" max="59" width="31" style="51" customWidth="1"/>
    <col min="60" max="60" width="15.28515625" style="51" customWidth="1"/>
    <col min="61" max="61" width="19.7109375" style="51" customWidth="1"/>
    <col min="62" max="66" width="4.7109375" style="18"/>
    <col min="67" max="68" width="26" style="18" bestFit="1" customWidth="1"/>
    <col min="69" max="70" width="4.7109375" style="18"/>
    <col min="71" max="71" width="20.28515625" style="18" bestFit="1" customWidth="1"/>
    <col min="72" max="16384" width="4.7109375" style="18"/>
  </cols>
  <sheetData>
    <row r="1" spans="1:64" ht="91.5" x14ac:dyDescent="1.25">
      <c r="A1" s="13" t="s">
        <v>93</v>
      </c>
      <c r="B1" s="14"/>
      <c r="C1" s="14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  <c r="P1" s="17" t="s">
        <v>200</v>
      </c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1"/>
      <c r="BI1" s="21"/>
      <c r="BJ1" s="22"/>
      <c r="BK1" s="22"/>
      <c r="BL1" s="22"/>
    </row>
    <row r="2" spans="1:64" ht="73.5" customHeight="1" x14ac:dyDescent="1.2">
      <c r="A2" s="23" t="s">
        <v>408</v>
      </c>
      <c r="B2" s="14"/>
      <c r="C2" s="14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6"/>
      <c r="P2" s="16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25"/>
      <c r="BG2" s="25"/>
      <c r="BH2" s="23"/>
      <c r="BI2" s="23"/>
    </row>
    <row r="3" spans="1:64" ht="76.5" customHeight="1" x14ac:dyDescent="1.1499999999999999">
      <c r="A3" s="13" t="s">
        <v>409</v>
      </c>
      <c r="B3" s="14"/>
      <c r="C3" s="14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6"/>
      <c r="P3" s="16"/>
      <c r="Q3" s="26"/>
      <c r="R3" s="27" t="s">
        <v>201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25"/>
      <c r="BG3" s="25"/>
      <c r="BH3" s="23"/>
      <c r="BI3" s="23"/>
    </row>
    <row r="4" spans="1:64" ht="66.75" customHeight="1" x14ac:dyDescent="1.1499999999999999">
      <c r="A4" s="13" t="s">
        <v>260</v>
      </c>
      <c r="B4" s="14"/>
      <c r="C4" s="14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16"/>
      <c r="P4" s="16"/>
      <c r="Q4" s="26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U4" s="23"/>
      <c r="AV4" s="13"/>
      <c r="AW4" s="23"/>
      <c r="AX4" s="23"/>
      <c r="AY4" s="23"/>
      <c r="AZ4" s="13"/>
      <c r="BA4" s="13"/>
      <c r="BB4" s="13"/>
      <c r="BC4" s="13"/>
      <c r="BD4" s="28"/>
      <c r="BE4" s="29"/>
      <c r="BF4" s="30"/>
      <c r="BG4" s="30"/>
      <c r="BH4" s="23"/>
      <c r="BI4" s="23"/>
    </row>
    <row r="5" spans="1:64" ht="88.5" customHeight="1" x14ac:dyDescent="1.1499999999999999">
      <c r="M5" s="31"/>
      <c r="N5" s="31"/>
      <c r="O5" s="31"/>
      <c r="P5" s="31"/>
      <c r="Q5" s="32"/>
      <c r="R5" s="33" t="s">
        <v>242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4"/>
      <c r="AT5" s="35"/>
      <c r="AU5" s="13"/>
      <c r="AV5" s="21"/>
      <c r="AW5" s="21"/>
      <c r="AX5" s="21"/>
      <c r="AY5" s="21"/>
      <c r="AZ5" s="21"/>
      <c r="BA5" s="21"/>
      <c r="BB5" s="13"/>
      <c r="BC5" s="13"/>
      <c r="BD5" s="28"/>
      <c r="BE5" s="29"/>
      <c r="BF5" s="30"/>
      <c r="BG5" s="30"/>
      <c r="BH5" s="23"/>
      <c r="BI5" s="23"/>
    </row>
    <row r="6" spans="1:64" ht="87" customHeight="1" x14ac:dyDescent="1.1499999999999999">
      <c r="A6" s="13" t="s">
        <v>265</v>
      </c>
      <c r="B6" s="36"/>
      <c r="C6" s="36"/>
      <c r="D6" s="37"/>
      <c r="E6" s="37"/>
      <c r="F6" s="37"/>
      <c r="G6" s="37"/>
      <c r="H6" s="37"/>
      <c r="I6" s="37"/>
      <c r="J6" s="37"/>
      <c r="K6" s="31"/>
      <c r="L6" s="31"/>
      <c r="M6" s="16"/>
      <c r="N6" s="16"/>
      <c r="O6" s="16"/>
      <c r="P6" s="16"/>
      <c r="Q6" s="3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9"/>
      <c r="AU6" s="13"/>
      <c r="AV6" s="13"/>
      <c r="AW6" s="13"/>
      <c r="AX6" s="13"/>
      <c r="AY6" s="13"/>
      <c r="AZ6" s="13"/>
      <c r="BA6" s="40"/>
      <c r="BB6" s="40"/>
      <c r="BC6" s="40"/>
      <c r="BD6" s="41"/>
      <c r="BE6" s="42"/>
      <c r="BF6" s="43"/>
      <c r="BG6" s="43"/>
      <c r="BH6" s="44"/>
      <c r="BI6" s="44"/>
    </row>
    <row r="7" spans="1:64" ht="83.25" x14ac:dyDescent="1.1499999999999999">
      <c r="A7" s="13" t="s">
        <v>240</v>
      </c>
      <c r="B7" s="45"/>
      <c r="C7" s="45"/>
      <c r="D7" s="46"/>
      <c r="E7" s="46"/>
      <c r="F7" s="46"/>
      <c r="G7" s="46"/>
      <c r="H7" s="46"/>
      <c r="I7" s="15"/>
      <c r="J7" s="15"/>
      <c r="K7" s="16"/>
      <c r="L7" s="16"/>
      <c r="M7" s="16"/>
      <c r="N7" s="16"/>
      <c r="O7" s="16"/>
      <c r="P7" s="16"/>
      <c r="R7" s="47" t="s">
        <v>253</v>
      </c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T7" s="48"/>
      <c r="AU7" s="21"/>
      <c r="AV7" s="13" t="s">
        <v>266</v>
      </c>
      <c r="AW7" s="13"/>
      <c r="AX7" s="13"/>
      <c r="AY7" s="13"/>
      <c r="AZ7" s="49" t="s">
        <v>131</v>
      </c>
      <c r="BA7" s="13"/>
      <c r="BB7" s="13"/>
      <c r="BC7" s="13"/>
      <c r="BD7" s="28"/>
      <c r="BE7" s="29"/>
      <c r="BF7" s="30"/>
      <c r="BG7" s="30"/>
      <c r="BH7" s="23"/>
      <c r="BI7" s="44"/>
    </row>
    <row r="8" spans="1:64" ht="83.25" x14ac:dyDescent="1.1499999999999999">
      <c r="A8" s="13"/>
      <c r="B8" s="14"/>
      <c r="C8" s="14"/>
      <c r="D8" s="15"/>
      <c r="E8" s="15"/>
      <c r="F8" s="15"/>
      <c r="G8" s="15"/>
      <c r="H8" s="15"/>
      <c r="I8" s="15"/>
      <c r="J8" s="15"/>
      <c r="K8" s="50"/>
      <c r="L8" s="50"/>
      <c r="M8" s="50"/>
      <c r="N8" s="50"/>
      <c r="Q8" s="51"/>
      <c r="R8" s="18"/>
      <c r="S8" s="52"/>
      <c r="T8" s="52"/>
      <c r="U8" s="52"/>
      <c r="V8" s="52"/>
      <c r="W8" s="52"/>
      <c r="X8" s="52"/>
      <c r="Y8" s="52"/>
      <c r="Z8" s="52"/>
      <c r="AA8" s="52"/>
      <c r="AB8" s="52"/>
      <c r="AC8" s="52" t="s">
        <v>254</v>
      </c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U8" s="13"/>
      <c r="AV8" s="13"/>
      <c r="AW8" s="13"/>
      <c r="AX8" s="13"/>
      <c r="AY8" s="13"/>
      <c r="AZ8" s="13"/>
      <c r="BA8" s="13"/>
      <c r="BB8" s="13"/>
      <c r="BC8" s="13"/>
      <c r="BD8" s="28"/>
      <c r="BE8" s="29"/>
      <c r="BF8" s="30"/>
      <c r="BG8" s="30"/>
      <c r="BH8" s="23"/>
      <c r="BI8" s="23"/>
    </row>
    <row r="9" spans="1:64" ht="81" customHeight="1" x14ac:dyDescent="1.1499999999999999">
      <c r="A9" s="13" t="s">
        <v>100</v>
      </c>
      <c r="B9" s="14"/>
      <c r="C9" s="14"/>
      <c r="D9" s="15"/>
      <c r="E9" s="15"/>
      <c r="F9" s="15"/>
      <c r="G9" s="15"/>
      <c r="H9" s="15"/>
      <c r="J9" s="15"/>
      <c r="K9" s="50"/>
      <c r="L9" s="50"/>
      <c r="M9" s="50"/>
      <c r="N9" s="50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U9" s="13"/>
      <c r="AV9" s="13" t="s">
        <v>222</v>
      </c>
      <c r="AW9" s="13"/>
      <c r="AX9" s="53"/>
      <c r="AY9" s="53"/>
      <c r="AZ9" s="53"/>
      <c r="BA9" s="53"/>
      <c r="BB9" s="53"/>
      <c r="BC9" s="53"/>
      <c r="BD9" s="54"/>
      <c r="BE9" s="29"/>
      <c r="BF9" s="30"/>
      <c r="BG9" s="30"/>
      <c r="BH9" s="23"/>
      <c r="BI9" s="23"/>
    </row>
    <row r="10" spans="1:64" ht="22.5" customHeight="1" x14ac:dyDescent="0.9">
      <c r="A10" s="15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30"/>
      <c r="BG10" s="30"/>
    </row>
    <row r="11" spans="1:64" ht="22.5" customHeight="1" x14ac:dyDescent="0.6">
      <c r="AW11" s="56"/>
      <c r="AX11" s="56"/>
      <c r="AY11" s="56"/>
      <c r="AZ11" s="56"/>
      <c r="BA11" s="56"/>
      <c r="BB11" s="56"/>
      <c r="BC11" s="56"/>
      <c r="BD11" s="56"/>
      <c r="BE11" s="56"/>
      <c r="BF11" s="57"/>
      <c r="BG11" s="57"/>
    </row>
    <row r="12" spans="1:64" s="59" customFormat="1" ht="74.25" x14ac:dyDescent="1.05">
      <c r="A12" s="58" t="s">
        <v>218</v>
      </c>
      <c r="R12" s="60"/>
      <c r="S12" s="60"/>
      <c r="AU12" s="61" t="s">
        <v>6</v>
      </c>
      <c r="BF12" s="62"/>
      <c r="BG12" s="62"/>
      <c r="BH12" s="62"/>
      <c r="BI12" s="62"/>
    </row>
    <row r="13" spans="1:64" s="59" customFormat="1" ht="119.25" customHeight="1" x14ac:dyDescent="1.05">
      <c r="A13" s="63" t="s">
        <v>76</v>
      </c>
      <c r="B13" s="64" t="s">
        <v>88</v>
      </c>
      <c r="C13" s="64"/>
      <c r="D13" s="64"/>
      <c r="E13" s="64"/>
      <c r="F13" s="65" t="s">
        <v>230</v>
      </c>
      <c r="G13" s="64" t="s">
        <v>87</v>
      </c>
      <c r="H13" s="64"/>
      <c r="I13" s="64"/>
      <c r="J13" s="65" t="s">
        <v>231</v>
      </c>
      <c r="K13" s="64" t="s">
        <v>86</v>
      </c>
      <c r="L13" s="64"/>
      <c r="M13" s="64"/>
      <c r="N13" s="64"/>
      <c r="O13" s="64" t="s">
        <v>85</v>
      </c>
      <c r="P13" s="64"/>
      <c r="Q13" s="64"/>
      <c r="R13" s="64"/>
      <c r="S13" s="65" t="s">
        <v>232</v>
      </c>
      <c r="T13" s="64" t="s">
        <v>84</v>
      </c>
      <c r="U13" s="64"/>
      <c r="V13" s="64"/>
      <c r="W13" s="65" t="s">
        <v>233</v>
      </c>
      <c r="X13" s="64" t="s">
        <v>83</v>
      </c>
      <c r="Y13" s="64"/>
      <c r="Z13" s="64"/>
      <c r="AA13" s="65" t="s">
        <v>234</v>
      </c>
      <c r="AB13" s="64" t="s">
        <v>82</v>
      </c>
      <c r="AC13" s="64"/>
      <c r="AD13" s="64"/>
      <c r="AE13" s="64"/>
      <c r="AF13" s="65" t="s">
        <v>235</v>
      </c>
      <c r="AG13" s="64" t="s">
        <v>81</v>
      </c>
      <c r="AH13" s="64"/>
      <c r="AI13" s="64"/>
      <c r="AJ13" s="65" t="s">
        <v>236</v>
      </c>
      <c r="AK13" s="64" t="s">
        <v>80</v>
      </c>
      <c r="AL13" s="64"/>
      <c r="AM13" s="64"/>
      <c r="AN13" s="64"/>
      <c r="AO13" s="64" t="s">
        <v>79</v>
      </c>
      <c r="AP13" s="64"/>
      <c r="AQ13" s="64"/>
      <c r="AR13" s="64"/>
      <c r="AS13" s="65" t="s">
        <v>237</v>
      </c>
      <c r="AT13" s="64" t="s">
        <v>78</v>
      </c>
      <c r="AU13" s="64"/>
      <c r="AV13" s="64"/>
      <c r="AW13" s="65" t="s">
        <v>238</v>
      </c>
      <c r="AX13" s="64" t="s">
        <v>77</v>
      </c>
      <c r="AY13" s="64"/>
      <c r="AZ13" s="64"/>
      <c r="BA13" s="66"/>
      <c r="BB13" s="67" t="s">
        <v>32</v>
      </c>
      <c r="BC13" s="67" t="s">
        <v>27</v>
      </c>
      <c r="BD13" s="67" t="s">
        <v>28</v>
      </c>
      <c r="BE13" s="67" t="s">
        <v>73</v>
      </c>
      <c r="BF13" s="67" t="s">
        <v>72</v>
      </c>
      <c r="BG13" s="67" t="s">
        <v>74</v>
      </c>
      <c r="BH13" s="67" t="s">
        <v>75</v>
      </c>
      <c r="BI13" s="67" t="s">
        <v>5</v>
      </c>
    </row>
    <row r="14" spans="1:64" s="59" customFormat="1" ht="409.5" customHeight="1" x14ac:dyDescent="1.05">
      <c r="A14" s="63"/>
      <c r="B14" s="68" t="s">
        <v>89</v>
      </c>
      <c r="C14" s="68" t="s">
        <v>36</v>
      </c>
      <c r="D14" s="68" t="s">
        <v>37</v>
      </c>
      <c r="E14" s="68" t="s">
        <v>38</v>
      </c>
      <c r="F14" s="69"/>
      <c r="G14" s="68" t="s">
        <v>39</v>
      </c>
      <c r="H14" s="68" t="s">
        <v>40</v>
      </c>
      <c r="I14" s="68" t="s">
        <v>41</v>
      </c>
      <c r="J14" s="69"/>
      <c r="K14" s="68" t="s">
        <v>42</v>
      </c>
      <c r="L14" s="68" t="s">
        <v>43</v>
      </c>
      <c r="M14" s="68" t="s">
        <v>44</v>
      </c>
      <c r="N14" s="68" t="s">
        <v>45</v>
      </c>
      <c r="O14" s="68" t="s">
        <v>35</v>
      </c>
      <c r="P14" s="68" t="s">
        <v>36</v>
      </c>
      <c r="Q14" s="68" t="s">
        <v>37</v>
      </c>
      <c r="R14" s="68" t="s">
        <v>38</v>
      </c>
      <c r="S14" s="69"/>
      <c r="T14" s="68" t="s">
        <v>46</v>
      </c>
      <c r="U14" s="68" t="s">
        <v>47</v>
      </c>
      <c r="V14" s="68" t="s">
        <v>48</v>
      </c>
      <c r="W14" s="69"/>
      <c r="X14" s="68" t="s">
        <v>49</v>
      </c>
      <c r="Y14" s="68" t="s">
        <v>50</v>
      </c>
      <c r="Z14" s="68" t="s">
        <v>51</v>
      </c>
      <c r="AA14" s="69"/>
      <c r="AB14" s="68" t="s">
        <v>49</v>
      </c>
      <c r="AC14" s="68" t="s">
        <v>50</v>
      </c>
      <c r="AD14" s="68" t="s">
        <v>51</v>
      </c>
      <c r="AE14" s="68" t="s">
        <v>52</v>
      </c>
      <c r="AF14" s="69"/>
      <c r="AG14" s="68" t="s">
        <v>39</v>
      </c>
      <c r="AH14" s="68" t="s">
        <v>40</v>
      </c>
      <c r="AI14" s="68" t="s">
        <v>41</v>
      </c>
      <c r="AJ14" s="69"/>
      <c r="AK14" s="68" t="s">
        <v>53</v>
      </c>
      <c r="AL14" s="68" t="s">
        <v>54</v>
      </c>
      <c r="AM14" s="68" t="s">
        <v>55</v>
      </c>
      <c r="AN14" s="68" t="s">
        <v>56</v>
      </c>
      <c r="AO14" s="68" t="s">
        <v>35</v>
      </c>
      <c r="AP14" s="68" t="s">
        <v>36</v>
      </c>
      <c r="AQ14" s="68" t="s">
        <v>37</v>
      </c>
      <c r="AR14" s="68" t="s">
        <v>38</v>
      </c>
      <c r="AS14" s="69"/>
      <c r="AT14" s="68" t="s">
        <v>39</v>
      </c>
      <c r="AU14" s="68" t="s">
        <v>40</v>
      </c>
      <c r="AV14" s="68" t="s">
        <v>41</v>
      </c>
      <c r="AW14" s="69"/>
      <c r="AX14" s="68" t="s">
        <v>42</v>
      </c>
      <c r="AY14" s="68" t="s">
        <v>43</v>
      </c>
      <c r="AZ14" s="68" t="s">
        <v>44</v>
      </c>
      <c r="BA14" s="70" t="s">
        <v>57</v>
      </c>
      <c r="BB14" s="71"/>
      <c r="BC14" s="71"/>
      <c r="BD14" s="71"/>
      <c r="BE14" s="71"/>
      <c r="BF14" s="71"/>
      <c r="BG14" s="71"/>
      <c r="BH14" s="71"/>
      <c r="BI14" s="71"/>
    </row>
    <row r="15" spans="1:64" s="59" customFormat="1" ht="81" customHeight="1" x14ac:dyDescent="1.05">
      <c r="A15" s="72" t="s">
        <v>24</v>
      </c>
      <c r="B15" s="73"/>
      <c r="C15" s="74"/>
      <c r="D15" s="74"/>
      <c r="E15" s="74"/>
      <c r="F15" s="74"/>
      <c r="G15" s="74"/>
      <c r="H15" s="74"/>
      <c r="I15" s="74"/>
      <c r="J15" s="73">
        <v>17</v>
      </c>
      <c r="K15" s="74"/>
      <c r="L15" s="74"/>
      <c r="M15" s="74"/>
      <c r="N15" s="74"/>
      <c r="O15" s="74"/>
      <c r="P15" s="74"/>
      <c r="Q15" s="74"/>
      <c r="R15" s="74"/>
      <c r="S15" s="75" t="s">
        <v>0</v>
      </c>
      <c r="T15" s="75" t="s">
        <v>0</v>
      </c>
      <c r="U15" s="75" t="s">
        <v>0</v>
      </c>
      <c r="V15" s="75" t="s">
        <v>0</v>
      </c>
      <c r="W15" s="73" t="s">
        <v>59</v>
      </c>
      <c r="X15" s="73" t="s">
        <v>59</v>
      </c>
      <c r="Y15" s="73"/>
      <c r="Z15" s="73"/>
      <c r="AA15" s="74"/>
      <c r="AB15" s="74"/>
      <c r="AC15" s="74"/>
      <c r="AD15" s="74"/>
      <c r="AE15" s="74"/>
      <c r="AF15" s="74"/>
      <c r="AG15" s="76"/>
      <c r="AH15" s="74"/>
      <c r="AI15" s="73">
        <v>17</v>
      </c>
      <c r="AJ15" s="74"/>
      <c r="AK15" s="74"/>
      <c r="AL15" s="74"/>
      <c r="AM15" s="74"/>
      <c r="AN15" s="74"/>
      <c r="AO15" s="75"/>
      <c r="AP15" s="75" t="s">
        <v>0</v>
      </c>
      <c r="AQ15" s="75" t="s">
        <v>0</v>
      </c>
      <c r="AR15" s="75" t="s">
        <v>0</v>
      </c>
      <c r="AS15" s="75" t="s">
        <v>0</v>
      </c>
      <c r="AT15" s="73" t="s">
        <v>1</v>
      </c>
      <c r="AU15" s="73" t="s">
        <v>1</v>
      </c>
      <c r="AV15" s="73" t="s">
        <v>1</v>
      </c>
      <c r="AW15" s="73" t="s">
        <v>1</v>
      </c>
      <c r="AX15" s="73" t="s">
        <v>59</v>
      </c>
      <c r="AY15" s="73" t="s">
        <v>59</v>
      </c>
      <c r="AZ15" s="73" t="s">
        <v>59</v>
      </c>
      <c r="BA15" s="73" t="s">
        <v>59</v>
      </c>
      <c r="BB15" s="73">
        <v>34</v>
      </c>
      <c r="BC15" s="73">
        <v>8</v>
      </c>
      <c r="BD15" s="73">
        <v>4</v>
      </c>
      <c r="BE15" s="73"/>
      <c r="BF15" s="73"/>
      <c r="BG15" s="73"/>
      <c r="BH15" s="73">
        <v>6</v>
      </c>
      <c r="BI15" s="73">
        <f>SUM(BB15:BH15)</f>
        <v>52</v>
      </c>
    </row>
    <row r="16" spans="1:64" s="59" customFormat="1" ht="78" customHeight="1" x14ac:dyDescent="1.05">
      <c r="A16" s="72" t="s">
        <v>25</v>
      </c>
      <c r="B16" s="73"/>
      <c r="C16" s="74"/>
      <c r="D16" s="74"/>
      <c r="E16" s="74"/>
      <c r="F16" s="74"/>
      <c r="G16" s="74"/>
      <c r="H16" s="74"/>
      <c r="I16" s="74"/>
      <c r="J16" s="73">
        <v>17</v>
      </c>
      <c r="K16" s="74"/>
      <c r="L16" s="74"/>
      <c r="M16" s="74"/>
      <c r="N16" s="74"/>
      <c r="O16" s="74"/>
      <c r="P16" s="74"/>
      <c r="Q16" s="74"/>
      <c r="R16" s="74"/>
      <c r="S16" s="75" t="s">
        <v>0</v>
      </c>
      <c r="T16" s="75" t="s">
        <v>0</v>
      </c>
      <c r="U16" s="75" t="s">
        <v>0</v>
      </c>
      <c r="V16" s="75" t="s">
        <v>0</v>
      </c>
      <c r="W16" s="73" t="s">
        <v>59</v>
      </c>
      <c r="X16" s="73" t="s">
        <v>59</v>
      </c>
      <c r="Y16" s="73"/>
      <c r="Z16" s="74"/>
      <c r="AA16" s="74"/>
      <c r="AB16" s="74"/>
      <c r="AC16" s="74"/>
      <c r="AD16" s="74"/>
      <c r="AE16" s="74"/>
      <c r="AF16" s="74"/>
      <c r="AG16" s="76"/>
      <c r="AH16" s="74"/>
      <c r="AI16" s="73">
        <v>17</v>
      </c>
      <c r="AJ16" s="74"/>
      <c r="AK16" s="74"/>
      <c r="AL16" s="74"/>
      <c r="AM16" s="74"/>
      <c r="AN16" s="74"/>
      <c r="AO16" s="74"/>
      <c r="AP16" s="75" t="s">
        <v>0</v>
      </c>
      <c r="AQ16" s="75" t="s">
        <v>0</v>
      </c>
      <c r="AR16" s="75" t="s">
        <v>0</v>
      </c>
      <c r="AS16" s="75" t="s">
        <v>0</v>
      </c>
      <c r="AT16" s="73" t="s">
        <v>61</v>
      </c>
      <c r="AU16" s="73" t="s">
        <v>61</v>
      </c>
      <c r="AV16" s="73" t="s">
        <v>61</v>
      </c>
      <c r="AW16" s="73" t="s">
        <v>61</v>
      </c>
      <c r="AX16" s="73" t="s">
        <v>59</v>
      </c>
      <c r="AY16" s="73" t="s">
        <v>59</v>
      </c>
      <c r="AZ16" s="73" t="s">
        <v>59</v>
      </c>
      <c r="BA16" s="73" t="s">
        <v>59</v>
      </c>
      <c r="BB16" s="73">
        <v>34</v>
      </c>
      <c r="BC16" s="73">
        <v>8</v>
      </c>
      <c r="BD16" s="73"/>
      <c r="BE16" s="73">
        <v>4</v>
      </c>
      <c r="BF16" s="73"/>
      <c r="BG16" s="73"/>
      <c r="BH16" s="73">
        <v>6</v>
      </c>
      <c r="BI16" s="73">
        <f>SUM(BB16:BH16)</f>
        <v>52</v>
      </c>
    </row>
    <row r="17" spans="1:68" s="59" customFormat="1" ht="72" customHeight="1" x14ac:dyDescent="1.05">
      <c r="A17" s="72" t="s">
        <v>26</v>
      </c>
      <c r="B17" s="73"/>
      <c r="C17" s="73"/>
      <c r="D17" s="73"/>
      <c r="E17" s="74"/>
      <c r="F17" s="74"/>
      <c r="G17" s="74"/>
      <c r="H17" s="74"/>
      <c r="I17" s="74"/>
      <c r="J17" s="73">
        <v>17</v>
      </c>
      <c r="K17" s="74"/>
      <c r="L17" s="74"/>
      <c r="M17" s="74"/>
      <c r="N17" s="74"/>
      <c r="O17" s="74"/>
      <c r="P17" s="74"/>
      <c r="Q17" s="74"/>
      <c r="R17" s="74"/>
      <c r="S17" s="75" t="s">
        <v>0</v>
      </c>
      <c r="T17" s="75" t="s">
        <v>0</v>
      </c>
      <c r="U17" s="75" t="s">
        <v>0</v>
      </c>
      <c r="V17" s="75" t="s">
        <v>0</v>
      </c>
      <c r="W17" s="73" t="s">
        <v>59</v>
      </c>
      <c r="X17" s="73" t="s">
        <v>59</v>
      </c>
      <c r="Y17" s="73"/>
      <c r="Z17" s="74"/>
      <c r="AA17" s="74"/>
      <c r="AB17" s="74"/>
      <c r="AC17" s="74"/>
      <c r="AD17" s="74"/>
      <c r="AE17" s="74"/>
      <c r="AF17" s="74"/>
      <c r="AG17" s="76"/>
      <c r="AH17" s="74"/>
      <c r="AI17" s="73">
        <v>17</v>
      </c>
      <c r="AJ17" s="74"/>
      <c r="AK17" s="74"/>
      <c r="AL17" s="74"/>
      <c r="AM17" s="75"/>
      <c r="AN17" s="75"/>
      <c r="AO17" s="75"/>
      <c r="AP17" s="75" t="s">
        <v>0</v>
      </c>
      <c r="AQ17" s="75" t="s">
        <v>0</v>
      </c>
      <c r="AR17" s="75" t="s">
        <v>0</v>
      </c>
      <c r="AS17" s="75" t="s">
        <v>0</v>
      </c>
      <c r="AT17" s="73" t="s">
        <v>61</v>
      </c>
      <c r="AU17" s="73" t="s">
        <v>61</v>
      </c>
      <c r="AV17" s="73" t="s">
        <v>61</v>
      </c>
      <c r="AW17" s="73" t="s">
        <v>61</v>
      </c>
      <c r="AX17" s="73" t="s">
        <v>59</v>
      </c>
      <c r="AY17" s="73" t="s">
        <v>59</v>
      </c>
      <c r="AZ17" s="73" t="s">
        <v>59</v>
      </c>
      <c r="BA17" s="73" t="s">
        <v>59</v>
      </c>
      <c r="BB17" s="73">
        <v>34</v>
      </c>
      <c r="BC17" s="73">
        <v>8</v>
      </c>
      <c r="BD17" s="73"/>
      <c r="BE17" s="73">
        <v>4</v>
      </c>
      <c r="BF17" s="73"/>
      <c r="BG17" s="73"/>
      <c r="BH17" s="73">
        <v>6</v>
      </c>
      <c r="BI17" s="73">
        <f>SUM(BB17:BH17)</f>
        <v>52</v>
      </c>
    </row>
    <row r="18" spans="1:68" s="59" customFormat="1" ht="69" customHeight="1" x14ac:dyDescent="1.05">
      <c r="A18" s="73" t="s">
        <v>113</v>
      </c>
      <c r="B18" s="73"/>
      <c r="C18" s="73"/>
      <c r="D18" s="73"/>
      <c r="E18" s="73"/>
      <c r="F18" s="74"/>
      <c r="G18" s="74"/>
      <c r="H18" s="74"/>
      <c r="I18" s="74"/>
      <c r="J18" s="73">
        <v>17</v>
      </c>
      <c r="K18" s="74"/>
      <c r="L18" s="74"/>
      <c r="M18" s="74"/>
      <c r="N18" s="74"/>
      <c r="O18" s="74"/>
      <c r="P18" s="74"/>
      <c r="Q18" s="74"/>
      <c r="R18" s="74"/>
      <c r="S18" s="75" t="s">
        <v>0</v>
      </c>
      <c r="T18" s="75" t="s">
        <v>0</v>
      </c>
      <c r="U18" s="75" t="s">
        <v>0</v>
      </c>
      <c r="V18" s="75" t="s">
        <v>0</v>
      </c>
      <c r="W18" s="73" t="s">
        <v>59</v>
      </c>
      <c r="X18" s="73" t="s">
        <v>59</v>
      </c>
      <c r="Y18" s="73"/>
      <c r="Z18" s="73"/>
      <c r="AA18" s="73">
        <v>4</v>
      </c>
      <c r="AB18" s="73"/>
      <c r="AC18" s="73" t="s">
        <v>61</v>
      </c>
      <c r="AD18" s="73" t="s">
        <v>61</v>
      </c>
      <c r="AE18" s="73" t="s">
        <v>61</v>
      </c>
      <c r="AF18" s="73" t="s">
        <v>61</v>
      </c>
      <c r="AG18" s="75" t="s">
        <v>91</v>
      </c>
      <c r="AH18" s="75" t="s">
        <v>91</v>
      </c>
      <c r="AI18" s="75" t="s">
        <v>91</v>
      </c>
      <c r="AJ18" s="75" t="s">
        <v>91</v>
      </c>
      <c r="AK18" s="75" t="s">
        <v>91</v>
      </c>
      <c r="AL18" s="75" t="s">
        <v>91</v>
      </c>
      <c r="AM18" s="75" t="s">
        <v>91</v>
      </c>
      <c r="AN18" s="75" t="s">
        <v>91</v>
      </c>
      <c r="AO18" s="75" t="s">
        <v>91</v>
      </c>
      <c r="AP18" s="75" t="s">
        <v>91</v>
      </c>
      <c r="AQ18" s="75" t="s">
        <v>63</v>
      </c>
      <c r="AR18" s="75" t="s">
        <v>63</v>
      </c>
      <c r="AS18" s="75"/>
      <c r="AT18" s="73"/>
      <c r="AU18" s="73"/>
      <c r="AV18" s="73"/>
      <c r="AW18" s="73"/>
      <c r="AX18" s="73"/>
      <c r="AY18" s="73"/>
      <c r="AZ18" s="73"/>
      <c r="BA18" s="73"/>
      <c r="BB18" s="73">
        <v>21</v>
      </c>
      <c r="BC18" s="73">
        <v>4</v>
      </c>
      <c r="BD18" s="73"/>
      <c r="BE18" s="73">
        <v>4</v>
      </c>
      <c r="BF18" s="73">
        <v>10</v>
      </c>
      <c r="BG18" s="73">
        <v>2</v>
      </c>
      <c r="BH18" s="73">
        <v>2</v>
      </c>
      <c r="BI18" s="73">
        <f>SUM(BB18:BH18)</f>
        <v>43</v>
      </c>
    </row>
    <row r="19" spans="1:68" s="59" customFormat="1" ht="64.5" customHeight="1" x14ac:dyDescent="1.0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80">
        <f t="shared" ref="BB19:BI19" si="0">SUM(BB15:BB18)</f>
        <v>123</v>
      </c>
      <c r="BC19" s="80">
        <f t="shared" si="0"/>
        <v>28</v>
      </c>
      <c r="BD19" s="80">
        <f t="shared" si="0"/>
        <v>4</v>
      </c>
      <c r="BE19" s="80">
        <f t="shared" si="0"/>
        <v>12</v>
      </c>
      <c r="BF19" s="80">
        <f t="shared" si="0"/>
        <v>10</v>
      </c>
      <c r="BG19" s="80">
        <f t="shared" si="0"/>
        <v>2</v>
      </c>
      <c r="BH19" s="80">
        <f t="shared" si="0"/>
        <v>20</v>
      </c>
      <c r="BI19" s="80">
        <f t="shared" si="0"/>
        <v>199</v>
      </c>
    </row>
    <row r="20" spans="1:68" s="59" customFormat="1" ht="74.25" x14ac:dyDescent="1.05">
      <c r="A20" s="77" t="s">
        <v>7</v>
      </c>
      <c r="B20" s="77"/>
      <c r="D20" s="77"/>
      <c r="E20" s="77"/>
      <c r="G20" s="81"/>
      <c r="H20" s="79" t="s">
        <v>92</v>
      </c>
      <c r="I20" s="77" t="s">
        <v>4</v>
      </c>
      <c r="N20" s="77"/>
      <c r="O20" s="77"/>
      <c r="P20" s="77"/>
      <c r="Q20" s="77"/>
      <c r="R20" s="82"/>
      <c r="W20" s="83" t="s">
        <v>1</v>
      </c>
      <c r="X20" s="79" t="s">
        <v>92</v>
      </c>
      <c r="Y20" s="77" t="s">
        <v>58</v>
      </c>
      <c r="AA20" s="77"/>
      <c r="AB20" s="77"/>
      <c r="AC20" s="77"/>
      <c r="AG20" s="77"/>
      <c r="AH20" s="77"/>
      <c r="AK20" s="84" t="s">
        <v>91</v>
      </c>
      <c r="AL20" s="79" t="s">
        <v>92</v>
      </c>
      <c r="AM20" s="77" t="s">
        <v>90</v>
      </c>
      <c r="AW20" s="84" t="s">
        <v>59</v>
      </c>
      <c r="AX20" s="79" t="s">
        <v>92</v>
      </c>
      <c r="AY20" s="77" t="s">
        <v>60</v>
      </c>
      <c r="BF20" s="62"/>
      <c r="BG20" s="62"/>
      <c r="BH20" s="62"/>
      <c r="BI20" s="62"/>
    </row>
    <row r="21" spans="1:68" s="59" customFormat="1" ht="37.5" customHeight="1" x14ac:dyDescent="1.05">
      <c r="A21" s="77"/>
      <c r="B21" s="77"/>
      <c r="C21" s="77"/>
      <c r="D21" s="77"/>
      <c r="E21" s="77"/>
      <c r="F21" s="77"/>
      <c r="G21" s="77"/>
      <c r="H21" s="77"/>
      <c r="I21" s="77"/>
      <c r="M21" s="77"/>
      <c r="N21" s="77"/>
      <c r="O21" s="77"/>
      <c r="P21" s="77"/>
      <c r="Q21" s="77"/>
      <c r="R21" s="82"/>
      <c r="W21" s="82"/>
      <c r="X21" s="77"/>
      <c r="Y21" s="77"/>
      <c r="Z21" s="77"/>
      <c r="AA21" s="77"/>
      <c r="AB21" s="77"/>
      <c r="AC21" s="77"/>
      <c r="AG21" s="77"/>
      <c r="AH21" s="77"/>
      <c r="AK21" s="77"/>
      <c r="AL21" s="77"/>
      <c r="AM21" s="77"/>
      <c r="BF21" s="62"/>
      <c r="BG21" s="62"/>
      <c r="BH21" s="62"/>
      <c r="BI21" s="62"/>
    </row>
    <row r="22" spans="1:68" s="59" customFormat="1" ht="74.25" x14ac:dyDescent="1.05">
      <c r="A22" s="77"/>
      <c r="B22" s="77"/>
      <c r="C22" s="77"/>
      <c r="D22" s="77"/>
      <c r="E22" s="77"/>
      <c r="G22" s="85" t="s">
        <v>0</v>
      </c>
      <c r="H22" s="79" t="s">
        <v>92</v>
      </c>
      <c r="I22" s="77" t="s">
        <v>64</v>
      </c>
      <c r="N22" s="77"/>
      <c r="O22" s="77"/>
      <c r="P22" s="77"/>
      <c r="Q22" s="77"/>
      <c r="R22" s="82"/>
      <c r="W22" s="84" t="s">
        <v>61</v>
      </c>
      <c r="X22" s="79" t="s">
        <v>92</v>
      </c>
      <c r="Y22" s="77" t="s">
        <v>65</v>
      </c>
      <c r="AA22" s="77"/>
      <c r="AB22" s="77"/>
      <c r="AC22" s="77"/>
      <c r="AG22" s="77"/>
      <c r="AH22" s="77"/>
      <c r="AK22" s="84" t="s">
        <v>63</v>
      </c>
      <c r="AL22" s="79" t="s">
        <v>92</v>
      </c>
      <c r="AM22" s="77" t="s">
        <v>62</v>
      </c>
      <c r="BF22" s="62"/>
      <c r="BG22" s="62"/>
      <c r="BH22" s="62"/>
      <c r="BI22" s="62"/>
    </row>
    <row r="23" spans="1:68" s="59" customFormat="1" ht="39.75" customHeight="1" x14ac:dyDescent="1.05">
      <c r="A23" s="77"/>
      <c r="B23" s="77"/>
      <c r="C23" s="77"/>
      <c r="D23" s="77"/>
      <c r="E23" s="77"/>
      <c r="F23" s="77"/>
      <c r="G23" s="77"/>
      <c r="I23" s="86"/>
      <c r="J23" s="79"/>
      <c r="K23" s="77"/>
      <c r="N23" s="77"/>
      <c r="O23" s="77"/>
      <c r="P23" s="77"/>
      <c r="Q23" s="77"/>
      <c r="R23" s="82"/>
      <c r="W23" s="87"/>
      <c r="X23" s="79"/>
      <c r="Y23" s="77"/>
      <c r="AA23" s="77"/>
      <c r="AB23" s="77"/>
      <c r="AC23" s="77"/>
      <c r="AG23" s="77"/>
      <c r="AH23" s="77"/>
      <c r="AJ23" s="87"/>
      <c r="AK23" s="79"/>
      <c r="AL23" s="77"/>
      <c r="BF23" s="62"/>
      <c r="BG23" s="62"/>
      <c r="BH23" s="62"/>
      <c r="BI23" s="62"/>
    </row>
    <row r="24" spans="1:68" s="59" customFormat="1" ht="75" thickBot="1" x14ac:dyDescent="1.100000000000000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82"/>
      <c r="S24" s="82"/>
      <c r="T24" s="77"/>
      <c r="U24" s="77"/>
      <c r="V24" s="77"/>
      <c r="W24" s="77"/>
      <c r="X24" s="77"/>
      <c r="Y24" s="77"/>
      <c r="Z24" s="77"/>
      <c r="AA24" s="58" t="s">
        <v>34</v>
      </c>
      <c r="AB24" s="77"/>
      <c r="AC24" s="77"/>
      <c r="AD24" s="77"/>
      <c r="AE24" s="77"/>
      <c r="AF24" s="77"/>
      <c r="AG24" s="77"/>
      <c r="AH24" s="77"/>
      <c r="AI24" s="77"/>
      <c r="BF24" s="62"/>
      <c r="BG24" s="62"/>
      <c r="BH24" s="62"/>
      <c r="BI24" s="62"/>
    </row>
    <row r="25" spans="1:68" s="59" customFormat="1" ht="68.25" customHeight="1" thickBot="1" x14ac:dyDescent="1.1000000000000001">
      <c r="A25" s="88" t="s">
        <v>94</v>
      </c>
      <c r="B25" s="89" t="s">
        <v>217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1"/>
      <c r="P25" s="92" t="s">
        <v>8</v>
      </c>
      <c r="Q25" s="93"/>
      <c r="R25" s="92" t="s">
        <v>9</v>
      </c>
      <c r="S25" s="94"/>
      <c r="T25" s="95" t="s">
        <v>10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98" t="s">
        <v>33</v>
      </c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100"/>
      <c r="BD25" s="101" t="s">
        <v>23</v>
      </c>
      <c r="BE25" s="102"/>
      <c r="BF25" s="103" t="s">
        <v>95</v>
      </c>
      <c r="BG25" s="94"/>
      <c r="BH25" s="94"/>
      <c r="BI25" s="104"/>
    </row>
    <row r="26" spans="1:68" s="59" customFormat="1" ht="69.75" customHeight="1" thickBot="1" x14ac:dyDescent="1.1000000000000001">
      <c r="A26" s="105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  <c r="P26" s="109"/>
      <c r="Q26" s="110"/>
      <c r="R26" s="109"/>
      <c r="S26" s="111"/>
      <c r="T26" s="103" t="s">
        <v>5</v>
      </c>
      <c r="U26" s="93"/>
      <c r="V26" s="92" t="s">
        <v>11</v>
      </c>
      <c r="W26" s="104"/>
      <c r="X26" s="112" t="s">
        <v>12</v>
      </c>
      <c r="Y26" s="112"/>
      <c r="Z26" s="112"/>
      <c r="AA26" s="112"/>
      <c r="AB26" s="112"/>
      <c r="AC26" s="112"/>
      <c r="AD26" s="112"/>
      <c r="AE26" s="113"/>
      <c r="AF26" s="114" t="s">
        <v>14</v>
      </c>
      <c r="AG26" s="115"/>
      <c r="AH26" s="115"/>
      <c r="AI26" s="115"/>
      <c r="AJ26" s="115"/>
      <c r="AK26" s="116"/>
      <c r="AL26" s="114" t="s">
        <v>15</v>
      </c>
      <c r="AM26" s="115"/>
      <c r="AN26" s="115"/>
      <c r="AO26" s="115"/>
      <c r="AP26" s="115"/>
      <c r="AQ26" s="116"/>
      <c r="AR26" s="114" t="s">
        <v>16</v>
      </c>
      <c r="AS26" s="115"/>
      <c r="AT26" s="115"/>
      <c r="AU26" s="115"/>
      <c r="AV26" s="115"/>
      <c r="AW26" s="116"/>
      <c r="AX26" s="114" t="s">
        <v>112</v>
      </c>
      <c r="AY26" s="115"/>
      <c r="AZ26" s="115"/>
      <c r="BA26" s="115"/>
      <c r="BB26" s="115"/>
      <c r="BC26" s="116"/>
      <c r="BD26" s="117"/>
      <c r="BE26" s="118"/>
      <c r="BF26" s="119"/>
      <c r="BG26" s="111"/>
      <c r="BH26" s="111"/>
      <c r="BI26" s="120"/>
    </row>
    <row r="27" spans="1:68" s="59" customFormat="1" ht="123.75" customHeight="1" thickBot="1" x14ac:dyDescent="1.1000000000000001">
      <c r="A27" s="105"/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109"/>
      <c r="Q27" s="110"/>
      <c r="R27" s="109"/>
      <c r="S27" s="111"/>
      <c r="T27" s="119"/>
      <c r="U27" s="110"/>
      <c r="V27" s="109"/>
      <c r="W27" s="120"/>
      <c r="X27" s="121" t="s">
        <v>13</v>
      </c>
      <c r="Y27" s="110"/>
      <c r="Z27" s="122" t="s">
        <v>96</v>
      </c>
      <c r="AA27" s="110"/>
      <c r="AB27" s="122" t="s">
        <v>97</v>
      </c>
      <c r="AC27" s="110"/>
      <c r="AD27" s="109" t="s">
        <v>71</v>
      </c>
      <c r="AE27" s="111"/>
      <c r="AF27" s="123" t="s">
        <v>125</v>
      </c>
      <c r="AG27" s="115"/>
      <c r="AH27" s="116"/>
      <c r="AI27" s="123" t="s">
        <v>126</v>
      </c>
      <c r="AJ27" s="115"/>
      <c r="AK27" s="116"/>
      <c r="AL27" s="123" t="s">
        <v>127</v>
      </c>
      <c r="AM27" s="115"/>
      <c r="AN27" s="116"/>
      <c r="AO27" s="123" t="s">
        <v>128</v>
      </c>
      <c r="AP27" s="115"/>
      <c r="AQ27" s="116"/>
      <c r="AR27" s="123" t="s">
        <v>129</v>
      </c>
      <c r="AS27" s="115"/>
      <c r="AT27" s="116"/>
      <c r="AU27" s="123" t="s">
        <v>130</v>
      </c>
      <c r="AV27" s="115"/>
      <c r="AW27" s="116"/>
      <c r="AX27" s="123" t="s">
        <v>219</v>
      </c>
      <c r="AY27" s="115"/>
      <c r="AZ27" s="116"/>
      <c r="BA27" s="123" t="s">
        <v>220</v>
      </c>
      <c r="BB27" s="115"/>
      <c r="BC27" s="116"/>
      <c r="BD27" s="117"/>
      <c r="BE27" s="118"/>
      <c r="BF27" s="119"/>
      <c r="BG27" s="111"/>
      <c r="BH27" s="111"/>
      <c r="BI27" s="120"/>
    </row>
    <row r="28" spans="1:68" s="59" customFormat="1" ht="291" customHeight="1" thickBot="1" x14ac:dyDescent="1.1000000000000001">
      <c r="A28" s="124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  <c r="P28" s="128"/>
      <c r="Q28" s="129"/>
      <c r="R28" s="128"/>
      <c r="S28" s="130"/>
      <c r="T28" s="131"/>
      <c r="U28" s="129"/>
      <c r="V28" s="128"/>
      <c r="W28" s="132"/>
      <c r="X28" s="130"/>
      <c r="Y28" s="129"/>
      <c r="Z28" s="128"/>
      <c r="AA28" s="129"/>
      <c r="AB28" s="128"/>
      <c r="AC28" s="129"/>
      <c r="AD28" s="128"/>
      <c r="AE28" s="130"/>
      <c r="AF28" s="133" t="s">
        <v>3</v>
      </c>
      <c r="AG28" s="134" t="s">
        <v>17</v>
      </c>
      <c r="AH28" s="135" t="s">
        <v>18</v>
      </c>
      <c r="AI28" s="133" t="s">
        <v>3</v>
      </c>
      <c r="AJ28" s="134" t="s">
        <v>17</v>
      </c>
      <c r="AK28" s="135" t="s">
        <v>18</v>
      </c>
      <c r="AL28" s="133" t="s">
        <v>3</v>
      </c>
      <c r="AM28" s="134" t="s">
        <v>17</v>
      </c>
      <c r="AN28" s="135" t="s">
        <v>18</v>
      </c>
      <c r="AO28" s="133" t="s">
        <v>3</v>
      </c>
      <c r="AP28" s="134" t="s">
        <v>17</v>
      </c>
      <c r="AQ28" s="135" t="s">
        <v>18</v>
      </c>
      <c r="AR28" s="133" t="s">
        <v>3</v>
      </c>
      <c r="AS28" s="134" t="s">
        <v>17</v>
      </c>
      <c r="AT28" s="135" t="s">
        <v>18</v>
      </c>
      <c r="AU28" s="136" t="s">
        <v>3</v>
      </c>
      <c r="AV28" s="137" t="s">
        <v>17</v>
      </c>
      <c r="AW28" s="138" t="s">
        <v>18</v>
      </c>
      <c r="AX28" s="133" t="s">
        <v>3</v>
      </c>
      <c r="AY28" s="134" t="s">
        <v>17</v>
      </c>
      <c r="AZ28" s="135" t="s">
        <v>18</v>
      </c>
      <c r="BA28" s="133" t="s">
        <v>3</v>
      </c>
      <c r="BB28" s="134" t="s">
        <v>17</v>
      </c>
      <c r="BC28" s="135" t="s">
        <v>18</v>
      </c>
      <c r="BD28" s="139"/>
      <c r="BE28" s="140"/>
      <c r="BF28" s="131"/>
      <c r="BG28" s="130"/>
      <c r="BH28" s="130"/>
      <c r="BI28" s="132"/>
    </row>
    <row r="29" spans="1:68" s="59" customFormat="1" ht="74.25" x14ac:dyDescent="1.05">
      <c r="A29" s="141">
        <v>1</v>
      </c>
      <c r="B29" s="142" t="s">
        <v>116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4"/>
      <c r="P29" s="145"/>
      <c r="Q29" s="146"/>
      <c r="R29" s="145"/>
      <c r="S29" s="147"/>
      <c r="T29" s="148">
        <f>T31+T36+T41+T45+T49+T61+T64+T68</f>
        <v>4940</v>
      </c>
      <c r="U29" s="149"/>
      <c r="V29" s="150">
        <f>V31+V36+V41+V45+V49+V61+V64+V68</f>
        <v>2136</v>
      </c>
      <c r="W29" s="150"/>
      <c r="X29" s="148">
        <f>X31+X36+X41+X45+X49+X61+X64+X68</f>
        <v>1058</v>
      </c>
      <c r="Y29" s="150"/>
      <c r="Z29" s="151">
        <f>Z31+Z36+Z41+Z45+Z49+Z61+Z64+Z68</f>
        <v>450</v>
      </c>
      <c r="AA29" s="150"/>
      <c r="AB29" s="151">
        <f>AB31+AB36+AB41+AB45+AB49+AB61+AB64+AB68</f>
        <v>532</v>
      </c>
      <c r="AC29" s="150"/>
      <c r="AD29" s="151">
        <f>AD31+AD36+AD41+AD45+AD49+AD61+AD64+AD68</f>
        <v>96</v>
      </c>
      <c r="AE29" s="152"/>
      <c r="AF29" s="153">
        <f t="shared" ref="AF29:BD29" si="1">AF31+AF36+AF41+AF45+AF49+AF61+AF64+AF68</f>
        <v>1092</v>
      </c>
      <c r="AG29" s="154">
        <f t="shared" si="1"/>
        <v>500</v>
      </c>
      <c r="AH29" s="155">
        <f t="shared" si="1"/>
        <v>27</v>
      </c>
      <c r="AI29" s="153">
        <f t="shared" si="1"/>
        <v>1094</v>
      </c>
      <c r="AJ29" s="156">
        <f t="shared" si="1"/>
        <v>492</v>
      </c>
      <c r="AK29" s="157">
        <f t="shared" si="1"/>
        <v>27</v>
      </c>
      <c r="AL29" s="153">
        <f t="shared" si="1"/>
        <v>740</v>
      </c>
      <c r="AM29" s="154">
        <f t="shared" si="1"/>
        <v>304</v>
      </c>
      <c r="AN29" s="155">
        <f t="shared" si="1"/>
        <v>18</v>
      </c>
      <c r="AO29" s="153">
        <f t="shared" si="1"/>
        <v>772</v>
      </c>
      <c r="AP29" s="154">
        <f t="shared" si="1"/>
        <v>328</v>
      </c>
      <c r="AQ29" s="155">
        <f t="shared" si="1"/>
        <v>19</v>
      </c>
      <c r="AR29" s="153">
        <f t="shared" si="1"/>
        <v>476</v>
      </c>
      <c r="AS29" s="156">
        <f t="shared" si="1"/>
        <v>168</v>
      </c>
      <c r="AT29" s="157">
        <f t="shared" si="1"/>
        <v>12</v>
      </c>
      <c r="AU29" s="153">
        <f t="shared" si="1"/>
        <v>330</v>
      </c>
      <c r="AV29" s="154">
        <f t="shared" si="1"/>
        <v>134</v>
      </c>
      <c r="AW29" s="155">
        <f t="shared" si="1"/>
        <v>9</v>
      </c>
      <c r="AX29" s="153">
        <f t="shared" si="1"/>
        <v>436</v>
      </c>
      <c r="AY29" s="156">
        <f t="shared" si="1"/>
        <v>210</v>
      </c>
      <c r="AZ29" s="157">
        <f t="shared" si="1"/>
        <v>12</v>
      </c>
      <c r="BA29" s="153">
        <f t="shared" si="1"/>
        <v>0</v>
      </c>
      <c r="BB29" s="154">
        <f t="shared" si="1"/>
        <v>0</v>
      </c>
      <c r="BC29" s="155">
        <f t="shared" si="1"/>
        <v>0</v>
      </c>
      <c r="BD29" s="148">
        <f t="shared" si="1"/>
        <v>124</v>
      </c>
      <c r="BE29" s="150"/>
      <c r="BF29" s="158"/>
      <c r="BG29" s="159"/>
      <c r="BH29" s="159"/>
      <c r="BI29" s="160"/>
    </row>
    <row r="30" spans="1:68" s="61" customFormat="1" ht="143.25" hidden="1" customHeight="1" x14ac:dyDescent="0.95">
      <c r="A30" s="161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4"/>
      <c r="P30" s="165"/>
      <c r="Q30" s="166"/>
      <c r="R30" s="165"/>
      <c r="S30" s="167"/>
      <c r="T30" s="168">
        <f>T31+T36</f>
        <v>1546</v>
      </c>
      <c r="U30" s="169"/>
      <c r="V30" s="170">
        <f>V31+V36</f>
        <v>714</v>
      </c>
      <c r="W30" s="171"/>
      <c r="X30" s="168">
        <f>X31+X36</f>
        <v>364</v>
      </c>
      <c r="Y30" s="169"/>
      <c r="Z30" s="172">
        <f>Z31+Z36</f>
        <v>82</v>
      </c>
      <c r="AA30" s="169"/>
      <c r="AB30" s="172">
        <f>AB31+AB36</f>
        <v>172</v>
      </c>
      <c r="AC30" s="169"/>
      <c r="AD30" s="170">
        <f>AD31+AD36</f>
        <v>96</v>
      </c>
      <c r="AE30" s="170"/>
      <c r="AF30" s="173"/>
      <c r="AG30" s="174"/>
      <c r="AH30" s="175"/>
      <c r="AI30" s="173"/>
      <c r="AJ30" s="174"/>
      <c r="AK30" s="175"/>
      <c r="AL30" s="173"/>
      <c r="AM30" s="174"/>
      <c r="AN30" s="175"/>
      <c r="AO30" s="173"/>
      <c r="AP30" s="174"/>
      <c r="AQ30" s="175"/>
      <c r="AR30" s="173"/>
      <c r="AS30" s="174"/>
      <c r="AT30" s="175"/>
      <c r="AU30" s="173"/>
      <c r="AV30" s="174"/>
      <c r="AW30" s="175"/>
      <c r="AX30" s="173"/>
      <c r="AY30" s="174"/>
      <c r="AZ30" s="175"/>
      <c r="BA30" s="173"/>
      <c r="BB30" s="174"/>
      <c r="BC30" s="175"/>
      <c r="BD30" s="172"/>
      <c r="BE30" s="170"/>
      <c r="BF30" s="176"/>
      <c r="BG30" s="177"/>
      <c r="BH30" s="177"/>
      <c r="BI30" s="178"/>
    </row>
    <row r="31" spans="1:68" s="61" customFormat="1" ht="152.25" customHeight="1" x14ac:dyDescent="0.95">
      <c r="A31" s="161" t="s">
        <v>98</v>
      </c>
      <c r="B31" s="162" t="s">
        <v>354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  <c r="P31" s="179"/>
      <c r="Q31" s="180"/>
      <c r="R31" s="179"/>
      <c r="S31" s="181"/>
      <c r="T31" s="182">
        <f>SUM(T32:U35)</f>
        <v>432</v>
      </c>
      <c r="U31" s="183"/>
      <c r="V31" s="184">
        <f>SUM(V32:W35)</f>
        <v>204</v>
      </c>
      <c r="W31" s="183"/>
      <c r="X31" s="182">
        <f>SUM(X32:Y35)</f>
        <v>108</v>
      </c>
      <c r="Y31" s="183"/>
      <c r="Z31" s="185">
        <f>SUM(Z32:AA35)</f>
        <v>0</v>
      </c>
      <c r="AA31" s="183"/>
      <c r="AB31" s="185">
        <f>SUM(AB32:AC35)</f>
        <v>0</v>
      </c>
      <c r="AC31" s="183"/>
      <c r="AD31" s="184">
        <f>SUM(AD32:AE35)</f>
        <v>96</v>
      </c>
      <c r="AE31" s="183"/>
      <c r="AF31" s="186">
        <f t="shared" ref="AF31:BC31" si="2">SUM(AF32:AF35)</f>
        <v>216</v>
      </c>
      <c r="AG31" s="187">
        <f t="shared" si="2"/>
        <v>94</v>
      </c>
      <c r="AH31" s="188">
        <f t="shared" si="2"/>
        <v>6</v>
      </c>
      <c r="AI31" s="186">
        <f t="shared" si="2"/>
        <v>0</v>
      </c>
      <c r="AJ31" s="187">
        <f t="shared" si="2"/>
        <v>0</v>
      </c>
      <c r="AK31" s="188">
        <f t="shared" si="2"/>
        <v>0</v>
      </c>
      <c r="AL31" s="186">
        <f t="shared" si="2"/>
        <v>0</v>
      </c>
      <c r="AM31" s="187">
        <f t="shared" si="2"/>
        <v>0</v>
      </c>
      <c r="AN31" s="188">
        <f t="shared" si="2"/>
        <v>0</v>
      </c>
      <c r="AO31" s="186">
        <f t="shared" si="2"/>
        <v>0</v>
      </c>
      <c r="AP31" s="187">
        <f t="shared" si="2"/>
        <v>0</v>
      </c>
      <c r="AQ31" s="188">
        <f t="shared" si="2"/>
        <v>0</v>
      </c>
      <c r="AR31" s="186">
        <f t="shared" si="2"/>
        <v>0</v>
      </c>
      <c r="AS31" s="187">
        <f t="shared" si="2"/>
        <v>0</v>
      </c>
      <c r="AT31" s="188">
        <f t="shared" si="2"/>
        <v>0</v>
      </c>
      <c r="AU31" s="186">
        <f t="shared" si="2"/>
        <v>0</v>
      </c>
      <c r="AV31" s="187">
        <f t="shared" si="2"/>
        <v>0</v>
      </c>
      <c r="AW31" s="188">
        <f t="shared" si="2"/>
        <v>0</v>
      </c>
      <c r="AX31" s="186">
        <f t="shared" si="2"/>
        <v>216</v>
      </c>
      <c r="AY31" s="187">
        <f t="shared" si="2"/>
        <v>110</v>
      </c>
      <c r="AZ31" s="188">
        <f t="shared" si="2"/>
        <v>6</v>
      </c>
      <c r="BA31" s="186">
        <f t="shared" si="2"/>
        <v>0</v>
      </c>
      <c r="BB31" s="187">
        <f t="shared" si="2"/>
        <v>0</v>
      </c>
      <c r="BC31" s="188">
        <f t="shared" si="2"/>
        <v>0</v>
      </c>
      <c r="BD31" s="182">
        <f>SUM(BD32:BE35)</f>
        <v>12</v>
      </c>
      <c r="BE31" s="183"/>
      <c r="BF31" s="189"/>
      <c r="BG31" s="190"/>
      <c r="BH31" s="190"/>
      <c r="BI31" s="191"/>
      <c r="BO31" s="192">
        <f>AF29+AI29+AL29+AO29+AR29+AU29+AX29</f>
        <v>4940</v>
      </c>
      <c r="BP31" s="192"/>
    </row>
    <row r="32" spans="1:68" s="59" customFormat="1" ht="74.25" x14ac:dyDescent="1.05">
      <c r="A32" s="193" t="s">
        <v>165</v>
      </c>
      <c r="B32" s="194" t="s">
        <v>228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  <c r="P32" s="66"/>
      <c r="Q32" s="197"/>
      <c r="R32" s="66">
        <v>1</v>
      </c>
      <c r="S32" s="198"/>
      <c r="T32" s="10">
        <f>AF32+AI32+AL32+AO32+AR32+AU32+AX32+BA32</f>
        <v>72</v>
      </c>
      <c r="U32" s="199"/>
      <c r="V32" s="11">
        <f>AG32+AJ32+AM32+AP32+AS32+AV32+AY32+BB32</f>
        <v>34</v>
      </c>
      <c r="W32" s="12"/>
      <c r="X32" s="10">
        <v>18</v>
      </c>
      <c r="Y32" s="199"/>
      <c r="Z32" s="200"/>
      <c r="AA32" s="199"/>
      <c r="AB32" s="200"/>
      <c r="AC32" s="199"/>
      <c r="AD32" s="11">
        <v>16</v>
      </c>
      <c r="AE32" s="199"/>
      <c r="AF32" s="201">
        <v>72</v>
      </c>
      <c r="AG32" s="202">
        <v>34</v>
      </c>
      <c r="AH32" s="203">
        <v>2</v>
      </c>
      <c r="AI32" s="201"/>
      <c r="AJ32" s="202"/>
      <c r="AK32" s="203"/>
      <c r="AL32" s="201"/>
      <c r="AM32" s="202"/>
      <c r="AN32" s="203"/>
      <c r="AO32" s="201"/>
      <c r="AP32" s="202"/>
      <c r="AQ32" s="203"/>
      <c r="AR32" s="201"/>
      <c r="AS32" s="202"/>
      <c r="AT32" s="203"/>
      <c r="AU32" s="201"/>
      <c r="AV32" s="202"/>
      <c r="AW32" s="203"/>
      <c r="AX32" s="201"/>
      <c r="AY32" s="202"/>
      <c r="AZ32" s="203"/>
      <c r="BA32" s="201"/>
      <c r="BB32" s="202"/>
      <c r="BC32" s="203"/>
      <c r="BD32" s="10">
        <f>AH32+AK32+AN32+AQ32+AT32+AW32+AZ32+BC32</f>
        <v>2</v>
      </c>
      <c r="BE32" s="12"/>
      <c r="BF32" s="204" t="s">
        <v>227</v>
      </c>
      <c r="BG32" s="205"/>
      <c r="BH32" s="205"/>
      <c r="BI32" s="206"/>
    </row>
    <row r="33" spans="1:61" s="59" customFormat="1" ht="62.25" customHeight="1" x14ac:dyDescent="1.05">
      <c r="A33" s="193" t="s">
        <v>106</v>
      </c>
      <c r="B33" s="194" t="s">
        <v>226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/>
      <c r="P33" s="66"/>
      <c r="Q33" s="197"/>
      <c r="R33" s="66">
        <v>1</v>
      </c>
      <c r="S33" s="198"/>
      <c r="T33" s="10">
        <f>AF33+AI33+AL33+AO33+AR33+AU33+AX33+BA33</f>
        <v>144</v>
      </c>
      <c r="U33" s="199"/>
      <c r="V33" s="11">
        <f>AG33+AJ33+AM33+AP33+AS33+AV33+AY33+BB33</f>
        <v>60</v>
      </c>
      <c r="W33" s="12"/>
      <c r="X33" s="10">
        <v>32</v>
      </c>
      <c r="Y33" s="199"/>
      <c r="Z33" s="200"/>
      <c r="AA33" s="199"/>
      <c r="AB33" s="200"/>
      <c r="AC33" s="199"/>
      <c r="AD33" s="11">
        <v>28</v>
      </c>
      <c r="AE33" s="199"/>
      <c r="AF33" s="201">
        <v>144</v>
      </c>
      <c r="AG33" s="202">
        <v>60</v>
      </c>
      <c r="AH33" s="203">
        <v>4</v>
      </c>
      <c r="AI33" s="201"/>
      <c r="AJ33" s="202"/>
      <c r="AK33" s="203"/>
      <c r="AL33" s="201"/>
      <c r="AM33" s="202"/>
      <c r="AN33" s="203"/>
      <c r="AO33" s="201"/>
      <c r="AP33" s="202"/>
      <c r="AQ33" s="203"/>
      <c r="AR33" s="201"/>
      <c r="AS33" s="202"/>
      <c r="AT33" s="203"/>
      <c r="AU33" s="201"/>
      <c r="AV33" s="202"/>
      <c r="AW33" s="203"/>
      <c r="AX33" s="201"/>
      <c r="AY33" s="202"/>
      <c r="AZ33" s="203"/>
      <c r="BA33" s="201"/>
      <c r="BB33" s="202"/>
      <c r="BC33" s="203"/>
      <c r="BD33" s="10">
        <f>AH33+AK33+AN33+AQ33+AT33+AW33+AZ33+BC33</f>
        <v>4</v>
      </c>
      <c r="BE33" s="12"/>
      <c r="BF33" s="204" t="s">
        <v>381</v>
      </c>
      <c r="BG33" s="205"/>
      <c r="BH33" s="205"/>
      <c r="BI33" s="206"/>
    </row>
    <row r="34" spans="1:61" s="59" customFormat="1" ht="61.5" customHeight="1" x14ac:dyDescent="1.05">
      <c r="A34" s="193" t="s">
        <v>277</v>
      </c>
      <c r="B34" s="194" t="s">
        <v>119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  <c r="P34" s="66"/>
      <c r="Q34" s="197"/>
      <c r="R34" s="66">
        <v>7</v>
      </c>
      <c r="S34" s="198"/>
      <c r="T34" s="10">
        <f>AF34+AI34+AL34+AO34+AR34+AU34+AX34+BA34</f>
        <v>72</v>
      </c>
      <c r="U34" s="199"/>
      <c r="V34" s="11">
        <f>AG34+AJ34+AM34+AP34+AS34+AV34+AY34+BB34</f>
        <v>34</v>
      </c>
      <c r="W34" s="12"/>
      <c r="X34" s="10">
        <v>18</v>
      </c>
      <c r="Y34" s="199"/>
      <c r="Z34" s="200"/>
      <c r="AA34" s="199"/>
      <c r="AB34" s="200"/>
      <c r="AC34" s="199"/>
      <c r="AD34" s="11">
        <v>16</v>
      </c>
      <c r="AE34" s="199"/>
      <c r="AF34" s="201"/>
      <c r="AG34" s="202"/>
      <c r="AH34" s="203"/>
      <c r="AI34" s="201"/>
      <c r="AJ34" s="202"/>
      <c r="AK34" s="203"/>
      <c r="AL34" s="201"/>
      <c r="AM34" s="202"/>
      <c r="AN34" s="203"/>
      <c r="AO34" s="201"/>
      <c r="AP34" s="202"/>
      <c r="AQ34" s="203"/>
      <c r="AR34" s="201"/>
      <c r="AS34" s="202"/>
      <c r="AT34" s="203"/>
      <c r="AU34" s="201"/>
      <c r="AV34" s="202"/>
      <c r="AW34" s="203"/>
      <c r="AX34" s="201">
        <v>72</v>
      </c>
      <c r="AY34" s="202">
        <v>34</v>
      </c>
      <c r="AZ34" s="203">
        <v>2</v>
      </c>
      <c r="BA34" s="201"/>
      <c r="BB34" s="202"/>
      <c r="BC34" s="203"/>
      <c r="BD34" s="10">
        <f>AH34+AK34+AN34+AQ34+AT34+AW34+AZ34+BC34</f>
        <v>2</v>
      </c>
      <c r="BE34" s="12"/>
      <c r="BF34" s="204" t="s">
        <v>377</v>
      </c>
      <c r="BG34" s="205"/>
      <c r="BH34" s="205"/>
      <c r="BI34" s="206"/>
    </row>
    <row r="35" spans="1:61" s="59" customFormat="1" ht="74.25" x14ac:dyDescent="1.05">
      <c r="A35" s="193" t="s">
        <v>278</v>
      </c>
      <c r="B35" s="194" t="s">
        <v>118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8"/>
      <c r="P35" s="66"/>
      <c r="Q35" s="197"/>
      <c r="R35" s="66">
        <v>7</v>
      </c>
      <c r="S35" s="198"/>
      <c r="T35" s="10">
        <f>AF35+AI35+AL35+AO35+AR35+AU35+AX35+BA35</f>
        <v>144</v>
      </c>
      <c r="U35" s="199"/>
      <c r="V35" s="11">
        <f>AG35+AJ35+AM35+AP35+AS35+AV35+AY35+BB35</f>
        <v>76</v>
      </c>
      <c r="W35" s="12"/>
      <c r="X35" s="10">
        <v>40</v>
      </c>
      <c r="Y35" s="199"/>
      <c r="Z35" s="200"/>
      <c r="AA35" s="199"/>
      <c r="AB35" s="200"/>
      <c r="AC35" s="199"/>
      <c r="AD35" s="11">
        <v>36</v>
      </c>
      <c r="AE35" s="199"/>
      <c r="AF35" s="201"/>
      <c r="AG35" s="202"/>
      <c r="AH35" s="203"/>
      <c r="AI35" s="201"/>
      <c r="AJ35" s="202"/>
      <c r="AK35" s="203"/>
      <c r="AL35" s="201"/>
      <c r="AM35" s="202"/>
      <c r="AN35" s="203"/>
      <c r="AO35" s="201"/>
      <c r="AP35" s="202"/>
      <c r="AQ35" s="203"/>
      <c r="AR35" s="201"/>
      <c r="AS35" s="202"/>
      <c r="AT35" s="203"/>
      <c r="AU35" s="201"/>
      <c r="AV35" s="202"/>
      <c r="AW35" s="203"/>
      <c r="AX35" s="201">
        <v>144</v>
      </c>
      <c r="AY35" s="202">
        <v>76</v>
      </c>
      <c r="AZ35" s="203">
        <v>4</v>
      </c>
      <c r="BA35" s="201"/>
      <c r="BB35" s="202"/>
      <c r="BC35" s="203"/>
      <c r="BD35" s="10">
        <f>AH35+AK35+AN35+AQ35+AT35+AW35+AZ35+BC35</f>
        <v>4</v>
      </c>
      <c r="BE35" s="12"/>
      <c r="BF35" s="204" t="s">
        <v>213</v>
      </c>
      <c r="BG35" s="205"/>
      <c r="BH35" s="205"/>
      <c r="BI35" s="206"/>
    </row>
    <row r="36" spans="1:61" s="59" customFormat="1" ht="153" customHeight="1" x14ac:dyDescent="1.05">
      <c r="A36" s="209" t="s">
        <v>103</v>
      </c>
      <c r="B36" s="210" t="s">
        <v>353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8"/>
      <c r="P36" s="66"/>
      <c r="Q36" s="197"/>
      <c r="R36" s="66"/>
      <c r="S36" s="198"/>
      <c r="T36" s="211">
        <f>SUM(T37:U39)</f>
        <v>1114</v>
      </c>
      <c r="U36" s="180"/>
      <c r="V36" s="181">
        <f>SUM(V37:W39)</f>
        <v>510</v>
      </c>
      <c r="W36" s="212"/>
      <c r="X36" s="211">
        <f>SUM(X37:Y39)</f>
        <v>256</v>
      </c>
      <c r="Y36" s="180"/>
      <c r="Z36" s="179">
        <f>SUM(Z37:AA39)</f>
        <v>82</v>
      </c>
      <c r="AA36" s="180"/>
      <c r="AB36" s="179">
        <f>SUM(AB37:AC39)</f>
        <v>172</v>
      </c>
      <c r="AC36" s="180"/>
      <c r="AD36" s="179">
        <f>SUM(AD37:AE39)</f>
        <v>0</v>
      </c>
      <c r="AE36" s="180"/>
      <c r="AF36" s="186">
        <f t="shared" ref="AF36:BC36" si="3">SUM(AF37:AF39)</f>
        <v>392</v>
      </c>
      <c r="AG36" s="187">
        <f t="shared" si="3"/>
        <v>170</v>
      </c>
      <c r="AH36" s="188">
        <f t="shared" si="3"/>
        <v>9</v>
      </c>
      <c r="AI36" s="186">
        <f t="shared" si="3"/>
        <v>586</v>
      </c>
      <c r="AJ36" s="187">
        <f t="shared" si="3"/>
        <v>272</v>
      </c>
      <c r="AK36" s="188">
        <f t="shared" si="3"/>
        <v>15</v>
      </c>
      <c r="AL36" s="186">
        <f t="shared" si="3"/>
        <v>136</v>
      </c>
      <c r="AM36" s="187">
        <f t="shared" si="3"/>
        <v>68</v>
      </c>
      <c r="AN36" s="188">
        <f t="shared" si="3"/>
        <v>3</v>
      </c>
      <c r="AO36" s="186">
        <f t="shared" si="3"/>
        <v>0</v>
      </c>
      <c r="AP36" s="187">
        <f t="shared" si="3"/>
        <v>0</v>
      </c>
      <c r="AQ36" s="188">
        <f t="shared" si="3"/>
        <v>0</v>
      </c>
      <c r="AR36" s="186">
        <f t="shared" si="3"/>
        <v>0</v>
      </c>
      <c r="AS36" s="187">
        <f t="shared" si="3"/>
        <v>0</v>
      </c>
      <c r="AT36" s="188">
        <f t="shared" si="3"/>
        <v>0</v>
      </c>
      <c r="AU36" s="186">
        <f t="shared" si="3"/>
        <v>0</v>
      </c>
      <c r="AV36" s="187">
        <f t="shared" si="3"/>
        <v>0</v>
      </c>
      <c r="AW36" s="188">
        <f t="shared" si="3"/>
        <v>0</v>
      </c>
      <c r="AX36" s="186">
        <f t="shared" si="3"/>
        <v>0</v>
      </c>
      <c r="AY36" s="187">
        <f t="shared" si="3"/>
        <v>0</v>
      </c>
      <c r="AZ36" s="188">
        <f t="shared" si="3"/>
        <v>0</v>
      </c>
      <c r="BA36" s="186">
        <f t="shared" si="3"/>
        <v>0</v>
      </c>
      <c r="BB36" s="187">
        <f t="shared" si="3"/>
        <v>0</v>
      </c>
      <c r="BC36" s="188">
        <f t="shared" si="3"/>
        <v>0</v>
      </c>
      <c r="BD36" s="182">
        <f>SUM(BD37:BE39)</f>
        <v>27</v>
      </c>
      <c r="BE36" s="183"/>
      <c r="BF36" s="213" t="s">
        <v>174</v>
      </c>
      <c r="BG36" s="214"/>
      <c r="BH36" s="214"/>
      <c r="BI36" s="215"/>
    </row>
    <row r="37" spans="1:61" s="59" customFormat="1" ht="66.75" customHeight="1" x14ac:dyDescent="1.05">
      <c r="A37" s="193" t="s">
        <v>104</v>
      </c>
      <c r="B37" s="194" t="s">
        <v>133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6"/>
      <c r="P37" s="66" t="s">
        <v>135</v>
      </c>
      <c r="Q37" s="197"/>
      <c r="R37" s="66"/>
      <c r="S37" s="216"/>
      <c r="T37" s="217">
        <f>AF37+AI37+AL37+AO37+AR37+AU37+AX37+BA37</f>
        <v>497</v>
      </c>
      <c r="U37" s="197"/>
      <c r="V37" s="198">
        <f>AG37+AJ37+AM37+AP37+AS37+AV37+AY37+BB37</f>
        <v>238</v>
      </c>
      <c r="W37" s="216"/>
      <c r="X37" s="217">
        <f>34+50+34</f>
        <v>118</v>
      </c>
      <c r="Y37" s="197"/>
      <c r="Z37" s="66"/>
      <c r="AA37" s="197"/>
      <c r="AB37" s="66">
        <f>34+52+34</f>
        <v>120</v>
      </c>
      <c r="AC37" s="197"/>
      <c r="AD37" s="198"/>
      <c r="AE37" s="198"/>
      <c r="AF37" s="218">
        <v>136</v>
      </c>
      <c r="AG37" s="73">
        <v>68</v>
      </c>
      <c r="AH37" s="219">
        <v>3</v>
      </c>
      <c r="AI37" s="218">
        <v>225</v>
      </c>
      <c r="AJ37" s="73">
        <v>102</v>
      </c>
      <c r="AK37" s="219">
        <v>6</v>
      </c>
      <c r="AL37" s="218">
        <v>136</v>
      </c>
      <c r="AM37" s="73">
        <v>68</v>
      </c>
      <c r="AN37" s="219">
        <v>3</v>
      </c>
      <c r="AO37" s="220"/>
      <c r="AP37" s="73"/>
      <c r="AQ37" s="221"/>
      <c r="AR37" s="218"/>
      <c r="AS37" s="73"/>
      <c r="AT37" s="219"/>
      <c r="AU37" s="218"/>
      <c r="AV37" s="73"/>
      <c r="AW37" s="219"/>
      <c r="AX37" s="218"/>
      <c r="AY37" s="73"/>
      <c r="AZ37" s="219"/>
      <c r="BA37" s="218"/>
      <c r="BB37" s="73"/>
      <c r="BC37" s="219"/>
      <c r="BD37" s="217">
        <f>AH37+AK37+AN37+AQ37+AT37+AW37+AZ37+BC37</f>
        <v>12</v>
      </c>
      <c r="BE37" s="216"/>
      <c r="BF37" s="222"/>
      <c r="BG37" s="223"/>
      <c r="BH37" s="223"/>
      <c r="BI37" s="224"/>
    </row>
    <row r="38" spans="1:61" s="59" customFormat="1" ht="66.75" customHeight="1" x14ac:dyDescent="1.05">
      <c r="A38" s="193" t="s">
        <v>117</v>
      </c>
      <c r="B38" s="194" t="s">
        <v>134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  <c r="P38" s="66">
        <v>1.2</v>
      </c>
      <c r="Q38" s="197"/>
      <c r="R38" s="66"/>
      <c r="S38" s="216"/>
      <c r="T38" s="217">
        <f>AF38+AI38+AL38+AO38+AR38+AU38+AX38+BA38</f>
        <v>481</v>
      </c>
      <c r="U38" s="197"/>
      <c r="V38" s="198">
        <f>AG38+AJ38+AM38+AP38+AS38+AV38+AY38+BB38</f>
        <v>204</v>
      </c>
      <c r="W38" s="216"/>
      <c r="X38" s="217">
        <v>104</v>
      </c>
      <c r="Y38" s="197"/>
      <c r="Z38" s="66">
        <v>48</v>
      </c>
      <c r="AA38" s="197"/>
      <c r="AB38" s="66">
        <v>52</v>
      </c>
      <c r="AC38" s="197"/>
      <c r="AD38" s="198"/>
      <c r="AE38" s="198"/>
      <c r="AF38" s="218">
        <v>256</v>
      </c>
      <c r="AG38" s="73">
        <v>102</v>
      </c>
      <c r="AH38" s="219">
        <v>6</v>
      </c>
      <c r="AI38" s="218">
        <v>225</v>
      </c>
      <c r="AJ38" s="73">
        <v>102</v>
      </c>
      <c r="AK38" s="219">
        <v>6</v>
      </c>
      <c r="AL38" s="218"/>
      <c r="AM38" s="73"/>
      <c r="AN38" s="219"/>
      <c r="AO38" s="218"/>
      <c r="AP38" s="73"/>
      <c r="AQ38" s="219"/>
      <c r="AR38" s="218"/>
      <c r="AS38" s="73"/>
      <c r="AT38" s="219"/>
      <c r="AU38" s="218"/>
      <c r="AV38" s="73"/>
      <c r="AW38" s="219"/>
      <c r="AX38" s="218"/>
      <c r="AY38" s="73"/>
      <c r="AZ38" s="219"/>
      <c r="BA38" s="218"/>
      <c r="BB38" s="73"/>
      <c r="BC38" s="219"/>
      <c r="BD38" s="217">
        <f>AH38+AK38+AN38+AQ38+AT38+AW38+AZ38+BC38</f>
        <v>12</v>
      </c>
      <c r="BE38" s="216"/>
      <c r="BF38" s="222"/>
      <c r="BG38" s="223"/>
      <c r="BH38" s="223"/>
      <c r="BI38" s="224"/>
    </row>
    <row r="39" spans="1:61" s="59" customFormat="1" ht="64.5" customHeight="1" x14ac:dyDescent="1.05">
      <c r="A39" s="193" t="s">
        <v>279</v>
      </c>
      <c r="B39" s="194" t="s">
        <v>136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  <c r="P39" s="66">
        <v>2</v>
      </c>
      <c r="Q39" s="197"/>
      <c r="R39" s="66"/>
      <c r="S39" s="198"/>
      <c r="T39" s="217">
        <f>AF39+AI39+AL39+AO39+AR39+AU39+AX39+BA39</f>
        <v>136</v>
      </c>
      <c r="U39" s="197"/>
      <c r="V39" s="198">
        <f>AG39+AJ39+AM39+AP39+AS39+AV39+AY39+BB39</f>
        <v>68</v>
      </c>
      <c r="W39" s="216"/>
      <c r="X39" s="217">
        <v>34</v>
      </c>
      <c r="Y39" s="197"/>
      <c r="Z39" s="66">
        <v>34</v>
      </c>
      <c r="AA39" s="197"/>
      <c r="AB39" s="66"/>
      <c r="AC39" s="197"/>
      <c r="AD39" s="198"/>
      <c r="AE39" s="198"/>
      <c r="AF39" s="218"/>
      <c r="AG39" s="73"/>
      <c r="AH39" s="219"/>
      <c r="AI39" s="218">
        <v>136</v>
      </c>
      <c r="AJ39" s="73">
        <v>68</v>
      </c>
      <c r="AK39" s="219">
        <v>3</v>
      </c>
      <c r="AL39" s="218"/>
      <c r="AM39" s="73"/>
      <c r="AN39" s="219"/>
      <c r="AO39" s="225"/>
      <c r="AP39" s="73"/>
      <c r="AQ39" s="226"/>
      <c r="AR39" s="218"/>
      <c r="AS39" s="73"/>
      <c r="AT39" s="219"/>
      <c r="AU39" s="218"/>
      <c r="AV39" s="73"/>
      <c r="AW39" s="219"/>
      <c r="AX39" s="218"/>
      <c r="AY39" s="73"/>
      <c r="AZ39" s="219"/>
      <c r="BA39" s="218"/>
      <c r="BB39" s="73"/>
      <c r="BC39" s="219"/>
      <c r="BD39" s="217">
        <f>AH39+AK39+AN39+AQ39+AT39+AW39+AZ39+BC39</f>
        <v>3</v>
      </c>
      <c r="BE39" s="216"/>
      <c r="BF39" s="227"/>
      <c r="BG39" s="228"/>
      <c r="BH39" s="228"/>
      <c r="BI39" s="229"/>
    </row>
    <row r="40" spans="1:61" s="59" customFormat="1" ht="173.25" hidden="1" customHeight="1" x14ac:dyDescent="1.05">
      <c r="A40" s="161"/>
      <c r="B40" s="162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1"/>
      <c r="P40" s="232"/>
      <c r="Q40" s="233"/>
      <c r="R40" s="232"/>
      <c r="S40" s="234"/>
      <c r="T40" s="235">
        <f>T41+T44</f>
        <v>5932</v>
      </c>
      <c r="U40" s="166"/>
      <c r="V40" s="167">
        <f>V41+V44</f>
        <v>2474</v>
      </c>
      <c r="W40" s="166"/>
      <c r="X40" s="235">
        <f>X41+X44</f>
        <v>1286</v>
      </c>
      <c r="Y40" s="166"/>
      <c r="Z40" s="165">
        <f>Z41+Z44</f>
        <v>686</v>
      </c>
      <c r="AA40" s="166"/>
      <c r="AB40" s="165">
        <f>AB41+AB44</f>
        <v>502</v>
      </c>
      <c r="AC40" s="166"/>
      <c r="AD40" s="167">
        <f>AD41+AD44</f>
        <v>0</v>
      </c>
      <c r="AE40" s="166"/>
      <c r="AF40" s="236"/>
      <c r="AG40" s="237"/>
      <c r="AH40" s="238"/>
      <c r="AI40" s="236"/>
      <c r="AJ40" s="237"/>
      <c r="AK40" s="238"/>
      <c r="AL40" s="236"/>
      <c r="AM40" s="237"/>
      <c r="AN40" s="238"/>
      <c r="AO40" s="236"/>
      <c r="AP40" s="237"/>
      <c r="AQ40" s="238"/>
      <c r="AR40" s="236"/>
      <c r="AS40" s="237"/>
      <c r="AT40" s="238"/>
      <c r="AU40" s="236"/>
      <c r="AV40" s="237"/>
      <c r="AW40" s="238"/>
      <c r="AX40" s="236"/>
      <c r="AY40" s="237"/>
      <c r="AZ40" s="238"/>
      <c r="BA40" s="236"/>
      <c r="BB40" s="237"/>
      <c r="BC40" s="238"/>
      <c r="BD40" s="235">
        <f>BD41+BD44</f>
        <v>9</v>
      </c>
      <c r="BE40" s="166"/>
      <c r="BF40" s="176"/>
      <c r="BG40" s="177"/>
      <c r="BH40" s="177"/>
      <c r="BI40" s="178"/>
    </row>
    <row r="41" spans="1:61" s="59" customFormat="1" ht="74.25" x14ac:dyDescent="1.05">
      <c r="A41" s="161" t="s">
        <v>105</v>
      </c>
      <c r="B41" s="239" t="s">
        <v>349</v>
      </c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1"/>
      <c r="P41" s="66"/>
      <c r="Q41" s="197"/>
      <c r="R41" s="66"/>
      <c r="S41" s="198"/>
      <c r="T41" s="211">
        <f>SUM(T42:U43)</f>
        <v>360</v>
      </c>
      <c r="U41" s="180"/>
      <c r="V41" s="181">
        <f>SUM(V42:W43)</f>
        <v>134</v>
      </c>
      <c r="W41" s="180"/>
      <c r="X41" s="211">
        <f>SUM(X42:Y43)</f>
        <v>0</v>
      </c>
      <c r="Y41" s="180"/>
      <c r="Z41" s="179">
        <f>SUM(Z42:AA43)</f>
        <v>0</v>
      </c>
      <c r="AA41" s="180"/>
      <c r="AB41" s="179">
        <f>SUM(AB42:AC43)</f>
        <v>134</v>
      </c>
      <c r="AC41" s="180"/>
      <c r="AD41" s="181">
        <f>SUM(AD42:AE43)</f>
        <v>0</v>
      </c>
      <c r="AE41" s="212"/>
      <c r="AF41" s="242">
        <f t="shared" ref="AF41:BC41" si="4">SUM(AF42:AF43)</f>
        <v>130</v>
      </c>
      <c r="AG41" s="243">
        <f t="shared" si="4"/>
        <v>50</v>
      </c>
      <c r="AH41" s="244">
        <f t="shared" si="4"/>
        <v>3</v>
      </c>
      <c r="AI41" s="242">
        <f t="shared" si="4"/>
        <v>136</v>
      </c>
      <c r="AJ41" s="243">
        <f t="shared" si="4"/>
        <v>50</v>
      </c>
      <c r="AK41" s="244">
        <f t="shared" si="4"/>
        <v>3</v>
      </c>
      <c r="AL41" s="242">
        <f t="shared" si="4"/>
        <v>94</v>
      </c>
      <c r="AM41" s="243">
        <f t="shared" si="4"/>
        <v>34</v>
      </c>
      <c r="AN41" s="244">
        <f t="shared" si="4"/>
        <v>3</v>
      </c>
      <c r="AO41" s="242">
        <f t="shared" si="4"/>
        <v>0</v>
      </c>
      <c r="AP41" s="243">
        <f t="shared" si="4"/>
        <v>0</v>
      </c>
      <c r="AQ41" s="244">
        <f t="shared" si="4"/>
        <v>0</v>
      </c>
      <c r="AR41" s="242">
        <f t="shared" si="4"/>
        <v>0</v>
      </c>
      <c r="AS41" s="243">
        <f t="shared" si="4"/>
        <v>0</v>
      </c>
      <c r="AT41" s="244">
        <f t="shared" si="4"/>
        <v>0</v>
      </c>
      <c r="AU41" s="242">
        <f t="shared" si="4"/>
        <v>0</v>
      </c>
      <c r="AV41" s="243">
        <f t="shared" si="4"/>
        <v>0</v>
      </c>
      <c r="AW41" s="244">
        <f t="shared" si="4"/>
        <v>0</v>
      </c>
      <c r="AX41" s="242">
        <f t="shared" si="4"/>
        <v>0</v>
      </c>
      <c r="AY41" s="243">
        <f t="shared" si="4"/>
        <v>0</v>
      </c>
      <c r="AZ41" s="244">
        <f t="shared" si="4"/>
        <v>0</v>
      </c>
      <c r="BA41" s="242">
        <f t="shared" si="4"/>
        <v>0</v>
      </c>
      <c r="BB41" s="243">
        <f t="shared" si="4"/>
        <v>0</v>
      </c>
      <c r="BC41" s="244">
        <f t="shared" si="4"/>
        <v>0</v>
      </c>
      <c r="BD41" s="179">
        <f>SUM(BD42:BE43)</f>
        <v>9</v>
      </c>
      <c r="BE41" s="181"/>
      <c r="BF41" s="204"/>
      <c r="BG41" s="205"/>
      <c r="BH41" s="205"/>
      <c r="BI41" s="206"/>
    </row>
    <row r="42" spans="1:61" s="59" customFormat="1" ht="74.25" x14ac:dyDescent="1.05">
      <c r="A42" s="193" t="s">
        <v>167</v>
      </c>
      <c r="B42" s="194" t="s">
        <v>140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6"/>
      <c r="P42" s="66">
        <v>2</v>
      </c>
      <c r="Q42" s="197"/>
      <c r="R42" s="66">
        <v>1</v>
      </c>
      <c r="S42" s="198"/>
      <c r="T42" s="217">
        <f>AF42+AI42+AL42+AO42+AR42+AU42+AX42+BA42</f>
        <v>266</v>
      </c>
      <c r="U42" s="197"/>
      <c r="V42" s="198">
        <f>AG42+AJ42+AM42+AP42+AS42+AV42+AY42+BB42</f>
        <v>100</v>
      </c>
      <c r="W42" s="216"/>
      <c r="X42" s="217"/>
      <c r="Y42" s="197"/>
      <c r="Z42" s="66"/>
      <c r="AA42" s="197"/>
      <c r="AB42" s="66">
        <v>100</v>
      </c>
      <c r="AC42" s="197"/>
      <c r="AD42" s="198"/>
      <c r="AE42" s="198"/>
      <c r="AF42" s="218">
        <v>130</v>
      </c>
      <c r="AG42" s="73">
        <v>50</v>
      </c>
      <c r="AH42" s="219">
        <v>3</v>
      </c>
      <c r="AI42" s="218">
        <v>136</v>
      </c>
      <c r="AJ42" s="73">
        <v>50</v>
      </c>
      <c r="AK42" s="219">
        <v>3</v>
      </c>
      <c r="AL42" s="218"/>
      <c r="AM42" s="73"/>
      <c r="AN42" s="219"/>
      <c r="AO42" s="218"/>
      <c r="AP42" s="73"/>
      <c r="AQ42" s="219"/>
      <c r="AR42" s="218"/>
      <c r="AS42" s="73"/>
      <c r="AT42" s="219"/>
      <c r="AU42" s="218"/>
      <c r="AV42" s="73"/>
      <c r="AW42" s="219"/>
      <c r="AX42" s="218"/>
      <c r="AY42" s="73"/>
      <c r="AZ42" s="219"/>
      <c r="BA42" s="218"/>
      <c r="BB42" s="73"/>
      <c r="BC42" s="219"/>
      <c r="BD42" s="217">
        <f>AH42+AK42+AN42+AQ42+AT42+AW42+AZ42+BC42</f>
        <v>6</v>
      </c>
      <c r="BE42" s="216"/>
      <c r="BF42" s="204" t="s">
        <v>171</v>
      </c>
      <c r="BG42" s="205"/>
      <c r="BH42" s="205"/>
      <c r="BI42" s="206"/>
    </row>
    <row r="43" spans="1:61" s="59" customFormat="1" ht="144.75" customHeight="1" x14ac:dyDescent="1.05">
      <c r="A43" s="193" t="s">
        <v>168</v>
      </c>
      <c r="B43" s="194" t="s">
        <v>141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6"/>
      <c r="P43" s="66"/>
      <c r="Q43" s="197"/>
      <c r="R43" s="66">
        <v>3</v>
      </c>
      <c r="S43" s="198"/>
      <c r="T43" s="217">
        <f>AF43+AI43+AL43+AO43+AR43+AU43+AX43+BA43</f>
        <v>94</v>
      </c>
      <c r="U43" s="197"/>
      <c r="V43" s="198">
        <f>AG43+AJ43+AM43+AP43+AS43+AV43+AY43+BB43</f>
        <v>34</v>
      </c>
      <c r="W43" s="216"/>
      <c r="X43" s="217"/>
      <c r="Y43" s="197"/>
      <c r="Z43" s="66"/>
      <c r="AA43" s="197"/>
      <c r="AB43" s="66">
        <v>34</v>
      </c>
      <c r="AC43" s="197"/>
      <c r="AD43" s="198"/>
      <c r="AE43" s="198"/>
      <c r="AF43" s="218"/>
      <c r="AG43" s="73"/>
      <c r="AH43" s="219"/>
      <c r="AI43" s="218"/>
      <c r="AJ43" s="73"/>
      <c r="AK43" s="219"/>
      <c r="AL43" s="218">
        <v>94</v>
      </c>
      <c r="AM43" s="73">
        <v>34</v>
      </c>
      <c r="AN43" s="219">
        <v>3</v>
      </c>
      <c r="AO43" s="218"/>
      <c r="AP43" s="73"/>
      <c r="AQ43" s="219"/>
      <c r="AR43" s="245"/>
      <c r="AS43" s="73"/>
      <c r="AT43" s="219"/>
      <c r="AU43" s="218"/>
      <c r="AV43" s="73"/>
      <c r="AW43" s="219"/>
      <c r="AX43" s="218"/>
      <c r="AY43" s="73"/>
      <c r="AZ43" s="219"/>
      <c r="BA43" s="218"/>
      <c r="BB43" s="73"/>
      <c r="BC43" s="219"/>
      <c r="BD43" s="217">
        <f>AH43+AK43+AN43+AQ43+AT43+AW43+AZ43+BC43</f>
        <v>3</v>
      </c>
      <c r="BE43" s="216"/>
      <c r="BF43" s="204" t="s">
        <v>299</v>
      </c>
      <c r="BG43" s="205"/>
      <c r="BH43" s="205"/>
      <c r="BI43" s="206"/>
    </row>
    <row r="44" spans="1:61" s="59" customFormat="1" ht="101.25" hidden="1" customHeight="1" x14ac:dyDescent="1.05">
      <c r="A44" s="161" t="s">
        <v>117</v>
      </c>
      <c r="B44" s="162" t="s">
        <v>166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  <c r="P44" s="232"/>
      <c r="Q44" s="233"/>
      <c r="R44" s="232"/>
      <c r="S44" s="246"/>
      <c r="T44" s="235">
        <f>SUM(T46:U71)</f>
        <v>5572</v>
      </c>
      <c r="U44" s="166"/>
      <c r="V44" s="165">
        <f>SUM(V46:W71)</f>
        <v>2340</v>
      </c>
      <c r="W44" s="247"/>
      <c r="X44" s="235">
        <f>SUM(X46:Y71)</f>
        <v>1286</v>
      </c>
      <c r="Y44" s="166"/>
      <c r="Z44" s="165">
        <f>SUM(Z46:AA71)</f>
        <v>686</v>
      </c>
      <c r="AA44" s="166"/>
      <c r="AB44" s="165">
        <f>SUM(AB46:AC71)</f>
        <v>368</v>
      </c>
      <c r="AC44" s="166"/>
      <c r="AD44" s="165">
        <f>SUM(AD46:AE71)</f>
        <v>0</v>
      </c>
      <c r="AE44" s="247"/>
      <c r="AF44" s="236"/>
      <c r="AG44" s="237"/>
      <c r="AH44" s="238"/>
      <c r="AI44" s="236"/>
      <c r="AJ44" s="237"/>
      <c r="AK44" s="238"/>
      <c r="AL44" s="236"/>
      <c r="AM44" s="237"/>
      <c r="AN44" s="238"/>
      <c r="AO44" s="236"/>
      <c r="AP44" s="237"/>
      <c r="AQ44" s="238"/>
      <c r="AR44" s="236"/>
      <c r="AS44" s="237"/>
      <c r="AT44" s="238"/>
      <c r="AU44" s="236"/>
      <c r="AV44" s="237"/>
      <c r="AW44" s="238"/>
      <c r="AX44" s="236"/>
      <c r="AY44" s="237"/>
      <c r="AZ44" s="238"/>
      <c r="BA44" s="236"/>
      <c r="BB44" s="237"/>
      <c r="BC44" s="238"/>
      <c r="BD44" s="235"/>
      <c r="BE44" s="247"/>
      <c r="BF44" s="189"/>
      <c r="BG44" s="190"/>
      <c r="BH44" s="190"/>
      <c r="BI44" s="191"/>
    </row>
    <row r="45" spans="1:61" s="59" customFormat="1" ht="74.25" x14ac:dyDescent="1.05">
      <c r="A45" s="161" t="s">
        <v>280</v>
      </c>
      <c r="B45" s="239" t="s">
        <v>318</v>
      </c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1"/>
      <c r="P45" s="66"/>
      <c r="Q45" s="197"/>
      <c r="R45" s="66"/>
      <c r="S45" s="198"/>
      <c r="T45" s="211">
        <f>SUM(T46:U48)</f>
        <v>496</v>
      </c>
      <c r="U45" s="180"/>
      <c r="V45" s="181">
        <f>SUM(V46:W48)</f>
        <v>236</v>
      </c>
      <c r="W45" s="180"/>
      <c r="X45" s="211">
        <f>SUM(X46:Y48)</f>
        <v>102</v>
      </c>
      <c r="Y45" s="180"/>
      <c r="Z45" s="179">
        <f>SUM(Z46:AA48)</f>
        <v>50</v>
      </c>
      <c r="AA45" s="180"/>
      <c r="AB45" s="179">
        <f>SUM(AB46:AC48)</f>
        <v>84</v>
      </c>
      <c r="AC45" s="180"/>
      <c r="AD45" s="181">
        <f>SUM(AD46:AE48)</f>
        <v>0</v>
      </c>
      <c r="AE45" s="212"/>
      <c r="AF45" s="242">
        <f t="shared" ref="AF45:BC45" si="5">SUM(AF46:AF48)</f>
        <v>224</v>
      </c>
      <c r="AG45" s="243">
        <f t="shared" si="5"/>
        <v>118</v>
      </c>
      <c r="AH45" s="244">
        <f t="shared" si="5"/>
        <v>6</v>
      </c>
      <c r="AI45" s="242">
        <f t="shared" si="5"/>
        <v>272</v>
      </c>
      <c r="AJ45" s="243">
        <f t="shared" si="5"/>
        <v>118</v>
      </c>
      <c r="AK45" s="244">
        <f t="shared" si="5"/>
        <v>6</v>
      </c>
      <c r="AL45" s="242">
        <f t="shared" si="5"/>
        <v>0</v>
      </c>
      <c r="AM45" s="243">
        <f t="shared" si="5"/>
        <v>0</v>
      </c>
      <c r="AN45" s="244">
        <f t="shared" si="5"/>
        <v>0</v>
      </c>
      <c r="AO45" s="242">
        <f t="shared" si="5"/>
        <v>0</v>
      </c>
      <c r="AP45" s="243">
        <f t="shared" si="5"/>
        <v>0</v>
      </c>
      <c r="AQ45" s="244">
        <f t="shared" si="5"/>
        <v>0</v>
      </c>
      <c r="AR45" s="242">
        <f t="shared" si="5"/>
        <v>0</v>
      </c>
      <c r="AS45" s="243">
        <f t="shared" si="5"/>
        <v>0</v>
      </c>
      <c r="AT45" s="244">
        <f t="shared" si="5"/>
        <v>0</v>
      </c>
      <c r="AU45" s="242">
        <f t="shared" si="5"/>
        <v>0</v>
      </c>
      <c r="AV45" s="243">
        <f t="shared" si="5"/>
        <v>0</v>
      </c>
      <c r="AW45" s="244">
        <f t="shared" si="5"/>
        <v>0</v>
      </c>
      <c r="AX45" s="242">
        <f t="shared" si="5"/>
        <v>0</v>
      </c>
      <c r="AY45" s="243">
        <f t="shared" si="5"/>
        <v>0</v>
      </c>
      <c r="AZ45" s="244">
        <f t="shared" si="5"/>
        <v>0</v>
      </c>
      <c r="BA45" s="242">
        <f t="shared" si="5"/>
        <v>0</v>
      </c>
      <c r="BB45" s="243">
        <f t="shared" si="5"/>
        <v>0</v>
      </c>
      <c r="BC45" s="244">
        <f t="shared" si="5"/>
        <v>0</v>
      </c>
      <c r="BD45" s="179">
        <f>SUM(BD46:BE48)</f>
        <v>12</v>
      </c>
      <c r="BE45" s="181"/>
      <c r="BF45" s="204"/>
      <c r="BG45" s="205"/>
      <c r="BH45" s="205"/>
      <c r="BI45" s="206"/>
    </row>
    <row r="46" spans="1:61" s="59" customFormat="1" ht="84.75" x14ac:dyDescent="1.05">
      <c r="A46" s="193" t="s">
        <v>320</v>
      </c>
      <c r="B46" s="194" t="s">
        <v>143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/>
      <c r="P46" s="66">
        <v>1</v>
      </c>
      <c r="Q46" s="197"/>
      <c r="R46" s="248" t="s">
        <v>319</v>
      </c>
      <c r="S46" s="249"/>
      <c r="T46" s="217">
        <f t="shared" ref="T46" si="6">AF46+AI46+AL46+AO46+AR46+AU46+AX46+BA46</f>
        <v>266</v>
      </c>
      <c r="U46" s="197"/>
      <c r="V46" s="66">
        <f t="shared" ref="V46" si="7">AG46+AJ46+AM46+AP46+AS46+AV46+AY46+BB46</f>
        <v>118</v>
      </c>
      <c r="W46" s="216"/>
      <c r="X46" s="217">
        <v>34</v>
      </c>
      <c r="Y46" s="197"/>
      <c r="Z46" s="66"/>
      <c r="AA46" s="197"/>
      <c r="AB46" s="66">
        <v>84</v>
      </c>
      <c r="AC46" s="197"/>
      <c r="AD46" s="66"/>
      <c r="AE46" s="216"/>
      <c r="AF46" s="218">
        <v>130</v>
      </c>
      <c r="AG46" s="73">
        <v>50</v>
      </c>
      <c r="AH46" s="219">
        <v>3</v>
      </c>
      <c r="AI46" s="218">
        <v>136</v>
      </c>
      <c r="AJ46" s="73">
        <v>68</v>
      </c>
      <c r="AK46" s="219">
        <v>3</v>
      </c>
      <c r="AL46" s="218"/>
      <c r="AM46" s="73"/>
      <c r="AN46" s="250"/>
      <c r="AO46" s="218"/>
      <c r="AP46" s="73"/>
      <c r="AQ46" s="219"/>
      <c r="AR46" s="245"/>
      <c r="AS46" s="73"/>
      <c r="AT46" s="219"/>
      <c r="AU46" s="218"/>
      <c r="AV46" s="73"/>
      <c r="AW46" s="219"/>
      <c r="AX46" s="218"/>
      <c r="AY46" s="73"/>
      <c r="AZ46" s="219"/>
      <c r="BA46" s="218"/>
      <c r="BB46" s="73"/>
      <c r="BC46" s="219"/>
      <c r="BD46" s="217">
        <f>AH46+AK46+AN46+AQ46+AT46+AW46+AZ46+BC46</f>
        <v>6</v>
      </c>
      <c r="BE46" s="216"/>
      <c r="BF46" s="204" t="s">
        <v>175</v>
      </c>
      <c r="BG46" s="205"/>
      <c r="BH46" s="205"/>
      <c r="BI46" s="206"/>
    </row>
    <row r="47" spans="1:61" s="59" customFormat="1" ht="74.25" x14ac:dyDescent="1.05">
      <c r="A47" s="251" t="s">
        <v>351</v>
      </c>
      <c r="B47" s="252" t="s">
        <v>202</v>
      </c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4"/>
      <c r="P47" s="232">
        <v>1</v>
      </c>
      <c r="Q47" s="233"/>
      <c r="R47" s="232"/>
      <c r="S47" s="246"/>
      <c r="T47" s="255">
        <f t="shared" ref="T47:T48" si="8">AF47+AI47+AL47+AO47+AR47+AU47+AX47+BA47</f>
        <v>94</v>
      </c>
      <c r="U47" s="233"/>
      <c r="V47" s="232">
        <f>AG47+AJ47+AM47+AP47+AS47+AV47+AY47+BB47</f>
        <v>68</v>
      </c>
      <c r="W47" s="246"/>
      <c r="X47" s="255">
        <v>34</v>
      </c>
      <c r="Y47" s="233"/>
      <c r="Z47" s="232">
        <v>34</v>
      </c>
      <c r="AA47" s="233"/>
      <c r="AB47" s="232"/>
      <c r="AC47" s="233"/>
      <c r="AD47" s="232"/>
      <c r="AE47" s="246"/>
      <c r="AF47" s="256">
        <v>94</v>
      </c>
      <c r="AG47" s="80">
        <v>68</v>
      </c>
      <c r="AH47" s="257">
        <v>3</v>
      </c>
      <c r="AI47" s="256"/>
      <c r="AJ47" s="80"/>
      <c r="AK47" s="257"/>
      <c r="AL47" s="256"/>
      <c r="AM47" s="80"/>
      <c r="AN47" s="257"/>
      <c r="AO47" s="258"/>
      <c r="AP47" s="80"/>
      <c r="AQ47" s="259"/>
      <c r="AR47" s="256"/>
      <c r="AS47" s="80"/>
      <c r="AT47" s="257"/>
      <c r="AU47" s="256"/>
      <c r="AV47" s="80"/>
      <c r="AW47" s="257"/>
      <c r="AX47" s="256"/>
      <c r="AY47" s="80"/>
      <c r="AZ47" s="257"/>
      <c r="BA47" s="256"/>
      <c r="BB47" s="80"/>
      <c r="BC47" s="257"/>
      <c r="BD47" s="255">
        <f>AH47+AK47+AN47+AQ47+AT47+AW47+AZ47+BC47</f>
        <v>3</v>
      </c>
      <c r="BE47" s="246"/>
      <c r="BF47" s="189" t="s">
        <v>176</v>
      </c>
      <c r="BG47" s="190"/>
      <c r="BH47" s="190"/>
      <c r="BI47" s="191"/>
    </row>
    <row r="48" spans="1:61" s="59" customFormat="1" ht="74.25" x14ac:dyDescent="1.05">
      <c r="A48" s="251" t="s">
        <v>321</v>
      </c>
      <c r="B48" s="252" t="s">
        <v>155</v>
      </c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4"/>
      <c r="P48" s="232">
        <v>2</v>
      </c>
      <c r="Q48" s="233"/>
      <c r="R48" s="232"/>
      <c r="S48" s="234"/>
      <c r="T48" s="255">
        <f t="shared" si="8"/>
        <v>136</v>
      </c>
      <c r="U48" s="233"/>
      <c r="V48" s="234">
        <f t="shared" ref="V48" si="9">AG48+AJ48+AM48+AP48+AS48+AV48+AY48+BB48</f>
        <v>50</v>
      </c>
      <c r="W48" s="246"/>
      <c r="X48" s="255">
        <v>34</v>
      </c>
      <c r="Y48" s="233"/>
      <c r="Z48" s="232">
        <v>16</v>
      </c>
      <c r="AA48" s="233"/>
      <c r="AB48" s="232"/>
      <c r="AC48" s="233"/>
      <c r="AD48" s="234"/>
      <c r="AE48" s="234"/>
      <c r="AF48" s="218"/>
      <c r="AG48" s="73"/>
      <c r="AH48" s="219"/>
      <c r="AI48" s="218">
        <v>136</v>
      </c>
      <c r="AJ48" s="73">
        <v>50</v>
      </c>
      <c r="AK48" s="219">
        <v>3</v>
      </c>
      <c r="AL48" s="218"/>
      <c r="AM48" s="73"/>
      <c r="AN48" s="219"/>
      <c r="AO48" s="225"/>
      <c r="AP48" s="73"/>
      <c r="AQ48" s="226"/>
      <c r="AR48" s="218"/>
      <c r="AS48" s="73"/>
      <c r="AT48" s="219"/>
      <c r="AU48" s="218"/>
      <c r="AV48" s="73"/>
      <c r="AW48" s="219"/>
      <c r="AX48" s="218"/>
      <c r="AY48" s="73"/>
      <c r="AZ48" s="219"/>
      <c r="BA48" s="218"/>
      <c r="BB48" s="73"/>
      <c r="BC48" s="219"/>
      <c r="BD48" s="255">
        <f t="shared" ref="BD48" si="10">AH48+AK48+AN48+AQ48+AT48+AW48+AZ48+BC48</f>
        <v>3</v>
      </c>
      <c r="BE48" s="246"/>
      <c r="BF48" s="189" t="s">
        <v>177</v>
      </c>
      <c r="BG48" s="190"/>
      <c r="BH48" s="190"/>
      <c r="BI48" s="191"/>
    </row>
    <row r="49" spans="1:62" s="59" customFormat="1" ht="74.25" x14ac:dyDescent="1.05">
      <c r="A49" s="161" t="s">
        <v>281</v>
      </c>
      <c r="B49" s="239" t="s">
        <v>322</v>
      </c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1"/>
      <c r="P49" s="260"/>
      <c r="Q49" s="261"/>
      <c r="R49" s="260"/>
      <c r="S49" s="262"/>
      <c r="T49" s="211">
        <f>SUM(T50:U54)</f>
        <v>922</v>
      </c>
      <c r="U49" s="180"/>
      <c r="V49" s="179">
        <f>SUM(V50:W54)</f>
        <v>326</v>
      </c>
      <c r="W49" s="212"/>
      <c r="X49" s="181">
        <f>SUM(X50:Y54)</f>
        <v>186</v>
      </c>
      <c r="Y49" s="180"/>
      <c r="Z49" s="181">
        <f>SUM(Z50:AA54)</f>
        <v>32</v>
      </c>
      <c r="AA49" s="180"/>
      <c r="AB49" s="181">
        <f>SUM(AB50:AC54)</f>
        <v>108</v>
      </c>
      <c r="AC49" s="180"/>
      <c r="AD49" s="179">
        <f>SUM(AD50:AE54)</f>
        <v>0</v>
      </c>
      <c r="AE49" s="212"/>
      <c r="AF49" s="242">
        <f t="shared" ref="AF49:BC49" si="11">SUM(AF50:AF54)</f>
        <v>0</v>
      </c>
      <c r="AG49" s="243">
        <f t="shared" si="11"/>
        <v>0</v>
      </c>
      <c r="AH49" s="244">
        <f t="shared" si="11"/>
        <v>0</v>
      </c>
      <c r="AI49" s="242">
        <f t="shared" si="11"/>
        <v>0</v>
      </c>
      <c r="AJ49" s="243">
        <f t="shared" si="11"/>
        <v>0</v>
      </c>
      <c r="AK49" s="244">
        <f t="shared" si="11"/>
        <v>0</v>
      </c>
      <c r="AL49" s="242">
        <f t="shared" si="11"/>
        <v>134</v>
      </c>
      <c r="AM49" s="243">
        <f t="shared" si="11"/>
        <v>50</v>
      </c>
      <c r="AN49" s="244">
        <f t="shared" si="11"/>
        <v>3</v>
      </c>
      <c r="AO49" s="242">
        <f t="shared" si="11"/>
        <v>532</v>
      </c>
      <c r="AP49" s="243">
        <f t="shared" si="11"/>
        <v>192</v>
      </c>
      <c r="AQ49" s="244">
        <f t="shared" si="11"/>
        <v>13</v>
      </c>
      <c r="AR49" s="242">
        <f t="shared" si="11"/>
        <v>256</v>
      </c>
      <c r="AS49" s="243">
        <f t="shared" si="11"/>
        <v>84</v>
      </c>
      <c r="AT49" s="244">
        <f t="shared" si="11"/>
        <v>6</v>
      </c>
      <c r="AU49" s="242">
        <f t="shared" si="11"/>
        <v>0</v>
      </c>
      <c r="AV49" s="243">
        <f t="shared" si="11"/>
        <v>0</v>
      </c>
      <c r="AW49" s="244">
        <f t="shared" si="11"/>
        <v>0</v>
      </c>
      <c r="AX49" s="242">
        <f t="shared" si="11"/>
        <v>0</v>
      </c>
      <c r="AY49" s="243">
        <f t="shared" si="11"/>
        <v>0</v>
      </c>
      <c r="AZ49" s="244">
        <f t="shared" si="11"/>
        <v>0</v>
      </c>
      <c r="BA49" s="242">
        <f t="shared" si="11"/>
        <v>0</v>
      </c>
      <c r="BB49" s="243">
        <f t="shared" si="11"/>
        <v>0</v>
      </c>
      <c r="BC49" s="244">
        <f t="shared" si="11"/>
        <v>0</v>
      </c>
      <c r="BD49" s="179">
        <f>SUM(BD50:BE54)</f>
        <v>22</v>
      </c>
      <c r="BE49" s="212"/>
      <c r="BF49" s="263"/>
      <c r="BG49" s="264"/>
      <c r="BH49" s="264"/>
      <c r="BI49" s="265"/>
    </row>
    <row r="50" spans="1:62" s="59" customFormat="1" ht="74.25" customHeight="1" x14ac:dyDescent="1.05">
      <c r="A50" s="193" t="s">
        <v>323</v>
      </c>
      <c r="B50" s="194" t="s">
        <v>157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6"/>
      <c r="P50" s="66">
        <v>4</v>
      </c>
      <c r="Q50" s="197"/>
      <c r="R50" s="66">
        <v>3</v>
      </c>
      <c r="S50" s="216"/>
      <c r="T50" s="217">
        <f t="shared" ref="T50:T51" si="12">AF50+AI50+AL50+AO50+AR50+AU50+AX50+BA50</f>
        <v>270</v>
      </c>
      <c r="U50" s="197"/>
      <c r="V50" s="66">
        <f t="shared" ref="V50:V51" si="13">AG50+AJ50+AM50+AP50+AS50+AV50+AY50+BB50</f>
        <v>118</v>
      </c>
      <c r="W50" s="216"/>
      <c r="X50" s="217">
        <v>68</v>
      </c>
      <c r="Y50" s="197"/>
      <c r="Z50" s="66"/>
      <c r="AA50" s="197"/>
      <c r="AB50" s="66">
        <v>50</v>
      </c>
      <c r="AC50" s="197"/>
      <c r="AD50" s="66"/>
      <c r="AE50" s="216"/>
      <c r="AF50" s="218"/>
      <c r="AG50" s="73"/>
      <c r="AH50" s="219"/>
      <c r="AI50" s="218"/>
      <c r="AJ50" s="73"/>
      <c r="AK50" s="219"/>
      <c r="AL50" s="218">
        <v>134</v>
      </c>
      <c r="AM50" s="73">
        <v>50</v>
      </c>
      <c r="AN50" s="219">
        <v>3</v>
      </c>
      <c r="AO50" s="218">
        <v>136</v>
      </c>
      <c r="AP50" s="73">
        <v>68</v>
      </c>
      <c r="AQ50" s="219">
        <v>3</v>
      </c>
      <c r="AR50" s="218"/>
      <c r="AS50" s="73"/>
      <c r="AT50" s="219"/>
      <c r="AU50" s="218"/>
      <c r="AV50" s="73"/>
      <c r="AW50" s="219"/>
      <c r="AX50" s="218"/>
      <c r="AY50" s="73"/>
      <c r="AZ50" s="219"/>
      <c r="BA50" s="218"/>
      <c r="BB50" s="73"/>
      <c r="BC50" s="219"/>
      <c r="BD50" s="217">
        <f t="shared" ref="BD50:BD51" si="14">AH50+AK50+AN50+AQ50+AT50+AW50+AZ50+BC50</f>
        <v>6</v>
      </c>
      <c r="BE50" s="216"/>
      <c r="BF50" s="266" t="s">
        <v>195</v>
      </c>
      <c r="BG50" s="267"/>
      <c r="BH50" s="267"/>
      <c r="BI50" s="268"/>
    </row>
    <row r="51" spans="1:62" s="59" customFormat="1" ht="74.25" x14ac:dyDescent="1.05">
      <c r="A51" s="83" t="s">
        <v>324</v>
      </c>
      <c r="B51" s="194" t="s">
        <v>144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/>
      <c r="P51" s="66"/>
      <c r="Q51" s="197"/>
      <c r="R51" s="66">
        <v>4</v>
      </c>
      <c r="S51" s="216"/>
      <c r="T51" s="217">
        <f t="shared" si="12"/>
        <v>256</v>
      </c>
      <c r="U51" s="197"/>
      <c r="V51" s="66">
        <f t="shared" si="13"/>
        <v>84</v>
      </c>
      <c r="W51" s="216"/>
      <c r="X51" s="217">
        <v>50</v>
      </c>
      <c r="Y51" s="197"/>
      <c r="Z51" s="66">
        <v>16</v>
      </c>
      <c r="AA51" s="197"/>
      <c r="AB51" s="66">
        <v>18</v>
      </c>
      <c r="AC51" s="197"/>
      <c r="AD51" s="66"/>
      <c r="AE51" s="216"/>
      <c r="AF51" s="218"/>
      <c r="AG51" s="73"/>
      <c r="AH51" s="219"/>
      <c r="AI51" s="218"/>
      <c r="AJ51" s="73"/>
      <c r="AK51" s="219"/>
      <c r="AL51" s="218"/>
      <c r="AM51" s="73"/>
      <c r="AN51" s="250"/>
      <c r="AO51" s="218">
        <v>256</v>
      </c>
      <c r="AP51" s="73">
        <v>84</v>
      </c>
      <c r="AQ51" s="250">
        <v>6</v>
      </c>
      <c r="AR51" s="218"/>
      <c r="AS51" s="73"/>
      <c r="AT51" s="250"/>
      <c r="AU51" s="218"/>
      <c r="AV51" s="73"/>
      <c r="AW51" s="250"/>
      <c r="AX51" s="218"/>
      <c r="AY51" s="73"/>
      <c r="AZ51" s="219"/>
      <c r="BA51" s="218"/>
      <c r="BB51" s="73"/>
      <c r="BC51" s="219"/>
      <c r="BD51" s="217">
        <f t="shared" si="14"/>
        <v>6</v>
      </c>
      <c r="BE51" s="216"/>
      <c r="BF51" s="189"/>
      <c r="BG51" s="190"/>
      <c r="BH51" s="190"/>
      <c r="BI51" s="191"/>
    </row>
    <row r="52" spans="1:62" s="59" customFormat="1" ht="151.5" customHeight="1" x14ac:dyDescent="1.05">
      <c r="A52" s="269" t="s">
        <v>325</v>
      </c>
      <c r="B52" s="194" t="s">
        <v>146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6"/>
      <c r="P52" s="66">
        <v>4</v>
      </c>
      <c r="Q52" s="197"/>
      <c r="R52" s="66"/>
      <c r="S52" s="216"/>
      <c r="T52" s="217">
        <f>AF52+AI52+AL52+AO52+AR52+AU52+AX52+BA52</f>
        <v>100</v>
      </c>
      <c r="U52" s="197"/>
      <c r="V52" s="66">
        <f t="shared" ref="V52:V54" si="15">AG52+AJ52+AM52+AP52+AS52+AV52+AY52+BB52</f>
        <v>40</v>
      </c>
      <c r="W52" s="216"/>
      <c r="X52" s="217">
        <v>18</v>
      </c>
      <c r="Y52" s="197"/>
      <c r="Z52" s="66">
        <v>16</v>
      </c>
      <c r="AA52" s="197"/>
      <c r="AB52" s="66">
        <v>6</v>
      </c>
      <c r="AC52" s="197"/>
      <c r="AD52" s="66"/>
      <c r="AE52" s="216"/>
      <c r="AF52" s="218"/>
      <c r="AG52" s="73"/>
      <c r="AH52" s="219"/>
      <c r="AI52" s="218"/>
      <c r="AJ52" s="73"/>
      <c r="AK52" s="219"/>
      <c r="AL52" s="218"/>
      <c r="AM52" s="73"/>
      <c r="AN52" s="219"/>
      <c r="AO52" s="245">
        <v>100</v>
      </c>
      <c r="AP52" s="73">
        <v>40</v>
      </c>
      <c r="AQ52" s="219">
        <v>3</v>
      </c>
      <c r="AR52" s="245"/>
      <c r="AS52" s="73"/>
      <c r="AT52" s="219"/>
      <c r="AU52" s="245"/>
      <c r="AV52" s="73"/>
      <c r="AW52" s="219"/>
      <c r="AX52" s="245"/>
      <c r="AY52" s="73"/>
      <c r="AZ52" s="219"/>
      <c r="BA52" s="218"/>
      <c r="BB52" s="73"/>
      <c r="BC52" s="219"/>
      <c r="BD52" s="217">
        <f>AH52+AK52+AN52+AQ52+AT52+AW52+AZ52+BC52</f>
        <v>3</v>
      </c>
      <c r="BE52" s="216"/>
      <c r="BF52" s="204" t="s">
        <v>196</v>
      </c>
      <c r="BG52" s="205"/>
      <c r="BH52" s="205"/>
      <c r="BI52" s="206"/>
    </row>
    <row r="53" spans="1:62" s="59" customFormat="1" ht="234" customHeight="1" x14ac:dyDescent="1.05">
      <c r="A53" s="270"/>
      <c r="B53" s="194" t="s">
        <v>216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/>
      <c r="P53" s="66" t="s">
        <v>215</v>
      </c>
      <c r="Q53" s="197"/>
      <c r="R53" s="66"/>
      <c r="S53" s="216"/>
      <c r="T53" s="217">
        <f>AF53+AI53+AL53+AO53+AR53+AU53+AX53+BA53</f>
        <v>40</v>
      </c>
      <c r="U53" s="197"/>
      <c r="V53" s="66">
        <f t="shared" si="15"/>
        <v>0</v>
      </c>
      <c r="W53" s="216"/>
      <c r="X53" s="217"/>
      <c r="Y53" s="197"/>
      <c r="Z53" s="66"/>
      <c r="AA53" s="197"/>
      <c r="AB53" s="66"/>
      <c r="AC53" s="197"/>
      <c r="AD53" s="66"/>
      <c r="AE53" s="216"/>
      <c r="AF53" s="218"/>
      <c r="AG53" s="73"/>
      <c r="AH53" s="219"/>
      <c r="AI53" s="218"/>
      <c r="AJ53" s="73"/>
      <c r="AK53" s="219"/>
      <c r="AL53" s="218"/>
      <c r="AM53" s="73"/>
      <c r="AN53" s="219"/>
      <c r="AO53" s="245">
        <v>40</v>
      </c>
      <c r="AP53" s="73"/>
      <c r="AQ53" s="219">
        <v>1</v>
      </c>
      <c r="AR53" s="245"/>
      <c r="AS53" s="73"/>
      <c r="AT53" s="219"/>
      <c r="AU53" s="245"/>
      <c r="AV53" s="73"/>
      <c r="AW53" s="219"/>
      <c r="AX53" s="245"/>
      <c r="AY53" s="73"/>
      <c r="AZ53" s="219"/>
      <c r="BA53" s="218"/>
      <c r="BB53" s="73"/>
      <c r="BC53" s="219"/>
      <c r="BD53" s="217">
        <f>AH53+AK53+AN53+AQ53+AT53+AW53+AZ53+BC53</f>
        <v>1</v>
      </c>
      <c r="BE53" s="216"/>
      <c r="BF53" s="204" t="s">
        <v>393</v>
      </c>
      <c r="BG53" s="205"/>
      <c r="BH53" s="205"/>
      <c r="BI53" s="206"/>
      <c r="BJ53" s="271"/>
    </row>
    <row r="54" spans="1:62" s="59" customFormat="1" ht="74.25" x14ac:dyDescent="1.05">
      <c r="A54" s="251" t="s">
        <v>326</v>
      </c>
      <c r="B54" s="194" t="s">
        <v>142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6"/>
      <c r="P54" s="66">
        <v>5</v>
      </c>
      <c r="Q54" s="197"/>
      <c r="R54" s="66"/>
      <c r="S54" s="216"/>
      <c r="T54" s="217">
        <f t="shared" ref="T54" si="16">AF54+AI54+AL54+AO54+AR54+AU54+AX54+BA54</f>
        <v>256</v>
      </c>
      <c r="U54" s="197"/>
      <c r="V54" s="66">
        <f t="shared" si="15"/>
        <v>84</v>
      </c>
      <c r="W54" s="216"/>
      <c r="X54" s="217">
        <v>50</v>
      </c>
      <c r="Y54" s="197"/>
      <c r="Z54" s="66"/>
      <c r="AA54" s="197"/>
      <c r="AB54" s="66">
        <v>34</v>
      </c>
      <c r="AC54" s="197"/>
      <c r="AD54" s="66"/>
      <c r="AE54" s="216"/>
      <c r="AF54" s="218"/>
      <c r="AG54" s="73"/>
      <c r="AH54" s="219"/>
      <c r="AI54" s="218"/>
      <c r="AJ54" s="73"/>
      <c r="AK54" s="219"/>
      <c r="AL54" s="218"/>
      <c r="AM54" s="73"/>
      <c r="AN54" s="250"/>
      <c r="AO54" s="218"/>
      <c r="AP54" s="73"/>
      <c r="AQ54" s="219"/>
      <c r="AR54" s="218">
        <v>256</v>
      </c>
      <c r="AS54" s="73">
        <v>84</v>
      </c>
      <c r="AT54" s="219">
        <v>6</v>
      </c>
      <c r="AU54" s="218"/>
      <c r="AV54" s="73"/>
      <c r="AW54" s="219"/>
      <c r="AX54" s="218"/>
      <c r="AY54" s="73"/>
      <c r="AZ54" s="219"/>
      <c r="BA54" s="218"/>
      <c r="BB54" s="73"/>
      <c r="BC54" s="219"/>
      <c r="BD54" s="217">
        <f t="shared" ref="BD54" si="17">AH54+AK54+AN54+AQ54+AT54+AW54+AZ54+BC54</f>
        <v>6</v>
      </c>
      <c r="BE54" s="216"/>
      <c r="BF54" s="204" t="s">
        <v>197</v>
      </c>
      <c r="BG54" s="205"/>
      <c r="BH54" s="205"/>
      <c r="BI54" s="206"/>
    </row>
    <row r="55" spans="1:62" s="59" customFormat="1" ht="22.5" hidden="1" customHeight="1" x14ac:dyDescent="1.05">
      <c r="A55" s="27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5"/>
      <c r="BG55" s="275"/>
      <c r="BH55" s="275"/>
      <c r="BI55" s="275"/>
    </row>
    <row r="56" spans="1:62" s="278" customFormat="1" ht="22.5" customHeight="1" thickBot="1" x14ac:dyDescent="0.25">
      <c r="A56" s="276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6"/>
      <c r="BG56" s="276"/>
      <c r="BH56" s="276"/>
      <c r="BI56" s="276"/>
    </row>
    <row r="57" spans="1:62" s="29" customFormat="1" ht="73.5" customHeight="1" thickBot="1" x14ac:dyDescent="0.95">
      <c r="A57" s="88" t="s">
        <v>94</v>
      </c>
      <c r="B57" s="89" t="s">
        <v>217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  <c r="P57" s="92" t="s">
        <v>8</v>
      </c>
      <c r="Q57" s="93"/>
      <c r="R57" s="92" t="s">
        <v>9</v>
      </c>
      <c r="S57" s="94"/>
      <c r="T57" s="95" t="s">
        <v>10</v>
      </c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7"/>
      <c r="AF57" s="98" t="s">
        <v>33</v>
      </c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100"/>
      <c r="BD57" s="101" t="s">
        <v>23</v>
      </c>
      <c r="BE57" s="102"/>
      <c r="BF57" s="103" t="s">
        <v>95</v>
      </c>
      <c r="BG57" s="94"/>
      <c r="BH57" s="94"/>
      <c r="BI57" s="104"/>
    </row>
    <row r="58" spans="1:62" s="29" customFormat="1" ht="69.75" customHeight="1" thickBot="1" x14ac:dyDescent="0.95">
      <c r="A58" s="105"/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8"/>
      <c r="P58" s="109"/>
      <c r="Q58" s="110"/>
      <c r="R58" s="109"/>
      <c r="S58" s="111"/>
      <c r="T58" s="103" t="s">
        <v>5</v>
      </c>
      <c r="U58" s="93"/>
      <c r="V58" s="92" t="s">
        <v>11</v>
      </c>
      <c r="W58" s="104"/>
      <c r="X58" s="112" t="s">
        <v>12</v>
      </c>
      <c r="Y58" s="112"/>
      <c r="Z58" s="112"/>
      <c r="AA58" s="112"/>
      <c r="AB58" s="112"/>
      <c r="AC58" s="112"/>
      <c r="AD58" s="112"/>
      <c r="AE58" s="113"/>
      <c r="AF58" s="114" t="s">
        <v>14</v>
      </c>
      <c r="AG58" s="115"/>
      <c r="AH58" s="115"/>
      <c r="AI58" s="115"/>
      <c r="AJ58" s="115"/>
      <c r="AK58" s="116"/>
      <c r="AL58" s="114" t="s">
        <v>15</v>
      </c>
      <c r="AM58" s="115"/>
      <c r="AN58" s="115"/>
      <c r="AO58" s="115"/>
      <c r="AP58" s="115"/>
      <c r="AQ58" s="116"/>
      <c r="AR58" s="114" t="s">
        <v>16</v>
      </c>
      <c r="AS58" s="115"/>
      <c r="AT58" s="115"/>
      <c r="AU58" s="115"/>
      <c r="AV58" s="115"/>
      <c r="AW58" s="116"/>
      <c r="AX58" s="114" t="s">
        <v>112</v>
      </c>
      <c r="AY58" s="115"/>
      <c r="AZ58" s="115"/>
      <c r="BA58" s="115"/>
      <c r="BB58" s="115"/>
      <c r="BC58" s="116"/>
      <c r="BD58" s="117"/>
      <c r="BE58" s="118"/>
      <c r="BF58" s="119"/>
      <c r="BG58" s="111"/>
      <c r="BH58" s="111"/>
      <c r="BI58" s="120"/>
    </row>
    <row r="59" spans="1:62" s="29" customFormat="1" ht="128.25" customHeight="1" thickBot="1" x14ac:dyDescent="0.95">
      <c r="A59" s="105"/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8"/>
      <c r="P59" s="109"/>
      <c r="Q59" s="110"/>
      <c r="R59" s="109"/>
      <c r="S59" s="111"/>
      <c r="T59" s="119"/>
      <c r="U59" s="110"/>
      <c r="V59" s="109"/>
      <c r="W59" s="120"/>
      <c r="X59" s="121" t="s">
        <v>13</v>
      </c>
      <c r="Y59" s="110"/>
      <c r="Z59" s="122" t="s">
        <v>96</v>
      </c>
      <c r="AA59" s="110"/>
      <c r="AB59" s="122" t="s">
        <v>97</v>
      </c>
      <c r="AC59" s="110"/>
      <c r="AD59" s="109" t="s">
        <v>71</v>
      </c>
      <c r="AE59" s="111"/>
      <c r="AF59" s="123" t="s">
        <v>125</v>
      </c>
      <c r="AG59" s="115"/>
      <c r="AH59" s="116"/>
      <c r="AI59" s="123" t="s">
        <v>126</v>
      </c>
      <c r="AJ59" s="115"/>
      <c r="AK59" s="116"/>
      <c r="AL59" s="123" t="s">
        <v>127</v>
      </c>
      <c r="AM59" s="115"/>
      <c r="AN59" s="116"/>
      <c r="AO59" s="123" t="s">
        <v>128</v>
      </c>
      <c r="AP59" s="115"/>
      <c r="AQ59" s="116"/>
      <c r="AR59" s="123" t="s">
        <v>129</v>
      </c>
      <c r="AS59" s="115"/>
      <c r="AT59" s="116"/>
      <c r="AU59" s="123" t="s">
        <v>130</v>
      </c>
      <c r="AV59" s="115"/>
      <c r="AW59" s="116"/>
      <c r="AX59" s="123" t="s">
        <v>219</v>
      </c>
      <c r="AY59" s="115"/>
      <c r="AZ59" s="116"/>
      <c r="BA59" s="123" t="s">
        <v>220</v>
      </c>
      <c r="BB59" s="115"/>
      <c r="BC59" s="116"/>
      <c r="BD59" s="117"/>
      <c r="BE59" s="118"/>
      <c r="BF59" s="119"/>
      <c r="BG59" s="111"/>
      <c r="BH59" s="111"/>
      <c r="BI59" s="120"/>
    </row>
    <row r="60" spans="1:62" s="29" customFormat="1" ht="294" customHeight="1" thickBot="1" x14ac:dyDescent="0.95">
      <c r="A60" s="124"/>
      <c r="B60" s="125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7"/>
      <c r="P60" s="128"/>
      <c r="Q60" s="129"/>
      <c r="R60" s="128"/>
      <c r="S60" s="130"/>
      <c r="T60" s="131"/>
      <c r="U60" s="129"/>
      <c r="V60" s="128"/>
      <c r="W60" s="132"/>
      <c r="X60" s="130"/>
      <c r="Y60" s="129"/>
      <c r="Z60" s="128"/>
      <c r="AA60" s="129"/>
      <c r="AB60" s="128"/>
      <c r="AC60" s="129"/>
      <c r="AD60" s="128"/>
      <c r="AE60" s="130"/>
      <c r="AF60" s="133" t="s">
        <v>3</v>
      </c>
      <c r="AG60" s="134" t="s">
        <v>17</v>
      </c>
      <c r="AH60" s="135" t="s">
        <v>18</v>
      </c>
      <c r="AI60" s="133" t="s">
        <v>3</v>
      </c>
      <c r="AJ60" s="134" t="s">
        <v>17</v>
      </c>
      <c r="AK60" s="135" t="s">
        <v>18</v>
      </c>
      <c r="AL60" s="133" t="s">
        <v>3</v>
      </c>
      <c r="AM60" s="134" t="s">
        <v>17</v>
      </c>
      <c r="AN60" s="135" t="s">
        <v>18</v>
      </c>
      <c r="AO60" s="133" t="s">
        <v>3</v>
      </c>
      <c r="AP60" s="134" t="s">
        <v>17</v>
      </c>
      <c r="AQ60" s="135" t="s">
        <v>18</v>
      </c>
      <c r="AR60" s="133" t="s">
        <v>3</v>
      </c>
      <c r="AS60" s="134" t="s">
        <v>17</v>
      </c>
      <c r="AT60" s="135" t="s">
        <v>18</v>
      </c>
      <c r="AU60" s="136" t="s">
        <v>3</v>
      </c>
      <c r="AV60" s="137" t="s">
        <v>17</v>
      </c>
      <c r="AW60" s="138" t="s">
        <v>18</v>
      </c>
      <c r="AX60" s="133" t="s">
        <v>3</v>
      </c>
      <c r="AY60" s="134" t="s">
        <v>17</v>
      </c>
      <c r="AZ60" s="135" t="s">
        <v>18</v>
      </c>
      <c r="BA60" s="133" t="s">
        <v>3</v>
      </c>
      <c r="BB60" s="134" t="s">
        <v>17</v>
      </c>
      <c r="BC60" s="135" t="s">
        <v>18</v>
      </c>
      <c r="BD60" s="139"/>
      <c r="BE60" s="140"/>
      <c r="BF60" s="131"/>
      <c r="BG60" s="130"/>
      <c r="BH60" s="130"/>
      <c r="BI60" s="132"/>
    </row>
    <row r="61" spans="1:62" s="59" customFormat="1" ht="148.5" customHeight="1" x14ac:dyDescent="1.05">
      <c r="A61" s="161" t="s">
        <v>282</v>
      </c>
      <c r="B61" s="239" t="s">
        <v>327</v>
      </c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1"/>
      <c r="P61" s="260"/>
      <c r="Q61" s="261"/>
      <c r="R61" s="260"/>
      <c r="S61" s="262"/>
      <c r="T61" s="211">
        <f>SUM(T62:U63)</f>
        <v>486</v>
      </c>
      <c r="U61" s="180"/>
      <c r="V61" s="179">
        <f>SUM(V62:W63)</f>
        <v>204</v>
      </c>
      <c r="W61" s="212"/>
      <c r="X61" s="181">
        <f>SUM(X62:Y63)</f>
        <v>102</v>
      </c>
      <c r="Y61" s="180"/>
      <c r="Z61" s="181">
        <f>SUM(Z62:AA63)</f>
        <v>84</v>
      </c>
      <c r="AA61" s="180"/>
      <c r="AB61" s="181">
        <f>SUM(AB62:AC63)</f>
        <v>18</v>
      </c>
      <c r="AC61" s="180"/>
      <c r="AD61" s="179">
        <f>SUM(AD62:AE63)</f>
        <v>0</v>
      </c>
      <c r="AE61" s="212"/>
      <c r="AF61" s="242">
        <f t="shared" ref="AF61:BC61" si="18">SUM(AF62:AF63)</f>
        <v>130</v>
      </c>
      <c r="AG61" s="243">
        <f t="shared" si="18"/>
        <v>68</v>
      </c>
      <c r="AH61" s="244">
        <f t="shared" si="18"/>
        <v>3</v>
      </c>
      <c r="AI61" s="242">
        <f t="shared" si="18"/>
        <v>100</v>
      </c>
      <c r="AJ61" s="243">
        <f t="shared" si="18"/>
        <v>52</v>
      </c>
      <c r="AK61" s="244">
        <f t="shared" si="18"/>
        <v>3</v>
      </c>
      <c r="AL61" s="242">
        <f t="shared" si="18"/>
        <v>256</v>
      </c>
      <c r="AM61" s="243">
        <f t="shared" si="18"/>
        <v>84</v>
      </c>
      <c r="AN61" s="244">
        <f t="shared" si="18"/>
        <v>6</v>
      </c>
      <c r="AO61" s="242">
        <f t="shared" si="18"/>
        <v>0</v>
      </c>
      <c r="AP61" s="243">
        <f t="shared" si="18"/>
        <v>0</v>
      </c>
      <c r="AQ61" s="244">
        <f t="shared" si="18"/>
        <v>0</v>
      </c>
      <c r="AR61" s="242">
        <f t="shared" si="18"/>
        <v>0</v>
      </c>
      <c r="AS61" s="243">
        <f t="shared" si="18"/>
        <v>0</v>
      </c>
      <c r="AT61" s="244">
        <f t="shared" si="18"/>
        <v>0</v>
      </c>
      <c r="AU61" s="242">
        <f t="shared" si="18"/>
        <v>0</v>
      </c>
      <c r="AV61" s="243">
        <f t="shared" si="18"/>
        <v>0</v>
      </c>
      <c r="AW61" s="244">
        <f t="shared" si="18"/>
        <v>0</v>
      </c>
      <c r="AX61" s="242">
        <f t="shared" si="18"/>
        <v>0</v>
      </c>
      <c r="AY61" s="243">
        <f t="shared" si="18"/>
        <v>0</v>
      </c>
      <c r="AZ61" s="244">
        <f t="shared" si="18"/>
        <v>0</v>
      </c>
      <c r="BA61" s="242">
        <f t="shared" si="18"/>
        <v>0</v>
      </c>
      <c r="BB61" s="243">
        <f t="shared" si="18"/>
        <v>0</v>
      </c>
      <c r="BC61" s="244">
        <f t="shared" si="18"/>
        <v>0</v>
      </c>
      <c r="BD61" s="179">
        <f>SUM(BD62:BE63)</f>
        <v>12</v>
      </c>
      <c r="BE61" s="212"/>
      <c r="BF61" s="263"/>
      <c r="BG61" s="264"/>
      <c r="BH61" s="264"/>
      <c r="BI61" s="265"/>
    </row>
    <row r="62" spans="1:62" s="59" customFormat="1" ht="74.25" x14ac:dyDescent="1.05">
      <c r="A62" s="193" t="s">
        <v>296</v>
      </c>
      <c r="B62" s="194" t="s">
        <v>137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6"/>
      <c r="P62" s="66">
        <v>1</v>
      </c>
      <c r="Q62" s="197"/>
      <c r="R62" s="66">
        <v>2</v>
      </c>
      <c r="S62" s="216"/>
      <c r="T62" s="217">
        <f>AF62+AI62+AL62+AO62+AR62+AU62+AX62+BA62</f>
        <v>230</v>
      </c>
      <c r="U62" s="197"/>
      <c r="V62" s="66">
        <f t="shared" ref="V62" si="19">AG62+AJ62+AM62+AP62+AS62+AV62+AY62+BB62</f>
        <v>120</v>
      </c>
      <c r="W62" s="216"/>
      <c r="X62" s="217">
        <f>34+18</f>
        <v>52</v>
      </c>
      <c r="Y62" s="197"/>
      <c r="Z62" s="66">
        <v>68</v>
      </c>
      <c r="AA62" s="197"/>
      <c r="AB62" s="66"/>
      <c r="AC62" s="197"/>
      <c r="AD62" s="66"/>
      <c r="AE62" s="216"/>
      <c r="AF62" s="218">
        <v>130</v>
      </c>
      <c r="AG62" s="73">
        <v>68</v>
      </c>
      <c r="AH62" s="219">
        <v>3</v>
      </c>
      <c r="AI62" s="218">
        <v>100</v>
      </c>
      <c r="AJ62" s="73">
        <f>34+18</f>
        <v>52</v>
      </c>
      <c r="AK62" s="219">
        <v>3</v>
      </c>
      <c r="AL62" s="218"/>
      <c r="AM62" s="73"/>
      <c r="AN62" s="219"/>
      <c r="AO62" s="225"/>
      <c r="AP62" s="73"/>
      <c r="AQ62" s="226"/>
      <c r="AR62" s="218"/>
      <c r="AS62" s="73"/>
      <c r="AT62" s="219"/>
      <c r="AU62" s="218"/>
      <c r="AV62" s="73"/>
      <c r="AW62" s="219"/>
      <c r="AX62" s="218"/>
      <c r="AY62" s="73"/>
      <c r="AZ62" s="219"/>
      <c r="BA62" s="218"/>
      <c r="BB62" s="73"/>
      <c r="BC62" s="219"/>
      <c r="BD62" s="217">
        <f t="shared" ref="BD62" si="20">AH62+AK62+AN62+AQ62+AT62+AW62+AZ62+BC62</f>
        <v>6</v>
      </c>
      <c r="BE62" s="216"/>
      <c r="BF62" s="204" t="s">
        <v>170</v>
      </c>
      <c r="BG62" s="205"/>
      <c r="BH62" s="205"/>
      <c r="BI62" s="206"/>
    </row>
    <row r="63" spans="1:62" s="59" customFormat="1" ht="74.25" x14ac:dyDescent="1.05">
      <c r="A63" s="193" t="s">
        <v>297</v>
      </c>
      <c r="B63" s="194" t="s">
        <v>138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6"/>
      <c r="P63" s="66">
        <v>3</v>
      </c>
      <c r="Q63" s="197"/>
      <c r="R63" s="66"/>
      <c r="S63" s="216"/>
      <c r="T63" s="217">
        <f>AF63+AI63+AL63+AO63+AR63+AU63+AX63+BA63</f>
        <v>256</v>
      </c>
      <c r="U63" s="197"/>
      <c r="V63" s="66">
        <f>AG63+AJ63+AM63+AP63+AS63+AV63+AY63+BB63</f>
        <v>84</v>
      </c>
      <c r="W63" s="216"/>
      <c r="X63" s="217">
        <v>50</v>
      </c>
      <c r="Y63" s="197"/>
      <c r="Z63" s="66">
        <v>16</v>
      </c>
      <c r="AA63" s="197"/>
      <c r="AB63" s="66">
        <v>18</v>
      </c>
      <c r="AC63" s="197"/>
      <c r="AD63" s="66"/>
      <c r="AE63" s="216"/>
      <c r="AF63" s="218"/>
      <c r="AG63" s="73"/>
      <c r="AH63" s="219"/>
      <c r="AI63" s="218"/>
      <c r="AJ63" s="73"/>
      <c r="AK63" s="219"/>
      <c r="AL63" s="218">
        <v>256</v>
      </c>
      <c r="AM63" s="73">
        <v>84</v>
      </c>
      <c r="AN63" s="219">
        <v>6</v>
      </c>
      <c r="AO63" s="218"/>
      <c r="AP63" s="73"/>
      <c r="AQ63" s="219"/>
      <c r="AR63" s="218"/>
      <c r="AS63" s="73"/>
      <c r="AT63" s="219"/>
      <c r="AU63" s="218"/>
      <c r="AV63" s="73"/>
      <c r="AW63" s="219"/>
      <c r="AX63" s="218"/>
      <c r="AY63" s="73"/>
      <c r="AZ63" s="219"/>
      <c r="BA63" s="218"/>
      <c r="BB63" s="73"/>
      <c r="BC63" s="219"/>
      <c r="BD63" s="217">
        <f>AH63+AK63+AN63+AQ63+AT63+AW63+AZ63+BC63</f>
        <v>6</v>
      </c>
      <c r="BE63" s="216"/>
      <c r="BF63" s="189" t="s">
        <v>178</v>
      </c>
      <c r="BG63" s="190"/>
      <c r="BH63" s="190"/>
      <c r="BI63" s="191"/>
    </row>
    <row r="64" spans="1:62" s="59" customFormat="1" ht="156" customHeight="1" x14ac:dyDescent="1.05">
      <c r="A64" s="161" t="s">
        <v>283</v>
      </c>
      <c r="B64" s="239" t="s">
        <v>333</v>
      </c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1"/>
      <c r="P64" s="66"/>
      <c r="Q64" s="197"/>
      <c r="R64" s="66"/>
      <c r="S64" s="198"/>
      <c r="T64" s="211">
        <f>SUM(T65:U67)</f>
        <v>330</v>
      </c>
      <c r="U64" s="180"/>
      <c r="V64" s="179">
        <f>SUM(V65:W67)</f>
        <v>150</v>
      </c>
      <c r="W64" s="212"/>
      <c r="X64" s="181">
        <f>SUM(X65:Y67)</f>
        <v>102</v>
      </c>
      <c r="Y64" s="180"/>
      <c r="Z64" s="181">
        <f>SUM(Z65:AA67)</f>
        <v>48</v>
      </c>
      <c r="AA64" s="180"/>
      <c r="AB64" s="181">
        <f>SUM(AB65:AC67)</f>
        <v>0</v>
      </c>
      <c r="AC64" s="180"/>
      <c r="AD64" s="181">
        <f>SUM(AD65:AE67)</f>
        <v>0</v>
      </c>
      <c r="AE64" s="180"/>
      <c r="AF64" s="242">
        <f t="shared" ref="AF64:BC64" si="21">SUM(AF65:AF67)</f>
        <v>0</v>
      </c>
      <c r="AG64" s="243">
        <f t="shared" si="21"/>
        <v>0</v>
      </c>
      <c r="AH64" s="244">
        <f t="shared" si="21"/>
        <v>0</v>
      </c>
      <c r="AI64" s="242">
        <f t="shared" si="21"/>
        <v>0</v>
      </c>
      <c r="AJ64" s="243">
        <f t="shared" si="21"/>
        <v>0</v>
      </c>
      <c r="AK64" s="244">
        <f t="shared" si="21"/>
        <v>0</v>
      </c>
      <c r="AL64" s="242">
        <f t="shared" si="21"/>
        <v>0</v>
      </c>
      <c r="AM64" s="243">
        <f t="shared" si="21"/>
        <v>0</v>
      </c>
      <c r="AN64" s="244">
        <f t="shared" si="21"/>
        <v>0</v>
      </c>
      <c r="AO64" s="242">
        <f t="shared" si="21"/>
        <v>0</v>
      </c>
      <c r="AP64" s="243">
        <f t="shared" si="21"/>
        <v>0</v>
      </c>
      <c r="AQ64" s="244">
        <f t="shared" si="21"/>
        <v>0</v>
      </c>
      <c r="AR64" s="242">
        <f t="shared" si="21"/>
        <v>0</v>
      </c>
      <c r="AS64" s="243">
        <f t="shared" si="21"/>
        <v>0</v>
      </c>
      <c r="AT64" s="244">
        <f t="shared" si="21"/>
        <v>0</v>
      </c>
      <c r="AU64" s="242">
        <f t="shared" si="21"/>
        <v>110</v>
      </c>
      <c r="AV64" s="243">
        <f t="shared" si="21"/>
        <v>50</v>
      </c>
      <c r="AW64" s="244">
        <f t="shared" si="21"/>
        <v>3</v>
      </c>
      <c r="AX64" s="242">
        <f t="shared" si="21"/>
        <v>220</v>
      </c>
      <c r="AY64" s="243">
        <f>SUM(AY65:AY67)</f>
        <v>100</v>
      </c>
      <c r="AZ64" s="244">
        <f t="shared" si="21"/>
        <v>6</v>
      </c>
      <c r="BA64" s="242">
        <f t="shared" si="21"/>
        <v>0</v>
      </c>
      <c r="BB64" s="243">
        <f t="shared" si="21"/>
        <v>0</v>
      </c>
      <c r="BC64" s="244">
        <f t="shared" si="21"/>
        <v>0</v>
      </c>
      <c r="BD64" s="179">
        <f>SUM(BD65:BE67)</f>
        <v>9</v>
      </c>
      <c r="BE64" s="181"/>
      <c r="BF64" s="213" t="s">
        <v>198</v>
      </c>
      <c r="BG64" s="214"/>
      <c r="BH64" s="214"/>
      <c r="BI64" s="215"/>
    </row>
    <row r="65" spans="1:67" s="59" customFormat="1" ht="215.25" customHeight="1" x14ac:dyDescent="1.05">
      <c r="A65" s="193" t="s">
        <v>328</v>
      </c>
      <c r="B65" s="194" t="s">
        <v>214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6"/>
      <c r="P65" s="66"/>
      <c r="Q65" s="197"/>
      <c r="R65" s="66">
        <v>6</v>
      </c>
      <c r="S65" s="198"/>
      <c r="T65" s="217">
        <f>AF65+AI65+AL65+AO65+AR65+AU65+AX65+BA65</f>
        <v>110</v>
      </c>
      <c r="U65" s="197"/>
      <c r="V65" s="198">
        <f>AG65+AJ65+AM65+AP65+AS65+AV65+AY65+BB65</f>
        <v>50</v>
      </c>
      <c r="W65" s="216"/>
      <c r="X65" s="217">
        <v>34</v>
      </c>
      <c r="Y65" s="197"/>
      <c r="Z65" s="66">
        <v>16</v>
      </c>
      <c r="AA65" s="197"/>
      <c r="AB65" s="66"/>
      <c r="AC65" s="197"/>
      <c r="AD65" s="198"/>
      <c r="AE65" s="198"/>
      <c r="AF65" s="218"/>
      <c r="AG65" s="73"/>
      <c r="AH65" s="219"/>
      <c r="AI65" s="218"/>
      <c r="AJ65" s="73"/>
      <c r="AK65" s="219"/>
      <c r="AL65" s="218"/>
      <c r="AM65" s="73"/>
      <c r="AN65" s="219"/>
      <c r="AO65" s="218"/>
      <c r="AP65" s="73"/>
      <c r="AQ65" s="219"/>
      <c r="AR65" s="218"/>
      <c r="AS65" s="73"/>
      <c r="AT65" s="219"/>
      <c r="AU65" s="218">
        <v>110</v>
      </c>
      <c r="AV65" s="73">
        <v>50</v>
      </c>
      <c r="AW65" s="219">
        <v>3</v>
      </c>
      <c r="AX65" s="218"/>
      <c r="AY65" s="73"/>
      <c r="AZ65" s="219"/>
      <c r="BA65" s="218"/>
      <c r="BB65" s="73"/>
      <c r="BC65" s="219"/>
      <c r="BD65" s="217">
        <f>AH65+AK65+AN65+AQ65+AT65+AW65+AZ65+BC65</f>
        <v>3</v>
      </c>
      <c r="BE65" s="216"/>
      <c r="BF65" s="222"/>
      <c r="BG65" s="223"/>
      <c r="BH65" s="223"/>
      <c r="BI65" s="224"/>
    </row>
    <row r="66" spans="1:67" s="59" customFormat="1" ht="74.25" x14ac:dyDescent="1.05">
      <c r="A66" s="193" t="s">
        <v>329</v>
      </c>
      <c r="B66" s="194" t="s">
        <v>145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6"/>
      <c r="P66" s="66">
        <v>7</v>
      </c>
      <c r="Q66" s="197"/>
      <c r="R66" s="66"/>
      <c r="S66" s="198"/>
      <c r="T66" s="217">
        <f>AF66+AI66+AL66+AO66+AR66+AU66+AX66+BA66</f>
        <v>110</v>
      </c>
      <c r="U66" s="197"/>
      <c r="V66" s="198">
        <f>AG66+AJ66+AM66+AP66+AS66+AV66+AY66+BB66</f>
        <v>50</v>
      </c>
      <c r="W66" s="216"/>
      <c r="X66" s="217">
        <v>34</v>
      </c>
      <c r="Y66" s="197"/>
      <c r="Z66" s="66">
        <v>16</v>
      </c>
      <c r="AA66" s="197"/>
      <c r="AB66" s="66"/>
      <c r="AC66" s="197"/>
      <c r="AD66" s="198"/>
      <c r="AE66" s="198"/>
      <c r="AF66" s="218"/>
      <c r="AG66" s="73"/>
      <c r="AH66" s="219"/>
      <c r="AI66" s="218"/>
      <c r="AJ66" s="73"/>
      <c r="AK66" s="219"/>
      <c r="AL66" s="218"/>
      <c r="AM66" s="73"/>
      <c r="AN66" s="219"/>
      <c r="AO66" s="218"/>
      <c r="AP66" s="73"/>
      <c r="AQ66" s="219"/>
      <c r="AR66" s="218"/>
      <c r="AS66" s="73"/>
      <c r="AT66" s="219"/>
      <c r="AU66" s="218"/>
      <c r="AV66" s="73"/>
      <c r="AW66" s="219"/>
      <c r="AX66" s="218">
        <v>110</v>
      </c>
      <c r="AY66" s="73">
        <v>50</v>
      </c>
      <c r="AZ66" s="219">
        <v>3</v>
      </c>
      <c r="BA66" s="218"/>
      <c r="BB66" s="73"/>
      <c r="BC66" s="219"/>
      <c r="BD66" s="217">
        <f>AH66+AK66+AN66+AQ66+AT66+AW66+AZ66+BC66</f>
        <v>3</v>
      </c>
      <c r="BE66" s="216"/>
      <c r="BF66" s="222"/>
      <c r="BG66" s="223"/>
      <c r="BH66" s="223"/>
      <c r="BI66" s="224"/>
    </row>
    <row r="67" spans="1:67" s="59" customFormat="1" ht="156.75" customHeight="1" x14ac:dyDescent="1.05">
      <c r="A67" s="193" t="s">
        <v>330</v>
      </c>
      <c r="B67" s="194" t="s">
        <v>139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6"/>
      <c r="P67" s="66"/>
      <c r="Q67" s="197"/>
      <c r="R67" s="66">
        <v>7</v>
      </c>
      <c r="S67" s="198"/>
      <c r="T67" s="217">
        <f>AF67+AI67+AL67+AO67+AR67+AU67+AX67+BA67</f>
        <v>110</v>
      </c>
      <c r="U67" s="197"/>
      <c r="V67" s="198">
        <f>AG67+AJ67+AM67+AP67+AS67+AV67+AY67+BB67</f>
        <v>50</v>
      </c>
      <c r="W67" s="216"/>
      <c r="X67" s="217">
        <v>34</v>
      </c>
      <c r="Y67" s="197"/>
      <c r="Z67" s="66">
        <v>16</v>
      </c>
      <c r="AA67" s="197"/>
      <c r="AB67" s="66"/>
      <c r="AC67" s="197"/>
      <c r="AD67" s="198"/>
      <c r="AE67" s="198"/>
      <c r="AF67" s="218"/>
      <c r="AG67" s="73"/>
      <c r="AH67" s="219"/>
      <c r="AI67" s="218"/>
      <c r="AJ67" s="73"/>
      <c r="AK67" s="219"/>
      <c r="AL67" s="218"/>
      <c r="AM67" s="73"/>
      <c r="AN67" s="219"/>
      <c r="AO67" s="225"/>
      <c r="AP67" s="73"/>
      <c r="AQ67" s="226"/>
      <c r="AR67" s="218"/>
      <c r="AS67" s="73"/>
      <c r="AT67" s="219"/>
      <c r="AU67" s="218"/>
      <c r="AV67" s="73"/>
      <c r="AW67" s="219"/>
      <c r="AX67" s="218">
        <v>110</v>
      </c>
      <c r="AY67" s="73">
        <v>50</v>
      </c>
      <c r="AZ67" s="219">
        <v>3</v>
      </c>
      <c r="BA67" s="218"/>
      <c r="BB67" s="73"/>
      <c r="BC67" s="219"/>
      <c r="BD67" s="217">
        <f>AH67+AK67+AN67+AQ67+AT67+AW67+AZ67+BC67</f>
        <v>3</v>
      </c>
      <c r="BE67" s="216"/>
      <c r="BF67" s="227"/>
      <c r="BG67" s="228"/>
      <c r="BH67" s="228"/>
      <c r="BI67" s="229"/>
    </row>
    <row r="68" spans="1:67" s="59" customFormat="1" ht="140.25" customHeight="1" x14ac:dyDescent="1.05">
      <c r="A68" s="161" t="s">
        <v>284</v>
      </c>
      <c r="B68" s="239" t="s">
        <v>334</v>
      </c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1"/>
      <c r="P68" s="66"/>
      <c r="Q68" s="197"/>
      <c r="R68" s="66"/>
      <c r="S68" s="198"/>
      <c r="T68" s="211">
        <f>SUM(T69:U71)</f>
        <v>800</v>
      </c>
      <c r="U68" s="180"/>
      <c r="V68" s="179">
        <f>SUM(V69:W71)</f>
        <v>372</v>
      </c>
      <c r="W68" s="212"/>
      <c r="X68" s="181">
        <f>SUM(X69:Y71)</f>
        <v>202</v>
      </c>
      <c r="Y68" s="180"/>
      <c r="Z68" s="181">
        <f>SUM(Z69:AA71)</f>
        <v>154</v>
      </c>
      <c r="AA68" s="180"/>
      <c r="AB68" s="181">
        <f>SUM(AB69:AC71)</f>
        <v>16</v>
      </c>
      <c r="AC68" s="180"/>
      <c r="AD68" s="181">
        <f>SUM(AD69:AE71)</f>
        <v>0</v>
      </c>
      <c r="AE68" s="180"/>
      <c r="AF68" s="242">
        <f t="shared" ref="AF68:BC68" si="22">SUM(AF69:AF71)</f>
        <v>0</v>
      </c>
      <c r="AG68" s="243">
        <f t="shared" si="22"/>
        <v>0</v>
      </c>
      <c r="AH68" s="244">
        <f t="shared" si="22"/>
        <v>0</v>
      </c>
      <c r="AI68" s="242">
        <f t="shared" si="22"/>
        <v>0</v>
      </c>
      <c r="AJ68" s="243">
        <f t="shared" si="22"/>
        <v>0</v>
      </c>
      <c r="AK68" s="244">
        <f t="shared" si="22"/>
        <v>0</v>
      </c>
      <c r="AL68" s="242">
        <f t="shared" si="22"/>
        <v>120</v>
      </c>
      <c r="AM68" s="243">
        <f t="shared" si="22"/>
        <v>68</v>
      </c>
      <c r="AN68" s="244">
        <f t="shared" si="22"/>
        <v>3</v>
      </c>
      <c r="AO68" s="242">
        <f t="shared" si="22"/>
        <v>240</v>
      </c>
      <c r="AP68" s="243">
        <f t="shared" si="22"/>
        <v>136</v>
      </c>
      <c r="AQ68" s="244">
        <f t="shared" si="22"/>
        <v>6</v>
      </c>
      <c r="AR68" s="242">
        <f t="shared" si="22"/>
        <v>220</v>
      </c>
      <c r="AS68" s="243">
        <f t="shared" si="22"/>
        <v>84</v>
      </c>
      <c r="AT68" s="244">
        <f t="shared" si="22"/>
        <v>6</v>
      </c>
      <c r="AU68" s="242">
        <f t="shared" si="22"/>
        <v>220</v>
      </c>
      <c r="AV68" s="243">
        <f t="shared" si="22"/>
        <v>84</v>
      </c>
      <c r="AW68" s="244">
        <f t="shared" si="22"/>
        <v>6</v>
      </c>
      <c r="AX68" s="242">
        <f t="shared" si="22"/>
        <v>0</v>
      </c>
      <c r="AY68" s="243">
        <f t="shared" si="22"/>
        <v>0</v>
      </c>
      <c r="AZ68" s="244">
        <f t="shared" si="22"/>
        <v>0</v>
      </c>
      <c r="BA68" s="242">
        <f t="shared" si="22"/>
        <v>0</v>
      </c>
      <c r="BB68" s="243">
        <f t="shared" si="22"/>
        <v>0</v>
      </c>
      <c r="BC68" s="244">
        <f t="shared" si="22"/>
        <v>0</v>
      </c>
      <c r="BD68" s="179">
        <f>SUM(BD69:BE71)</f>
        <v>21</v>
      </c>
      <c r="BE68" s="181"/>
      <c r="BF68" s="204" t="s">
        <v>388</v>
      </c>
      <c r="BG68" s="205"/>
      <c r="BH68" s="205"/>
      <c r="BI68" s="206"/>
    </row>
    <row r="69" spans="1:67" s="59" customFormat="1" ht="74.25" x14ac:dyDescent="1.05">
      <c r="A69" s="279" t="s">
        <v>331</v>
      </c>
      <c r="B69" s="194" t="s">
        <v>151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6"/>
      <c r="P69" s="66">
        <v>4</v>
      </c>
      <c r="Q69" s="197"/>
      <c r="R69" s="66">
        <v>3</v>
      </c>
      <c r="S69" s="216"/>
      <c r="T69" s="217">
        <f>AF69+AI69+AL69+AO69+AR69+AU69+AX69+BA69</f>
        <v>240</v>
      </c>
      <c r="U69" s="197"/>
      <c r="V69" s="66">
        <f>AG69+AJ69+AM69+AP69+AS69+AV69+AY69+BB69</f>
        <v>136</v>
      </c>
      <c r="W69" s="216"/>
      <c r="X69" s="217">
        <v>68</v>
      </c>
      <c r="Y69" s="197"/>
      <c r="Z69" s="66">
        <v>68</v>
      </c>
      <c r="AA69" s="197"/>
      <c r="AB69" s="66"/>
      <c r="AC69" s="197"/>
      <c r="AD69" s="66"/>
      <c r="AE69" s="216"/>
      <c r="AF69" s="218"/>
      <c r="AG69" s="73"/>
      <c r="AH69" s="219"/>
      <c r="AI69" s="218"/>
      <c r="AJ69" s="73"/>
      <c r="AK69" s="219"/>
      <c r="AL69" s="218">
        <v>120</v>
      </c>
      <c r="AM69" s="73">
        <v>68</v>
      </c>
      <c r="AN69" s="250">
        <v>3</v>
      </c>
      <c r="AO69" s="218">
        <v>120</v>
      </c>
      <c r="AP69" s="73">
        <v>68</v>
      </c>
      <c r="AQ69" s="219">
        <v>3</v>
      </c>
      <c r="AR69" s="245"/>
      <c r="AS69" s="73"/>
      <c r="AT69" s="219"/>
      <c r="AU69" s="218"/>
      <c r="AV69" s="73"/>
      <c r="AW69" s="219"/>
      <c r="AX69" s="218"/>
      <c r="AY69" s="73"/>
      <c r="AZ69" s="219"/>
      <c r="BA69" s="218"/>
      <c r="BB69" s="73"/>
      <c r="BC69" s="219"/>
      <c r="BD69" s="217">
        <f>AH69+AK69+AN69+AQ69+AT69+AW69+AZ69+BC69</f>
        <v>6</v>
      </c>
      <c r="BE69" s="216"/>
      <c r="BF69" s="189" t="s">
        <v>179</v>
      </c>
      <c r="BG69" s="190"/>
      <c r="BH69" s="190"/>
      <c r="BI69" s="191"/>
    </row>
    <row r="70" spans="1:67" s="59" customFormat="1" ht="74.25" x14ac:dyDescent="1.05">
      <c r="A70" s="193" t="s">
        <v>332</v>
      </c>
      <c r="B70" s="194" t="s">
        <v>156</v>
      </c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6"/>
      <c r="P70" s="66"/>
      <c r="Q70" s="197"/>
      <c r="R70" s="66">
        <v>4</v>
      </c>
      <c r="S70" s="198"/>
      <c r="T70" s="217">
        <f>AF70+AI70+AL70+AO70+AR70+AU70+AX70+BA70</f>
        <v>120</v>
      </c>
      <c r="U70" s="197"/>
      <c r="V70" s="198">
        <f t="shared" ref="V70" si="23">AG70+AJ70+AM70+AP70+AS70+AV70+AY70+BB70</f>
        <v>68</v>
      </c>
      <c r="W70" s="216"/>
      <c r="X70" s="217">
        <v>34</v>
      </c>
      <c r="Y70" s="197"/>
      <c r="Z70" s="66">
        <v>18</v>
      </c>
      <c r="AA70" s="197"/>
      <c r="AB70" s="66">
        <v>16</v>
      </c>
      <c r="AC70" s="197"/>
      <c r="AD70" s="198"/>
      <c r="AE70" s="198"/>
      <c r="AF70" s="218"/>
      <c r="AG70" s="73"/>
      <c r="AH70" s="219"/>
      <c r="AI70" s="218"/>
      <c r="AJ70" s="73"/>
      <c r="AK70" s="219"/>
      <c r="AL70" s="218"/>
      <c r="AM70" s="73"/>
      <c r="AN70" s="219"/>
      <c r="AO70" s="218">
        <v>120</v>
      </c>
      <c r="AP70" s="73">
        <v>68</v>
      </c>
      <c r="AQ70" s="219">
        <v>3</v>
      </c>
      <c r="AR70" s="218"/>
      <c r="AS70" s="73"/>
      <c r="AT70" s="219"/>
      <c r="AU70" s="218"/>
      <c r="AV70" s="73"/>
      <c r="AW70" s="219"/>
      <c r="AX70" s="218"/>
      <c r="AY70" s="73"/>
      <c r="AZ70" s="219"/>
      <c r="BA70" s="218"/>
      <c r="BB70" s="73"/>
      <c r="BC70" s="219"/>
      <c r="BD70" s="217">
        <f>AH70+AK70+AN70+AQ70+AT70+AW70+AZ70+BC70</f>
        <v>3</v>
      </c>
      <c r="BE70" s="216"/>
      <c r="BF70" s="204" t="s">
        <v>199</v>
      </c>
      <c r="BG70" s="205"/>
      <c r="BH70" s="205"/>
      <c r="BI70" s="206"/>
    </row>
    <row r="71" spans="1:67" s="59" customFormat="1" ht="148.5" customHeight="1" thickBot="1" x14ac:dyDescent="1.1000000000000001">
      <c r="A71" s="193" t="s">
        <v>352</v>
      </c>
      <c r="B71" s="194" t="s">
        <v>411</v>
      </c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6"/>
      <c r="P71" s="66">
        <v>5.6</v>
      </c>
      <c r="Q71" s="197"/>
      <c r="R71" s="66"/>
      <c r="S71" s="198"/>
      <c r="T71" s="217">
        <f t="shared" ref="T71" si="24">AF71+AI71+AL71+AO71+AR71+AU71+AX71+BA71</f>
        <v>440</v>
      </c>
      <c r="U71" s="197"/>
      <c r="V71" s="198">
        <f>AG71+AJ71+AM71+AP71+AS71+AV71+AY71+BB71</f>
        <v>168</v>
      </c>
      <c r="W71" s="216"/>
      <c r="X71" s="217">
        <v>100</v>
      </c>
      <c r="Y71" s="197"/>
      <c r="Z71" s="66">
        <v>68</v>
      </c>
      <c r="AA71" s="197"/>
      <c r="AB71" s="66"/>
      <c r="AC71" s="197"/>
      <c r="AD71" s="198"/>
      <c r="AE71" s="198"/>
      <c r="AF71" s="218"/>
      <c r="AG71" s="73"/>
      <c r="AH71" s="219"/>
      <c r="AI71" s="218"/>
      <c r="AJ71" s="73"/>
      <c r="AK71" s="219"/>
      <c r="AL71" s="218"/>
      <c r="AM71" s="73"/>
      <c r="AN71" s="250"/>
      <c r="AO71" s="218"/>
      <c r="AP71" s="73"/>
      <c r="AQ71" s="219"/>
      <c r="AR71" s="218">
        <v>220</v>
      </c>
      <c r="AS71" s="73">
        <f>50+34</f>
        <v>84</v>
      </c>
      <c r="AT71" s="219">
        <v>6</v>
      </c>
      <c r="AU71" s="218">
        <v>220</v>
      </c>
      <c r="AV71" s="73">
        <f>50+34</f>
        <v>84</v>
      </c>
      <c r="AW71" s="219">
        <v>6</v>
      </c>
      <c r="AX71" s="218"/>
      <c r="AY71" s="73"/>
      <c r="AZ71" s="219"/>
      <c r="BA71" s="218"/>
      <c r="BB71" s="73"/>
      <c r="BC71" s="219"/>
      <c r="BD71" s="217">
        <f t="shared" ref="BD71" si="25">AH71+AK71+AN71+AQ71+AT71+AW71+AZ71+BC71</f>
        <v>12</v>
      </c>
      <c r="BE71" s="216"/>
      <c r="BF71" s="204" t="s">
        <v>370</v>
      </c>
      <c r="BG71" s="205"/>
      <c r="BH71" s="205"/>
      <c r="BI71" s="206"/>
    </row>
    <row r="72" spans="1:67" s="59" customFormat="1" ht="164.25" customHeight="1" thickBot="1" x14ac:dyDescent="1.1000000000000001">
      <c r="A72" s="280" t="s">
        <v>120</v>
      </c>
      <c r="B72" s="281" t="s">
        <v>211</v>
      </c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3"/>
      <c r="P72" s="284"/>
      <c r="Q72" s="285"/>
      <c r="R72" s="284"/>
      <c r="S72" s="286"/>
      <c r="T72" s="287">
        <f>T73+T76+T80+T87+T91+T92+T110+T113+T117</f>
        <v>2664</v>
      </c>
      <c r="U72" s="288"/>
      <c r="V72" s="287">
        <f>V73+V76+V80+V87+V91+V92+V110+V113+V117</f>
        <v>1214</v>
      </c>
      <c r="W72" s="288"/>
      <c r="X72" s="287">
        <f>X73+X76+X80+X87+X91+X92+X110+X113+X117</f>
        <v>746</v>
      </c>
      <c r="Y72" s="288"/>
      <c r="Z72" s="287">
        <f>Z73+Z76+Z80+Z87+Z91+Z92+Z110+Z113+Z117</f>
        <v>266</v>
      </c>
      <c r="AA72" s="288"/>
      <c r="AB72" s="287">
        <f>AB73+AB76+AB80+AB87+AB91+AB92+AB110+AB113+AB117</f>
        <v>170</v>
      </c>
      <c r="AC72" s="288"/>
      <c r="AD72" s="287">
        <f>AD73+AD76+AD80+AD87+AD91+AD92+AD110+AD113+AD117</f>
        <v>32</v>
      </c>
      <c r="AE72" s="288"/>
      <c r="AF72" s="289">
        <f t="shared" ref="AF72:BD72" si="26">AF73+AF76+AF80+AF87+AF91+AF92+AF110+AF113+AF117</f>
        <v>0</v>
      </c>
      <c r="AG72" s="290">
        <f t="shared" si="26"/>
        <v>0</v>
      </c>
      <c r="AH72" s="291">
        <f t="shared" si="26"/>
        <v>0</v>
      </c>
      <c r="AI72" s="289">
        <f t="shared" si="26"/>
        <v>0</v>
      </c>
      <c r="AJ72" s="290">
        <f t="shared" si="26"/>
        <v>0</v>
      </c>
      <c r="AK72" s="291">
        <f t="shared" si="26"/>
        <v>0</v>
      </c>
      <c r="AL72" s="289">
        <f t="shared" si="26"/>
        <v>316</v>
      </c>
      <c r="AM72" s="290">
        <f t="shared" si="26"/>
        <v>186</v>
      </c>
      <c r="AN72" s="291">
        <f t="shared" si="26"/>
        <v>9</v>
      </c>
      <c r="AO72" s="289">
        <f t="shared" si="26"/>
        <v>280</v>
      </c>
      <c r="AP72" s="290">
        <f t="shared" si="26"/>
        <v>118</v>
      </c>
      <c r="AQ72" s="291">
        <f t="shared" si="26"/>
        <v>8</v>
      </c>
      <c r="AR72" s="289">
        <f t="shared" si="26"/>
        <v>504</v>
      </c>
      <c r="AS72" s="290">
        <f t="shared" si="26"/>
        <v>272</v>
      </c>
      <c r="AT72" s="291">
        <f t="shared" si="26"/>
        <v>13</v>
      </c>
      <c r="AU72" s="289">
        <f t="shared" si="26"/>
        <v>684</v>
      </c>
      <c r="AV72" s="290">
        <f t="shared" si="26"/>
        <v>306</v>
      </c>
      <c r="AW72" s="291">
        <f t="shared" si="26"/>
        <v>20</v>
      </c>
      <c r="AX72" s="289">
        <f t="shared" si="26"/>
        <v>680</v>
      </c>
      <c r="AY72" s="290">
        <f t="shared" si="26"/>
        <v>236</v>
      </c>
      <c r="AZ72" s="291">
        <f t="shared" si="26"/>
        <v>21</v>
      </c>
      <c r="BA72" s="289">
        <f t="shared" si="26"/>
        <v>200</v>
      </c>
      <c r="BB72" s="290">
        <f t="shared" si="26"/>
        <v>96</v>
      </c>
      <c r="BC72" s="291">
        <f t="shared" si="26"/>
        <v>6</v>
      </c>
      <c r="BD72" s="292">
        <f t="shared" si="26"/>
        <v>77</v>
      </c>
      <c r="BE72" s="293"/>
      <c r="BF72" s="294"/>
      <c r="BG72" s="295"/>
      <c r="BH72" s="295"/>
      <c r="BI72" s="296"/>
      <c r="BO72" s="59">
        <f>AL72+AO72+AR72+AU72+AX72+BA72</f>
        <v>2664</v>
      </c>
    </row>
    <row r="73" spans="1:67" s="59" customFormat="1" ht="144.75" customHeight="1" x14ac:dyDescent="1.05">
      <c r="A73" s="161" t="s">
        <v>99</v>
      </c>
      <c r="B73" s="162" t="s">
        <v>355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179"/>
      <c r="Q73" s="180"/>
      <c r="R73" s="179"/>
      <c r="S73" s="181"/>
      <c r="T73" s="211">
        <f>T74+T75</f>
        <v>144</v>
      </c>
      <c r="U73" s="180"/>
      <c r="V73" s="181">
        <f>V74+V75</f>
        <v>68</v>
      </c>
      <c r="W73" s="180"/>
      <c r="X73" s="211">
        <f>X74+X75</f>
        <v>36</v>
      </c>
      <c r="Y73" s="180"/>
      <c r="Z73" s="179">
        <f>Z74+Z75</f>
        <v>0</v>
      </c>
      <c r="AA73" s="180"/>
      <c r="AB73" s="179">
        <f>AB74+AB75</f>
        <v>0</v>
      </c>
      <c r="AC73" s="180"/>
      <c r="AD73" s="181">
        <f>AD74+AD75</f>
        <v>32</v>
      </c>
      <c r="AE73" s="180"/>
      <c r="AF73" s="297">
        <f t="shared" ref="AF73:BC73" si="27">SUM(AF74:AF75)</f>
        <v>0</v>
      </c>
      <c r="AG73" s="298">
        <f t="shared" si="27"/>
        <v>0</v>
      </c>
      <c r="AH73" s="298">
        <f t="shared" si="27"/>
        <v>0</v>
      </c>
      <c r="AI73" s="297">
        <f t="shared" si="27"/>
        <v>0</v>
      </c>
      <c r="AJ73" s="298">
        <f t="shared" si="27"/>
        <v>0</v>
      </c>
      <c r="AK73" s="298">
        <f t="shared" si="27"/>
        <v>0</v>
      </c>
      <c r="AL73" s="297">
        <f t="shared" si="27"/>
        <v>0</v>
      </c>
      <c r="AM73" s="298">
        <f t="shared" si="27"/>
        <v>0</v>
      </c>
      <c r="AN73" s="298">
        <f t="shared" si="27"/>
        <v>0</v>
      </c>
      <c r="AO73" s="297">
        <f t="shared" si="27"/>
        <v>0</v>
      </c>
      <c r="AP73" s="298">
        <f t="shared" si="27"/>
        <v>0</v>
      </c>
      <c r="AQ73" s="298">
        <f t="shared" si="27"/>
        <v>0</v>
      </c>
      <c r="AR73" s="297">
        <f t="shared" si="27"/>
        <v>0</v>
      </c>
      <c r="AS73" s="298">
        <f t="shared" si="27"/>
        <v>0</v>
      </c>
      <c r="AT73" s="298">
        <f t="shared" si="27"/>
        <v>0</v>
      </c>
      <c r="AU73" s="297">
        <f t="shared" si="27"/>
        <v>144</v>
      </c>
      <c r="AV73" s="298">
        <f t="shared" si="27"/>
        <v>68</v>
      </c>
      <c r="AW73" s="298">
        <f t="shared" si="27"/>
        <v>4</v>
      </c>
      <c r="AX73" s="297">
        <f t="shared" si="27"/>
        <v>0</v>
      </c>
      <c r="AY73" s="298">
        <f t="shared" si="27"/>
        <v>0</v>
      </c>
      <c r="AZ73" s="298">
        <f t="shared" si="27"/>
        <v>0</v>
      </c>
      <c r="BA73" s="297">
        <f t="shared" si="27"/>
        <v>0</v>
      </c>
      <c r="BB73" s="298">
        <f t="shared" si="27"/>
        <v>0</v>
      </c>
      <c r="BC73" s="298">
        <f t="shared" si="27"/>
        <v>0</v>
      </c>
      <c r="BD73" s="211">
        <f>SUM(BD74:BE75)</f>
        <v>4</v>
      </c>
      <c r="BE73" s="212"/>
      <c r="BF73" s="189"/>
      <c r="BG73" s="190"/>
      <c r="BH73" s="190"/>
      <c r="BI73" s="191"/>
    </row>
    <row r="74" spans="1:67" s="59" customFormat="1" ht="74.25" x14ac:dyDescent="1.05">
      <c r="A74" s="251" t="s">
        <v>189</v>
      </c>
      <c r="B74" s="194" t="s">
        <v>255</v>
      </c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6"/>
      <c r="P74" s="66"/>
      <c r="Q74" s="197"/>
      <c r="R74" s="66">
        <v>6</v>
      </c>
      <c r="S74" s="198"/>
      <c r="T74" s="217">
        <f>AF74+AI74+AL74+AO74+AR74+AU74+AX74+BA74</f>
        <v>72</v>
      </c>
      <c r="U74" s="197"/>
      <c r="V74" s="198">
        <f t="shared" ref="V74:V77" si="28">AG74+AJ74+AM74+AP74+AS74+AV74+AY74+BB74</f>
        <v>34</v>
      </c>
      <c r="W74" s="216"/>
      <c r="X74" s="217">
        <v>18</v>
      </c>
      <c r="Y74" s="197"/>
      <c r="Z74" s="66"/>
      <c r="AA74" s="197"/>
      <c r="AB74" s="66"/>
      <c r="AC74" s="197"/>
      <c r="AD74" s="198">
        <v>16</v>
      </c>
      <c r="AE74" s="197"/>
      <c r="AF74" s="218"/>
      <c r="AG74" s="73"/>
      <c r="AH74" s="219"/>
      <c r="AI74" s="218"/>
      <c r="AJ74" s="73"/>
      <c r="AK74" s="219"/>
      <c r="AL74" s="218"/>
      <c r="AM74" s="73"/>
      <c r="AN74" s="219"/>
      <c r="AO74" s="220"/>
      <c r="AP74" s="80"/>
      <c r="AQ74" s="221"/>
      <c r="AR74" s="218"/>
      <c r="AS74" s="73"/>
      <c r="AT74" s="219"/>
      <c r="AU74" s="218">
        <v>72</v>
      </c>
      <c r="AV74" s="73">
        <v>34</v>
      </c>
      <c r="AW74" s="219">
        <v>2</v>
      </c>
      <c r="AX74" s="218"/>
      <c r="AY74" s="73"/>
      <c r="AZ74" s="219"/>
      <c r="BA74" s="218"/>
      <c r="BB74" s="73"/>
      <c r="BC74" s="219"/>
      <c r="BD74" s="217">
        <f>AH74+AK74+AN74+AQ74+AT74+AW74+AZ74+BC74</f>
        <v>2</v>
      </c>
      <c r="BE74" s="216"/>
      <c r="BF74" s="299" t="s">
        <v>374</v>
      </c>
      <c r="BG74" s="300"/>
      <c r="BH74" s="300"/>
      <c r="BI74" s="301"/>
    </row>
    <row r="75" spans="1:67" s="59" customFormat="1" ht="152.25" customHeight="1" x14ac:dyDescent="1.05">
      <c r="A75" s="251" t="s">
        <v>190</v>
      </c>
      <c r="B75" s="194" t="s">
        <v>239</v>
      </c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6"/>
      <c r="P75" s="66"/>
      <c r="Q75" s="197"/>
      <c r="R75" s="66">
        <v>6</v>
      </c>
      <c r="S75" s="216"/>
      <c r="T75" s="217">
        <f>AF75+AI75+AL75+AO75+AR75+AU75+AX75+BA75</f>
        <v>72</v>
      </c>
      <c r="U75" s="197"/>
      <c r="V75" s="198">
        <f t="shared" si="28"/>
        <v>34</v>
      </c>
      <c r="W75" s="216"/>
      <c r="X75" s="217">
        <v>18</v>
      </c>
      <c r="Y75" s="197"/>
      <c r="Z75" s="66"/>
      <c r="AA75" s="197"/>
      <c r="AB75" s="66"/>
      <c r="AC75" s="197"/>
      <c r="AD75" s="198">
        <v>16</v>
      </c>
      <c r="AE75" s="197"/>
      <c r="AF75" s="218"/>
      <c r="AG75" s="73"/>
      <c r="AH75" s="219"/>
      <c r="AI75" s="218"/>
      <c r="AJ75" s="73"/>
      <c r="AK75" s="219"/>
      <c r="AL75" s="218"/>
      <c r="AM75" s="73"/>
      <c r="AN75" s="219"/>
      <c r="AO75" s="218"/>
      <c r="AP75" s="73"/>
      <c r="AQ75" s="219"/>
      <c r="AR75" s="218"/>
      <c r="AS75" s="73"/>
      <c r="AT75" s="219"/>
      <c r="AU75" s="218">
        <v>72</v>
      </c>
      <c r="AV75" s="73">
        <v>34</v>
      </c>
      <c r="AW75" s="219">
        <v>2</v>
      </c>
      <c r="AX75" s="218"/>
      <c r="AY75" s="73"/>
      <c r="AZ75" s="219"/>
      <c r="BA75" s="218"/>
      <c r="BB75" s="73"/>
      <c r="BC75" s="219"/>
      <c r="BD75" s="217">
        <f>AH75+AK75+AN75+AQ75+AT75+AW75+AZ75+BC75</f>
        <v>2</v>
      </c>
      <c r="BE75" s="216"/>
      <c r="BF75" s="189" t="s">
        <v>375</v>
      </c>
      <c r="BG75" s="190"/>
      <c r="BH75" s="190"/>
      <c r="BI75" s="191"/>
    </row>
    <row r="76" spans="1:67" s="59" customFormat="1" ht="139.5" customHeight="1" x14ac:dyDescent="1.05">
      <c r="A76" s="161" t="s">
        <v>107</v>
      </c>
      <c r="B76" s="302" t="s">
        <v>337</v>
      </c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4"/>
      <c r="P76" s="179"/>
      <c r="Q76" s="180"/>
      <c r="R76" s="179"/>
      <c r="S76" s="181"/>
      <c r="T76" s="305">
        <f>T77+T78+T79</f>
        <v>196</v>
      </c>
      <c r="U76" s="306"/>
      <c r="V76" s="306">
        <f t="shared" ref="V76" si="29">V77+V78+V79</f>
        <v>118</v>
      </c>
      <c r="W76" s="307"/>
      <c r="X76" s="305">
        <f t="shared" ref="X76" si="30">X77+X78+X79</f>
        <v>68</v>
      </c>
      <c r="Y76" s="306"/>
      <c r="Z76" s="306">
        <f t="shared" ref="Z76" si="31">Z77+Z78+Z79</f>
        <v>34</v>
      </c>
      <c r="AA76" s="306"/>
      <c r="AB76" s="306">
        <f t="shared" ref="AB76" si="32">AB77+AB78+AB79</f>
        <v>16</v>
      </c>
      <c r="AC76" s="306"/>
      <c r="AD76" s="179">
        <f>AD77+AD78</f>
        <v>0</v>
      </c>
      <c r="AE76" s="212"/>
      <c r="AF76" s="297">
        <f t="shared" ref="AF76:BC76" si="33">SUM(AF77:AF78)</f>
        <v>0</v>
      </c>
      <c r="AG76" s="298">
        <f t="shared" si="33"/>
        <v>0</v>
      </c>
      <c r="AH76" s="298">
        <f t="shared" si="33"/>
        <v>0</v>
      </c>
      <c r="AI76" s="297">
        <f t="shared" si="33"/>
        <v>0</v>
      </c>
      <c r="AJ76" s="298">
        <f t="shared" si="33"/>
        <v>0</v>
      </c>
      <c r="AK76" s="298">
        <f t="shared" si="33"/>
        <v>0</v>
      </c>
      <c r="AL76" s="297">
        <f t="shared" ref="AL76:AQ76" si="34">SUM(AL77:AL79)</f>
        <v>196</v>
      </c>
      <c r="AM76" s="298">
        <f t="shared" si="34"/>
        <v>118</v>
      </c>
      <c r="AN76" s="298">
        <f t="shared" si="34"/>
        <v>6</v>
      </c>
      <c r="AO76" s="297">
        <f t="shared" si="34"/>
        <v>0</v>
      </c>
      <c r="AP76" s="298">
        <f t="shared" si="34"/>
        <v>0</v>
      </c>
      <c r="AQ76" s="298">
        <f t="shared" si="34"/>
        <v>0</v>
      </c>
      <c r="AR76" s="297">
        <f t="shared" si="33"/>
        <v>0</v>
      </c>
      <c r="AS76" s="298">
        <f t="shared" si="33"/>
        <v>0</v>
      </c>
      <c r="AT76" s="298">
        <f t="shared" si="33"/>
        <v>0</v>
      </c>
      <c r="AU76" s="297">
        <f t="shared" si="33"/>
        <v>0</v>
      </c>
      <c r="AV76" s="298">
        <f t="shared" si="33"/>
        <v>0</v>
      </c>
      <c r="AW76" s="298">
        <f t="shared" si="33"/>
        <v>0</v>
      </c>
      <c r="AX76" s="297">
        <f t="shared" si="33"/>
        <v>0</v>
      </c>
      <c r="AY76" s="298">
        <f t="shared" si="33"/>
        <v>0</v>
      </c>
      <c r="AZ76" s="298">
        <f t="shared" si="33"/>
        <v>0</v>
      </c>
      <c r="BA76" s="297">
        <f t="shared" si="33"/>
        <v>0</v>
      </c>
      <c r="BB76" s="298">
        <f t="shared" si="33"/>
        <v>0</v>
      </c>
      <c r="BC76" s="298">
        <f t="shared" si="33"/>
        <v>0</v>
      </c>
      <c r="BD76" s="211">
        <f>SUM(BD77:BE78)</f>
        <v>6</v>
      </c>
      <c r="BE76" s="212"/>
      <c r="BF76" s="189"/>
      <c r="BG76" s="190"/>
      <c r="BH76" s="190"/>
      <c r="BI76" s="191"/>
    </row>
    <row r="77" spans="1:67" s="59" customFormat="1" ht="74.25" x14ac:dyDescent="1.05">
      <c r="A77" s="193" t="s">
        <v>335</v>
      </c>
      <c r="B77" s="194" t="s">
        <v>154</v>
      </c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6"/>
      <c r="P77" s="66">
        <v>3</v>
      </c>
      <c r="Q77" s="197"/>
      <c r="R77" s="66"/>
      <c r="S77" s="198"/>
      <c r="T77" s="217">
        <f>AF77+AI77+AL77+AO77+AR77+AU77+AX77+BA77</f>
        <v>96</v>
      </c>
      <c r="U77" s="197"/>
      <c r="V77" s="198">
        <f t="shared" si="28"/>
        <v>50</v>
      </c>
      <c r="W77" s="216"/>
      <c r="X77" s="217">
        <v>34</v>
      </c>
      <c r="Y77" s="197"/>
      <c r="Z77" s="66">
        <v>16</v>
      </c>
      <c r="AA77" s="197"/>
      <c r="AB77" s="66"/>
      <c r="AC77" s="197"/>
      <c r="AD77" s="198"/>
      <c r="AE77" s="198"/>
      <c r="AF77" s="218"/>
      <c r="AG77" s="73"/>
      <c r="AH77" s="219"/>
      <c r="AI77" s="218"/>
      <c r="AJ77" s="73"/>
      <c r="AK77" s="219"/>
      <c r="AL77" s="218">
        <v>96</v>
      </c>
      <c r="AM77" s="73">
        <v>50</v>
      </c>
      <c r="AN77" s="219">
        <v>3</v>
      </c>
      <c r="AO77" s="218"/>
      <c r="AP77" s="73"/>
      <c r="AQ77" s="219"/>
      <c r="AR77" s="218"/>
      <c r="AS77" s="73"/>
      <c r="AT77" s="219"/>
      <c r="AU77" s="218"/>
      <c r="AV77" s="73"/>
      <c r="AW77" s="219"/>
      <c r="AX77" s="218"/>
      <c r="AY77" s="73"/>
      <c r="AZ77" s="219"/>
      <c r="BA77" s="218"/>
      <c r="BB77" s="73"/>
      <c r="BC77" s="219"/>
      <c r="BD77" s="217">
        <f>AH77+AK77+AN77+AQ77+AT77+AW77+AZ77+BC77</f>
        <v>3</v>
      </c>
      <c r="BE77" s="216"/>
      <c r="BF77" s="204" t="s">
        <v>180</v>
      </c>
      <c r="BG77" s="205"/>
      <c r="BH77" s="205"/>
      <c r="BI77" s="206"/>
    </row>
    <row r="78" spans="1:67" s="59" customFormat="1" ht="74.25" x14ac:dyDescent="1.05">
      <c r="A78" s="269" t="s">
        <v>336</v>
      </c>
      <c r="B78" s="194" t="s">
        <v>203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6"/>
      <c r="P78" s="66"/>
      <c r="Q78" s="197"/>
      <c r="R78" s="66">
        <v>3</v>
      </c>
      <c r="S78" s="198"/>
      <c r="T78" s="217">
        <f>AF78+AI78+AL78+AO78+AR78+AU78+AX78+BA78</f>
        <v>100</v>
      </c>
      <c r="U78" s="197"/>
      <c r="V78" s="198">
        <f>AG78+AJ78+AM78+AP78+AS78+AV78+AY78+BB78</f>
        <v>68</v>
      </c>
      <c r="W78" s="216"/>
      <c r="X78" s="217">
        <v>34</v>
      </c>
      <c r="Y78" s="197"/>
      <c r="Z78" s="66">
        <v>18</v>
      </c>
      <c r="AA78" s="197"/>
      <c r="AB78" s="66">
        <v>16</v>
      </c>
      <c r="AC78" s="197"/>
      <c r="AD78" s="198"/>
      <c r="AE78" s="198"/>
      <c r="AF78" s="218"/>
      <c r="AG78" s="73"/>
      <c r="AH78" s="219"/>
      <c r="AI78" s="218"/>
      <c r="AJ78" s="73"/>
      <c r="AK78" s="219"/>
      <c r="AL78" s="218">
        <v>100</v>
      </c>
      <c r="AM78" s="73">
        <v>68</v>
      </c>
      <c r="AN78" s="219">
        <v>3</v>
      </c>
      <c r="AO78" s="218"/>
      <c r="AP78" s="73"/>
      <c r="AQ78" s="219"/>
      <c r="AR78" s="218"/>
      <c r="AS78" s="73"/>
      <c r="AT78" s="219"/>
      <c r="AU78" s="218"/>
      <c r="AV78" s="73"/>
      <c r="AW78" s="219"/>
      <c r="AX78" s="218"/>
      <c r="AY78" s="73"/>
      <c r="AZ78" s="219"/>
      <c r="BA78" s="218"/>
      <c r="BB78" s="73"/>
      <c r="BC78" s="219"/>
      <c r="BD78" s="217">
        <f t="shared" ref="BD78" si="35">AH78+AK78+AN78+AQ78+AT78+AW78+AZ78+BC78</f>
        <v>3</v>
      </c>
      <c r="BE78" s="216"/>
      <c r="BF78" s="204" t="s">
        <v>181</v>
      </c>
      <c r="BG78" s="205"/>
      <c r="BH78" s="205"/>
      <c r="BI78" s="206"/>
    </row>
    <row r="79" spans="1:67" s="59" customFormat="1" ht="153" hidden="1" customHeight="1" x14ac:dyDescent="1.05">
      <c r="A79" s="270"/>
      <c r="B79" s="194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6"/>
      <c r="P79" s="66"/>
      <c r="Q79" s="197"/>
      <c r="R79" s="66"/>
      <c r="S79" s="198"/>
      <c r="T79" s="217"/>
      <c r="U79" s="197"/>
      <c r="V79" s="198"/>
      <c r="W79" s="216"/>
      <c r="X79" s="217"/>
      <c r="Y79" s="197"/>
      <c r="Z79" s="66"/>
      <c r="AA79" s="197"/>
      <c r="AB79" s="66"/>
      <c r="AC79" s="197"/>
      <c r="AD79" s="198"/>
      <c r="AE79" s="198"/>
      <c r="AF79" s="218"/>
      <c r="AG79" s="73"/>
      <c r="AH79" s="219"/>
      <c r="AI79" s="218"/>
      <c r="AJ79" s="73"/>
      <c r="AK79" s="219"/>
      <c r="AL79" s="218"/>
      <c r="AM79" s="73"/>
      <c r="AN79" s="219"/>
      <c r="AO79" s="218"/>
      <c r="AP79" s="73"/>
      <c r="AQ79" s="219"/>
      <c r="AR79" s="218"/>
      <c r="AS79" s="73"/>
      <c r="AT79" s="219"/>
      <c r="AU79" s="218"/>
      <c r="AV79" s="73"/>
      <c r="AW79" s="219"/>
      <c r="AX79" s="218"/>
      <c r="AY79" s="73"/>
      <c r="AZ79" s="219"/>
      <c r="BA79" s="218"/>
      <c r="BB79" s="73"/>
      <c r="BC79" s="219"/>
      <c r="BD79" s="217"/>
      <c r="BE79" s="216"/>
      <c r="BF79" s="204"/>
      <c r="BG79" s="205"/>
      <c r="BH79" s="205"/>
      <c r="BI79" s="206"/>
    </row>
    <row r="80" spans="1:67" s="59" customFormat="1" ht="130.5" customHeight="1" x14ac:dyDescent="1.05">
      <c r="A80" s="209" t="s">
        <v>111</v>
      </c>
      <c r="B80" s="210" t="s">
        <v>338</v>
      </c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8"/>
      <c r="P80" s="66"/>
      <c r="Q80" s="197"/>
      <c r="R80" s="66"/>
      <c r="S80" s="198"/>
      <c r="T80" s="211">
        <f>SUM(T81:U86)</f>
        <v>628</v>
      </c>
      <c r="U80" s="181"/>
      <c r="V80" s="179">
        <f>SUM(V81:W86)</f>
        <v>254</v>
      </c>
      <c r="W80" s="212"/>
      <c r="X80" s="211">
        <f>SUM(X81:Y86)</f>
        <v>170</v>
      </c>
      <c r="Y80" s="181"/>
      <c r="Z80" s="179">
        <f>SUM(Z81:AA86)</f>
        <v>32</v>
      </c>
      <c r="AA80" s="180"/>
      <c r="AB80" s="179">
        <f>SUM(AB81:AC86)</f>
        <v>52</v>
      </c>
      <c r="AC80" s="180"/>
      <c r="AD80" s="181">
        <f>SUM(AD81:AE86)</f>
        <v>0</v>
      </c>
      <c r="AE80" s="180"/>
      <c r="AF80" s="297">
        <f>SUM(AF81:AF86)</f>
        <v>0</v>
      </c>
      <c r="AG80" s="298">
        <f>SUM(AG81:AG86)</f>
        <v>0</v>
      </c>
      <c r="AH80" s="298">
        <f t="shared" ref="AH80:BC80" si="36">SUM(AH81:AH86)</f>
        <v>0</v>
      </c>
      <c r="AI80" s="297">
        <f t="shared" si="36"/>
        <v>0</v>
      </c>
      <c r="AJ80" s="298">
        <f t="shared" si="36"/>
        <v>0</v>
      </c>
      <c r="AK80" s="298">
        <f t="shared" si="36"/>
        <v>0</v>
      </c>
      <c r="AL80" s="297">
        <f t="shared" si="36"/>
        <v>120</v>
      </c>
      <c r="AM80" s="298">
        <f>SUM(AM81:AM86)</f>
        <v>68</v>
      </c>
      <c r="AN80" s="298">
        <f t="shared" si="36"/>
        <v>3</v>
      </c>
      <c r="AO80" s="297">
        <f t="shared" si="36"/>
        <v>180</v>
      </c>
      <c r="AP80" s="298">
        <f>SUM(AP81:AP86)</f>
        <v>50</v>
      </c>
      <c r="AQ80" s="298">
        <f t="shared" si="36"/>
        <v>5</v>
      </c>
      <c r="AR80" s="297">
        <f t="shared" si="36"/>
        <v>268</v>
      </c>
      <c r="AS80" s="298">
        <f t="shared" si="36"/>
        <v>136</v>
      </c>
      <c r="AT80" s="298">
        <f t="shared" si="36"/>
        <v>7</v>
      </c>
      <c r="AU80" s="297">
        <f t="shared" si="36"/>
        <v>60</v>
      </c>
      <c r="AV80" s="298">
        <f t="shared" si="36"/>
        <v>0</v>
      </c>
      <c r="AW80" s="298">
        <f t="shared" si="36"/>
        <v>2</v>
      </c>
      <c r="AX80" s="297">
        <f t="shared" si="36"/>
        <v>0</v>
      </c>
      <c r="AY80" s="298">
        <f t="shared" si="36"/>
        <v>0</v>
      </c>
      <c r="AZ80" s="298">
        <f t="shared" si="36"/>
        <v>0</v>
      </c>
      <c r="BA80" s="297">
        <f t="shared" si="36"/>
        <v>0</v>
      </c>
      <c r="BB80" s="298">
        <f t="shared" si="36"/>
        <v>0</v>
      </c>
      <c r="BC80" s="298">
        <f t="shared" si="36"/>
        <v>0</v>
      </c>
      <c r="BD80" s="211">
        <f>SUM(BD81:BE86)</f>
        <v>17</v>
      </c>
      <c r="BE80" s="181"/>
      <c r="BF80" s="308"/>
      <c r="BG80" s="309"/>
      <c r="BH80" s="309"/>
      <c r="BI80" s="310"/>
    </row>
    <row r="81" spans="1:67" s="59" customFormat="1" ht="74.25" x14ac:dyDescent="1.05">
      <c r="A81" s="269" t="s">
        <v>339</v>
      </c>
      <c r="B81" s="194" t="s">
        <v>295</v>
      </c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6"/>
      <c r="P81" s="66"/>
      <c r="Q81" s="197"/>
      <c r="R81" s="66">
        <v>5</v>
      </c>
      <c r="S81" s="198"/>
      <c r="T81" s="217">
        <f>AF81+AI81+AL81+AO81+AR81+AU81+AX81+BA81</f>
        <v>96</v>
      </c>
      <c r="U81" s="197"/>
      <c r="V81" s="198">
        <f t="shared" ref="V81" si="37">AG81+AJ81+AM81+AP81+AS81+AV81+AY81+BB81</f>
        <v>68</v>
      </c>
      <c r="W81" s="216"/>
      <c r="X81" s="217">
        <v>68</v>
      </c>
      <c r="Y81" s="197"/>
      <c r="Z81" s="66"/>
      <c r="AA81" s="197"/>
      <c r="AB81" s="66"/>
      <c r="AC81" s="197"/>
      <c r="AD81" s="198"/>
      <c r="AE81" s="198"/>
      <c r="AF81" s="218"/>
      <c r="AG81" s="73"/>
      <c r="AH81" s="219"/>
      <c r="AI81" s="218"/>
      <c r="AJ81" s="73"/>
      <c r="AK81" s="219"/>
      <c r="AL81" s="225"/>
      <c r="AM81" s="73"/>
      <c r="AN81" s="226"/>
      <c r="AO81" s="225"/>
      <c r="AP81" s="73"/>
      <c r="AQ81" s="226"/>
      <c r="AR81" s="225">
        <v>96</v>
      </c>
      <c r="AS81" s="73">
        <v>68</v>
      </c>
      <c r="AT81" s="226">
        <v>3</v>
      </c>
      <c r="AU81" s="218"/>
      <c r="AV81" s="73"/>
      <c r="AW81" s="219"/>
      <c r="AX81" s="218"/>
      <c r="AY81" s="73"/>
      <c r="AZ81" s="219"/>
      <c r="BA81" s="218"/>
      <c r="BB81" s="73"/>
      <c r="BC81" s="219"/>
      <c r="BD81" s="217">
        <f>AH81+AK81+AN81+AQ81+AT81+AW81+AZ81+BC81</f>
        <v>3</v>
      </c>
      <c r="BE81" s="216"/>
      <c r="BF81" s="204" t="s">
        <v>182</v>
      </c>
      <c r="BG81" s="205"/>
      <c r="BH81" s="205"/>
      <c r="BI81" s="206"/>
    </row>
    <row r="82" spans="1:67" s="59" customFormat="1" ht="168.75" customHeight="1" x14ac:dyDescent="1.05">
      <c r="A82" s="270"/>
      <c r="B82" s="311" t="s">
        <v>421</v>
      </c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3"/>
      <c r="P82" s="66"/>
      <c r="Q82" s="197"/>
      <c r="R82" s="66"/>
      <c r="S82" s="216"/>
      <c r="T82" s="217">
        <f>AF82+AI82+AL82+AO82+AR82+AU82+AX82+BA82</f>
        <v>60</v>
      </c>
      <c r="U82" s="197"/>
      <c r="V82" s="198">
        <f>AG82+AJ82+AM82+AP82+AS82+AV82+AY82+BB82</f>
        <v>0</v>
      </c>
      <c r="W82" s="216"/>
      <c r="X82" s="217"/>
      <c r="Y82" s="197"/>
      <c r="Z82" s="66"/>
      <c r="AA82" s="197"/>
      <c r="AB82" s="66"/>
      <c r="AC82" s="197"/>
      <c r="AD82" s="198"/>
      <c r="AE82" s="198"/>
      <c r="AF82" s="218"/>
      <c r="AG82" s="73"/>
      <c r="AH82" s="219"/>
      <c r="AI82" s="218"/>
      <c r="AJ82" s="73"/>
      <c r="AK82" s="219"/>
      <c r="AL82" s="218"/>
      <c r="AM82" s="73"/>
      <c r="AN82" s="219"/>
      <c r="AO82" s="225"/>
      <c r="AP82" s="73"/>
      <c r="AQ82" s="226"/>
      <c r="AR82" s="218"/>
      <c r="AS82" s="73"/>
      <c r="AT82" s="219"/>
      <c r="AU82" s="218">
        <v>60</v>
      </c>
      <c r="AV82" s="73"/>
      <c r="AW82" s="219">
        <v>2</v>
      </c>
      <c r="AX82" s="218"/>
      <c r="AY82" s="73"/>
      <c r="AZ82" s="219"/>
      <c r="BA82" s="218"/>
      <c r="BB82" s="73"/>
      <c r="BC82" s="219"/>
      <c r="BD82" s="217">
        <f>AH82+AK82+AN82+AQ82+AT82+AW82+AZ82+BC82</f>
        <v>2</v>
      </c>
      <c r="BE82" s="216"/>
      <c r="BF82" s="204" t="s">
        <v>422</v>
      </c>
      <c r="BG82" s="205"/>
      <c r="BH82" s="205"/>
      <c r="BI82" s="206"/>
    </row>
    <row r="83" spans="1:67" s="59" customFormat="1" ht="81" customHeight="1" x14ac:dyDescent="1.05">
      <c r="A83" s="269" t="s">
        <v>340</v>
      </c>
      <c r="B83" s="194" t="s">
        <v>149</v>
      </c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6"/>
      <c r="P83" s="66">
        <v>5</v>
      </c>
      <c r="Q83" s="197"/>
      <c r="R83" s="66"/>
      <c r="S83" s="198"/>
      <c r="T83" s="217">
        <f t="shared" ref="T83:T84" si="38">AF83+AI83+AL83+AO83+AR83+AU83+AX83+BA83</f>
        <v>132</v>
      </c>
      <c r="U83" s="197"/>
      <c r="V83" s="198">
        <f>AG83+AJ83+AM83+AP83+AS83+AV83+AY83+BB83</f>
        <v>68</v>
      </c>
      <c r="W83" s="216"/>
      <c r="X83" s="217">
        <v>34</v>
      </c>
      <c r="Y83" s="197"/>
      <c r="Z83" s="66">
        <v>16</v>
      </c>
      <c r="AA83" s="197"/>
      <c r="AB83" s="66">
        <v>18</v>
      </c>
      <c r="AC83" s="197"/>
      <c r="AD83" s="198"/>
      <c r="AE83" s="198"/>
      <c r="AF83" s="218"/>
      <c r="AG83" s="73"/>
      <c r="AH83" s="219"/>
      <c r="AI83" s="218"/>
      <c r="AJ83" s="73"/>
      <c r="AK83" s="219"/>
      <c r="AL83" s="218"/>
      <c r="AM83" s="73"/>
      <c r="AN83" s="250"/>
      <c r="AO83" s="218"/>
      <c r="AP83" s="73"/>
      <c r="AQ83" s="219"/>
      <c r="AR83" s="218">
        <v>132</v>
      </c>
      <c r="AS83" s="73">
        <f>34+16+18</f>
        <v>68</v>
      </c>
      <c r="AT83" s="219">
        <v>3</v>
      </c>
      <c r="AU83" s="218"/>
      <c r="AV83" s="73"/>
      <c r="AW83" s="219"/>
      <c r="AX83" s="218"/>
      <c r="AY83" s="73"/>
      <c r="AZ83" s="219"/>
      <c r="BA83" s="218"/>
      <c r="BB83" s="73"/>
      <c r="BC83" s="219"/>
      <c r="BD83" s="217">
        <f t="shared" ref="BD83:BD86" si="39">AH83+AK83+AN83+AQ83+AT83+AW83+AZ83+BC83</f>
        <v>3</v>
      </c>
      <c r="BE83" s="216"/>
      <c r="BF83" s="204" t="s">
        <v>183</v>
      </c>
      <c r="BG83" s="205"/>
      <c r="BH83" s="205"/>
      <c r="BI83" s="206"/>
    </row>
    <row r="84" spans="1:67" s="59" customFormat="1" ht="148.5" customHeight="1" x14ac:dyDescent="1.05">
      <c r="A84" s="270"/>
      <c r="B84" s="194" t="s">
        <v>285</v>
      </c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6"/>
      <c r="P84" s="66" t="s">
        <v>215</v>
      </c>
      <c r="Q84" s="197"/>
      <c r="R84" s="66"/>
      <c r="S84" s="198"/>
      <c r="T84" s="217">
        <f t="shared" si="38"/>
        <v>40</v>
      </c>
      <c r="U84" s="197"/>
      <c r="V84" s="198"/>
      <c r="W84" s="216"/>
      <c r="X84" s="217"/>
      <c r="Y84" s="197"/>
      <c r="Z84" s="66"/>
      <c r="AA84" s="197"/>
      <c r="AB84" s="66"/>
      <c r="AC84" s="197"/>
      <c r="AD84" s="198"/>
      <c r="AE84" s="198"/>
      <c r="AF84" s="218"/>
      <c r="AG84" s="73"/>
      <c r="AH84" s="219"/>
      <c r="AI84" s="218"/>
      <c r="AJ84" s="73"/>
      <c r="AK84" s="219"/>
      <c r="AL84" s="218"/>
      <c r="AM84" s="73"/>
      <c r="AN84" s="250"/>
      <c r="AO84" s="218"/>
      <c r="AP84" s="73"/>
      <c r="AQ84" s="219"/>
      <c r="AR84" s="218">
        <v>40</v>
      </c>
      <c r="AS84" s="73"/>
      <c r="AT84" s="219">
        <v>1</v>
      </c>
      <c r="AU84" s="218"/>
      <c r="AV84" s="73"/>
      <c r="AW84" s="219"/>
      <c r="AX84" s="218"/>
      <c r="AY84" s="73"/>
      <c r="AZ84" s="219"/>
      <c r="BA84" s="218"/>
      <c r="BB84" s="73"/>
      <c r="BC84" s="219"/>
      <c r="BD84" s="217">
        <f t="shared" si="39"/>
        <v>1</v>
      </c>
      <c r="BE84" s="216"/>
      <c r="BF84" s="204" t="s">
        <v>386</v>
      </c>
      <c r="BG84" s="205"/>
      <c r="BH84" s="205"/>
      <c r="BI84" s="206"/>
    </row>
    <row r="85" spans="1:67" s="59" customFormat="1" ht="74.25" x14ac:dyDescent="1.05">
      <c r="A85" s="269" t="s">
        <v>341</v>
      </c>
      <c r="B85" s="194" t="s">
        <v>147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6"/>
      <c r="P85" s="66">
        <v>3</v>
      </c>
      <c r="Q85" s="197"/>
      <c r="R85" s="66">
        <v>4</v>
      </c>
      <c r="S85" s="198"/>
      <c r="T85" s="217">
        <f>AF85+AI85+AL85+AO85+AR85+AU85+AX85+BA85</f>
        <v>240</v>
      </c>
      <c r="U85" s="197"/>
      <c r="V85" s="198">
        <f>AG85+AJ85+AM85+AP85+AS85+AV85+AY85+BB85</f>
        <v>118</v>
      </c>
      <c r="W85" s="216"/>
      <c r="X85" s="217">
        <v>68</v>
      </c>
      <c r="Y85" s="197"/>
      <c r="Z85" s="66">
        <v>16</v>
      </c>
      <c r="AA85" s="197"/>
      <c r="AB85" s="66">
        <v>34</v>
      </c>
      <c r="AC85" s="197"/>
      <c r="AD85" s="198"/>
      <c r="AE85" s="198"/>
      <c r="AF85" s="218"/>
      <c r="AG85" s="73"/>
      <c r="AH85" s="219"/>
      <c r="AI85" s="218"/>
      <c r="AJ85" s="73"/>
      <c r="AK85" s="219"/>
      <c r="AL85" s="245">
        <v>120</v>
      </c>
      <c r="AM85" s="73">
        <v>68</v>
      </c>
      <c r="AN85" s="219">
        <v>3</v>
      </c>
      <c r="AO85" s="218">
        <v>120</v>
      </c>
      <c r="AP85" s="73">
        <v>50</v>
      </c>
      <c r="AQ85" s="219">
        <v>3</v>
      </c>
      <c r="AR85" s="245"/>
      <c r="AS85" s="73"/>
      <c r="AT85" s="219"/>
      <c r="AU85" s="218"/>
      <c r="AV85" s="73"/>
      <c r="AW85" s="219"/>
      <c r="AX85" s="218"/>
      <c r="AY85" s="73"/>
      <c r="AZ85" s="219"/>
      <c r="BA85" s="218"/>
      <c r="BB85" s="73"/>
      <c r="BC85" s="219"/>
      <c r="BD85" s="217">
        <f t="shared" si="39"/>
        <v>6</v>
      </c>
      <c r="BE85" s="216"/>
      <c r="BF85" s="204" t="s">
        <v>184</v>
      </c>
      <c r="BG85" s="205"/>
      <c r="BH85" s="205"/>
      <c r="BI85" s="206"/>
      <c r="BO85" s="59">
        <f>X85+Z85+AB85</f>
        <v>118</v>
      </c>
    </row>
    <row r="86" spans="1:67" s="59" customFormat="1" ht="148.5" customHeight="1" x14ac:dyDescent="1.05">
      <c r="A86" s="270"/>
      <c r="B86" s="194" t="s">
        <v>148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6"/>
      <c r="P86" s="66"/>
      <c r="Q86" s="197"/>
      <c r="R86" s="66"/>
      <c r="S86" s="198"/>
      <c r="T86" s="217">
        <f t="shared" ref="T86" si="40">AF86+AI86+AL86+AO86+AR86+AU86+AX86+BA86</f>
        <v>60</v>
      </c>
      <c r="U86" s="197"/>
      <c r="V86" s="198">
        <f>AG86+AJ86+AM86+AP86+AS86+AV86+AY86+BB86</f>
        <v>0</v>
      </c>
      <c r="W86" s="216"/>
      <c r="X86" s="217"/>
      <c r="Y86" s="197"/>
      <c r="Z86" s="66"/>
      <c r="AA86" s="197"/>
      <c r="AB86" s="66"/>
      <c r="AC86" s="197"/>
      <c r="AD86" s="198"/>
      <c r="AE86" s="198"/>
      <c r="AF86" s="218"/>
      <c r="AG86" s="73"/>
      <c r="AH86" s="219"/>
      <c r="AI86" s="218"/>
      <c r="AJ86" s="73"/>
      <c r="AK86" s="219"/>
      <c r="AL86" s="245"/>
      <c r="AM86" s="73"/>
      <c r="AN86" s="219"/>
      <c r="AO86" s="218">
        <v>60</v>
      </c>
      <c r="AP86" s="73"/>
      <c r="AQ86" s="219">
        <v>2</v>
      </c>
      <c r="AR86" s="245"/>
      <c r="AS86" s="73"/>
      <c r="AT86" s="219"/>
      <c r="AU86" s="218"/>
      <c r="AV86" s="73"/>
      <c r="AW86" s="219"/>
      <c r="AX86" s="218"/>
      <c r="AY86" s="73"/>
      <c r="AZ86" s="219"/>
      <c r="BA86" s="218"/>
      <c r="BB86" s="73"/>
      <c r="BC86" s="219"/>
      <c r="BD86" s="217">
        <f t="shared" si="39"/>
        <v>2</v>
      </c>
      <c r="BE86" s="216"/>
      <c r="BF86" s="204" t="s">
        <v>385</v>
      </c>
      <c r="BG86" s="205"/>
      <c r="BH86" s="205"/>
      <c r="BI86" s="206"/>
    </row>
    <row r="87" spans="1:67" s="59" customFormat="1" ht="140.25" customHeight="1" x14ac:dyDescent="1.05">
      <c r="A87" s="161" t="s">
        <v>287</v>
      </c>
      <c r="B87" s="239" t="s">
        <v>342</v>
      </c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1"/>
      <c r="P87" s="66"/>
      <c r="Q87" s="197"/>
      <c r="R87" s="66"/>
      <c r="S87" s="198"/>
      <c r="T87" s="211">
        <f>SUM(T88:U90)</f>
        <v>460</v>
      </c>
      <c r="U87" s="180"/>
      <c r="V87" s="179">
        <f>SUM(V88:W90)</f>
        <v>232</v>
      </c>
      <c r="W87" s="212"/>
      <c r="X87" s="181">
        <f>SUM(X88:Y90)</f>
        <v>116</v>
      </c>
      <c r="Y87" s="180"/>
      <c r="Z87" s="181">
        <f>SUM(Z88:AA90)</f>
        <v>98</v>
      </c>
      <c r="AA87" s="180"/>
      <c r="AB87" s="181">
        <f>SUM(AB88:AC90)</f>
        <v>18</v>
      </c>
      <c r="AC87" s="180"/>
      <c r="AD87" s="181">
        <f>SUM(AD88:AE90)</f>
        <v>0</v>
      </c>
      <c r="AE87" s="180"/>
      <c r="AF87" s="242">
        <f t="shared" ref="AF87:BC87" si="41">SUM(AF88:AF90)</f>
        <v>0</v>
      </c>
      <c r="AG87" s="243">
        <f t="shared" si="41"/>
        <v>0</v>
      </c>
      <c r="AH87" s="244">
        <f t="shared" si="41"/>
        <v>0</v>
      </c>
      <c r="AI87" s="242">
        <f t="shared" si="41"/>
        <v>0</v>
      </c>
      <c r="AJ87" s="243">
        <f t="shared" si="41"/>
        <v>0</v>
      </c>
      <c r="AK87" s="244">
        <f t="shared" si="41"/>
        <v>0</v>
      </c>
      <c r="AL87" s="242">
        <f t="shared" si="41"/>
        <v>0</v>
      </c>
      <c r="AM87" s="243">
        <f t="shared" si="41"/>
        <v>0</v>
      </c>
      <c r="AN87" s="244">
        <f t="shared" si="41"/>
        <v>0</v>
      </c>
      <c r="AO87" s="242">
        <f t="shared" si="41"/>
        <v>0</v>
      </c>
      <c r="AP87" s="243">
        <f t="shared" si="41"/>
        <v>0</v>
      </c>
      <c r="AQ87" s="244">
        <f t="shared" si="41"/>
        <v>0</v>
      </c>
      <c r="AR87" s="242">
        <f t="shared" si="41"/>
        <v>100</v>
      </c>
      <c r="AS87" s="243">
        <f t="shared" si="41"/>
        <v>68</v>
      </c>
      <c r="AT87" s="244">
        <f t="shared" si="41"/>
        <v>3</v>
      </c>
      <c r="AU87" s="242">
        <f t="shared" si="41"/>
        <v>160</v>
      </c>
      <c r="AV87" s="243">
        <f t="shared" si="41"/>
        <v>68</v>
      </c>
      <c r="AW87" s="244">
        <f t="shared" si="41"/>
        <v>5</v>
      </c>
      <c r="AX87" s="242">
        <f t="shared" si="41"/>
        <v>0</v>
      </c>
      <c r="AY87" s="243">
        <f t="shared" si="41"/>
        <v>0</v>
      </c>
      <c r="AZ87" s="244">
        <f t="shared" si="41"/>
        <v>0</v>
      </c>
      <c r="BA87" s="242">
        <f t="shared" si="41"/>
        <v>200</v>
      </c>
      <c r="BB87" s="243">
        <f t="shared" si="41"/>
        <v>96</v>
      </c>
      <c r="BC87" s="244">
        <f t="shared" si="41"/>
        <v>6</v>
      </c>
      <c r="BD87" s="179">
        <f>SUM(BD88:BE90)</f>
        <v>14</v>
      </c>
      <c r="BE87" s="181"/>
      <c r="BF87" s="263"/>
      <c r="BG87" s="264"/>
      <c r="BH87" s="264"/>
      <c r="BI87" s="265"/>
    </row>
    <row r="88" spans="1:67" s="59" customFormat="1" ht="84" customHeight="1" x14ac:dyDescent="1.05">
      <c r="A88" s="269" t="s">
        <v>343</v>
      </c>
      <c r="B88" s="194" t="s">
        <v>243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6"/>
      <c r="P88" s="66">
        <v>6</v>
      </c>
      <c r="Q88" s="197"/>
      <c r="R88" s="66">
        <v>5</v>
      </c>
      <c r="S88" s="198"/>
      <c r="T88" s="217">
        <f>AF88+AI88+AL88+AO88+AR88+AU88+AX88+BA88</f>
        <v>200</v>
      </c>
      <c r="U88" s="197"/>
      <c r="V88" s="198">
        <f>AG88+AJ88+AM88+AP88+AS88+AV88+AY88+BB88</f>
        <v>136</v>
      </c>
      <c r="W88" s="216"/>
      <c r="X88" s="217">
        <v>68</v>
      </c>
      <c r="Y88" s="197"/>
      <c r="Z88" s="66">
        <v>50</v>
      </c>
      <c r="AA88" s="197"/>
      <c r="AB88" s="66">
        <v>18</v>
      </c>
      <c r="AC88" s="197"/>
      <c r="AD88" s="198"/>
      <c r="AE88" s="198"/>
      <c r="AF88" s="218"/>
      <c r="AG88" s="73"/>
      <c r="AH88" s="219"/>
      <c r="AI88" s="218"/>
      <c r="AJ88" s="73"/>
      <c r="AK88" s="219"/>
      <c r="AL88" s="218"/>
      <c r="AM88" s="73"/>
      <c r="AN88" s="219"/>
      <c r="AO88" s="225"/>
      <c r="AP88" s="73"/>
      <c r="AQ88" s="226"/>
      <c r="AR88" s="225">
        <v>100</v>
      </c>
      <c r="AS88" s="73">
        <v>68</v>
      </c>
      <c r="AT88" s="226">
        <v>3</v>
      </c>
      <c r="AU88" s="218">
        <v>100</v>
      </c>
      <c r="AV88" s="73">
        <v>68</v>
      </c>
      <c r="AW88" s="219">
        <v>3</v>
      </c>
      <c r="AX88" s="218"/>
      <c r="AY88" s="73"/>
      <c r="AZ88" s="219"/>
      <c r="BA88" s="218"/>
      <c r="BB88" s="73"/>
      <c r="BC88" s="219"/>
      <c r="BD88" s="217">
        <f>AH88+AK88+AN88+AQ88+AT88+AW88+AZ88+BC88</f>
        <v>6</v>
      </c>
      <c r="BE88" s="216"/>
      <c r="BF88" s="204" t="s">
        <v>185</v>
      </c>
      <c r="BG88" s="205"/>
      <c r="BH88" s="205"/>
      <c r="BI88" s="206"/>
      <c r="BO88" s="59">
        <f>X88+Z88+AB88</f>
        <v>136</v>
      </c>
    </row>
    <row r="89" spans="1:67" s="59" customFormat="1" ht="156" customHeight="1" x14ac:dyDescent="1.05">
      <c r="A89" s="270"/>
      <c r="B89" s="194" t="s">
        <v>244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6"/>
      <c r="P89" s="66"/>
      <c r="Q89" s="197"/>
      <c r="R89" s="66"/>
      <c r="S89" s="198"/>
      <c r="T89" s="217">
        <f>AF89+AI89+AL89+AO89+AR89+AU89+AX89+BA89</f>
        <v>60</v>
      </c>
      <c r="U89" s="197"/>
      <c r="V89" s="198">
        <f>AG89+AJ89+AM89+AP89+AS89+AV89+AY89+BB89</f>
        <v>0</v>
      </c>
      <c r="W89" s="216"/>
      <c r="X89" s="217"/>
      <c r="Y89" s="197"/>
      <c r="Z89" s="66"/>
      <c r="AA89" s="197"/>
      <c r="AB89" s="66"/>
      <c r="AC89" s="197"/>
      <c r="AD89" s="198"/>
      <c r="AE89" s="198"/>
      <c r="AF89" s="218"/>
      <c r="AG89" s="73"/>
      <c r="AH89" s="219"/>
      <c r="AI89" s="218"/>
      <c r="AJ89" s="73"/>
      <c r="AK89" s="219"/>
      <c r="AL89" s="218"/>
      <c r="AM89" s="73"/>
      <c r="AN89" s="219"/>
      <c r="AO89" s="225"/>
      <c r="AP89" s="73"/>
      <c r="AQ89" s="226"/>
      <c r="AR89" s="218"/>
      <c r="AS89" s="73"/>
      <c r="AT89" s="219"/>
      <c r="AU89" s="218">
        <v>60</v>
      </c>
      <c r="AV89" s="73"/>
      <c r="AW89" s="219">
        <v>2</v>
      </c>
      <c r="AX89" s="218"/>
      <c r="AY89" s="73"/>
      <c r="AZ89" s="219"/>
      <c r="BA89" s="218"/>
      <c r="BB89" s="73"/>
      <c r="BC89" s="219"/>
      <c r="BD89" s="217">
        <f>AH89+AK89+AN89+AQ89+AT89+AW89+AZ89+BC89</f>
        <v>2</v>
      </c>
      <c r="BE89" s="216"/>
      <c r="BF89" s="204" t="s">
        <v>384</v>
      </c>
      <c r="BG89" s="205"/>
      <c r="BH89" s="205"/>
      <c r="BI89" s="206"/>
    </row>
    <row r="90" spans="1:67" s="59" customFormat="1" ht="74.25" x14ac:dyDescent="1.05">
      <c r="A90" s="193" t="s">
        <v>344</v>
      </c>
      <c r="B90" s="194" t="s">
        <v>412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6"/>
      <c r="P90" s="66"/>
      <c r="Q90" s="197"/>
      <c r="R90" s="66">
        <v>8</v>
      </c>
      <c r="S90" s="198"/>
      <c r="T90" s="217">
        <f t="shared" ref="T90:T91" si="42">AF90+AI90+AL90+AO90+AR90+AU90+AX90+BA90</f>
        <v>200</v>
      </c>
      <c r="U90" s="197"/>
      <c r="V90" s="198">
        <f>AG90+AJ90+AM90+AP90+AS90+AV90+AY90+BB90</f>
        <v>96</v>
      </c>
      <c r="W90" s="216"/>
      <c r="X90" s="217">
        <v>48</v>
      </c>
      <c r="Y90" s="197"/>
      <c r="Z90" s="66">
        <v>48</v>
      </c>
      <c r="AA90" s="197"/>
      <c r="AB90" s="66"/>
      <c r="AC90" s="197"/>
      <c r="AD90" s="198"/>
      <c r="AE90" s="198"/>
      <c r="AF90" s="218"/>
      <c r="AG90" s="73"/>
      <c r="AH90" s="219"/>
      <c r="AI90" s="218"/>
      <c r="AJ90" s="73"/>
      <c r="AK90" s="219"/>
      <c r="AL90" s="218"/>
      <c r="AM90" s="73"/>
      <c r="AN90" s="250"/>
      <c r="AO90" s="218"/>
      <c r="AP90" s="73"/>
      <c r="AQ90" s="219"/>
      <c r="AR90" s="245"/>
      <c r="AS90" s="73"/>
      <c r="AT90" s="219"/>
      <c r="AU90" s="218"/>
      <c r="AV90" s="73"/>
      <c r="AW90" s="219"/>
      <c r="AX90" s="218"/>
      <c r="AY90" s="73"/>
      <c r="AZ90" s="219"/>
      <c r="BA90" s="218">
        <v>200</v>
      </c>
      <c r="BB90" s="73">
        <v>96</v>
      </c>
      <c r="BC90" s="219">
        <v>6</v>
      </c>
      <c r="BD90" s="217">
        <f t="shared" ref="BD90:BD91" si="43">AH90+AK90+AN90+AQ90+AT90+AW90+AZ90+BC90</f>
        <v>6</v>
      </c>
      <c r="BE90" s="216"/>
      <c r="BF90" s="204" t="s">
        <v>186</v>
      </c>
      <c r="BG90" s="205"/>
      <c r="BH90" s="205"/>
      <c r="BI90" s="206"/>
    </row>
    <row r="91" spans="1:67" s="61" customFormat="1" ht="150" customHeight="1" thickBot="1" x14ac:dyDescent="1">
      <c r="A91" s="161" t="s">
        <v>288</v>
      </c>
      <c r="B91" s="210" t="s">
        <v>249</v>
      </c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8"/>
      <c r="P91" s="179">
        <v>4</v>
      </c>
      <c r="Q91" s="180"/>
      <c r="R91" s="179"/>
      <c r="S91" s="212"/>
      <c r="T91" s="211">
        <f t="shared" si="42"/>
        <v>100</v>
      </c>
      <c r="U91" s="180"/>
      <c r="V91" s="181">
        <f t="shared" ref="V91" si="44">AG91+AJ91+AM91+AP91+AS91+AV91+AY91+BB91</f>
        <v>68</v>
      </c>
      <c r="W91" s="212"/>
      <c r="X91" s="211">
        <v>50</v>
      </c>
      <c r="Y91" s="180"/>
      <c r="Z91" s="179"/>
      <c r="AA91" s="180"/>
      <c r="AB91" s="179">
        <v>18</v>
      </c>
      <c r="AC91" s="180"/>
      <c r="AD91" s="181"/>
      <c r="AE91" s="181"/>
      <c r="AF91" s="297"/>
      <c r="AG91" s="75"/>
      <c r="AH91" s="244"/>
      <c r="AI91" s="297"/>
      <c r="AJ91" s="75"/>
      <c r="AK91" s="244"/>
      <c r="AL91" s="297"/>
      <c r="AM91" s="75"/>
      <c r="AN91" s="244"/>
      <c r="AO91" s="297">
        <v>100</v>
      </c>
      <c r="AP91" s="75">
        <v>68</v>
      </c>
      <c r="AQ91" s="244">
        <v>3</v>
      </c>
      <c r="AR91" s="297"/>
      <c r="AS91" s="75"/>
      <c r="AT91" s="244"/>
      <c r="AU91" s="297"/>
      <c r="AV91" s="75"/>
      <c r="AW91" s="244"/>
      <c r="AX91" s="297"/>
      <c r="AY91" s="75"/>
      <c r="AZ91" s="244"/>
      <c r="BA91" s="297"/>
      <c r="BB91" s="75"/>
      <c r="BC91" s="244"/>
      <c r="BD91" s="211">
        <f t="shared" si="43"/>
        <v>3</v>
      </c>
      <c r="BE91" s="212"/>
      <c r="BF91" s="176" t="s">
        <v>187</v>
      </c>
      <c r="BG91" s="177"/>
      <c r="BH91" s="177"/>
      <c r="BI91" s="178"/>
    </row>
    <row r="92" spans="1:67" s="59" customFormat="1" ht="158.25" customHeight="1" x14ac:dyDescent="1.05">
      <c r="A92" s="161" t="s">
        <v>289</v>
      </c>
      <c r="B92" s="210" t="s">
        <v>350</v>
      </c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8"/>
      <c r="P92" s="66"/>
      <c r="Q92" s="197"/>
      <c r="R92" s="66"/>
      <c r="S92" s="198"/>
      <c r="T92" s="211">
        <f>T93+T94</f>
        <v>356</v>
      </c>
      <c r="U92" s="180"/>
      <c r="V92" s="181">
        <f>V93+V94</f>
        <v>170</v>
      </c>
      <c r="W92" s="180"/>
      <c r="X92" s="211">
        <f>X93+X94</f>
        <v>102</v>
      </c>
      <c r="Y92" s="180"/>
      <c r="Z92" s="179">
        <f>Z93+Z94</f>
        <v>68</v>
      </c>
      <c r="AA92" s="180"/>
      <c r="AB92" s="179">
        <f>AB93+AB94</f>
        <v>0</v>
      </c>
      <c r="AC92" s="180"/>
      <c r="AD92" s="181">
        <f>AD93+AD94</f>
        <v>0</v>
      </c>
      <c r="AE92" s="180"/>
      <c r="AF92" s="297">
        <f t="shared" ref="AF92:BC92" si="45">SUM(AF93:AF94)</f>
        <v>0</v>
      </c>
      <c r="AG92" s="298">
        <f t="shared" si="45"/>
        <v>0</v>
      </c>
      <c r="AH92" s="298">
        <f t="shared" si="45"/>
        <v>0</v>
      </c>
      <c r="AI92" s="297">
        <f t="shared" si="45"/>
        <v>0</v>
      </c>
      <c r="AJ92" s="298">
        <f t="shared" si="45"/>
        <v>0</v>
      </c>
      <c r="AK92" s="298">
        <f t="shared" si="45"/>
        <v>0</v>
      </c>
      <c r="AL92" s="297">
        <f t="shared" si="45"/>
        <v>0</v>
      </c>
      <c r="AM92" s="298">
        <f t="shared" si="45"/>
        <v>0</v>
      </c>
      <c r="AN92" s="298">
        <f t="shared" si="45"/>
        <v>0</v>
      </c>
      <c r="AO92" s="297">
        <f t="shared" si="45"/>
        <v>0</v>
      </c>
      <c r="AP92" s="298">
        <f t="shared" si="45"/>
        <v>0</v>
      </c>
      <c r="AQ92" s="298">
        <f t="shared" si="45"/>
        <v>0</v>
      </c>
      <c r="AR92" s="297">
        <f t="shared" si="45"/>
        <v>136</v>
      </c>
      <c r="AS92" s="298">
        <f t="shared" si="45"/>
        <v>68</v>
      </c>
      <c r="AT92" s="298">
        <f t="shared" si="45"/>
        <v>3</v>
      </c>
      <c r="AU92" s="297">
        <f t="shared" si="45"/>
        <v>220</v>
      </c>
      <c r="AV92" s="298">
        <f t="shared" si="45"/>
        <v>102</v>
      </c>
      <c r="AW92" s="298">
        <f t="shared" si="45"/>
        <v>6</v>
      </c>
      <c r="AX92" s="297">
        <f t="shared" si="45"/>
        <v>0</v>
      </c>
      <c r="AY92" s="298">
        <f t="shared" si="45"/>
        <v>0</v>
      </c>
      <c r="AZ92" s="298">
        <f t="shared" si="45"/>
        <v>0</v>
      </c>
      <c r="BA92" s="297">
        <f t="shared" si="45"/>
        <v>0</v>
      </c>
      <c r="BB92" s="298">
        <f t="shared" si="45"/>
        <v>0</v>
      </c>
      <c r="BC92" s="298">
        <f t="shared" si="45"/>
        <v>0</v>
      </c>
      <c r="BD92" s="211">
        <f>SUM(BD93:BE94)</f>
        <v>9</v>
      </c>
      <c r="BE92" s="212"/>
      <c r="BF92" s="314" t="s">
        <v>188</v>
      </c>
      <c r="BG92" s="315"/>
      <c r="BH92" s="315"/>
      <c r="BI92" s="316"/>
    </row>
    <row r="93" spans="1:67" s="59" customFormat="1" ht="74.25" x14ac:dyDescent="1.05">
      <c r="A93" s="193" t="s">
        <v>345</v>
      </c>
      <c r="B93" s="194" t="s">
        <v>150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6"/>
      <c r="P93" s="66">
        <v>5</v>
      </c>
      <c r="Q93" s="197"/>
      <c r="R93" s="66"/>
      <c r="S93" s="198"/>
      <c r="T93" s="217">
        <f>AF93+AI93+AL93+AO93+AR93+AU93+AX93+BA93</f>
        <v>136</v>
      </c>
      <c r="U93" s="197"/>
      <c r="V93" s="198">
        <f t="shared" ref="V93:V94" si="46">AG93+AJ93+AM93+AP93+AS93+AV93+AY93+BB93</f>
        <v>68</v>
      </c>
      <c r="W93" s="216"/>
      <c r="X93" s="217">
        <v>34</v>
      </c>
      <c r="Y93" s="197"/>
      <c r="Z93" s="66">
        <v>34</v>
      </c>
      <c r="AA93" s="197"/>
      <c r="AB93" s="66"/>
      <c r="AC93" s="197"/>
      <c r="AD93" s="198"/>
      <c r="AE93" s="198"/>
      <c r="AF93" s="218"/>
      <c r="AG93" s="73"/>
      <c r="AH93" s="219"/>
      <c r="AI93" s="218"/>
      <c r="AJ93" s="73"/>
      <c r="AK93" s="219"/>
      <c r="AL93" s="218"/>
      <c r="AM93" s="73"/>
      <c r="AN93" s="250"/>
      <c r="AO93" s="218"/>
      <c r="AP93" s="73"/>
      <c r="AQ93" s="219"/>
      <c r="AR93" s="218">
        <v>136</v>
      </c>
      <c r="AS93" s="73">
        <v>68</v>
      </c>
      <c r="AT93" s="219">
        <v>3</v>
      </c>
      <c r="AU93" s="218"/>
      <c r="AV93" s="73"/>
      <c r="AW93" s="219"/>
      <c r="AX93" s="218"/>
      <c r="AY93" s="73"/>
      <c r="AZ93" s="219"/>
      <c r="BA93" s="218"/>
      <c r="BB93" s="73"/>
      <c r="BC93" s="219"/>
      <c r="BD93" s="217">
        <f t="shared" ref="BD93:BD94" si="47">AH93+AK93+AN93+AQ93+AT93+AW93+AZ93+BC93</f>
        <v>3</v>
      </c>
      <c r="BE93" s="216"/>
      <c r="BF93" s="222"/>
      <c r="BG93" s="223"/>
      <c r="BH93" s="223"/>
      <c r="BI93" s="224"/>
    </row>
    <row r="94" spans="1:67" s="59" customFormat="1" ht="139.5" customHeight="1" x14ac:dyDescent="1.05">
      <c r="A94" s="251" t="s">
        <v>346</v>
      </c>
      <c r="B94" s="252" t="s">
        <v>245</v>
      </c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54"/>
      <c r="P94" s="232">
        <v>6</v>
      </c>
      <c r="Q94" s="233"/>
      <c r="R94" s="232"/>
      <c r="S94" s="234"/>
      <c r="T94" s="255">
        <f t="shared" ref="T94" si="48">AF94+AI94+AL94+AO94+AR94+AU94+AX94+BA94</f>
        <v>220</v>
      </c>
      <c r="U94" s="233"/>
      <c r="V94" s="234">
        <f t="shared" si="46"/>
        <v>102</v>
      </c>
      <c r="W94" s="246"/>
      <c r="X94" s="255">
        <v>68</v>
      </c>
      <c r="Y94" s="233"/>
      <c r="Z94" s="232">
        <v>34</v>
      </c>
      <c r="AA94" s="233"/>
      <c r="AB94" s="232"/>
      <c r="AC94" s="233"/>
      <c r="AD94" s="234"/>
      <c r="AE94" s="234"/>
      <c r="AF94" s="256"/>
      <c r="AG94" s="80"/>
      <c r="AH94" s="257"/>
      <c r="AI94" s="256"/>
      <c r="AJ94" s="80"/>
      <c r="AK94" s="257"/>
      <c r="AL94" s="256"/>
      <c r="AM94" s="80"/>
      <c r="AN94" s="260"/>
      <c r="AO94" s="256"/>
      <c r="AP94" s="80"/>
      <c r="AQ94" s="257"/>
      <c r="AR94" s="261"/>
      <c r="AS94" s="80"/>
      <c r="AT94" s="257"/>
      <c r="AU94" s="256">
        <v>220</v>
      </c>
      <c r="AV94" s="80">
        <f>68+34</f>
        <v>102</v>
      </c>
      <c r="AW94" s="257">
        <v>6</v>
      </c>
      <c r="AX94" s="256"/>
      <c r="AY94" s="80"/>
      <c r="AZ94" s="257"/>
      <c r="BA94" s="256"/>
      <c r="BB94" s="80"/>
      <c r="BC94" s="257"/>
      <c r="BD94" s="255">
        <f t="shared" si="47"/>
        <v>6</v>
      </c>
      <c r="BE94" s="246"/>
      <c r="BF94" s="227"/>
      <c r="BG94" s="228"/>
      <c r="BH94" s="228"/>
      <c r="BI94" s="229"/>
    </row>
    <row r="95" spans="1:67" s="61" customFormat="1" ht="25.5" customHeight="1" x14ac:dyDescent="0.95">
      <c r="A95" s="86"/>
      <c r="B95" s="317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  <c r="AJ95" s="318"/>
      <c r="AK95" s="318"/>
      <c r="AL95" s="318"/>
      <c r="AM95" s="318"/>
      <c r="AN95" s="318"/>
      <c r="AO95" s="318"/>
      <c r="AP95" s="318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275"/>
      <c r="BG95" s="275"/>
      <c r="BH95" s="275"/>
      <c r="BI95" s="275"/>
    </row>
    <row r="96" spans="1:67" s="59" customFormat="1" ht="63.75" customHeight="1" x14ac:dyDescent="1.05">
      <c r="A96" s="61" t="s">
        <v>109</v>
      </c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20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61" t="s">
        <v>109</v>
      </c>
      <c r="AN96" s="274"/>
      <c r="AO96" s="274"/>
      <c r="AP96" s="275"/>
      <c r="AQ96" s="275"/>
      <c r="AR96" s="275"/>
      <c r="AS96" s="275"/>
      <c r="AT96" s="275"/>
      <c r="AU96" s="274"/>
      <c r="AV96" s="274"/>
      <c r="AW96" s="274"/>
      <c r="AX96" s="274"/>
      <c r="AY96" s="274"/>
      <c r="AZ96" s="274"/>
      <c r="BA96" s="274"/>
      <c r="BB96" s="274"/>
      <c r="BC96" s="274"/>
      <c r="BD96" s="274"/>
      <c r="BE96" s="274"/>
      <c r="BF96" s="274"/>
      <c r="BG96" s="274"/>
      <c r="BH96" s="274"/>
      <c r="BI96" s="274"/>
    </row>
    <row r="97" spans="1:61" s="59" customFormat="1" ht="111" customHeight="1" x14ac:dyDescent="1.05">
      <c r="A97" s="321" t="s">
        <v>396</v>
      </c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321" t="s">
        <v>395</v>
      </c>
      <c r="AN97" s="321"/>
      <c r="AO97" s="321"/>
      <c r="AP97" s="321"/>
      <c r="AQ97" s="321"/>
      <c r="AR97" s="321"/>
      <c r="AS97" s="321"/>
      <c r="AT97" s="321"/>
      <c r="AU97" s="321"/>
      <c r="AV97" s="321"/>
      <c r="AW97" s="321"/>
      <c r="AX97" s="321"/>
      <c r="AY97" s="321"/>
      <c r="AZ97" s="321"/>
      <c r="BA97" s="321"/>
      <c r="BB97" s="321"/>
      <c r="BC97" s="321"/>
      <c r="BD97" s="321"/>
      <c r="BE97" s="321"/>
      <c r="BF97" s="321"/>
      <c r="BG97" s="321"/>
      <c r="BH97" s="321"/>
      <c r="BI97" s="321"/>
    </row>
    <row r="98" spans="1:61" s="59" customFormat="1" ht="39" customHeight="1" x14ac:dyDescent="1.05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  <c r="AA98" s="274"/>
      <c r="AB98" s="274"/>
      <c r="AC98" s="274"/>
      <c r="AD98" s="274"/>
      <c r="AE98" s="274"/>
      <c r="AF98" s="274"/>
      <c r="AG98" s="274"/>
      <c r="AH98" s="274"/>
      <c r="AI98" s="274"/>
      <c r="AJ98" s="274"/>
      <c r="AK98" s="274"/>
      <c r="AL98" s="274"/>
      <c r="AM98" s="321"/>
      <c r="AN98" s="321"/>
      <c r="AO98" s="321"/>
      <c r="AP98" s="321"/>
      <c r="AQ98" s="321"/>
      <c r="AR98" s="321"/>
      <c r="AS98" s="321"/>
      <c r="AT98" s="321"/>
      <c r="AU98" s="321"/>
      <c r="AV98" s="321"/>
      <c r="AW98" s="321"/>
      <c r="AX98" s="321"/>
      <c r="AY98" s="321"/>
      <c r="AZ98" s="321"/>
      <c r="BA98" s="321"/>
      <c r="BB98" s="321"/>
      <c r="BC98" s="321"/>
      <c r="BD98" s="321"/>
      <c r="BE98" s="321"/>
      <c r="BF98" s="321"/>
      <c r="BG98" s="321"/>
      <c r="BH98" s="321"/>
      <c r="BI98" s="321"/>
    </row>
    <row r="99" spans="1:61" s="59" customFormat="1" ht="72" customHeight="1" x14ac:dyDescent="1.05">
      <c r="A99" s="322"/>
      <c r="B99" s="322"/>
      <c r="C99" s="322"/>
      <c r="D99" s="322"/>
      <c r="E99" s="322"/>
      <c r="F99" s="322"/>
      <c r="G99" s="323"/>
      <c r="H99" s="324" t="s">
        <v>262</v>
      </c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274"/>
      <c r="AB99" s="274"/>
      <c r="AC99" s="274"/>
      <c r="AD99" s="274"/>
      <c r="AE99" s="274"/>
      <c r="AF99" s="274"/>
      <c r="AG99" s="274"/>
      <c r="AH99" s="274"/>
      <c r="AI99" s="274"/>
      <c r="AJ99" s="274"/>
      <c r="AK99" s="274"/>
      <c r="AL99" s="274"/>
      <c r="AM99" s="322"/>
      <c r="AN99" s="322"/>
      <c r="AO99" s="322"/>
      <c r="AP99" s="322"/>
      <c r="AQ99" s="322"/>
      <c r="AR99" s="322"/>
      <c r="AS99" s="319"/>
      <c r="AT99" s="324" t="s">
        <v>261</v>
      </c>
      <c r="AU99" s="324"/>
      <c r="AV99" s="324"/>
      <c r="AW99" s="324"/>
      <c r="AX99" s="324"/>
      <c r="AY99" s="324"/>
      <c r="AZ99" s="319"/>
      <c r="BA99" s="319"/>
      <c r="BB99" s="319"/>
      <c r="BC99" s="319"/>
      <c r="BD99" s="319"/>
      <c r="BE99" s="319"/>
      <c r="BF99" s="319"/>
      <c r="BG99" s="274"/>
      <c r="BH99" s="274"/>
      <c r="BI99" s="274"/>
    </row>
    <row r="100" spans="1:61" s="14" customFormat="1" ht="67.5" customHeight="1" x14ac:dyDescent="1">
      <c r="A100" s="325" t="s">
        <v>240</v>
      </c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5" t="s">
        <v>240</v>
      </c>
      <c r="AN100" s="327"/>
      <c r="AO100" s="327"/>
      <c r="AP100" s="327"/>
      <c r="AQ100" s="327"/>
      <c r="AR100" s="327"/>
      <c r="AS100" s="327"/>
      <c r="AT100" s="327"/>
      <c r="AU100" s="327"/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8"/>
      <c r="BG100" s="328"/>
      <c r="BH100" s="328"/>
      <c r="BI100" s="328"/>
    </row>
    <row r="101" spans="1:61" s="59" customFormat="1" ht="11.25" customHeight="1" x14ac:dyDescent="1.05">
      <c r="A101" s="272"/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4"/>
      <c r="AZ101" s="274"/>
      <c r="BA101" s="274"/>
      <c r="BB101" s="274"/>
      <c r="BC101" s="274"/>
      <c r="BD101" s="274"/>
      <c r="BE101" s="274"/>
      <c r="BF101" s="275"/>
      <c r="BG101" s="275"/>
      <c r="BH101" s="275"/>
      <c r="BI101" s="275"/>
    </row>
    <row r="102" spans="1:61" s="329" customFormat="1" ht="68.25" customHeight="1" thickBot="1" x14ac:dyDescent="0.25">
      <c r="A102" s="320" t="s">
        <v>407</v>
      </c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I102" s="274"/>
      <c r="AJ102" s="274"/>
      <c r="AK102" s="274"/>
      <c r="AL102" s="274"/>
      <c r="AM102" s="274"/>
      <c r="AN102" s="274"/>
      <c r="AO102" s="274"/>
      <c r="AP102" s="274"/>
      <c r="AQ102" s="274"/>
      <c r="AR102" s="274"/>
      <c r="AS102" s="274"/>
      <c r="AT102" s="274"/>
      <c r="AU102" s="274"/>
      <c r="AV102" s="274"/>
      <c r="AW102" s="274"/>
      <c r="AX102" s="274"/>
      <c r="AY102" s="274"/>
      <c r="AZ102" s="274"/>
      <c r="BA102" s="274"/>
      <c r="BB102" s="274"/>
      <c r="BC102" s="274"/>
      <c r="BD102" s="274"/>
      <c r="BE102" s="274"/>
      <c r="BF102" s="320"/>
      <c r="BG102" s="320"/>
      <c r="BH102" s="320"/>
      <c r="BI102" s="320"/>
    </row>
    <row r="103" spans="1:61" s="29" customFormat="1" ht="64.5" customHeight="1" thickBot="1" x14ac:dyDescent="0.95">
      <c r="A103" s="88" t="s">
        <v>94</v>
      </c>
      <c r="B103" s="89" t="s">
        <v>217</v>
      </c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1"/>
      <c r="P103" s="92" t="s">
        <v>8</v>
      </c>
      <c r="Q103" s="93"/>
      <c r="R103" s="92" t="s">
        <v>9</v>
      </c>
      <c r="S103" s="94"/>
      <c r="T103" s="95" t="s">
        <v>10</v>
      </c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7"/>
      <c r="AF103" s="98" t="s">
        <v>33</v>
      </c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100"/>
      <c r="BD103" s="101" t="s">
        <v>23</v>
      </c>
      <c r="BE103" s="102"/>
      <c r="BF103" s="103" t="s">
        <v>95</v>
      </c>
      <c r="BG103" s="94"/>
      <c r="BH103" s="94"/>
      <c r="BI103" s="104"/>
    </row>
    <row r="104" spans="1:61" s="29" customFormat="1" ht="61.5" customHeight="1" thickBot="1" x14ac:dyDescent="0.95">
      <c r="A104" s="105"/>
      <c r="B104" s="106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8"/>
      <c r="P104" s="109"/>
      <c r="Q104" s="110"/>
      <c r="R104" s="109"/>
      <c r="S104" s="111"/>
      <c r="T104" s="103" t="s">
        <v>5</v>
      </c>
      <c r="U104" s="93"/>
      <c r="V104" s="92" t="s">
        <v>11</v>
      </c>
      <c r="W104" s="104"/>
      <c r="X104" s="112" t="s">
        <v>12</v>
      </c>
      <c r="Y104" s="112"/>
      <c r="Z104" s="112"/>
      <c r="AA104" s="112"/>
      <c r="AB104" s="112"/>
      <c r="AC104" s="112"/>
      <c r="AD104" s="112"/>
      <c r="AE104" s="113"/>
      <c r="AF104" s="114" t="s">
        <v>14</v>
      </c>
      <c r="AG104" s="115"/>
      <c r="AH104" s="115"/>
      <c r="AI104" s="115"/>
      <c r="AJ104" s="115"/>
      <c r="AK104" s="116"/>
      <c r="AL104" s="114" t="s">
        <v>15</v>
      </c>
      <c r="AM104" s="115"/>
      <c r="AN104" s="115"/>
      <c r="AO104" s="115"/>
      <c r="AP104" s="115"/>
      <c r="AQ104" s="116"/>
      <c r="AR104" s="114" t="s">
        <v>16</v>
      </c>
      <c r="AS104" s="115"/>
      <c r="AT104" s="115"/>
      <c r="AU104" s="115"/>
      <c r="AV104" s="115"/>
      <c r="AW104" s="116"/>
      <c r="AX104" s="114" t="s">
        <v>112</v>
      </c>
      <c r="AY104" s="115"/>
      <c r="AZ104" s="115"/>
      <c r="BA104" s="115"/>
      <c r="BB104" s="115"/>
      <c r="BC104" s="116"/>
      <c r="BD104" s="117"/>
      <c r="BE104" s="118"/>
      <c r="BF104" s="119"/>
      <c r="BG104" s="111"/>
      <c r="BH104" s="111"/>
      <c r="BI104" s="120"/>
    </row>
    <row r="105" spans="1:61" s="29" customFormat="1" ht="126" customHeight="1" thickBot="1" x14ac:dyDescent="0.95">
      <c r="A105" s="105"/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  <c r="P105" s="109"/>
      <c r="Q105" s="110"/>
      <c r="R105" s="109"/>
      <c r="S105" s="111"/>
      <c r="T105" s="119"/>
      <c r="U105" s="110"/>
      <c r="V105" s="109"/>
      <c r="W105" s="120"/>
      <c r="X105" s="121" t="s">
        <v>13</v>
      </c>
      <c r="Y105" s="110"/>
      <c r="Z105" s="122" t="s">
        <v>96</v>
      </c>
      <c r="AA105" s="110"/>
      <c r="AB105" s="122" t="s">
        <v>97</v>
      </c>
      <c r="AC105" s="110"/>
      <c r="AD105" s="109" t="s">
        <v>71</v>
      </c>
      <c r="AE105" s="111"/>
      <c r="AF105" s="123" t="s">
        <v>125</v>
      </c>
      <c r="AG105" s="115"/>
      <c r="AH105" s="116"/>
      <c r="AI105" s="123" t="s">
        <v>126</v>
      </c>
      <c r="AJ105" s="115"/>
      <c r="AK105" s="116"/>
      <c r="AL105" s="123" t="s">
        <v>127</v>
      </c>
      <c r="AM105" s="115"/>
      <c r="AN105" s="116"/>
      <c r="AO105" s="123" t="s">
        <v>128</v>
      </c>
      <c r="AP105" s="115"/>
      <c r="AQ105" s="116"/>
      <c r="AR105" s="123" t="s">
        <v>129</v>
      </c>
      <c r="AS105" s="115"/>
      <c r="AT105" s="116"/>
      <c r="AU105" s="123" t="s">
        <v>130</v>
      </c>
      <c r="AV105" s="115"/>
      <c r="AW105" s="116"/>
      <c r="AX105" s="123" t="s">
        <v>219</v>
      </c>
      <c r="AY105" s="115"/>
      <c r="AZ105" s="116"/>
      <c r="BA105" s="123" t="s">
        <v>220</v>
      </c>
      <c r="BB105" s="115"/>
      <c r="BC105" s="116"/>
      <c r="BD105" s="117"/>
      <c r="BE105" s="118"/>
      <c r="BF105" s="119"/>
      <c r="BG105" s="111"/>
      <c r="BH105" s="111"/>
      <c r="BI105" s="120"/>
    </row>
    <row r="106" spans="1:61" s="29" customFormat="1" ht="287.25" customHeight="1" thickBot="1" x14ac:dyDescent="0.95">
      <c r="A106" s="124"/>
      <c r="B106" s="125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7"/>
      <c r="P106" s="128"/>
      <c r="Q106" s="129"/>
      <c r="R106" s="128"/>
      <c r="S106" s="130"/>
      <c r="T106" s="131"/>
      <c r="U106" s="129"/>
      <c r="V106" s="128"/>
      <c r="W106" s="132"/>
      <c r="X106" s="130"/>
      <c r="Y106" s="129"/>
      <c r="Z106" s="128"/>
      <c r="AA106" s="129"/>
      <c r="AB106" s="128"/>
      <c r="AC106" s="129"/>
      <c r="AD106" s="128"/>
      <c r="AE106" s="130"/>
      <c r="AF106" s="133" t="s">
        <v>3</v>
      </c>
      <c r="AG106" s="134" t="s">
        <v>17</v>
      </c>
      <c r="AH106" s="135" t="s">
        <v>18</v>
      </c>
      <c r="AI106" s="133" t="s">
        <v>3</v>
      </c>
      <c r="AJ106" s="134" t="s">
        <v>17</v>
      </c>
      <c r="AK106" s="135" t="s">
        <v>18</v>
      </c>
      <c r="AL106" s="133" t="s">
        <v>3</v>
      </c>
      <c r="AM106" s="134" t="s">
        <v>17</v>
      </c>
      <c r="AN106" s="135" t="s">
        <v>18</v>
      </c>
      <c r="AO106" s="133" t="s">
        <v>3</v>
      </c>
      <c r="AP106" s="134" t="s">
        <v>17</v>
      </c>
      <c r="AQ106" s="135" t="s">
        <v>18</v>
      </c>
      <c r="AR106" s="133" t="s">
        <v>3</v>
      </c>
      <c r="AS106" s="134" t="s">
        <v>17</v>
      </c>
      <c r="AT106" s="135" t="s">
        <v>18</v>
      </c>
      <c r="AU106" s="136" t="s">
        <v>3</v>
      </c>
      <c r="AV106" s="137" t="s">
        <v>17</v>
      </c>
      <c r="AW106" s="138" t="s">
        <v>18</v>
      </c>
      <c r="AX106" s="133" t="s">
        <v>3</v>
      </c>
      <c r="AY106" s="134" t="s">
        <v>17</v>
      </c>
      <c r="AZ106" s="135" t="s">
        <v>18</v>
      </c>
      <c r="BA106" s="133" t="s">
        <v>3</v>
      </c>
      <c r="BB106" s="134" t="s">
        <v>17</v>
      </c>
      <c r="BC106" s="135" t="s">
        <v>18</v>
      </c>
      <c r="BD106" s="139"/>
      <c r="BE106" s="140"/>
      <c r="BF106" s="131"/>
      <c r="BG106" s="130"/>
      <c r="BH106" s="130"/>
      <c r="BI106" s="132"/>
    </row>
    <row r="107" spans="1:61" s="59" customFormat="1" ht="158.25" hidden="1" customHeight="1" x14ac:dyDescent="1.05">
      <c r="A107" s="161"/>
      <c r="B107" s="210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8"/>
      <c r="P107" s="66"/>
      <c r="Q107" s="197"/>
      <c r="R107" s="66"/>
      <c r="S107" s="198"/>
      <c r="T107" s="211"/>
      <c r="U107" s="180"/>
      <c r="V107" s="181"/>
      <c r="W107" s="180"/>
      <c r="X107" s="211"/>
      <c r="Y107" s="180"/>
      <c r="Z107" s="179"/>
      <c r="AA107" s="180"/>
      <c r="AB107" s="179"/>
      <c r="AC107" s="180"/>
      <c r="AD107" s="181"/>
      <c r="AE107" s="180"/>
      <c r="AF107" s="297"/>
      <c r="AG107" s="298"/>
      <c r="AH107" s="298"/>
      <c r="AI107" s="297"/>
      <c r="AJ107" s="298"/>
      <c r="AK107" s="298"/>
      <c r="AL107" s="297"/>
      <c r="AM107" s="298"/>
      <c r="AN107" s="298"/>
      <c r="AO107" s="297"/>
      <c r="AP107" s="298"/>
      <c r="AQ107" s="298"/>
      <c r="AR107" s="297"/>
      <c r="AS107" s="298"/>
      <c r="AT107" s="298"/>
      <c r="AU107" s="297"/>
      <c r="AV107" s="298"/>
      <c r="AW107" s="298"/>
      <c r="AX107" s="297"/>
      <c r="AY107" s="298"/>
      <c r="AZ107" s="298"/>
      <c r="BA107" s="297"/>
      <c r="BB107" s="298"/>
      <c r="BC107" s="298"/>
      <c r="BD107" s="211"/>
      <c r="BE107" s="212"/>
      <c r="BF107" s="314"/>
      <c r="BG107" s="315"/>
      <c r="BH107" s="315"/>
      <c r="BI107" s="316"/>
    </row>
    <row r="108" spans="1:61" s="59" customFormat="1" ht="74.25" hidden="1" x14ac:dyDescent="1.05">
      <c r="A108" s="193"/>
      <c r="B108" s="194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6"/>
      <c r="P108" s="66"/>
      <c r="Q108" s="197"/>
      <c r="R108" s="66"/>
      <c r="S108" s="198"/>
      <c r="T108" s="217"/>
      <c r="U108" s="197"/>
      <c r="V108" s="198"/>
      <c r="W108" s="216"/>
      <c r="X108" s="217"/>
      <c r="Y108" s="197"/>
      <c r="Z108" s="66"/>
      <c r="AA108" s="197"/>
      <c r="AB108" s="66"/>
      <c r="AC108" s="197"/>
      <c r="AD108" s="198"/>
      <c r="AE108" s="198"/>
      <c r="AF108" s="218"/>
      <c r="AG108" s="73"/>
      <c r="AH108" s="219"/>
      <c r="AI108" s="218"/>
      <c r="AJ108" s="73"/>
      <c r="AK108" s="219"/>
      <c r="AL108" s="218"/>
      <c r="AM108" s="73"/>
      <c r="AN108" s="250"/>
      <c r="AO108" s="218"/>
      <c r="AP108" s="73"/>
      <c r="AQ108" s="219"/>
      <c r="AR108" s="218"/>
      <c r="AS108" s="73"/>
      <c r="AT108" s="219"/>
      <c r="AU108" s="218"/>
      <c r="AV108" s="73"/>
      <c r="AW108" s="219"/>
      <c r="AX108" s="218"/>
      <c r="AY108" s="73"/>
      <c r="AZ108" s="219"/>
      <c r="BA108" s="218"/>
      <c r="BB108" s="73"/>
      <c r="BC108" s="219"/>
      <c r="BD108" s="217"/>
      <c r="BE108" s="216"/>
      <c r="BF108" s="222"/>
      <c r="BG108" s="223"/>
      <c r="BH108" s="223"/>
      <c r="BI108" s="224"/>
    </row>
    <row r="109" spans="1:61" s="59" customFormat="1" ht="156.75" hidden="1" customHeight="1" x14ac:dyDescent="1.05">
      <c r="A109" s="251"/>
      <c r="B109" s="252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  <c r="N109" s="253"/>
      <c r="O109" s="254"/>
      <c r="P109" s="232"/>
      <c r="Q109" s="233"/>
      <c r="R109" s="232"/>
      <c r="S109" s="234"/>
      <c r="T109" s="255"/>
      <c r="U109" s="233"/>
      <c r="V109" s="234"/>
      <c r="W109" s="246"/>
      <c r="X109" s="255"/>
      <c r="Y109" s="233"/>
      <c r="Z109" s="232"/>
      <c r="AA109" s="233"/>
      <c r="AB109" s="232"/>
      <c r="AC109" s="233"/>
      <c r="AD109" s="234"/>
      <c r="AE109" s="234"/>
      <c r="AF109" s="256"/>
      <c r="AG109" s="80"/>
      <c r="AH109" s="257"/>
      <c r="AI109" s="256"/>
      <c r="AJ109" s="80"/>
      <c r="AK109" s="257"/>
      <c r="AL109" s="256"/>
      <c r="AM109" s="80"/>
      <c r="AN109" s="260"/>
      <c r="AO109" s="256"/>
      <c r="AP109" s="80"/>
      <c r="AQ109" s="257"/>
      <c r="AR109" s="261"/>
      <c r="AS109" s="80"/>
      <c r="AT109" s="257"/>
      <c r="AU109" s="256"/>
      <c r="AV109" s="80"/>
      <c r="AW109" s="257"/>
      <c r="AX109" s="256"/>
      <c r="AY109" s="80"/>
      <c r="AZ109" s="257"/>
      <c r="BA109" s="256"/>
      <c r="BB109" s="80"/>
      <c r="BC109" s="257"/>
      <c r="BD109" s="255"/>
      <c r="BE109" s="246"/>
      <c r="BF109" s="227"/>
      <c r="BG109" s="228"/>
      <c r="BH109" s="228"/>
      <c r="BI109" s="229"/>
    </row>
    <row r="110" spans="1:61" s="61" customFormat="1" ht="211.5" customHeight="1" x14ac:dyDescent="0.95">
      <c r="A110" s="209" t="s">
        <v>290</v>
      </c>
      <c r="B110" s="239" t="s">
        <v>420</v>
      </c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0"/>
      <c r="O110" s="331"/>
      <c r="P110" s="66"/>
      <c r="Q110" s="197"/>
      <c r="R110" s="66"/>
      <c r="S110" s="198"/>
      <c r="T110" s="211">
        <f>SUM(T111:U112)</f>
        <v>190</v>
      </c>
      <c r="U110" s="180"/>
      <c r="V110" s="179">
        <f>SUM(V111:W112)</f>
        <v>102</v>
      </c>
      <c r="W110" s="212"/>
      <c r="X110" s="181">
        <f>SUM(X111:Y112)</f>
        <v>68</v>
      </c>
      <c r="Y110" s="180"/>
      <c r="Z110" s="181">
        <f>SUM(Z111:AA112)</f>
        <v>34</v>
      </c>
      <c r="AA110" s="180"/>
      <c r="AB110" s="181">
        <f>SUM(AB111:AC112)</f>
        <v>0</v>
      </c>
      <c r="AC110" s="180"/>
      <c r="AD110" s="181">
        <f>SUM(AD111:AE112)</f>
        <v>0</v>
      </c>
      <c r="AE110" s="180"/>
      <c r="AF110" s="242">
        <f t="shared" ref="AF110:BC110" si="49">SUM(AF111:AF112)</f>
        <v>0</v>
      </c>
      <c r="AG110" s="243">
        <f t="shared" si="49"/>
        <v>0</v>
      </c>
      <c r="AH110" s="244">
        <f t="shared" si="49"/>
        <v>0</v>
      </c>
      <c r="AI110" s="242">
        <f t="shared" si="49"/>
        <v>0</v>
      </c>
      <c r="AJ110" s="243">
        <f t="shared" si="49"/>
        <v>0</v>
      </c>
      <c r="AK110" s="244">
        <f t="shared" si="49"/>
        <v>0</v>
      </c>
      <c r="AL110" s="242">
        <f t="shared" si="49"/>
        <v>0</v>
      </c>
      <c r="AM110" s="243">
        <f t="shared" si="49"/>
        <v>0</v>
      </c>
      <c r="AN110" s="244">
        <f t="shared" si="49"/>
        <v>0</v>
      </c>
      <c r="AO110" s="242">
        <f t="shared" si="49"/>
        <v>0</v>
      </c>
      <c r="AP110" s="243">
        <f t="shared" si="49"/>
        <v>0</v>
      </c>
      <c r="AQ110" s="244">
        <f t="shared" si="49"/>
        <v>0</v>
      </c>
      <c r="AR110" s="242">
        <f t="shared" si="49"/>
        <v>0</v>
      </c>
      <c r="AS110" s="243">
        <f t="shared" si="49"/>
        <v>0</v>
      </c>
      <c r="AT110" s="244">
        <f t="shared" si="49"/>
        <v>0</v>
      </c>
      <c r="AU110" s="242">
        <f t="shared" si="49"/>
        <v>100</v>
      </c>
      <c r="AV110" s="243">
        <f t="shared" si="49"/>
        <v>68</v>
      </c>
      <c r="AW110" s="244">
        <f t="shared" si="49"/>
        <v>3</v>
      </c>
      <c r="AX110" s="242">
        <f t="shared" si="49"/>
        <v>90</v>
      </c>
      <c r="AY110" s="243">
        <f t="shared" si="49"/>
        <v>34</v>
      </c>
      <c r="AZ110" s="244">
        <f t="shared" si="49"/>
        <v>3</v>
      </c>
      <c r="BA110" s="242">
        <f t="shared" si="49"/>
        <v>0</v>
      </c>
      <c r="BB110" s="243">
        <f t="shared" si="49"/>
        <v>0</v>
      </c>
      <c r="BC110" s="244">
        <f t="shared" si="49"/>
        <v>0</v>
      </c>
      <c r="BD110" s="179">
        <f>SUM(BD111:BE112)</f>
        <v>6</v>
      </c>
      <c r="BE110" s="181"/>
      <c r="BF110" s="213" t="s">
        <v>417</v>
      </c>
      <c r="BG110" s="214"/>
      <c r="BH110" s="214"/>
      <c r="BI110" s="215"/>
    </row>
    <row r="111" spans="1:61" s="59" customFormat="1" ht="138" customHeight="1" x14ac:dyDescent="1.05">
      <c r="A111" s="193" t="s">
        <v>415</v>
      </c>
      <c r="B111" s="311" t="s">
        <v>416</v>
      </c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3"/>
      <c r="P111" s="66">
        <v>6</v>
      </c>
      <c r="Q111" s="197"/>
      <c r="R111" s="66"/>
      <c r="S111" s="216"/>
      <c r="T111" s="217">
        <f>AF111+AI111+AL111+AO111+AR111+AU111+AX111+BA111</f>
        <v>100</v>
      </c>
      <c r="U111" s="197"/>
      <c r="V111" s="198">
        <f>AG111+AJ111+AM111+AP111+AS111+AV111+AY111+BB111</f>
        <v>68</v>
      </c>
      <c r="W111" s="216"/>
      <c r="X111" s="217">
        <v>34</v>
      </c>
      <c r="Y111" s="197"/>
      <c r="Z111" s="66">
        <v>34</v>
      </c>
      <c r="AA111" s="197"/>
      <c r="AB111" s="66"/>
      <c r="AC111" s="197"/>
      <c r="AD111" s="198"/>
      <c r="AE111" s="198"/>
      <c r="AF111" s="218"/>
      <c r="AG111" s="73"/>
      <c r="AH111" s="219"/>
      <c r="AI111" s="218"/>
      <c r="AJ111" s="73"/>
      <c r="AK111" s="219"/>
      <c r="AL111" s="218"/>
      <c r="AM111" s="73"/>
      <c r="AN111" s="219"/>
      <c r="AO111" s="225"/>
      <c r="AP111" s="73"/>
      <c r="AQ111" s="226"/>
      <c r="AR111" s="218"/>
      <c r="AS111" s="73"/>
      <c r="AT111" s="219"/>
      <c r="AU111" s="218">
        <v>100</v>
      </c>
      <c r="AV111" s="73">
        <v>68</v>
      </c>
      <c r="AW111" s="219">
        <v>3</v>
      </c>
      <c r="AX111" s="218"/>
      <c r="AY111" s="73"/>
      <c r="AZ111" s="219"/>
      <c r="BA111" s="218"/>
      <c r="BB111" s="73"/>
      <c r="BC111" s="219"/>
      <c r="BD111" s="217">
        <f>AH111+AK111+AN111+AQ111+AT111+AW111+AZ111+BC111</f>
        <v>3</v>
      </c>
      <c r="BE111" s="216"/>
      <c r="BF111" s="332"/>
      <c r="BG111" s="333"/>
      <c r="BH111" s="333"/>
      <c r="BI111" s="334"/>
    </row>
    <row r="112" spans="1:61" s="59" customFormat="1" ht="135" customHeight="1" x14ac:dyDescent="1.05">
      <c r="A112" s="193" t="s">
        <v>414</v>
      </c>
      <c r="B112" s="335" t="s">
        <v>413</v>
      </c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7"/>
      <c r="P112" s="66">
        <v>7</v>
      </c>
      <c r="Q112" s="197"/>
      <c r="R112" s="66"/>
      <c r="S112" s="216"/>
      <c r="T112" s="217">
        <f t="shared" ref="T112" si="50">AF112+AI112+AL112+AO112+AR112+AU112+AX112+BA112</f>
        <v>90</v>
      </c>
      <c r="U112" s="197"/>
      <c r="V112" s="198">
        <f t="shared" ref="V112" si="51">AG112+AJ112+AM112+AP112+AS112+AV112+AY112+BB112</f>
        <v>34</v>
      </c>
      <c r="W112" s="216"/>
      <c r="X112" s="217">
        <v>34</v>
      </c>
      <c r="Y112" s="197"/>
      <c r="Z112" s="66"/>
      <c r="AA112" s="197"/>
      <c r="AB112" s="66"/>
      <c r="AC112" s="197"/>
      <c r="AD112" s="198"/>
      <c r="AE112" s="198"/>
      <c r="AF112" s="218"/>
      <c r="AG112" s="73"/>
      <c r="AH112" s="219"/>
      <c r="AI112" s="218"/>
      <c r="AJ112" s="73"/>
      <c r="AK112" s="219"/>
      <c r="AL112" s="218"/>
      <c r="AM112" s="73"/>
      <c r="AN112" s="219"/>
      <c r="AO112" s="225"/>
      <c r="AP112" s="73"/>
      <c r="AQ112" s="226"/>
      <c r="AR112" s="218"/>
      <c r="AS112" s="73"/>
      <c r="AT112" s="219"/>
      <c r="AU112" s="218"/>
      <c r="AV112" s="73"/>
      <c r="AW112" s="219"/>
      <c r="AX112" s="218">
        <v>90</v>
      </c>
      <c r="AY112" s="73">
        <v>34</v>
      </c>
      <c r="AZ112" s="219">
        <v>3</v>
      </c>
      <c r="BA112" s="218"/>
      <c r="BB112" s="73"/>
      <c r="BC112" s="219"/>
      <c r="BD112" s="217">
        <f t="shared" ref="BD112" si="52">AH112+AK112+AN112+AQ112+AT112+AW112+AZ112+BC112</f>
        <v>3</v>
      </c>
      <c r="BE112" s="216"/>
      <c r="BF112" s="204"/>
      <c r="BG112" s="205"/>
      <c r="BH112" s="205"/>
      <c r="BI112" s="206"/>
    </row>
    <row r="113" spans="1:71" s="59" customFormat="1" ht="144.75" customHeight="1" x14ac:dyDescent="1.05">
      <c r="A113" s="161" t="s">
        <v>291</v>
      </c>
      <c r="B113" s="239" t="s">
        <v>348</v>
      </c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1"/>
      <c r="P113" s="66"/>
      <c r="Q113" s="197"/>
      <c r="R113" s="66"/>
      <c r="S113" s="198"/>
      <c r="T113" s="211">
        <f>SUM(T114:U116)</f>
        <v>350</v>
      </c>
      <c r="U113" s="180"/>
      <c r="V113" s="179">
        <f>SUM(V114:W116)</f>
        <v>118</v>
      </c>
      <c r="W113" s="212"/>
      <c r="X113" s="181">
        <f>SUM(X114:Y116)</f>
        <v>86</v>
      </c>
      <c r="Y113" s="180"/>
      <c r="Z113" s="181">
        <f>SUM(Z114:AA116)</f>
        <v>0</v>
      </c>
      <c r="AA113" s="180"/>
      <c r="AB113" s="181">
        <f>SUM(AB114:AC116)</f>
        <v>32</v>
      </c>
      <c r="AC113" s="180"/>
      <c r="AD113" s="181">
        <f>SUM(AD114:AE116)</f>
        <v>0</v>
      </c>
      <c r="AE113" s="180"/>
      <c r="AF113" s="242">
        <f t="shared" ref="AF113:BC113" si="53">SUM(AF114:AF116)</f>
        <v>0</v>
      </c>
      <c r="AG113" s="243">
        <f t="shared" si="53"/>
        <v>0</v>
      </c>
      <c r="AH113" s="244">
        <f t="shared" si="53"/>
        <v>0</v>
      </c>
      <c r="AI113" s="242">
        <f t="shared" si="53"/>
        <v>0</v>
      </c>
      <c r="AJ113" s="243">
        <f t="shared" si="53"/>
        <v>0</v>
      </c>
      <c r="AK113" s="244">
        <f t="shared" si="53"/>
        <v>0</v>
      </c>
      <c r="AL113" s="242">
        <f t="shared" si="53"/>
        <v>0</v>
      </c>
      <c r="AM113" s="243">
        <f t="shared" si="53"/>
        <v>0</v>
      </c>
      <c r="AN113" s="244">
        <f t="shared" si="53"/>
        <v>0</v>
      </c>
      <c r="AO113" s="242">
        <f t="shared" si="53"/>
        <v>0</v>
      </c>
      <c r="AP113" s="243">
        <f t="shared" si="53"/>
        <v>0</v>
      </c>
      <c r="AQ113" s="244">
        <f t="shared" si="53"/>
        <v>0</v>
      </c>
      <c r="AR113" s="242">
        <f t="shared" si="53"/>
        <v>0</v>
      </c>
      <c r="AS113" s="243">
        <f t="shared" si="53"/>
        <v>0</v>
      </c>
      <c r="AT113" s="244">
        <f t="shared" si="53"/>
        <v>0</v>
      </c>
      <c r="AU113" s="242">
        <f t="shared" si="53"/>
        <v>0</v>
      </c>
      <c r="AV113" s="243">
        <f t="shared" si="53"/>
        <v>0</v>
      </c>
      <c r="AW113" s="244">
        <f t="shared" si="53"/>
        <v>0</v>
      </c>
      <c r="AX113" s="242">
        <f t="shared" si="53"/>
        <v>350</v>
      </c>
      <c r="AY113" s="243">
        <f t="shared" si="53"/>
        <v>118</v>
      </c>
      <c r="AZ113" s="244">
        <f t="shared" si="53"/>
        <v>11</v>
      </c>
      <c r="BA113" s="242">
        <f t="shared" si="53"/>
        <v>0</v>
      </c>
      <c r="BB113" s="243">
        <f t="shared" si="53"/>
        <v>0</v>
      </c>
      <c r="BC113" s="244">
        <f t="shared" si="53"/>
        <v>0</v>
      </c>
      <c r="BD113" s="179">
        <f>SUM(BD114:BE116)</f>
        <v>11</v>
      </c>
      <c r="BE113" s="181"/>
      <c r="BF113" s="263"/>
      <c r="BG113" s="264"/>
      <c r="BH113" s="264"/>
      <c r="BI113" s="265"/>
    </row>
    <row r="114" spans="1:71" s="59" customFormat="1" ht="154.5" customHeight="1" x14ac:dyDescent="1.05">
      <c r="A114" s="193" t="s">
        <v>292</v>
      </c>
      <c r="B114" s="194" t="s">
        <v>419</v>
      </c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6"/>
      <c r="P114" s="66"/>
      <c r="Q114" s="197"/>
      <c r="R114" s="66">
        <v>7</v>
      </c>
      <c r="S114" s="198"/>
      <c r="T114" s="217">
        <f t="shared" ref="T114" si="54">AF114+AI114+AL114+AO114+AR114+AU114+AX114+BA114</f>
        <v>90</v>
      </c>
      <c r="U114" s="197"/>
      <c r="V114" s="198">
        <f t="shared" ref="V114" si="55">AG114+AJ114+AM114+AP114+AS114+AV114+AY114+BB114</f>
        <v>34</v>
      </c>
      <c r="W114" s="216"/>
      <c r="X114" s="217">
        <v>18</v>
      </c>
      <c r="Y114" s="197"/>
      <c r="Z114" s="66"/>
      <c r="AA114" s="197"/>
      <c r="AB114" s="66">
        <v>16</v>
      </c>
      <c r="AC114" s="197"/>
      <c r="AD114" s="198"/>
      <c r="AE114" s="198"/>
      <c r="AF114" s="218"/>
      <c r="AG114" s="73"/>
      <c r="AH114" s="219"/>
      <c r="AI114" s="218"/>
      <c r="AJ114" s="73"/>
      <c r="AK114" s="219"/>
      <c r="AL114" s="218"/>
      <c r="AM114" s="73"/>
      <c r="AN114" s="250"/>
      <c r="AO114" s="218"/>
      <c r="AP114" s="73"/>
      <c r="AQ114" s="219"/>
      <c r="AR114" s="245"/>
      <c r="AS114" s="73"/>
      <c r="AT114" s="219"/>
      <c r="AU114" s="218"/>
      <c r="AV114" s="73"/>
      <c r="AW114" s="219"/>
      <c r="AX114" s="218">
        <v>90</v>
      </c>
      <c r="AY114" s="73">
        <v>34</v>
      </c>
      <c r="AZ114" s="219">
        <v>3</v>
      </c>
      <c r="BA114" s="218"/>
      <c r="BB114" s="73"/>
      <c r="BC114" s="219"/>
      <c r="BD114" s="217">
        <f t="shared" ref="BD114" si="56">AH114+AK114+AN114+AQ114+AT114+AW114+AZ114+BC114</f>
        <v>3</v>
      </c>
      <c r="BE114" s="216"/>
      <c r="BF114" s="204" t="s">
        <v>192</v>
      </c>
      <c r="BG114" s="205"/>
      <c r="BH114" s="205"/>
      <c r="BI114" s="206"/>
    </row>
    <row r="115" spans="1:71" s="59" customFormat="1" ht="214.5" customHeight="1" x14ac:dyDescent="1.05">
      <c r="A115" s="269" t="s">
        <v>347</v>
      </c>
      <c r="B115" s="311" t="s">
        <v>246</v>
      </c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3"/>
      <c r="P115" s="66">
        <v>7</v>
      </c>
      <c r="Q115" s="197"/>
      <c r="R115" s="66"/>
      <c r="S115" s="216"/>
      <c r="T115" s="217">
        <f>AF115+AI115+AL115+AO115+AR115+AU115+AX115+BA115</f>
        <v>200</v>
      </c>
      <c r="U115" s="197"/>
      <c r="V115" s="198">
        <f>AG115+AJ115+AM115+AP115+AS115+AV115+AY115+BB115</f>
        <v>84</v>
      </c>
      <c r="W115" s="216"/>
      <c r="X115" s="217">
        <v>68</v>
      </c>
      <c r="Y115" s="197"/>
      <c r="Z115" s="66"/>
      <c r="AA115" s="197"/>
      <c r="AB115" s="66">
        <v>16</v>
      </c>
      <c r="AC115" s="197"/>
      <c r="AD115" s="198"/>
      <c r="AE115" s="198"/>
      <c r="AF115" s="218"/>
      <c r="AG115" s="73"/>
      <c r="AH115" s="219"/>
      <c r="AI115" s="218"/>
      <c r="AJ115" s="73"/>
      <c r="AK115" s="219"/>
      <c r="AL115" s="218"/>
      <c r="AM115" s="73"/>
      <c r="AN115" s="219"/>
      <c r="AO115" s="225"/>
      <c r="AP115" s="73"/>
      <c r="AQ115" s="226"/>
      <c r="AR115" s="218"/>
      <c r="AS115" s="73"/>
      <c r="AT115" s="219"/>
      <c r="AU115" s="218"/>
      <c r="AV115" s="73"/>
      <c r="AW115" s="219"/>
      <c r="AX115" s="218">
        <v>200</v>
      </c>
      <c r="AY115" s="73">
        <f>68+16</f>
        <v>84</v>
      </c>
      <c r="AZ115" s="219">
        <v>6</v>
      </c>
      <c r="BA115" s="218"/>
      <c r="BB115" s="73"/>
      <c r="BC115" s="219"/>
      <c r="BD115" s="217">
        <f>AH115+AK115+AN115+AQ115+AT115+AW115+AZ115+BC115</f>
        <v>6</v>
      </c>
      <c r="BE115" s="216"/>
      <c r="BF115" s="204" t="s">
        <v>193</v>
      </c>
      <c r="BG115" s="205"/>
      <c r="BH115" s="205"/>
      <c r="BI115" s="206"/>
    </row>
    <row r="116" spans="1:71" s="59" customFormat="1" ht="281.25" customHeight="1" x14ac:dyDescent="1.05">
      <c r="A116" s="270"/>
      <c r="B116" s="311" t="s">
        <v>247</v>
      </c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3"/>
      <c r="P116" s="66"/>
      <c r="Q116" s="197"/>
      <c r="R116" s="66"/>
      <c r="S116" s="216"/>
      <c r="T116" s="217">
        <f>AF116+AI116+AL116+AO116+AR116+AU116+AX116+BA116</f>
        <v>60</v>
      </c>
      <c r="U116" s="197"/>
      <c r="V116" s="198">
        <f>AG116+AJ116+AM116+AP116+AS116+AV116+AY116+BB116</f>
        <v>0</v>
      </c>
      <c r="W116" s="216"/>
      <c r="X116" s="217"/>
      <c r="Y116" s="197"/>
      <c r="Z116" s="66"/>
      <c r="AA116" s="197"/>
      <c r="AB116" s="66"/>
      <c r="AC116" s="197"/>
      <c r="AD116" s="198"/>
      <c r="AE116" s="198"/>
      <c r="AF116" s="218"/>
      <c r="AG116" s="73"/>
      <c r="AH116" s="219"/>
      <c r="AI116" s="218"/>
      <c r="AJ116" s="73"/>
      <c r="AK116" s="219"/>
      <c r="AL116" s="218"/>
      <c r="AM116" s="73"/>
      <c r="AN116" s="219"/>
      <c r="AO116" s="225"/>
      <c r="AP116" s="73"/>
      <c r="AQ116" s="226"/>
      <c r="AR116" s="218"/>
      <c r="AS116" s="73"/>
      <c r="AT116" s="219"/>
      <c r="AU116" s="218"/>
      <c r="AV116" s="73"/>
      <c r="AW116" s="219"/>
      <c r="AX116" s="218">
        <v>60</v>
      </c>
      <c r="AY116" s="73"/>
      <c r="AZ116" s="219">
        <v>2</v>
      </c>
      <c r="BA116" s="218"/>
      <c r="BB116" s="73"/>
      <c r="BC116" s="219"/>
      <c r="BD116" s="217">
        <f>AH116+AK116+AN116+AQ116+AT116+AW116+AZ116+BC116</f>
        <v>2</v>
      </c>
      <c r="BE116" s="216"/>
      <c r="BF116" s="204" t="s">
        <v>383</v>
      </c>
      <c r="BG116" s="205"/>
      <c r="BH116" s="205"/>
      <c r="BI116" s="206"/>
    </row>
    <row r="117" spans="1:71" s="59" customFormat="1" ht="144.75" customHeight="1" x14ac:dyDescent="1.05">
      <c r="A117" s="209" t="s">
        <v>293</v>
      </c>
      <c r="B117" s="338" t="s">
        <v>378</v>
      </c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40"/>
      <c r="P117" s="66"/>
      <c r="Q117" s="197"/>
      <c r="R117" s="66"/>
      <c r="S117" s="216"/>
      <c r="T117" s="211">
        <f>SUM(T118:U119)</f>
        <v>240</v>
      </c>
      <c r="U117" s="180"/>
      <c r="V117" s="179">
        <f>SUM(V118:W119)</f>
        <v>84</v>
      </c>
      <c r="W117" s="212"/>
      <c r="X117" s="211">
        <f>SUM(X118:Y119)</f>
        <v>50</v>
      </c>
      <c r="Y117" s="180"/>
      <c r="Z117" s="179">
        <f>SUM(Z118:AA119)</f>
        <v>0</v>
      </c>
      <c r="AA117" s="180"/>
      <c r="AB117" s="179">
        <f>SUM(AB118:AC119)</f>
        <v>34</v>
      </c>
      <c r="AC117" s="180"/>
      <c r="AD117" s="179">
        <f>SUM(AD118:AE119)</f>
        <v>0</v>
      </c>
      <c r="AE117" s="212"/>
      <c r="AF117" s="297">
        <f t="shared" ref="AF117:BC117" si="57">SUM(AF118:AF119)</f>
        <v>0</v>
      </c>
      <c r="AG117" s="298">
        <f t="shared" si="57"/>
        <v>0</v>
      </c>
      <c r="AH117" s="298">
        <f t="shared" si="57"/>
        <v>0</v>
      </c>
      <c r="AI117" s="297">
        <f t="shared" si="57"/>
        <v>0</v>
      </c>
      <c r="AJ117" s="298">
        <f t="shared" si="57"/>
        <v>0</v>
      </c>
      <c r="AK117" s="298">
        <f t="shared" si="57"/>
        <v>0</v>
      </c>
      <c r="AL117" s="297">
        <f t="shared" si="57"/>
        <v>0</v>
      </c>
      <c r="AM117" s="298">
        <f t="shared" si="57"/>
        <v>0</v>
      </c>
      <c r="AN117" s="298">
        <f t="shared" si="57"/>
        <v>0</v>
      </c>
      <c r="AO117" s="297">
        <f t="shared" si="57"/>
        <v>0</v>
      </c>
      <c r="AP117" s="298">
        <f t="shared" si="57"/>
        <v>0</v>
      </c>
      <c r="AQ117" s="298">
        <f t="shared" si="57"/>
        <v>0</v>
      </c>
      <c r="AR117" s="297">
        <f t="shared" si="57"/>
        <v>0</v>
      </c>
      <c r="AS117" s="298">
        <f t="shared" si="57"/>
        <v>0</v>
      </c>
      <c r="AT117" s="298">
        <f t="shared" si="57"/>
        <v>0</v>
      </c>
      <c r="AU117" s="297">
        <f t="shared" si="57"/>
        <v>0</v>
      </c>
      <c r="AV117" s="341">
        <f t="shared" si="57"/>
        <v>0</v>
      </c>
      <c r="AW117" s="298">
        <f t="shared" si="57"/>
        <v>0</v>
      </c>
      <c r="AX117" s="297">
        <f t="shared" si="57"/>
        <v>240</v>
      </c>
      <c r="AY117" s="298">
        <f t="shared" si="57"/>
        <v>84</v>
      </c>
      <c r="AZ117" s="298">
        <f t="shared" si="57"/>
        <v>7</v>
      </c>
      <c r="BA117" s="297">
        <f t="shared" si="57"/>
        <v>0</v>
      </c>
      <c r="BB117" s="298">
        <f t="shared" si="57"/>
        <v>0</v>
      </c>
      <c r="BC117" s="342">
        <f t="shared" si="57"/>
        <v>0</v>
      </c>
      <c r="BD117" s="211">
        <f>SUM(BD118:BE119)</f>
        <v>7</v>
      </c>
      <c r="BE117" s="212"/>
      <c r="BF117" s="213" t="s">
        <v>418</v>
      </c>
      <c r="BG117" s="214"/>
      <c r="BH117" s="214"/>
      <c r="BI117" s="215"/>
    </row>
    <row r="118" spans="1:71" s="59" customFormat="1" ht="142.5" customHeight="1" x14ac:dyDescent="1.05">
      <c r="A118" s="269" t="s">
        <v>294</v>
      </c>
      <c r="B118" s="311" t="s">
        <v>250</v>
      </c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3"/>
      <c r="P118" s="66">
        <v>7</v>
      </c>
      <c r="Q118" s="197"/>
      <c r="R118" s="66"/>
      <c r="S118" s="198"/>
      <c r="T118" s="217">
        <f>AF118+AI118+AL118+AO118+AR118+AU118+AX118+BA118</f>
        <v>200</v>
      </c>
      <c r="U118" s="197"/>
      <c r="V118" s="198">
        <f t="shared" ref="V118:V119" si="58">AG118+AJ118+AM118+AP118+AS118+AV118+AY118+BB118</f>
        <v>84</v>
      </c>
      <c r="W118" s="216"/>
      <c r="X118" s="217">
        <v>50</v>
      </c>
      <c r="Y118" s="197"/>
      <c r="Z118" s="66"/>
      <c r="AA118" s="197"/>
      <c r="AB118" s="66">
        <v>34</v>
      </c>
      <c r="AC118" s="197"/>
      <c r="AD118" s="198"/>
      <c r="AE118" s="198"/>
      <c r="AF118" s="218"/>
      <c r="AG118" s="73"/>
      <c r="AH118" s="219"/>
      <c r="AI118" s="218"/>
      <c r="AJ118" s="73"/>
      <c r="AK118" s="219"/>
      <c r="AL118" s="218"/>
      <c r="AM118" s="73"/>
      <c r="AN118" s="250"/>
      <c r="AO118" s="218"/>
      <c r="AP118" s="73"/>
      <c r="AQ118" s="219"/>
      <c r="AR118" s="245"/>
      <c r="AS118" s="73"/>
      <c r="AT118" s="219"/>
      <c r="AU118" s="218"/>
      <c r="AV118" s="73"/>
      <c r="AW118" s="219"/>
      <c r="AX118" s="218">
        <v>200</v>
      </c>
      <c r="AY118" s="73">
        <v>84</v>
      </c>
      <c r="AZ118" s="219">
        <v>6</v>
      </c>
      <c r="BA118" s="218"/>
      <c r="BB118" s="73"/>
      <c r="BC118" s="219"/>
      <c r="BD118" s="217">
        <f t="shared" ref="BD118:BD119" si="59">AH118+AK118+AN118+AQ118+AT118+AW118+AZ118+BC118</f>
        <v>6</v>
      </c>
      <c r="BE118" s="216"/>
      <c r="BF118" s="204" t="s">
        <v>194</v>
      </c>
      <c r="BG118" s="205"/>
      <c r="BH118" s="205"/>
      <c r="BI118" s="206"/>
    </row>
    <row r="119" spans="1:71" s="59" customFormat="1" ht="222.75" customHeight="1" thickBot="1" x14ac:dyDescent="1.1000000000000001">
      <c r="A119" s="270"/>
      <c r="B119" s="311" t="s">
        <v>286</v>
      </c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3"/>
      <c r="P119" s="66"/>
      <c r="Q119" s="197"/>
      <c r="R119" s="66"/>
      <c r="S119" s="198"/>
      <c r="T119" s="217">
        <f>AF119+AI119+AL119+AO119+AR119+AU119+AX119+BA119</f>
        <v>40</v>
      </c>
      <c r="U119" s="197"/>
      <c r="V119" s="198">
        <f t="shared" si="58"/>
        <v>0</v>
      </c>
      <c r="W119" s="216"/>
      <c r="X119" s="217"/>
      <c r="Y119" s="197"/>
      <c r="Z119" s="66"/>
      <c r="AA119" s="197"/>
      <c r="AB119" s="66"/>
      <c r="AC119" s="197"/>
      <c r="AD119" s="198"/>
      <c r="AE119" s="198"/>
      <c r="AF119" s="218"/>
      <c r="AG119" s="73"/>
      <c r="AH119" s="219"/>
      <c r="AI119" s="218"/>
      <c r="AJ119" s="73"/>
      <c r="AK119" s="219"/>
      <c r="AL119" s="218"/>
      <c r="AM119" s="73"/>
      <c r="AN119" s="250"/>
      <c r="AO119" s="218"/>
      <c r="AP119" s="73"/>
      <c r="AQ119" s="219"/>
      <c r="AR119" s="245"/>
      <c r="AS119" s="73"/>
      <c r="AT119" s="219"/>
      <c r="AU119" s="218"/>
      <c r="AV119" s="73"/>
      <c r="AW119" s="219"/>
      <c r="AX119" s="218">
        <v>40</v>
      </c>
      <c r="AY119" s="73"/>
      <c r="AZ119" s="219">
        <v>1</v>
      </c>
      <c r="BA119" s="218"/>
      <c r="BB119" s="73"/>
      <c r="BC119" s="219"/>
      <c r="BD119" s="217">
        <f t="shared" si="59"/>
        <v>1</v>
      </c>
      <c r="BE119" s="216"/>
      <c r="BF119" s="204" t="s">
        <v>418</v>
      </c>
      <c r="BG119" s="205"/>
      <c r="BH119" s="205"/>
      <c r="BI119" s="206"/>
    </row>
    <row r="120" spans="1:71" s="59" customFormat="1" ht="80.25" customHeight="1" thickBot="1" x14ac:dyDescent="1.1000000000000001">
      <c r="A120" s="280" t="s">
        <v>124</v>
      </c>
      <c r="B120" s="343" t="s">
        <v>122</v>
      </c>
      <c r="C120" s="344"/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5"/>
      <c r="P120" s="346"/>
      <c r="Q120" s="347"/>
      <c r="R120" s="346"/>
      <c r="S120" s="348"/>
      <c r="T120" s="349"/>
      <c r="U120" s="347"/>
      <c r="V120" s="348"/>
      <c r="W120" s="350"/>
      <c r="X120" s="349"/>
      <c r="Y120" s="347"/>
      <c r="Z120" s="346"/>
      <c r="AA120" s="347"/>
      <c r="AB120" s="346"/>
      <c r="AC120" s="347"/>
      <c r="AD120" s="348"/>
      <c r="AE120" s="348"/>
      <c r="AF120" s="351"/>
      <c r="AG120" s="352"/>
      <c r="AH120" s="353"/>
      <c r="AI120" s="351"/>
      <c r="AJ120" s="352"/>
      <c r="AK120" s="353"/>
      <c r="AL120" s="351"/>
      <c r="AM120" s="352"/>
      <c r="AN120" s="353"/>
      <c r="AO120" s="351"/>
      <c r="AP120" s="352"/>
      <c r="AQ120" s="353"/>
      <c r="AR120" s="351"/>
      <c r="AS120" s="352"/>
      <c r="AT120" s="353"/>
      <c r="AU120" s="351"/>
      <c r="AV120" s="352"/>
      <c r="AW120" s="353"/>
      <c r="AX120" s="351"/>
      <c r="AY120" s="352"/>
      <c r="AZ120" s="353"/>
      <c r="BA120" s="351"/>
      <c r="BB120" s="352"/>
      <c r="BC120" s="353"/>
      <c r="BD120" s="354"/>
      <c r="BE120" s="355"/>
      <c r="BF120" s="356"/>
      <c r="BG120" s="357"/>
      <c r="BH120" s="357"/>
      <c r="BI120" s="358"/>
    </row>
    <row r="121" spans="1:71" s="59" customFormat="1" ht="77.25" customHeight="1" x14ac:dyDescent="1.05">
      <c r="A121" s="251" t="s">
        <v>66</v>
      </c>
      <c r="B121" s="359" t="s">
        <v>221</v>
      </c>
      <c r="C121" s="360"/>
      <c r="D121" s="360"/>
      <c r="E121" s="360"/>
      <c r="F121" s="360"/>
      <c r="G121" s="360"/>
      <c r="H121" s="360"/>
      <c r="I121" s="360"/>
      <c r="J121" s="360"/>
      <c r="K121" s="360"/>
      <c r="L121" s="360"/>
      <c r="M121" s="360"/>
      <c r="N121" s="360"/>
      <c r="O121" s="361"/>
      <c r="P121" s="66"/>
      <c r="Q121" s="197"/>
      <c r="R121" s="66"/>
      <c r="S121" s="198"/>
      <c r="T121" s="217" t="s">
        <v>256</v>
      </c>
      <c r="U121" s="197"/>
      <c r="V121" s="198" t="s">
        <v>256</v>
      </c>
      <c r="W121" s="216"/>
      <c r="X121" s="217" t="s">
        <v>256</v>
      </c>
      <c r="Y121" s="197"/>
      <c r="Z121" s="66"/>
      <c r="AA121" s="197"/>
      <c r="AB121" s="66"/>
      <c r="AC121" s="197"/>
      <c r="AD121" s="198"/>
      <c r="AE121" s="198"/>
      <c r="AF121" s="218" t="s">
        <v>256</v>
      </c>
      <c r="AG121" s="73" t="s">
        <v>256</v>
      </c>
      <c r="AH121" s="219"/>
      <c r="AI121" s="218"/>
      <c r="AJ121" s="73"/>
      <c r="AK121" s="219"/>
      <c r="AL121" s="218"/>
      <c r="AM121" s="73"/>
      <c r="AN121" s="219"/>
      <c r="AO121" s="225"/>
      <c r="AP121" s="73"/>
      <c r="AQ121" s="226"/>
      <c r="AR121" s="218"/>
      <c r="AS121" s="73"/>
      <c r="AT121" s="219"/>
      <c r="AU121" s="218"/>
      <c r="AV121" s="73"/>
      <c r="AW121" s="219"/>
      <c r="AX121" s="218"/>
      <c r="AY121" s="73"/>
      <c r="AZ121" s="219"/>
      <c r="BA121" s="218"/>
      <c r="BB121" s="73"/>
      <c r="BC121" s="219"/>
      <c r="BD121" s="217">
        <f t="shared" ref="BD121:BD126" si="60">AH121+AK121+AN121+AQ121+AT121+AW121+AZ121+BC121</f>
        <v>0</v>
      </c>
      <c r="BE121" s="216"/>
      <c r="BF121" s="204"/>
      <c r="BG121" s="205"/>
      <c r="BH121" s="205"/>
      <c r="BI121" s="206"/>
    </row>
    <row r="122" spans="1:71" s="59" customFormat="1" ht="67.5" customHeight="1" x14ac:dyDescent="1.05">
      <c r="A122" s="251" t="s">
        <v>115</v>
      </c>
      <c r="B122" s="362" t="s">
        <v>158</v>
      </c>
      <c r="C122" s="363"/>
      <c r="D122" s="363"/>
      <c r="E122" s="363"/>
      <c r="F122" s="363"/>
      <c r="G122" s="363"/>
      <c r="H122" s="363"/>
      <c r="I122" s="363"/>
      <c r="J122" s="363"/>
      <c r="K122" s="363"/>
      <c r="L122" s="363"/>
      <c r="M122" s="363"/>
      <c r="N122" s="363"/>
      <c r="O122" s="364"/>
      <c r="P122" s="66"/>
      <c r="Q122" s="197"/>
      <c r="R122" s="66"/>
      <c r="S122" s="198"/>
      <c r="T122" s="217" t="s">
        <v>256</v>
      </c>
      <c r="U122" s="197"/>
      <c r="V122" s="198" t="s">
        <v>256</v>
      </c>
      <c r="W122" s="216"/>
      <c r="X122" s="217" t="s">
        <v>256</v>
      </c>
      <c r="Y122" s="197"/>
      <c r="Z122" s="66"/>
      <c r="AA122" s="197"/>
      <c r="AB122" s="66"/>
      <c r="AC122" s="197"/>
      <c r="AD122" s="198"/>
      <c r="AE122" s="198"/>
      <c r="AF122" s="218" t="s">
        <v>256</v>
      </c>
      <c r="AG122" s="73" t="s">
        <v>256</v>
      </c>
      <c r="AH122" s="219"/>
      <c r="AI122" s="218"/>
      <c r="AJ122" s="73"/>
      <c r="AK122" s="219"/>
      <c r="AL122" s="218"/>
      <c r="AM122" s="73"/>
      <c r="AN122" s="219"/>
      <c r="AO122" s="225"/>
      <c r="AP122" s="73"/>
      <c r="AQ122" s="226"/>
      <c r="AR122" s="218"/>
      <c r="AS122" s="73"/>
      <c r="AT122" s="219"/>
      <c r="AU122" s="218"/>
      <c r="AV122" s="73"/>
      <c r="AW122" s="219"/>
      <c r="AX122" s="218"/>
      <c r="AY122" s="73"/>
      <c r="AZ122" s="219"/>
      <c r="BA122" s="218"/>
      <c r="BB122" s="73"/>
      <c r="BC122" s="219"/>
      <c r="BD122" s="217">
        <f t="shared" si="60"/>
        <v>0</v>
      </c>
      <c r="BE122" s="216"/>
      <c r="BF122" s="204"/>
      <c r="BG122" s="205"/>
      <c r="BH122" s="205"/>
      <c r="BI122" s="206"/>
    </row>
    <row r="123" spans="1:71" s="59" customFormat="1" ht="71.25" customHeight="1" x14ac:dyDescent="1.05">
      <c r="A123" s="251" t="s">
        <v>152</v>
      </c>
      <c r="B123" s="362" t="s">
        <v>161</v>
      </c>
      <c r="C123" s="363"/>
      <c r="D123" s="363"/>
      <c r="E123" s="363"/>
      <c r="F123" s="363"/>
      <c r="G123" s="363"/>
      <c r="H123" s="363"/>
      <c r="I123" s="363"/>
      <c r="J123" s="363"/>
      <c r="K123" s="363"/>
      <c r="L123" s="363"/>
      <c r="M123" s="363"/>
      <c r="N123" s="363"/>
      <c r="O123" s="364"/>
      <c r="P123" s="66"/>
      <c r="Q123" s="197"/>
      <c r="R123" s="66"/>
      <c r="S123" s="198"/>
      <c r="T123" s="217" t="s">
        <v>206</v>
      </c>
      <c r="U123" s="197"/>
      <c r="V123" s="198" t="s">
        <v>206</v>
      </c>
      <c r="W123" s="216"/>
      <c r="X123" s="217"/>
      <c r="Y123" s="197"/>
      <c r="Z123" s="66"/>
      <c r="AA123" s="197"/>
      <c r="AB123" s="66" t="s">
        <v>206</v>
      </c>
      <c r="AC123" s="197"/>
      <c r="AD123" s="198"/>
      <c r="AE123" s="198"/>
      <c r="AF123" s="218"/>
      <c r="AG123" s="73"/>
      <c r="AH123" s="219"/>
      <c r="AI123" s="218"/>
      <c r="AJ123" s="73"/>
      <c r="AK123" s="219"/>
      <c r="AL123" s="218"/>
      <c r="AM123" s="73"/>
      <c r="AN123" s="219"/>
      <c r="AO123" s="225"/>
      <c r="AP123" s="73"/>
      <c r="AQ123" s="226"/>
      <c r="AR123" s="218" t="s">
        <v>208</v>
      </c>
      <c r="AS123" s="73" t="s">
        <v>208</v>
      </c>
      <c r="AT123" s="219"/>
      <c r="AU123" s="218" t="s">
        <v>208</v>
      </c>
      <c r="AV123" s="73" t="s">
        <v>208</v>
      </c>
      <c r="AW123" s="219"/>
      <c r="AX123" s="218"/>
      <c r="AY123" s="73"/>
      <c r="AZ123" s="219"/>
      <c r="BA123" s="218"/>
      <c r="BB123" s="73"/>
      <c r="BC123" s="219"/>
      <c r="BD123" s="217">
        <f t="shared" si="60"/>
        <v>0</v>
      </c>
      <c r="BE123" s="216"/>
      <c r="BF123" s="204"/>
      <c r="BG123" s="205"/>
      <c r="BH123" s="205"/>
      <c r="BI123" s="206"/>
    </row>
    <row r="124" spans="1:71" s="59" customFormat="1" ht="74.25" customHeight="1" x14ac:dyDescent="1.05">
      <c r="A124" s="251" t="s">
        <v>153</v>
      </c>
      <c r="B124" s="362" t="s">
        <v>159</v>
      </c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4"/>
      <c r="P124" s="66"/>
      <c r="Q124" s="197"/>
      <c r="R124" s="66"/>
      <c r="S124" s="198"/>
      <c r="T124" s="217" t="s">
        <v>256</v>
      </c>
      <c r="U124" s="197"/>
      <c r="V124" s="198" t="s">
        <v>256</v>
      </c>
      <c r="W124" s="216"/>
      <c r="X124" s="217" t="s">
        <v>256</v>
      </c>
      <c r="Y124" s="197"/>
      <c r="Z124" s="66"/>
      <c r="AA124" s="197"/>
      <c r="AB124" s="66"/>
      <c r="AC124" s="197"/>
      <c r="AD124" s="198"/>
      <c r="AE124" s="198"/>
      <c r="AF124" s="218" t="s">
        <v>256</v>
      </c>
      <c r="AG124" s="73" t="s">
        <v>256</v>
      </c>
      <c r="AH124" s="219"/>
      <c r="AI124" s="218"/>
      <c r="AJ124" s="73"/>
      <c r="AK124" s="219"/>
      <c r="AL124" s="218"/>
      <c r="AM124" s="73"/>
      <c r="AN124" s="219"/>
      <c r="AO124" s="225"/>
      <c r="AP124" s="73"/>
      <c r="AQ124" s="226"/>
      <c r="AR124" s="218"/>
      <c r="AS124" s="73"/>
      <c r="AT124" s="219"/>
      <c r="AU124" s="218"/>
      <c r="AV124" s="73"/>
      <c r="AW124" s="219"/>
      <c r="AX124" s="218"/>
      <c r="AY124" s="73"/>
      <c r="AZ124" s="219"/>
      <c r="BA124" s="218"/>
      <c r="BB124" s="73"/>
      <c r="BC124" s="219"/>
      <c r="BD124" s="217">
        <f t="shared" si="60"/>
        <v>0</v>
      </c>
      <c r="BE124" s="216"/>
      <c r="BF124" s="204"/>
      <c r="BG124" s="205"/>
      <c r="BH124" s="205"/>
      <c r="BI124" s="206"/>
    </row>
    <row r="125" spans="1:71" s="59" customFormat="1" ht="72.75" customHeight="1" x14ac:dyDescent="1.05">
      <c r="A125" s="193" t="s">
        <v>207</v>
      </c>
      <c r="B125" s="365" t="s">
        <v>160</v>
      </c>
      <c r="C125" s="366"/>
      <c r="D125" s="366"/>
      <c r="E125" s="366"/>
      <c r="F125" s="366"/>
      <c r="G125" s="366"/>
      <c r="H125" s="366"/>
      <c r="I125" s="366"/>
      <c r="J125" s="366"/>
      <c r="K125" s="366"/>
      <c r="L125" s="366"/>
      <c r="M125" s="366"/>
      <c r="N125" s="366"/>
      <c r="O125" s="367"/>
      <c r="P125" s="66"/>
      <c r="Q125" s="197"/>
      <c r="R125" s="66"/>
      <c r="S125" s="198"/>
      <c r="T125" s="217" t="s">
        <v>257</v>
      </c>
      <c r="U125" s="197"/>
      <c r="V125" s="198" t="s">
        <v>257</v>
      </c>
      <c r="W125" s="216"/>
      <c r="X125" s="217" t="s">
        <v>257</v>
      </c>
      <c r="Y125" s="197"/>
      <c r="Z125" s="66"/>
      <c r="AA125" s="197"/>
      <c r="AB125" s="66"/>
      <c r="AC125" s="197"/>
      <c r="AD125" s="198"/>
      <c r="AE125" s="198"/>
      <c r="AF125" s="218"/>
      <c r="AG125" s="73"/>
      <c r="AH125" s="219"/>
      <c r="AI125" s="218" t="s">
        <v>257</v>
      </c>
      <c r="AJ125" s="73" t="s">
        <v>257</v>
      </c>
      <c r="AK125" s="219"/>
      <c r="AL125" s="218"/>
      <c r="AM125" s="73"/>
      <c r="AN125" s="219"/>
      <c r="AO125" s="225"/>
      <c r="AP125" s="73"/>
      <c r="AQ125" s="226"/>
      <c r="AR125" s="218"/>
      <c r="AS125" s="73"/>
      <c r="AT125" s="219"/>
      <c r="AU125" s="218"/>
      <c r="AV125" s="73"/>
      <c r="AW125" s="219"/>
      <c r="AX125" s="218"/>
      <c r="AY125" s="73"/>
      <c r="AZ125" s="219"/>
      <c r="BA125" s="218"/>
      <c r="BB125" s="73"/>
      <c r="BC125" s="219"/>
      <c r="BD125" s="217">
        <f t="shared" si="60"/>
        <v>0</v>
      </c>
      <c r="BE125" s="216"/>
      <c r="BF125" s="204"/>
      <c r="BG125" s="205"/>
      <c r="BH125" s="205"/>
      <c r="BI125" s="206"/>
    </row>
    <row r="126" spans="1:71" s="59" customFormat="1" ht="143.25" customHeight="1" thickBot="1" x14ac:dyDescent="1.1000000000000001">
      <c r="A126" s="368" t="s">
        <v>251</v>
      </c>
      <c r="B126" s="369" t="s">
        <v>248</v>
      </c>
      <c r="C126" s="370"/>
      <c r="D126" s="370"/>
      <c r="E126" s="370"/>
      <c r="F126" s="370"/>
      <c r="G126" s="370"/>
      <c r="H126" s="370"/>
      <c r="I126" s="370"/>
      <c r="J126" s="370"/>
      <c r="K126" s="370"/>
      <c r="L126" s="370"/>
      <c r="M126" s="370"/>
      <c r="N126" s="370"/>
      <c r="O126" s="371"/>
      <c r="P126" s="372"/>
      <c r="Q126" s="373"/>
      <c r="R126" s="372"/>
      <c r="S126" s="374"/>
      <c r="T126" s="217" t="s">
        <v>258</v>
      </c>
      <c r="U126" s="197"/>
      <c r="V126" s="374" t="s">
        <v>258</v>
      </c>
      <c r="W126" s="375"/>
      <c r="X126" s="376" t="s">
        <v>208</v>
      </c>
      <c r="Y126" s="373"/>
      <c r="Z126" s="372"/>
      <c r="AA126" s="373"/>
      <c r="AB126" s="372" t="s">
        <v>259</v>
      </c>
      <c r="AC126" s="373"/>
      <c r="AD126" s="374"/>
      <c r="AE126" s="374"/>
      <c r="AF126" s="377"/>
      <c r="AG126" s="378"/>
      <c r="AH126" s="379"/>
      <c r="AI126" s="377"/>
      <c r="AJ126" s="378"/>
      <c r="AK126" s="379"/>
      <c r="AL126" s="377"/>
      <c r="AM126" s="378"/>
      <c r="AN126" s="379"/>
      <c r="AO126" s="380"/>
      <c r="AP126" s="378"/>
      <c r="AQ126" s="381"/>
      <c r="AR126" s="377"/>
      <c r="AS126" s="378"/>
      <c r="AT126" s="379"/>
      <c r="AU126" s="377"/>
      <c r="AV126" s="378"/>
      <c r="AW126" s="379"/>
      <c r="AX126" s="377" t="s">
        <v>258</v>
      </c>
      <c r="AY126" s="378" t="s">
        <v>258</v>
      </c>
      <c r="AZ126" s="379"/>
      <c r="BA126" s="377"/>
      <c r="BB126" s="378"/>
      <c r="BC126" s="379"/>
      <c r="BD126" s="376">
        <f t="shared" si="60"/>
        <v>0</v>
      </c>
      <c r="BE126" s="375"/>
      <c r="BF126" s="382"/>
      <c r="BG126" s="383"/>
      <c r="BH126" s="383"/>
      <c r="BI126" s="384"/>
      <c r="BP126" s="59" t="s">
        <v>356</v>
      </c>
    </row>
    <row r="127" spans="1:71" s="59" customFormat="1" ht="144.75" customHeight="1" thickBot="1" x14ac:dyDescent="1.1000000000000001">
      <c r="A127" s="280" t="s">
        <v>121</v>
      </c>
      <c r="B127" s="385" t="s">
        <v>123</v>
      </c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386"/>
      <c r="P127" s="346"/>
      <c r="Q127" s="347"/>
      <c r="R127" s="346"/>
      <c r="S127" s="348"/>
      <c r="T127" s="349"/>
      <c r="U127" s="347"/>
      <c r="V127" s="348"/>
      <c r="W127" s="350"/>
      <c r="X127" s="349"/>
      <c r="Y127" s="347"/>
      <c r="Z127" s="346"/>
      <c r="AA127" s="347"/>
      <c r="AB127" s="346"/>
      <c r="AC127" s="347"/>
      <c r="AD127" s="348"/>
      <c r="AE127" s="348"/>
      <c r="AF127" s="351"/>
      <c r="AG127" s="352"/>
      <c r="AH127" s="353"/>
      <c r="AI127" s="351"/>
      <c r="AJ127" s="352"/>
      <c r="AK127" s="353"/>
      <c r="AL127" s="351"/>
      <c r="AM127" s="352"/>
      <c r="AN127" s="353"/>
      <c r="AO127" s="351"/>
      <c r="AP127" s="352"/>
      <c r="AQ127" s="353"/>
      <c r="AR127" s="351"/>
      <c r="AS127" s="352"/>
      <c r="AT127" s="353"/>
      <c r="AU127" s="351"/>
      <c r="AV127" s="352"/>
      <c r="AW127" s="353"/>
      <c r="AX127" s="351"/>
      <c r="AY127" s="352"/>
      <c r="AZ127" s="353"/>
      <c r="BA127" s="351"/>
      <c r="BB127" s="352"/>
      <c r="BC127" s="353"/>
      <c r="BD127" s="354"/>
      <c r="BE127" s="355"/>
      <c r="BF127" s="356"/>
      <c r="BG127" s="357"/>
      <c r="BH127" s="357"/>
      <c r="BI127" s="358"/>
      <c r="BP127" s="59">
        <f>AF130+AI130+AL130+AO130+AR130+AU130+AX130+BA130</f>
        <v>7604</v>
      </c>
      <c r="BS127" s="59" t="s">
        <v>357</v>
      </c>
    </row>
    <row r="128" spans="1:71" s="59" customFormat="1" ht="63" customHeight="1" thickBot="1" x14ac:dyDescent="1.1000000000000001">
      <c r="A128" s="387" t="s">
        <v>70</v>
      </c>
      <c r="B128" s="388" t="s">
        <v>161</v>
      </c>
      <c r="C128" s="389"/>
      <c r="D128" s="389"/>
      <c r="E128" s="389"/>
      <c r="F128" s="389"/>
      <c r="G128" s="389"/>
      <c r="H128" s="389"/>
      <c r="I128" s="389"/>
      <c r="J128" s="389"/>
      <c r="K128" s="389"/>
      <c r="L128" s="389"/>
      <c r="M128" s="389"/>
      <c r="N128" s="389"/>
      <c r="O128" s="390"/>
      <c r="P128" s="346"/>
      <c r="Q128" s="347"/>
      <c r="R128" s="391" t="s">
        <v>162</v>
      </c>
      <c r="S128" s="348"/>
      <c r="T128" s="349" t="s">
        <v>204</v>
      </c>
      <c r="U128" s="347"/>
      <c r="V128" s="348" t="s">
        <v>204</v>
      </c>
      <c r="W128" s="350"/>
      <c r="X128" s="349" t="s">
        <v>163</v>
      </c>
      <c r="Y128" s="347"/>
      <c r="Z128" s="346"/>
      <c r="AA128" s="347"/>
      <c r="AB128" s="346" t="s">
        <v>205</v>
      </c>
      <c r="AC128" s="347"/>
      <c r="AD128" s="348"/>
      <c r="AE128" s="348"/>
      <c r="AF128" s="392" t="s">
        <v>206</v>
      </c>
      <c r="AG128" s="352" t="s">
        <v>206</v>
      </c>
      <c r="AH128" s="353"/>
      <c r="AI128" s="392" t="s">
        <v>206</v>
      </c>
      <c r="AJ128" s="352" t="s">
        <v>206</v>
      </c>
      <c r="AK128" s="353"/>
      <c r="AL128" s="392" t="s">
        <v>206</v>
      </c>
      <c r="AM128" s="352" t="s">
        <v>206</v>
      </c>
      <c r="AN128" s="353"/>
      <c r="AO128" s="392" t="s">
        <v>206</v>
      </c>
      <c r="AP128" s="352" t="s">
        <v>206</v>
      </c>
      <c r="AQ128" s="353"/>
      <c r="AR128" s="392" t="s">
        <v>208</v>
      </c>
      <c r="AS128" s="352" t="s">
        <v>208</v>
      </c>
      <c r="AT128" s="353"/>
      <c r="AU128" s="392" t="s">
        <v>208</v>
      </c>
      <c r="AV128" s="352" t="s">
        <v>208</v>
      </c>
      <c r="AW128" s="353"/>
      <c r="AX128" s="351"/>
      <c r="AY128" s="352"/>
      <c r="AZ128" s="353"/>
      <c r="BA128" s="351"/>
      <c r="BB128" s="352"/>
      <c r="BC128" s="353"/>
      <c r="BD128" s="393"/>
      <c r="BE128" s="394"/>
      <c r="BF128" s="395" t="s">
        <v>309</v>
      </c>
      <c r="BG128" s="396"/>
      <c r="BH128" s="396"/>
      <c r="BI128" s="397"/>
      <c r="BP128" s="59">
        <f>AG130+AJ130+AM130+AP130+AS130+AV130+AY130+BB130</f>
        <v>3350</v>
      </c>
      <c r="BS128" s="59" t="s">
        <v>358</v>
      </c>
    </row>
    <row r="129" spans="1:71" s="59" customFormat="1" ht="13.5" customHeight="1" thickBot="1" x14ac:dyDescent="1.1000000000000001">
      <c r="A129" s="398"/>
      <c r="B129" s="399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399"/>
      <c r="P129" s="399"/>
      <c r="Q129" s="399"/>
      <c r="R129" s="399"/>
      <c r="S129" s="399"/>
      <c r="T129" s="399"/>
      <c r="U129" s="399"/>
      <c r="V129" s="399"/>
      <c r="W129" s="399"/>
      <c r="X129" s="399"/>
      <c r="Y129" s="399"/>
      <c r="Z129" s="399"/>
      <c r="AA129" s="399"/>
      <c r="AB129" s="399"/>
      <c r="AC129" s="399"/>
      <c r="AD129" s="399"/>
      <c r="AE129" s="399"/>
      <c r="AF129" s="399"/>
      <c r="AG129" s="399"/>
      <c r="AH129" s="399"/>
      <c r="AI129" s="399"/>
      <c r="AJ129" s="399"/>
      <c r="AK129" s="399"/>
      <c r="AL129" s="399"/>
      <c r="AM129" s="399"/>
      <c r="AN129" s="399"/>
      <c r="AO129" s="399"/>
      <c r="AP129" s="399"/>
      <c r="AQ129" s="399"/>
      <c r="AR129" s="399"/>
      <c r="AS129" s="399"/>
      <c r="AT129" s="399"/>
      <c r="AU129" s="399"/>
      <c r="AV129" s="399"/>
      <c r="AW129" s="399"/>
      <c r="AX129" s="399"/>
      <c r="AY129" s="399"/>
      <c r="AZ129" s="399"/>
      <c r="BA129" s="399"/>
      <c r="BB129" s="399"/>
      <c r="BC129" s="399"/>
      <c r="BD129" s="399"/>
      <c r="BE129" s="399"/>
      <c r="BF129" s="399"/>
      <c r="BG129" s="399"/>
      <c r="BH129" s="399"/>
      <c r="BI129" s="400"/>
    </row>
    <row r="130" spans="1:71" s="59" customFormat="1" ht="63" customHeight="1" thickBot="1" x14ac:dyDescent="1.1000000000000001">
      <c r="A130" s="401" t="s">
        <v>114</v>
      </c>
      <c r="B130" s="402"/>
      <c r="C130" s="402"/>
      <c r="D130" s="402"/>
      <c r="E130" s="402"/>
      <c r="F130" s="402"/>
      <c r="G130" s="402"/>
      <c r="H130" s="402"/>
      <c r="I130" s="402"/>
      <c r="J130" s="402"/>
      <c r="K130" s="402"/>
      <c r="L130" s="402"/>
      <c r="M130" s="402"/>
      <c r="N130" s="402"/>
      <c r="O130" s="402"/>
      <c r="P130" s="402"/>
      <c r="Q130" s="402"/>
      <c r="R130" s="402"/>
      <c r="S130" s="403"/>
      <c r="T130" s="287">
        <f>T29+T72</f>
        <v>7604</v>
      </c>
      <c r="U130" s="288"/>
      <c r="V130" s="287">
        <f>V29+V72</f>
        <v>3350</v>
      </c>
      <c r="W130" s="288"/>
      <c r="X130" s="287">
        <f>X29+X72</f>
        <v>1804</v>
      </c>
      <c r="Y130" s="288"/>
      <c r="Z130" s="287">
        <f>Z29+Z72</f>
        <v>716</v>
      </c>
      <c r="AA130" s="288"/>
      <c r="AB130" s="287">
        <f>AB29+AB72</f>
        <v>702</v>
      </c>
      <c r="AC130" s="288"/>
      <c r="AD130" s="287">
        <f>AD29+AD72</f>
        <v>128</v>
      </c>
      <c r="AE130" s="288"/>
      <c r="AF130" s="404">
        <f t="shared" ref="AF130:BD130" si="61">AF29+AF72</f>
        <v>1092</v>
      </c>
      <c r="AG130" s="404">
        <f t="shared" si="61"/>
        <v>500</v>
      </c>
      <c r="AH130" s="404">
        <f t="shared" si="61"/>
        <v>27</v>
      </c>
      <c r="AI130" s="404">
        <f t="shared" si="61"/>
        <v>1094</v>
      </c>
      <c r="AJ130" s="405">
        <f t="shared" si="61"/>
        <v>492</v>
      </c>
      <c r="AK130" s="406">
        <f t="shared" si="61"/>
        <v>27</v>
      </c>
      <c r="AL130" s="404">
        <f t="shared" si="61"/>
        <v>1056</v>
      </c>
      <c r="AM130" s="405">
        <f>AM29+AM72</f>
        <v>490</v>
      </c>
      <c r="AN130" s="406">
        <f t="shared" si="61"/>
        <v>27</v>
      </c>
      <c r="AO130" s="404">
        <f t="shared" si="61"/>
        <v>1052</v>
      </c>
      <c r="AP130" s="405">
        <f>AP29+AP72</f>
        <v>446</v>
      </c>
      <c r="AQ130" s="406">
        <f t="shared" si="61"/>
        <v>27</v>
      </c>
      <c r="AR130" s="404">
        <f t="shared" si="61"/>
        <v>980</v>
      </c>
      <c r="AS130" s="405">
        <f t="shared" si="61"/>
        <v>440</v>
      </c>
      <c r="AT130" s="406">
        <f t="shared" si="61"/>
        <v>25</v>
      </c>
      <c r="AU130" s="404">
        <f t="shared" si="61"/>
        <v>1014</v>
      </c>
      <c r="AV130" s="405">
        <f t="shared" si="61"/>
        <v>440</v>
      </c>
      <c r="AW130" s="406">
        <f t="shared" si="61"/>
        <v>29</v>
      </c>
      <c r="AX130" s="404">
        <f t="shared" si="61"/>
        <v>1116</v>
      </c>
      <c r="AY130" s="405">
        <f t="shared" si="61"/>
        <v>446</v>
      </c>
      <c r="AZ130" s="406">
        <f t="shared" si="61"/>
        <v>33</v>
      </c>
      <c r="BA130" s="404">
        <f t="shared" si="61"/>
        <v>200</v>
      </c>
      <c r="BB130" s="405">
        <f t="shared" si="61"/>
        <v>96</v>
      </c>
      <c r="BC130" s="406">
        <f t="shared" si="61"/>
        <v>6</v>
      </c>
      <c r="BD130" s="287">
        <f t="shared" si="61"/>
        <v>201</v>
      </c>
      <c r="BE130" s="293"/>
      <c r="BF130" s="287"/>
      <c r="BG130" s="288"/>
      <c r="BH130" s="288"/>
      <c r="BI130" s="293"/>
      <c r="BP130" s="59">
        <f>AH130+AK130+AN130+AQ130+AT130+AW130+AZ130+BC130</f>
        <v>201</v>
      </c>
      <c r="BS130" s="59" t="s">
        <v>360</v>
      </c>
    </row>
    <row r="131" spans="1:71" s="417" customFormat="1" ht="112.5" hidden="1" customHeight="1" x14ac:dyDescent="1.05">
      <c r="A131" s="407"/>
      <c r="B131" s="408"/>
      <c r="C131" s="408"/>
      <c r="D131" s="408"/>
      <c r="E131" s="408"/>
      <c r="F131" s="408"/>
      <c r="G131" s="408"/>
      <c r="H131" s="408"/>
      <c r="I131" s="408"/>
      <c r="J131" s="408"/>
      <c r="K131" s="408"/>
      <c r="L131" s="408"/>
      <c r="M131" s="408"/>
      <c r="N131" s="408"/>
      <c r="O131" s="408"/>
      <c r="P131" s="408"/>
      <c r="Q131" s="408"/>
      <c r="R131" s="408"/>
      <c r="S131" s="408"/>
      <c r="T131" s="409"/>
      <c r="U131" s="410"/>
      <c r="V131" s="411"/>
      <c r="W131" s="412"/>
      <c r="X131" s="413"/>
      <c r="Y131" s="410"/>
      <c r="Z131" s="411"/>
      <c r="AA131" s="410"/>
      <c r="AB131" s="411"/>
      <c r="AC131" s="410"/>
      <c r="AD131" s="411"/>
      <c r="AE131" s="413"/>
      <c r="AF131" s="414">
        <f>AH130+AK130+X143</f>
        <v>60</v>
      </c>
      <c r="AG131" s="415"/>
      <c r="AH131" s="415"/>
      <c r="AI131" s="415"/>
      <c r="AJ131" s="415"/>
      <c r="AK131" s="416"/>
      <c r="AL131" s="414">
        <f>AN130+AQ130+AP143</f>
        <v>60</v>
      </c>
      <c r="AM131" s="415"/>
      <c r="AN131" s="415"/>
      <c r="AO131" s="415"/>
      <c r="AP131" s="415"/>
      <c r="AQ131" s="416"/>
      <c r="AR131" s="414">
        <f>AT130+AW130+AP144</f>
        <v>60</v>
      </c>
      <c r="AS131" s="415"/>
      <c r="AT131" s="415"/>
      <c r="AU131" s="415"/>
      <c r="AV131" s="415"/>
      <c r="AW131" s="416"/>
      <c r="AX131" s="414">
        <f>AZ130+BC130+AP145+AY143</f>
        <v>60</v>
      </c>
      <c r="AY131" s="415"/>
      <c r="AZ131" s="415"/>
      <c r="BA131" s="415"/>
      <c r="BB131" s="415"/>
      <c r="BC131" s="416"/>
      <c r="BD131" s="409">
        <f>AF131+AL131+AR131+AX131</f>
        <v>240</v>
      </c>
      <c r="BE131" s="412"/>
      <c r="BF131" s="414"/>
      <c r="BG131" s="415"/>
      <c r="BH131" s="415"/>
      <c r="BI131" s="416"/>
    </row>
    <row r="132" spans="1:71" s="417" customFormat="1" ht="112.5" hidden="1" customHeight="1" x14ac:dyDescent="1.05">
      <c r="A132" s="407"/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8"/>
      <c r="N132" s="408"/>
      <c r="O132" s="408"/>
      <c r="P132" s="408"/>
      <c r="Q132" s="408"/>
      <c r="R132" s="408"/>
      <c r="S132" s="408"/>
      <c r="T132" s="409"/>
      <c r="U132" s="410"/>
      <c r="V132" s="411"/>
      <c r="W132" s="412"/>
      <c r="X132" s="413"/>
      <c r="Y132" s="410"/>
      <c r="Z132" s="411"/>
      <c r="AA132" s="410"/>
      <c r="AB132" s="411"/>
      <c r="AC132" s="410"/>
      <c r="AD132" s="411"/>
      <c r="AE132" s="413"/>
      <c r="AF132" s="409">
        <f>ROUND(AF130/21,0)</f>
        <v>52</v>
      </c>
      <c r="AG132" s="413"/>
      <c r="AH132" s="412"/>
      <c r="AI132" s="409">
        <f>ROUND(AI130/21,0)</f>
        <v>52</v>
      </c>
      <c r="AJ132" s="413"/>
      <c r="AK132" s="412"/>
      <c r="AL132" s="409">
        <f>ROUND(AL130/21,0)</f>
        <v>50</v>
      </c>
      <c r="AM132" s="413"/>
      <c r="AN132" s="412"/>
      <c r="AO132" s="409">
        <f>ROUND(AO130/21,0)</f>
        <v>50</v>
      </c>
      <c r="AP132" s="413"/>
      <c r="AQ132" s="412"/>
      <c r="AR132" s="409">
        <f>ROUND(AR130/21,0)</f>
        <v>47</v>
      </c>
      <c r="AS132" s="413"/>
      <c r="AT132" s="412"/>
      <c r="AU132" s="409">
        <f>ROUND(AU130/21,0)</f>
        <v>48</v>
      </c>
      <c r="AV132" s="413"/>
      <c r="AW132" s="412"/>
      <c r="AX132" s="409">
        <f>ROUND(AX130/21,0)</f>
        <v>53</v>
      </c>
      <c r="AY132" s="413"/>
      <c r="AZ132" s="412"/>
      <c r="BA132" s="418">
        <f>ROUND(BA130/4,0)</f>
        <v>50</v>
      </c>
      <c r="BB132" s="419"/>
      <c r="BC132" s="420"/>
      <c r="BD132" s="409"/>
      <c r="BE132" s="412"/>
      <c r="BF132" s="409"/>
      <c r="BG132" s="413"/>
      <c r="BH132" s="413"/>
      <c r="BI132" s="412"/>
    </row>
    <row r="133" spans="1:71" s="59" customFormat="1" ht="64.5" customHeight="1" x14ac:dyDescent="1.05">
      <c r="A133" s="421" t="s">
        <v>19</v>
      </c>
      <c r="B133" s="422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422"/>
      <c r="N133" s="422"/>
      <c r="O133" s="422"/>
      <c r="P133" s="422"/>
      <c r="Q133" s="422"/>
      <c r="R133" s="422"/>
      <c r="S133" s="422"/>
      <c r="T133" s="423"/>
      <c r="U133" s="424"/>
      <c r="V133" s="425"/>
      <c r="W133" s="426"/>
      <c r="X133" s="427"/>
      <c r="Y133" s="424"/>
      <c r="Z133" s="425"/>
      <c r="AA133" s="424"/>
      <c r="AB133" s="425"/>
      <c r="AC133" s="424"/>
      <c r="AD133" s="425"/>
      <c r="AE133" s="427"/>
      <c r="AF133" s="423">
        <f>ROUND(AG130/17,0)</f>
        <v>29</v>
      </c>
      <c r="AG133" s="427"/>
      <c r="AH133" s="426"/>
      <c r="AI133" s="423">
        <f>ROUND(AJ130/17,0)</f>
        <v>29</v>
      </c>
      <c r="AJ133" s="427"/>
      <c r="AK133" s="426"/>
      <c r="AL133" s="423">
        <f>ROUND(AM130/17,0)</f>
        <v>29</v>
      </c>
      <c r="AM133" s="427"/>
      <c r="AN133" s="426"/>
      <c r="AO133" s="423">
        <f>ROUND(AP130/17,0)</f>
        <v>26</v>
      </c>
      <c r="AP133" s="427"/>
      <c r="AQ133" s="426"/>
      <c r="AR133" s="423">
        <f>ROUND(AS130/17,0)</f>
        <v>26</v>
      </c>
      <c r="AS133" s="427"/>
      <c r="AT133" s="426"/>
      <c r="AU133" s="423">
        <f>ROUND(AV130/17,0)</f>
        <v>26</v>
      </c>
      <c r="AV133" s="427"/>
      <c r="AW133" s="426"/>
      <c r="AX133" s="423">
        <f>ROUND(AY130/17,0)</f>
        <v>26</v>
      </c>
      <c r="AY133" s="427"/>
      <c r="AZ133" s="426"/>
      <c r="BA133" s="423">
        <f>ROUND(BB130/4,0)</f>
        <v>24</v>
      </c>
      <c r="BB133" s="427"/>
      <c r="BC133" s="426"/>
      <c r="BD133" s="423"/>
      <c r="BE133" s="426"/>
      <c r="BF133" s="423"/>
      <c r="BG133" s="427"/>
      <c r="BH133" s="427"/>
      <c r="BI133" s="426"/>
      <c r="BO133" s="428">
        <f>X130+Z130+AB130+AD130</f>
        <v>3350</v>
      </c>
      <c r="BP133" s="428"/>
    </row>
    <row r="134" spans="1:71" s="59" customFormat="1" ht="63" customHeight="1" x14ac:dyDescent="1.05">
      <c r="A134" s="421" t="s">
        <v>20</v>
      </c>
      <c r="B134" s="422"/>
      <c r="C134" s="422"/>
      <c r="D134" s="422"/>
      <c r="E134" s="422"/>
      <c r="F134" s="422"/>
      <c r="G134" s="422"/>
      <c r="H134" s="422"/>
      <c r="I134" s="422"/>
      <c r="J134" s="422"/>
      <c r="K134" s="422"/>
      <c r="L134" s="422"/>
      <c r="M134" s="422"/>
      <c r="N134" s="422"/>
      <c r="O134" s="422"/>
      <c r="P134" s="422"/>
      <c r="Q134" s="422"/>
      <c r="R134" s="422"/>
      <c r="S134" s="422"/>
      <c r="T134" s="10">
        <f>SUM(AF134:BC134)</f>
        <v>4</v>
      </c>
      <c r="U134" s="199"/>
      <c r="V134" s="200"/>
      <c r="W134" s="12"/>
      <c r="X134" s="11"/>
      <c r="Y134" s="199"/>
      <c r="Z134" s="200"/>
      <c r="AA134" s="199"/>
      <c r="AB134" s="200"/>
      <c r="AC134" s="199"/>
      <c r="AD134" s="200"/>
      <c r="AE134" s="11"/>
      <c r="AF134" s="10"/>
      <c r="AG134" s="11"/>
      <c r="AH134" s="12"/>
      <c r="AI134" s="10"/>
      <c r="AJ134" s="11"/>
      <c r="AK134" s="12"/>
      <c r="AL134" s="10"/>
      <c r="AM134" s="11"/>
      <c r="AN134" s="12"/>
      <c r="AO134" s="10">
        <v>1</v>
      </c>
      <c r="AP134" s="11"/>
      <c r="AQ134" s="12"/>
      <c r="AR134" s="10"/>
      <c r="AS134" s="11"/>
      <c r="AT134" s="12"/>
      <c r="AU134" s="10">
        <v>2</v>
      </c>
      <c r="AV134" s="11"/>
      <c r="AW134" s="12"/>
      <c r="AX134" s="10">
        <v>1</v>
      </c>
      <c r="AY134" s="11"/>
      <c r="AZ134" s="12"/>
      <c r="BA134" s="10"/>
      <c r="BB134" s="11"/>
      <c r="BC134" s="12"/>
      <c r="BD134" s="10"/>
      <c r="BE134" s="12"/>
      <c r="BF134" s="10"/>
      <c r="BG134" s="11"/>
      <c r="BH134" s="11"/>
      <c r="BI134" s="12"/>
    </row>
    <row r="135" spans="1:71" s="59" customFormat="1" ht="72.75" customHeight="1" x14ac:dyDescent="1.05">
      <c r="A135" s="421" t="s">
        <v>2</v>
      </c>
      <c r="B135" s="422"/>
      <c r="C135" s="422"/>
      <c r="D135" s="422"/>
      <c r="E135" s="422"/>
      <c r="F135" s="422"/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  <c r="Q135" s="422"/>
      <c r="R135" s="422"/>
      <c r="S135" s="422"/>
      <c r="T135" s="10">
        <f>SUM(AF135:BC135)</f>
        <v>3</v>
      </c>
      <c r="U135" s="199"/>
      <c r="V135" s="200"/>
      <c r="W135" s="12"/>
      <c r="X135" s="11"/>
      <c r="Y135" s="199"/>
      <c r="Z135" s="200"/>
      <c r="AA135" s="199"/>
      <c r="AB135" s="200"/>
      <c r="AC135" s="199"/>
      <c r="AD135" s="200"/>
      <c r="AE135" s="11"/>
      <c r="AF135" s="10"/>
      <c r="AG135" s="11"/>
      <c r="AH135" s="12"/>
      <c r="AI135" s="10"/>
      <c r="AJ135" s="11"/>
      <c r="AK135" s="12"/>
      <c r="AL135" s="10"/>
      <c r="AM135" s="11"/>
      <c r="AN135" s="12"/>
      <c r="AO135" s="10">
        <v>1</v>
      </c>
      <c r="AP135" s="11"/>
      <c r="AQ135" s="12"/>
      <c r="AR135" s="10">
        <v>1</v>
      </c>
      <c r="AS135" s="11"/>
      <c r="AT135" s="12"/>
      <c r="AU135" s="10"/>
      <c r="AV135" s="11"/>
      <c r="AW135" s="12"/>
      <c r="AX135" s="10">
        <v>1</v>
      </c>
      <c r="AY135" s="11"/>
      <c r="AZ135" s="12"/>
      <c r="BA135" s="10"/>
      <c r="BB135" s="11"/>
      <c r="BC135" s="12"/>
      <c r="BD135" s="10"/>
      <c r="BE135" s="12"/>
      <c r="BF135" s="10"/>
      <c r="BG135" s="11"/>
      <c r="BH135" s="11"/>
      <c r="BI135" s="12"/>
    </row>
    <row r="136" spans="1:71" s="59" customFormat="1" ht="63.75" customHeight="1" x14ac:dyDescent="1.05">
      <c r="A136" s="421" t="s">
        <v>21</v>
      </c>
      <c r="B136" s="422"/>
      <c r="C136" s="422"/>
      <c r="D136" s="422"/>
      <c r="E136" s="422"/>
      <c r="F136" s="422"/>
      <c r="G136" s="422"/>
      <c r="H136" s="422"/>
      <c r="I136" s="422"/>
      <c r="J136" s="422"/>
      <c r="K136" s="422"/>
      <c r="L136" s="422"/>
      <c r="M136" s="422"/>
      <c r="N136" s="422"/>
      <c r="O136" s="422"/>
      <c r="P136" s="422"/>
      <c r="Q136" s="422"/>
      <c r="R136" s="422"/>
      <c r="S136" s="422"/>
      <c r="T136" s="10">
        <f>SUM(AF136:BC136)</f>
        <v>30</v>
      </c>
      <c r="U136" s="199"/>
      <c r="V136" s="200"/>
      <c r="W136" s="12"/>
      <c r="X136" s="11"/>
      <c r="Y136" s="199"/>
      <c r="Z136" s="200"/>
      <c r="AA136" s="199"/>
      <c r="AB136" s="200"/>
      <c r="AC136" s="199"/>
      <c r="AD136" s="200"/>
      <c r="AE136" s="11"/>
      <c r="AF136" s="10">
        <v>5</v>
      </c>
      <c r="AG136" s="11"/>
      <c r="AH136" s="12"/>
      <c r="AI136" s="10">
        <v>5</v>
      </c>
      <c r="AJ136" s="11"/>
      <c r="AK136" s="12"/>
      <c r="AL136" s="10">
        <v>4</v>
      </c>
      <c r="AM136" s="11"/>
      <c r="AN136" s="12"/>
      <c r="AO136" s="10">
        <v>4</v>
      </c>
      <c r="AP136" s="11"/>
      <c r="AQ136" s="12"/>
      <c r="AR136" s="10">
        <v>4</v>
      </c>
      <c r="AS136" s="11"/>
      <c r="AT136" s="12"/>
      <c r="AU136" s="10">
        <v>4</v>
      </c>
      <c r="AV136" s="11"/>
      <c r="AW136" s="12"/>
      <c r="AX136" s="10">
        <v>4</v>
      </c>
      <c r="AY136" s="11"/>
      <c r="AZ136" s="12"/>
      <c r="BA136" s="10"/>
      <c r="BB136" s="11"/>
      <c r="BC136" s="12"/>
      <c r="BD136" s="10"/>
      <c r="BE136" s="12"/>
      <c r="BF136" s="10"/>
      <c r="BG136" s="11"/>
      <c r="BH136" s="11"/>
      <c r="BI136" s="12"/>
      <c r="BP136" s="59" t="s">
        <v>372</v>
      </c>
    </row>
    <row r="137" spans="1:71" s="436" customFormat="1" ht="68.25" customHeight="1" thickBot="1" x14ac:dyDescent="1.1000000000000001">
      <c r="A137" s="429" t="s">
        <v>22</v>
      </c>
      <c r="B137" s="430"/>
      <c r="C137" s="430"/>
      <c r="D137" s="430"/>
      <c r="E137" s="430"/>
      <c r="F137" s="430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30"/>
      <c r="T137" s="431">
        <f>SUM(AF137:BC137)</f>
        <v>22</v>
      </c>
      <c r="U137" s="432"/>
      <c r="V137" s="433"/>
      <c r="W137" s="434"/>
      <c r="X137" s="435"/>
      <c r="Y137" s="432"/>
      <c r="Z137" s="433"/>
      <c r="AA137" s="432"/>
      <c r="AB137" s="433"/>
      <c r="AC137" s="432"/>
      <c r="AD137" s="433"/>
      <c r="AE137" s="435"/>
      <c r="AF137" s="431">
        <v>3</v>
      </c>
      <c r="AG137" s="435"/>
      <c r="AH137" s="434"/>
      <c r="AI137" s="431">
        <v>2</v>
      </c>
      <c r="AJ137" s="435"/>
      <c r="AK137" s="434"/>
      <c r="AL137" s="431">
        <v>4</v>
      </c>
      <c r="AM137" s="435"/>
      <c r="AN137" s="434"/>
      <c r="AO137" s="431">
        <v>3</v>
      </c>
      <c r="AP137" s="435"/>
      <c r="AQ137" s="434"/>
      <c r="AR137" s="431">
        <v>2</v>
      </c>
      <c r="AS137" s="435"/>
      <c r="AT137" s="434"/>
      <c r="AU137" s="431">
        <v>3</v>
      </c>
      <c r="AV137" s="435"/>
      <c r="AW137" s="434"/>
      <c r="AX137" s="431">
        <v>4</v>
      </c>
      <c r="AY137" s="435"/>
      <c r="AZ137" s="434"/>
      <c r="BA137" s="431">
        <v>1</v>
      </c>
      <c r="BB137" s="435"/>
      <c r="BC137" s="434"/>
      <c r="BD137" s="431"/>
      <c r="BE137" s="434"/>
      <c r="BF137" s="431"/>
      <c r="BG137" s="435"/>
      <c r="BH137" s="435"/>
      <c r="BI137" s="434"/>
      <c r="BP137" s="436">
        <f>BD130+AY143+AP143+AP144+AP145+X143</f>
        <v>240</v>
      </c>
    </row>
    <row r="138" spans="1:71" s="436" customFormat="1" ht="20.25" customHeight="1" thickBot="1" x14ac:dyDescent="1.1000000000000001">
      <c r="A138" s="437"/>
      <c r="B138" s="438"/>
      <c r="C138" s="438"/>
      <c r="D138" s="438"/>
      <c r="E138" s="438"/>
      <c r="F138" s="438"/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38"/>
      <c r="R138" s="438"/>
      <c r="S138" s="438"/>
      <c r="T138" s="439"/>
      <c r="U138" s="439"/>
      <c r="V138" s="439"/>
      <c r="W138" s="439"/>
      <c r="X138" s="439"/>
      <c r="Y138" s="439"/>
      <c r="Z138" s="439"/>
      <c r="AA138" s="439"/>
      <c r="AB138" s="439"/>
      <c r="AC138" s="439"/>
      <c r="AD138" s="439"/>
      <c r="AE138" s="439"/>
      <c r="AF138" s="439"/>
      <c r="AG138" s="439"/>
      <c r="AH138" s="439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39"/>
      <c r="AX138" s="439"/>
      <c r="AY138" s="439"/>
      <c r="AZ138" s="439"/>
      <c r="BA138" s="439"/>
      <c r="BB138" s="439"/>
      <c r="BC138" s="439"/>
      <c r="BD138" s="439"/>
      <c r="BE138" s="439"/>
      <c r="BF138" s="439"/>
      <c r="BG138" s="439"/>
      <c r="BH138" s="439"/>
      <c r="BI138" s="440"/>
    </row>
    <row r="139" spans="1:71" s="5" customFormat="1" ht="68.25" hidden="1" customHeight="1" x14ac:dyDescent="1.0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>
        <f>AF130/21</f>
        <v>52</v>
      </c>
      <c r="AG139" s="3"/>
      <c r="AH139" s="3"/>
      <c r="AI139" s="3">
        <f>AI130/21</f>
        <v>52.095238095238095</v>
      </c>
      <c r="AJ139" s="3"/>
      <c r="AK139" s="3"/>
      <c r="AL139" s="3">
        <f>AL130/21</f>
        <v>50.285714285714285</v>
      </c>
      <c r="AM139" s="3"/>
      <c r="AN139" s="3"/>
      <c r="AO139" s="3">
        <f>AO130/21</f>
        <v>50.095238095238095</v>
      </c>
      <c r="AP139" s="3"/>
      <c r="AQ139" s="3"/>
      <c r="AR139" s="3">
        <f>AR130/21</f>
        <v>46.666666666666664</v>
      </c>
      <c r="AS139" s="3"/>
      <c r="AT139" s="3"/>
      <c r="AU139" s="3">
        <f>AU130/21</f>
        <v>48.285714285714285</v>
      </c>
      <c r="AV139" s="3"/>
      <c r="AW139" s="3"/>
      <c r="AX139" s="3">
        <f>AX130/21</f>
        <v>53.142857142857146</v>
      </c>
      <c r="AY139" s="3"/>
      <c r="AZ139" s="3"/>
      <c r="BA139" s="3">
        <f>BA130/4</f>
        <v>50</v>
      </c>
      <c r="BB139" s="3"/>
      <c r="BC139" s="3"/>
      <c r="BD139" s="3"/>
      <c r="BE139" s="3"/>
      <c r="BF139" s="3"/>
      <c r="BG139" s="3"/>
      <c r="BH139" s="3"/>
      <c r="BI139" s="4"/>
      <c r="BP139" s="5" t="s">
        <v>359</v>
      </c>
      <c r="BS139" s="5">
        <f>BD130+X143+AP143+AP144+AP145+AY143</f>
        <v>240</v>
      </c>
    </row>
    <row r="140" spans="1:71" s="5" customFormat="1" ht="60.75" hidden="1" customHeight="1" thickBot="1" x14ac:dyDescent="1.1000000000000001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8"/>
      <c r="AD140" s="8"/>
      <c r="AE140" s="8"/>
      <c r="AF140" s="8"/>
      <c r="AG140" s="8"/>
      <c r="AH140" s="8">
        <f>AH130+AK130+X143</f>
        <v>60</v>
      </c>
      <c r="AI140" s="8"/>
      <c r="AJ140" s="8"/>
      <c r="AK140" s="8"/>
      <c r="AL140" s="8"/>
      <c r="AM140" s="8"/>
      <c r="AN140" s="8"/>
      <c r="AO140" s="8">
        <f>AN130+AQ130+AP143</f>
        <v>60</v>
      </c>
      <c r="AP140" s="8"/>
      <c r="AQ140" s="8"/>
      <c r="AR140" s="8"/>
      <c r="AS140" s="8"/>
      <c r="AT140" s="8"/>
      <c r="AU140" s="8">
        <f>AT130+AW130+AP144</f>
        <v>60</v>
      </c>
      <c r="AV140" s="8"/>
      <c r="AW140" s="8"/>
      <c r="AX140" s="8"/>
      <c r="AY140" s="8"/>
      <c r="AZ140" s="8">
        <f>AZ130+BC130+AP145+AY143</f>
        <v>60</v>
      </c>
      <c r="BA140" s="8"/>
      <c r="BB140" s="8"/>
      <c r="BC140" s="8"/>
      <c r="BD140" s="8"/>
      <c r="BE140" s="8"/>
      <c r="BF140" s="8"/>
      <c r="BG140" s="8"/>
      <c r="BH140" s="8"/>
      <c r="BI140" s="9"/>
    </row>
    <row r="141" spans="1:71" s="436" customFormat="1" ht="75" thickBot="1" x14ac:dyDescent="1.1000000000000001">
      <c r="A141" s="441" t="s">
        <v>69</v>
      </c>
      <c r="B141" s="442"/>
      <c r="C141" s="442"/>
      <c r="D141" s="442"/>
      <c r="E141" s="442"/>
      <c r="F141" s="442"/>
      <c r="G141" s="442"/>
      <c r="H141" s="442"/>
      <c r="I141" s="442"/>
      <c r="J141" s="442"/>
      <c r="K141" s="442"/>
      <c r="L141" s="442"/>
      <c r="M141" s="442"/>
      <c r="N141" s="442"/>
      <c r="O141" s="442"/>
      <c r="P141" s="442"/>
      <c r="Q141" s="442"/>
      <c r="R141" s="442"/>
      <c r="S141" s="442"/>
      <c r="T141" s="442"/>
      <c r="U141" s="442"/>
      <c r="V141" s="442"/>
      <c r="W141" s="442"/>
      <c r="X141" s="442"/>
      <c r="Y141" s="442"/>
      <c r="Z141" s="442"/>
      <c r="AA141" s="442"/>
      <c r="AB141" s="443"/>
      <c r="AC141" s="442" t="s">
        <v>223</v>
      </c>
      <c r="AD141" s="442"/>
      <c r="AE141" s="442"/>
      <c r="AF141" s="442"/>
      <c r="AG141" s="442"/>
      <c r="AH141" s="442"/>
      <c r="AI141" s="442"/>
      <c r="AJ141" s="442"/>
      <c r="AK141" s="442"/>
      <c r="AL141" s="442"/>
      <c r="AM141" s="442"/>
      <c r="AN141" s="442"/>
      <c r="AO141" s="442"/>
      <c r="AP141" s="442"/>
      <c r="AQ141" s="442"/>
      <c r="AR141" s="443"/>
      <c r="AS141" s="444" t="s">
        <v>68</v>
      </c>
      <c r="AT141" s="444"/>
      <c r="AU141" s="444"/>
      <c r="AV141" s="444"/>
      <c r="AW141" s="444"/>
      <c r="AX141" s="444"/>
      <c r="AY141" s="444"/>
      <c r="AZ141" s="444"/>
      <c r="BA141" s="445"/>
      <c r="BB141" s="444" t="s">
        <v>67</v>
      </c>
      <c r="BC141" s="444"/>
      <c r="BD141" s="444"/>
      <c r="BE141" s="444"/>
      <c r="BF141" s="444"/>
      <c r="BG141" s="444"/>
      <c r="BH141" s="444"/>
      <c r="BI141" s="445"/>
    </row>
    <row r="142" spans="1:71" s="59" customFormat="1" ht="149.25" customHeight="1" x14ac:dyDescent="1.05">
      <c r="A142" s="446" t="s">
        <v>30</v>
      </c>
      <c r="B142" s="447"/>
      <c r="C142" s="447"/>
      <c r="D142" s="447"/>
      <c r="E142" s="447"/>
      <c r="F142" s="447"/>
      <c r="G142" s="447"/>
      <c r="H142" s="447"/>
      <c r="I142" s="447"/>
      <c r="J142" s="447"/>
      <c r="K142" s="447"/>
      <c r="L142" s="447"/>
      <c r="M142" s="447"/>
      <c r="N142" s="447"/>
      <c r="O142" s="447"/>
      <c r="P142" s="447"/>
      <c r="Q142" s="447" t="s">
        <v>29</v>
      </c>
      <c r="R142" s="447"/>
      <c r="S142" s="447"/>
      <c r="T142" s="447"/>
      <c r="U142" s="447" t="s">
        <v>31</v>
      </c>
      <c r="V142" s="447"/>
      <c r="W142" s="447"/>
      <c r="X142" s="447" t="s">
        <v>101</v>
      </c>
      <c r="Y142" s="447"/>
      <c r="Z142" s="447"/>
      <c r="AA142" s="447"/>
      <c r="AB142" s="448"/>
      <c r="AC142" s="449" t="s">
        <v>30</v>
      </c>
      <c r="AD142" s="447"/>
      <c r="AE142" s="447"/>
      <c r="AF142" s="447"/>
      <c r="AG142" s="447"/>
      <c r="AH142" s="447"/>
      <c r="AI142" s="447"/>
      <c r="AJ142" s="447"/>
      <c r="AK142" s="447"/>
      <c r="AL142" s="450" t="s">
        <v>29</v>
      </c>
      <c r="AM142" s="450"/>
      <c r="AN142" s="450" t="s">
        <v>31</v>
      </c>
      <c r="AO142" s="450"/>
      <c r="AP142" s="447" t="s">
        <v>361</v>
      </c>
      <c r="AQ142" s="447"/>
      <c r="AR142" s="448"/>
      <c r="AS142" s="451" t="s">
        <v>29</v>
      </c>
      <c r="AT142" s="452"/>
      <c r="AU142" s="452"/>
      <c r="AV142" s="452" t="s">
        <v>31</v>
      </c>
      <c r="AW142" s="452"/>
      <c r="AX142" s="452"/>
      <c r="AY142" s="453" t="s">
        <v>101</v>
      </c>
      <c r="AZ142" s="453"/>
      <c r="BA142" s="454"/>
      <c r="BB142" s="455" t="s">
        <v>164</v>
      </c>
      <c r="BC142" s="455"/>
      <c r="BD142" s="455"/>
      <c r="BE142" s="455"/>
      <c r="BF142" s="455"/>
      <c r="BG142" s="455"/>
      <c r="BH142" s="455"/>
      <c r="BI142" s="456"/>
    </row>
    <row r="143" spans="1:71" s="59" customFormat="1" ht="68.25" customHeight="1" x14ac:dyDescent="1.05">
      <c r="A143" s="457" t="s">
        <v>404</v>
      </c>
      <c r="B143" s="458"/>
      <c r="C143" s="458"/>
      <c r="D143" s="458"/>
      <c r="E143" s="458"/>
      <c r="F143" s="458"/>
      <c r="G143" s="458"/>
      <c r="H143" s="458"/>
      <c r="I143" s="458"/>
      <c r="J143" s="458"/>
      <c r="K143" s="458"/>
      <c r="L143" s="458"/>
      <c r="M143" s="458"/>
      <c r="N143" s="458"/>
      <c r="O143" s="458"/>
      <c r="P143" s="458"/>
      <c r="Q143" s="458">
        <v>2</v>
      </c>
      <c r="R143" s="458"/>
      <c r="S143" s="458"/>
      <c r="T143" s="458"/>
      <c r="U143" s="458">
        <v>4</v>
      </c>
      <c r="V143" s="458"/>
      <c r="W143" s="458"/>
      <c r="X143" s="459">
        <v>6</v>
      </c>
      <c r="Y143" s="460"/>
      <c r="Z143" s="460"/>
      <c r="AA143" s="460"/>
      <c r="AB143" s="461"/>
      <c r="AC143" s="199" t="s">
        <v>252</v>
      </c>
      <c r="AD143" s="462"/>
      <c r="AE143" s="462"/>
      <c r="AF143" s="462"/>
      <c r="AG143" s="462"/>
      <c r="AH143" s="462"/>
      <c r="AI143" s="462"/>
      <c r="AJ143" s="462"/>
      <c r="AK143" s="462"/>
      <c r="AL143" s="462">
        <v>4</v>
      </c>
      <c r="AM143" s="462"/>
      <c r="AN143" s="462">
        <v>4</v>
      </c>
      <c r="AO143" s="462"/>
      <c r="AP143" s="458">
        <v>6</v>
      </c>
      <c r="AQ143" s="458"/>
      <c r="AR143" s="463"/>
      <c r="AS143" s="464">
        <v>8</v>
      </c>
      <c r="AT143" s="458"/>
      <c r="AU143" s="458"/>
      <c r="AV143" s="462">
        <v>10</v>
      </c>
      <c r="AW143" s="462"/>
      <c r="AX143" s="462"/>
      <c r="AY143" s="462">
        <v>15</v>
      </c>
      <c r="AZ143" s="462"/>
      <c r="BA143" s="465"/>
      <c r="BB143" s="466"/>
      <c r="BC143" s="466"/>
      <c r="BD143" s="466"/>
      <c r="BE143" s="466"/>
      <c r="BF143" s="466"/>
      <c r="BG143" s="466"/>
      <c r="BH143" s="466"/>
      <c r="BI143" s="467"/>
    </row>
    <row r="144" spans="1:71" s="59" customFormat="1" ht="68.25" customHeight="1" x14ac:dyDescent="1.05">
      <c r="A144" s="457"/>
      <c r="B144" s="458"/>
      <c r="C144" s="458"/>
      <c r="D144" s="458"/>
      <c r="E144" s="458"/>
      <c r="F144" s="458"/>
      <c r="G144" s="458"/>
      <c r="H144" s="458"/>
      <c r="I144" s="458"/>
      <c r="J144" s="458"/>
      <c r="K144" s="458"/>
      <c r="L144" s="458"/>
      <c r="M144" s="458"/>
      <c r="N144" s="458"/>
      <c r="O144" s="458"/>
      <c r="P144" s="458"/>
      <c r="Q144" s="458"/>
      <c r="R144" s="458"/>
      <c r="S144" s="458"/>
      <c r="T144" s="458"/>
      <c r="U144" s="458"/>
      <c r="V144" s="458"/>
      <c r="W144" s="458"/>
      <c r="X144" s="468"/>
      <c r="Y144" s="469"/>
      <c r="Z144" s="469"/>
      <c r="AA144" s="469"/>
      <c r="AB144" s="470"/>
      <c r="AC144" s="199" t="s">
        <v>410</v>
      </c>
      <c r="AD144" s="462"/>
      <c r="AE144" s="462"/>
      <c r="AF144" s="462"/>
      <c r="AG144" s="462"/>
      <c r="AH144" s="462"/>
      <c r="AI144" s="462"/>
      <c r="AJ144" s="462"/>
      <c r="AK144" s="462"/>
      <c r="AL144" s="462">
        <v>6</v>
      </c>
      <c r="AM144" s="462"/>
      <c r="AN144" s="462">
        <v>4</v>
      </c>
      <c r="AO144" s="462"/>
      <c r="AP144" s="458">
        <v>6</v>
      </c>
      <c r="AQ144" s="458"/>
      <c r="AR144" s="463"/>
      <c r="AS144" s="464"/>
      <c r="AT144" s="458"/>
      <c r="AU144" s="458"/>
      <c r="AV144" s="462"/>
      <c r="AW144" s="462"/>
      <c r="AX144" s="462"/>
      <c r="AY144" s="462"/>
      <c r="AZ144" s="462"/>
      <c r="BA144" s="465"/>
      <c r="BB144" s="466"/>
      <c r="BC144" s="466"/>
      <c r="BD144" s="466"/>
      <c r="BE144" s="466"/>
      <c r="BF144" s="466"/>
      <c r="BG144" s="466"/>
      <c r="BH144" s="466"/>
      <c r="BI144" s="467"/>
    </row>
    <row r="145" spans="1:65" s="59" customFormat="1" ht="68.25" customHeight="1" thickBot="1" x14ac:dyDescent="1.1000000000000001">
      <c r="A145" s="471"/>
      <c r="B145" s="472"/>
      <c r="C145" s="472"/>
      <c r="D145" s="472"/>
      <c r="E145" s="472"/>
      <c r="F145" s="472"/>
      <c r="G145" s="472"/>
      <c r="H145" s="472"/>
      <c r="I145" s="472"/>
      <c r="J145" s="472"/>
      <c r="K145" s="472"/>
      <c r="L145" s="472"/>
      <c r="M145" s="472"/>
      <c r="N145" s="472"/>
      <c r="O145" s="472"/>
      <c r="P145" s="472"/>
      <c r="Q145" s="472"/>
      <c r="R145" s="472"/>
      <c r="S145" s="472"/>
      <c r="T145" s="472"/>
      <c r="U145" s="472"/>
      <c r="V145" s="472"/>
      <c r="W145" s="472"/>
      <c r="X145" s="473"/>
      <c r="Y145" s="474"/>
      <c r="Z145" s="474"/>
      <c r="AA145" s="474"/>
      <c r="AB145" s="475"/>
      <c r="AC145" s="476" t="s">
        <v>224</v>
      </c>
      <c r="AD145" s="477"/>
      <c r="AE145" s="477"/>
      <c r="AF145" s="477"/>
      <c r="AG145" s="477"/>
      <c r="AH145" s="477"/>
      <c r="AI145" s="477"/>
      <c r="AJ145" s="477"/>
      <c r="AK145" s="477"/>
      <c r="AL145" s="477">
        <v>8</v>
      </c>
      <c r="AM145" s="477"/>
      <c r="AN145" s="477">
        <v>4</v>
      </c>
      <c r="AO145" s="477"/>
      <c r="AP145" s="472">
        <v>6</v>
      </c>
      <c r="AQ145" s="472"/>
      <c r="AR145" s="478"/>
      <c r="AS145" s="479"/>
      <c r="AT145" s="472"/>
      <c r="AU145" s="472"/>
      <c r="AV145" s="477"/>
      <c r="AW145" s="477"/>
      <c r="AX145" s="477"/>
      <c r="AY145" s="477"/>
      <c r="AZ145" s="477"/>
      <c r="BA145" s="480"/>
      <c r="BB145" s="481"/>
      <c r="BC145" s="481"/>
      <c r="BD145" s="481"/>
      <c r="BE145" s="481"/>
      <c r="BF145" s="481"/>
      <c r="BG145" s="481"/>
      <c r="BH145" s="481"/>
      <c r="BI145" s="482"/>
    </row>
    <row r="146" spans="1:65" s="59" customFormat="1" ht="68.25" customHeight="1" x14ac:dyDescent="1.05">
      <c r="A146" s="328"/>
      <c r="B146" s="328"/>
      <c r="C146" s="328"/>
      <c r="D146" s="328"/>
      <c r="E146" s="328"/>
      <c r="F146" s="328"/>
      <c r="G146" s="328"/>
      <c r="H146" s="328"/>
      <c r="I146" s="328"/>
      <c r="J146" s="328"/>
      <c r="K146" s="328"/>
      <c r="L146" s="328"/>
      <c r="M146" s="328"/>
      <c r="N146" s="328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7"/>
      <c r="AD146" s="327"/>
      <c r="AE146" s="327"/>
      <c r="AF146" s="327"/>
      <c r="AG146" s="327"/>
      <c r="AH146" s="327"/>
      <c r="AI146" s="327"/>
      <c r="AJ146" s="327"/>
      <c r="AK146" s="327"/>
      <c r="AL146" s="327"/>
      <c r="AM146" s="327"/>
      <c r="AN146" s="327"/>
      <c r="AO146" s="327"/>
      <c r="AP146" s="328"/>
      <c r="AQ146" s="328"/>
      <c r="AR146" s="328"/>
      <c r="AS146" s="328"/>
      <c r="AT146" s="328"/>
      <c r="AU146" s="328"/>
      <c r="AV146" s="327"/>
      <c r="AW146" s="327"/>
      <c r="AX146" s="327"/>
      <c r="AY146" s="327"/>
      <c r="AZ146" s="327"/>
      <c r="BA146" s="327"/>
      <c r="BB146" s="327"/>
      <c r="BC146" s="327"/>
      <c r="BD146" s="327"/>
      <c r="BE146" s="327"/>
      <c r="BF146" s="327"/>
      <c r="BG146" s="327"/>
      <c r="BH146" s="327"/>
      <c r="BI146" s="327"/>
    </row>
    <row r="147" spans="1:65" s="59" customFormat="1" ht="79.5" customHeight="1" thickBot="1" x14ac:dyDescent="1.1000000000000001">
      <c r="A147" s="483"/>
      <c r="B147" s="483"/>
      <c r="C147" s="483"/>
      <c r="D147" s="483"/>
      <c r="E147" s="483"/>
      <c r="F147" s="483"/>
      <c r="G147" s="483"/>
      <c r="H147" s="483"/>
      <c r="I147" s="483"/>
      <c r="J147" s="483"/>
      <c r="K147" s="483"/>
      <c r="L147" s="483"/>
      <c r="M147" s="483"/>
      <c r="N147" s="483"/>
      <c r="O147" s="483"/>
      <c r="P147" s="483"/>
      <c r="Q147" s="483"/>
      <c r="R147" s="483"/>
      <c r="S147" s="483"/>
      <c r="T147" s="483"/>
      <c r="U147" s="483"/>
      <c r="V147" s="483"/>
      <c r="W147" s="483"/>
      <c r="X147" s="483"/>
      <c r="Y147" s="483"/>
      <c r="Z147" s="483"/>
      <c r="AA147" s="484" t="s">
        <v>108</v>
      </c>
      <c r="AB147" s="483"/>
      <c r="AC147" s="483"/>
      <c r="AD147" s="483"/>
      <c r="AE147" s="483"/>
      <c r="AF147" s="483"/>
      <c r="AG147" s="483"/>
      <c r="AH147" s="483"/>
      <c r="AI147" s="483"/>
      <c r="AJ147" s="483"/>
      <c r="AK147" s="483"/>
      <c r="AL147" s="483"/>
      <c r="AM147" s="483"/>
      <c r="AN147" s="483"/>
      <c r="AO147" s="483"/>
      <c r="AP147" s="483"/>
      <c r="AQ147" s="483"/>
      <c r="AR147" s="483"/>
      <c r="AS147" s="483"/>
      <c r="AT147" s="483"/>
      <c r="AU147" s="483"/>
      <c r="AV147" s="483"/>
      <c r="AW147" s="483"/>
      <c r="AX147" s="483"/>
      <c r="AY147" s="483"/>
      <c r="AZ147" s="483"/>
      <c r="BA147" s="483"/>
      <c r="BB147" s="483"/>
      <c r="BC147" s="483"/>
      <c r="BD147" s="483"/>
      <c r="BE147" s="483"/>
      <c r="BF147" s="485"/>
      <c r="BG147" s="485"/>
      <c r="BH147" s="485"/>
      <c r="BI147" s="485"/>
    </row>
    <row r="148" spans="1:65" s="59" customFormat="1" ht="150.75" customHeight="1" thickBot="1" x14ac:dyDescent="1.1000000000000001">
      <c r="A148" s="294" t="s">
        <v>225</v>
      </c>
      <c r="B148" s="295"/>
      <c r="C148" s="295"/>
      <c r="D148" s="295"/>
      <c r="E148" s="486" t="s">
        <v>102</v>
      </c>
      <c r="F148" s="487"/>
      <c r="G148" s="487"/>
      <c r="H148" s="487"/>
      <c r="I148" s="487"/>
      <c r="J148" s="487"/>
      <c r="K148" s="487"/>
      <c r="L148" s="487"/>
      <c r="M148" s="487"/>
      <c r="N148" s="487"/>
      <c r="O148" s="487"/>
      <c r="P148" s="487"/>
      <c r="Q148" s="487"/>
      <c r="R148" s="487"/>
      <c r="S148" s="487"/>
      <c r="T148" s="487"/>
      <c r="U148" s="487"/>
      <c r="V148" s="487"/>
      <c r="W148" s="487"/>
      <c r="X148" s="487"/>
      <c r="Y148" s="487"/>
      <c r="Z148" s="487"/>
      <c r="AA148" s="487"/>
      <c r="AB148" s="487"/>
      <c r="AC148" s="487"/>
      <c r="AD148" s="487"/>
      <c r="AE148" s="487"/>
      <c r="AF148" s="487"/>
      <c r="AG148" s="487"/>
      <c r="AH148" s="487"/>
      <c r="AI148" s="487"/>
      <c r="AJ148" s="487"/>
      <c r="AK148" s="487"/>
      <c r="AL148" s="487"/>
      <c r="AM148" s="487"/>
      <c r="AN148" s="487"/>
      <c r="AO148" s="487"/>
      <c r="AP148" s="487"/>
      <c r="AQ148" s="487"/>
      <c r="AR148" s="487"/>
      <c r="AS148" s="487"/>
      <c r="AT148" s="487"/>
      <c r="AU148" s="487"/>
      <c r="AV148" s="487"/>
      <c r="AW148" s="487"/>
      <c r="AX148" s="487"/>
      <c r="AY148" s="487"/>
      <c r="AZ148" s="487"/>
      <c r="BA148" s="487"/>
      <c r="BB148" s="487"/>
      <c r="BC148" s="286"/>
      <c r="BD148" s="295" t="s">
        <v>212</v>
      </c>
      <c r="BE148" s="295"/>
      <c r="BF148" s="295"/>
      <c r="BG148" s="295"/>
      <c r="BH148" s="295"/>
      <c r="BI148" s="296"/>
    </row>
    <row r="149" spans="1:65" s="59" customFormat="1" ht="168" customHeight="1" x14ac:dyDescent="1.05">
      <c r="A149" s="255" t="s">
        <v>169</v>
      </c>
      <c r="B149" s="234"/>
      <c r="C149" s="234"/>
      <c r="D149" s="234"/>
      <c r="E149" s="488" t="s">
        <v>267</v>
      </c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489"/>
      <c r="BD149" s="490" t="s">
        <v>423</v>
      </c>
      <c r="BE149" s="490"/>
      <c r="BF149" s="490"/>
      <c r="BG149" s="490"/>
      <c r="BH149" s="490"/>
      <c r="BI149" s="491"/>
    </row>
    <row r="150" spans="1:65" s="59" customFormat="1" ht="74.25" x14ac:dyDescent="1.05">
      <c r="A150" s="217" t="s">
        <v>170</v>
      </c>
      <c r="B150" s="198"/>
      <c r="C150" s="198"/>
      <c r="D150" s="198"/>
      <c r="E150" s="488" t="s">
        <v>268</v>
      </c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489"/>
      <c r="BD150" s="490" t="s">
        <v>296</v>
      </c>
      <c r="BE150" s="490"/>
      <c r="BF150" s="490"/>
      <c r="BG150" s="490"/>
      <c r="BH150" s="490"/>
      <c r="BI150" s="491"/>
    </row>
    <row r="151" spans="1:65" s="59" customFormat="1" ht="74.25" x14ac:dyDescent="1.05">
      <c r="A151" s="255" t="s">
        <v>171</v>
      </c>
      <c r="B151" s="234"/>
      <c r="C151" s="234"/>
      <c r="D151" s="234"/>
      <c r="E151" s="492" t="s">
        <v>269</v>
      </c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53"/>
      <c r="AT151" s="253"/>
      <c r="AU151" s="253"/>
      <c r="AV151" s="253"/>
      <c r="AW151" s="253"/>
      <c r="AX151" s="253"/>
      <c r="AY151" s="253"/>
      <c r="AZ151" s="253"/>
      <c r="BA151" s="253"/>
      <c r="BB151" s="253"/>
      <c r="BC151" s="493"/>
      <c r="BD151" s="494" t="s">
        <v>167</v>
      </c>
      <c r="BE151" s="494"/>
      <c r="BF151" s="494"/>
      <c r="BG151" s="494"/>
      <c r="BH151" s="494"/>
      <c r="BI151" s="495"/>
    </row>
    <row r="152" spans="1:65" s="59" customFormat="1" ht="74.25" x14ac:dyDescent="1.05">
      <c r="A152" s="255" t="s">
        <v>172</v>
      </c>
      <c r="B152" s="234"/>
      <c r="C152" s="234"/>
      <c r="D152" s="234"/>
      <c r="E152" s="492" t="s">
        <v>270</v>
      </c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53"/>
      <c r="AT152" s="253"/>
      <c r="AU152" s="253"/>
      <c r="AV152" s="253"/>
      <c r="AW152" s="253"/>
      <c r="AX152" s="253"/>
      <c r="AY152" s="253"/>
      <c r="AZ152" s="253"/>
      <c r="BA152" s="253"/>
      <c r="BB152" s="253"/>
      <c r="BC152" s="493"/>
      <c r="BD152" s="494" t="s">
        <v>382</v>
      </c>
      <c r="BE152" s="494"/>
      <c r="BF152" s="494"/>
      <c r="BG152" s="494"/>
      <c r="BH152" s="494"/>
      <c r="BI152" s="495"/>
    </row>
    <row r="153" spans="1:65" s="59" customFormat="1" ht="75" thickBot="1" x14ac:dyDescent="1.1000000000000001">
      <c r="A153" s="217" t="s">
        <v>173</v>
      </c>
      <c r="B153" s="198"/>
      <c r="C153" s="198"/>
      <c r="D153" s="198"/>
      <c r="E153" s="488" t="s">
        <v>271</v>
      </c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5"/>
      <c r="AT153" s="195"/>
      <c r="AU153" s="195"/>
      <c r="AV153" s="195"/>
      <c r="AW153" s="195"/>
      <c r="AX153" s="195"/>
      <c r="AY153" s="195"/>
      <c r="AZ153" s="195"/>
      <c r="BA153" s="195"/>
      <c r="BB153" s="195"/>
      <c r="BC153" s="489"/>
      <c r="BD153" s="490" t="s">
        <v>387</v>
      </c>
      <c r="BE153" s="490"/>
      <c r="BF153" s="490"/>
      <c r="BG153" s="490"/>
      <c r="BH153" s="490"/>
      <c r="BI153" s="491"/>
    </row>
    <row r="154" spans="1:65" s="59" customFormat="1" ht="150.75" customHeight="1" thickBot="1" x14ac:dyDescent="1.1000000000000001">
      <c r="A154" s="294" t="s">
        <v>225</v>
      </c>
      <c r="B154" s="295"/>
      <c r="C154" s="295"/>
      <c r="D154" s="296"/>
      <c r="E154" s="486" t="s">
        <v>102</v>
      </c>
      <c r="F154" s="487"/>
      <c r="G154" s="487"/>
      <c r="H154" s="487"/>
      <c r="I154" s="487"/>
      <c r="J154" s="487"/>
      <c r="K154" s="487"/>
      <c r="L154" s="487"/>
      <c r="M154" s="487"/>
      <c r="N154" s="487"/>
      <c r="O154" s="487"/>
      <c r="P154" s="487"/>
      <c r="Q154" s="487"/>
      <c r="R154" s="487"/>
      <c r="S154" s="487"/>
      <c r="T154" s="487"/>
      <c r="U154" s="487"/>
      <c r="V154" s="487"/>
      <c r="W154" s="487"/>
      <c r="X154" s="487"/>
      <c r="Y154" s="487"/>
      <c r="Z154" s="487"/>
      <c r="AA154" s="487"/>
      <c r="AB154" s="487"/>
      <c r="AC154" s="487"/>
      <c r="AD154" s="487"/>
      <c r="AE154" s="487"/>
      <c r="AF154" s="487"/>
      <c r="AG154" s="487"/>
      <c r="AH154" s="487"/>
      <c r="AI154" s="487"/>
      <c r="AJ154" s="487"/>
      <c r="AK154" s="487"/>
      <c r="AL154" s="487"/>
      <c r="AM154" s="487"/>
      <c r="AN154" s="487"/>
      <c r="AO154" s="487"/>
      <c r="AP154" s="487"/>
      <c r="AQ154" s="487"/>
      <c r="AR154" s="487"/>
      <c r="AS154" s="487"/>
      <c r="AT154" s="487"/>
      <c r="AU154" s="487"/>
      <c r="AV154" s="487"/>
      <c r="AW154" s="487"/>
      <c r="AX154" s="487"/>
      <c r="AY154" s="487"/>
      <c r="AZ154" s="487"/>
      <c r="BA154" s="487"/>
      <c r="BB154" s="487"/>
      <c r="BC154" s="286"/>
      <c r="BD154" s="294" t="s">
        <v>212</v>
      </c>
      <c r="BE154" s="295"/>
      <c r="BF154" s="295"/>
      <c r="BG154" s="295"/>
      <c r="BH154" s="295"/>
      <c r="BI154" s="296"/>
      <c r="BM154" s="59" t="s">
        <v>394</v>
      </c>
    </row>
    <row r="155" spans="1:65" s="59" customFormat="1" ht="74.25" x14ac:dyDescent="1.05">
      <c r="A155" s="217" t="s">
        <v>209</v>
      </c>
      <c r="B155" s="198"/>
      <c r="C155" s="198"/>
      <c r="D155" s="198"/>
      <c r="E155" s="496" t="s">
        <v>272</v>
      </c>
      <c r="F155" s="497"/>
      <c r="G155" s="497"/>
      <c r="H155" s="497"/>
      <c r="I155" s="497"/>
      <c r="J155" s="497"/>
      <c r="K155" s="497"/>
      <c r="L155" s="497"/>
      <c r="M155" s="497"/>
      <c r="N155" s="497"/>
      <c r="O155" s="497"/>
      <c r="P155" s="497"/>
      <c r="Q155" s="497"/>
      <c r="R155" s="497"/>
      <c r="S155" s="497"/>
      <c r="T155" s="497"/>
      <c r="U155" s="497"/>
      <c r="V155" s="497"/>
      <c r="W155" s="497"/>
      <c r="X155" s="497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7"/>
      <c r="AJ155" s="497"/>
      <c r="AK155" s="497"/>
      <c r="AL155" s="497"/>
      <c r="AM155" s="497"/>
      <c r="AN155" s="497"/>
      <c r="AO155" s="497"/>
      <c r="AP155" s="497"/>
      <c r="AQ155" s="497"/>
      <c r="AR155" s="497"/>
      <c r="AS155" s="497"/>
      <c r="AT155" s="497"/>
      <c r="AU155" s="497"/>
      <c r="AV155" s="497"/>
      <c r="AW155" s="497"/>
      <c r="AX155" s="497"/>
      <c r="AY155" s="497"/>
      <c r="AZ155" s="497"/>
      <c r="BA155" s="497"/>
      <c r="BB155" s="497"/>
      <c r="BC155" s="498"/>
      <c r="BD155" s="490" t="s">
        <v>389</v>
      </c>
      <c r="BE155" s="490"/>
      <c r="BF155" s="490"/>
      <c r="BG155" s="490"/>
      <c r="BH155" s="490"/>
      <c r="BI155" s="491"/>
    </row>
    <row r="156" spans="1:65" s="59" customFormat="1" ht="74.25" x14ac:dyDescent="1.05">
      <c r="A156" s="217" t="s">
        <v>210</v>
      </c>
      <c r="B156" s="198"/>
      <c r="C156" s="198"/>
      <c r="D156" s="198"/>
      <c r="E156" s="496" t="s">
        <v>273</v>
      </c>
      <c r="F156" s="497"/>
      <c r="G156" s="497"/>
      <c r="H156" s="497"/>
      <c r="I156" s="497"/>
      <c r="J156" s="497"/>
      <c r="K156" s="497"/>
      <c r="L156" s="497"/>
      <c r="M156" s="497"/>
      <c r="N156" s="497"/>
      <c r="O156" s="497"/>
      <c r="P156" s="497"/>
      <c r="Q156" s="497"/>
      <c r="R156" s="497"/>
      <c r="S156" s="497"/>
      <c r="T156" s="497"/>
      <c r="U156" s="497"/>
      <c r="V156" s="497"/>
      <c r="W156" s="497"/>
      <c r="X156" s="497"/>
      <c r="Y156" s="497"/>
      <c r="Z156" s="497"/>
      <c r="AA156" s="497"/>
      <c r="AB156" s="497"/>
      <c r="AC156" s="497"/>
      <c r="AD156" s="497"/>
      <c r="AE156" s="497"/>
      <c r="AF156" s="497"/>
      <c r="AG156" s="497"/>
      <c r="AH156" s="497"/>
      <c r="AI156" s="497"/>
      <c r="AJ156" s="497"/>
      <c r="AK156" s="497"/>
      <c r="AL156" s="497"/>
      <c r="AM156" s="497"/>
      <c r="AN156" s="497"/>
      <c r="AO156" s="497"/>
      <c r="AP156" s="497"/>
      <c r="AQ156" s="497"/>
      <c r="AR156" s="497"/>
      <c r="AS156" s="497"/>
      <c r="AT156" s="497"/>
      <c r="AU156" s="497"/>
      <c r="AV156" s="497"/>
      <c r="AW156" s="497"/>
      <c r="AX156" s="497"/>
      <c r="AY156" s="497"/>
      <c r="AZ156" s="497"/>
      <c r="BA156" s="497"/>
      <c r="BB156" s="497"/>
      <c r="BC156" s="498"/>
      <c r="BD156" s="490" t="s">
        <v>277</v>
      </c>
      <c r="BE156" s="490"/>
      <c r="BF156" s="490"/>
      <c r="BG156" s="490"/>
      <c r="BH156" s="490"/>
      <c r="BI156" s="491"/>
    </row>
    <row r="157" spans="1:65" s="59" customFormat="1" ht="74.25" x14ac:dyDescent="1.05">
      <c r="A157" s="217" t="s">
        <v>213</v>
      </c>
      <c r="B157" s="198"/>
      <c r="C157" s="198"/>
      <c r="D157" s="198"/>
      <c r="E157" s="496" t="s">
        <v>274</v>
      </c>
      <c r="F157" s="497"/>
      <c r="G157" s="497"/>
      <c r="H157" s="497"/>
      <c r="I157" s="497"/>
      <c r="J157" s="497"/>
      <c r="K157" s="497"/>
      <c r="L157" s="497"/>
      <c r="M157" s="497"/>
      <c r="N157" s="497"/>
      <c r="O157" s="497"/>
      <c r="P157" s="497"/>
      <c r="Q157" s="497"/>
      <c r="R157" s="497"/>
      <c r="S157" s="497"/>
      <c r="T157" s="497"/>
      <c r="U157" s="497"/>
      <c r="V157" s="497"/>
      <c r="W157" s="497"/>
      <c r="X157" s="497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7"/>
      <c r="AJ157" s="497"/>
      <c r="AK157" s="497"/>
      <c r="AL157" s="497"/>
      <c r="AM157" s="497"/>
      <c r="AN157" s="497"/>
      <c r="AO157" s="497"/>
      <c r="AP157" s="497"/>
      <c r="AQ157" s="497"/>
      <c r="AR157" s="497"/>
      <c r="AS157" s="497"/>
      <c r="AT157" s="497"/>
      <c r="AU157" s="497"/>
      <c r="AV157" s="497"/>
      <c r="AW157" s="497"/>
      <c r="AX157" s="497"/>
      <c r="AY157" s="497"/>
      <c r="AZ157" s="497"/>
      <c r="BA157" s="497"/>
      <c r="BB157" s="497"/>
      <c r="BC157" s="498"/>
      <c r="BD157" s="490" t="s">
        <v>278</v>
      </c>
      <c r="BE157" s="490"/>
      <c r="BF157" s="490"/>
      <c r="BG157" s="490"/>
      <c r="BH157" s="490"/>
      <c r="BI157" s="491"/>
    </row>
    <row r="158" spans="1:65" s="59" customFormat="1" ht="74.25" x14ac:dyDescent="1.05">
      <c r="A158" s="499" t="s">
        <v>227</v>
      </c>
      <c r="B158" s="500"/>
      <c r="C158" s="500"/>
      <c r="D158" s="501"/>
      <c r="E158" s="502" t="s">
        <v>275</v>
      </c>
      <c r="F158" s="503"/>
      <c r="G158" s="503"/>
      <c r="H158" s="503"/>
      <c r="I158" s="503"/>
      <c r="J158" s="503"/>
      <c r="K158" s="503"/>
      <c r="L158" s="503"/>
      <c r="M158" s="503"/>
      <c r="N158" s="503"/>
      <c r="O158" s="503"/>
      <c r="P158" s="503"/>
      <c r="Q158" s="503"/>
      <c r="R158" s="503"/>
      <c r="S158" s="503"/>
      <c r="T158" s="503"/>
      <c r="U158" s="503"/>
      <c r="V158" s="503"/>
      <c r="W158" s="503"/>
      <c r="X158" s="503"/>
      <c r="Y158" s="503"/>
      <c r="Z158" s="503"/>
      <c r="AA158" s="503"/>
      <c r="AB158" s="503"/>
      <c r="AC158" s="503"/>
      <c r="AD158" s="503"/>
      <c r="AE158" s="503"/>
      <c r="AF158" s="503"/>
      <c r="AG158" s="503"/>
      <c r="AH158" s="503"/>
      <c r="AI158" s="503"/>
      <c r="AJ158" s="503"/>
      <c r="AK158" s="503"/>
      <c r="AL158" s="503"/>
      <c r="AM158" s="503"/>
      <c r="AN158" s="503"/>
      <c r="AO158" s="503"/>
      <c r="AP158" s="503"/>
      <c r="AQ158" s="503"/>
      <c r="AR158" s="503"/>
      <c r="AS158" s="503"/>
      <c r="AT158" s="503"/>
      <c r="AU158" s="503"/>
      <c r="AV158" s="503"/>
      <c r="AW158" s="503"/>
      <c r="AX158" s="503"/>
      <c r="AY158" s="503"/>
      <c r="AZ158" s="503"/>
      <c r="BA158" s="503"/>
      <c r="BB158" s="503"/>
      <c r="BC158" s="504"/>
      <c r="BD158" s="505" t="s">
        <v>165</v>
      </c>
      <c r="BE158" s="505"/>
      <c r="BF158" s="505"/>
      <c r="BG158" s="505"/>
      <c r="BH158" s="505"/>
      <c r="BI158" s="506"/>
    </row>
    <row r="159" spans="1:65" s="59" customFormat="1" ht="74.25" x14ac:dyDescent="1.05">
      <c r="A159" s="217" t="s">
        <v>299</v>
      </c>
      <c r="B159" s="198"/>
      <c r="C159" s="198"/>
      <c r="D159" s="216"/>
      <c r="E159" s="496" t="s">
        <v>373</v>
      </c>
      <c r="F159" s="497"/>
      <c r="G159" s="497"/>
      <c r="H159" s="497"/>
      <c r="I159" s="497"/>
      <c r="J159" s="497"/>
      <c r="K159" s="497"/>
      <c r="L159" s="497"/>
      <c r="M159" s="497"/>
      <c r="N159" s="497"/>
      <c r="O159" s="497"/>
      <c r="P159" s="497"/>
      <c r="Q159" s="497"/>
      <c r="R159" s="497"/>
      <c r="S159" s="497"/>
      <c r="T159" s="497"/>
      <c r="U159" s="497"/>
      <c r="V159" s="497"/>
      <c r="W159" s="497"/>
      <c r="X159" s="497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7"/>
      <c r="AJ159" s="497"/>
      <c r="AK159" s="497"/>
      <c r="AL159" s="497"/>
      <c r="AM159" s="497"/>
      <c r="AN159" s="497"/>
      <c r="AO159" s="497"/>
      <c r="AP159" s="497"/>
      <c r="AQ159" s="497"/>
      <c r="AR159" s="497"/>
      <c r="AS159" s="497"/>
      <c r="AT159" s="497"/>
      <c r="AU159" s="497"/>
      <c r="AV159" s="497"/>
      <c r="AW159" s="497"/>
      <c r="AX159" s="497"/>
      <c r="AY159" s="497"/>
      <c r="AZ159" s="497"/>
      <c r="BA159" s="497"/>
      <c r="BB159" s="497"/>
      <c r="BC159" s="498"/>
      <c r="BD159" s="507" t="s">
        <v>168</v>
      </c>
      <c r="BE159" s="490"/>
      <c r="BF159" s="490"/>
      <c r="BG159" s="490"/>
      <c r="BH159" s="490"/>
      <c r="BI159" s="491"/>
    </row>
    <row r="160" spans="1:65" s="59" customFormat="1" ht="74.25" x14ac:dyDescent="1.05">
      <c r="A160" s="217" t="s">
        <v>309</v>
      </c>
      <c r="B160" s="198"/>
      <c r="C160" s="198"/>
      <c r="D160" s="198"/>
      <c r="E160" s="496" t="s">
        <v>366</v>
      </c>
      <c r="F160" s="497"/>
      <c r="G160" s="497"/>
      <c r="H160" s="497"/>
      <c r="I160" s="497"/>
      <c r="J160" s="497"/>
      <c r="K160" s="497"/>
      <c r="L160" s="497"/>
      <c r="M160" s="497"/>
      <c r="N160" s="497"/>
      <c r="O160" s="497"/>
      <c r="P160" s="497"/>
      <c r="Q160" s="497"/>
      <c r="R160" s="497"/>
      <c r="S160" s="497"/>
      <c r="T160" s="497"/>
      <c r="U160" s="497"/>
      <c r="V160" s="497"/>
      <c r="W160" s="497"/>
      <c r="X160" s="497"/>
      <c r="Y160" s="497"/>
      <c r="Z160" s="497"/>
      <c r="AA160" s="497"/>
      <c r="AB160" s="497"/>
      <c r="AC160" s="497"/>
      <c r="AD160" s="497"/>
      <c r="AE160" s="497"/>
      <c r="AF160" s="497"/>
      <c r="AG160" s="497"/>
      <c r="AH160" s="497"/>
      <c r="AI160" s="497"/>
      <c r="AJ160" s="497"/>
      <c r="AK160" s="497"/>
      <c r="AL160" s="497"/>
      <c r="AM160" s="497"/>
      <c r="AN160" s="497"/>
      <c r="AO160" s="497"/>
      <c r="AP160" s="497"/>
      <c r="AQ160" s="497"/>
      <c r="AR160" s="497"/>
      <c r="AS160" s="497"/>
      <c r="AT160" s="497"/>
      <c r="AU160" s="497"/>
      <c r="AV160" s="497"/>
      <c r="AW160" s="497"/>
      <c r="AX160" s="497"/>
      <c r="AY160" s="497"/>
      <c r="AZ160" s="497"/>
      <c r="BA160" s="497"/>
      <c r="BB160" s="497"/>
      <c r="BC160" s="498"/>
      <c r="BD160" s="490" t="s">
        <v>189</v>
      </c>
      <c r="BE160" s="490"/>
      <c r="BF160" s="490"/>
      <c r="BG160" s="490"/>
      <c r="BH160" s="490"/>
      <c r="BI160" s="491"/>
    </row>
    <row r="161" spans="1:61" s="59" customFormat="1" ht="74.25" x14ac:dyDescent="1.05">
      <c r="A161" s="217" t="s">
        <v>362</v>
      </c>
      <c r="B161" s="198"/>
      <c r="C161" s="198"/>
      <c r="D161" s="198"/>
      <c r="E161" s="496" t="s">
        <v>367</v>
      </c>
      <c r="F161" s="497"/>
      <c r="G161" s="497"/>
      <c r="H161" s="497"/>
      <c r="I161" s="497"/>
      <c r="J161" s="497"/>
      <c r="K161" s="497"/>
      <c r="L161" s="497"/>
      <c r="M161" s="497"/>
      <c r="N161" s="497"/>
      <c r="O161" s="497"/>
      <c r="P161" s="497"/>
      <c r="Q161" s="497"/>
      <c r="R161" s="497"/>
      <c r="S161" s="497"/>
      <c r="T161" s="497"/>
      <c r="U161" s="497"/>
      <c r="V161" s="497"/>
      <c r="W161" s="497"/>
      <c r="X161" s="497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7"/>
      <c r="AJ161" s="497"/>
      <c r="AK161" s="497"/>
      <c r="AL161" s="497"/>
      <c r="AM161" s="497"/>
      <c r="AN161" s="497"/>
      <c r="AO161" s="497"/>
      <c r="AP161" s="497"/>
      <c r="AQ161" s="497"/>
      <c r="AR161" s="497"/>
      <c r="AS161" s="497"/>
      <c r="AT161" s="497"/>
      <c r="AU161" s="497"/>
      <c r="AV161" s="497"/>
      <c r="AW161" s="497"/>
      <c r="AX161" s="497"/>
      <c r="AY161" s="497"/>
      <c r="AZ161" s="497"/>
      <c r="BA161" s="497"/>
      <c r="BB161" s="497"/>
      <c r="BC161" s="498"/>
      <c r="BD161" s="490" t="s">
        <v>189</v>
      </c>
      <c r="BE161" s="490"/>
      <c r="BF161" s="490"/>
      <c r="BG161" s="490"/>
      <c r="BH161" s="490"/>
      <c r="BI161" s="491"/>
    </row>
    <row r="162" spans="1:61" s="59" customFormat="1" ht="74.25" x14ac:dyDescent="1.05">
      <c r="A162" s="217" t="s">
        <v>363</v>
      </c>
      <c r="B162" s="198"/>
      <c r="C162" s="198"/>
      <c r="D162" s="198"/>
      <c r="E162" s="496" t="s">
        <v>368</v>
      </c>
      <c r="F162" s="497"/>
      <c r="G162" s="497"/>
      <c r="H162" s="497"/>
      <c r="I162" s="497"/>
      <c r="J162" s="497"/>
      <c r="K162" s="497"/>
      <c r="L162" s="497"/>
      <c r="M162" s="497"/>
      <c r="N162" s="497"/>
      <c r="O162" s="497"/>
      <c r="P162" s="497"/>
      <c r="Q162" s="497"/>
      <c r="R162" s="497"/>
      <c r="S162" s="497"/>
      <c r="T162" s="497"/>
      <c r="U162" s="497"/>
      <c r="V162" s="497"/>
      <c r="W162" s="497"/>
      <c r="X162" s="497"/>
      <c r="Y162" s="497"/>
      <c r="Z162" s="497"/>
      <c r="AA162" s="497"/>
      <c r="AB162" s="497"/>
      <c r="AC162" s="497"/>
      <c r="AD162" s="497"/>
      <c r="AE162" s="497"/>
      <c r="AF162" s="497"/>
      <c r="AG162" s="497"/>
      <c r="AH162" s="497"/>
      <c r="AI162" s="497"/>
      <c r="AJ162" s="497"/>
      <c r="AK162" s="497"/>
      <c r="AL162" s="497"/>
      <c r="AM162" s="497"/>
      <c r="AN162" s="497"/>
      <c r="AO162" s="497"/>
      <c r="AP162" s="497"/>
      <c r="AQ162" s="497"/>
      <c r="AR162" s="497"/>
      <c r="AS162" s="497"/>
      <c r="AT162" s="497"/>
      <c r="AU162" s="497"/>
      <c r="AV162" s="497"/>
      <c r="AW162" s="497"/>
      <c r="AX162" s="497"/>
      <c r="AY162" s="497"/>
      <c r="AZ162" s="497"/>
      <c r="BA162" s="497"/>
      <c r="BB162" s="497"/>
      <c r="BC162" s="498"/>
      <c r="BD162" s="490" t="s">
        <v>190</v>
      </c>
      <c r="BE162" s="490"/>
      <c r="BF162" s="490"/>
      <c r="BG162" s="490"/>
      <c r="BH162" s="490"/>
      <c r="BI162" s="491"/>
    </row>
    <row r="163" spans="1:61" s="59" customFormat="1" ht="74.25" x14ac:dyDescent="1.05">
      <c r="A163" s="217" t="s">
        <v>364</v>
      </c>
      <c r="B163" s="198"/>
      <c r="C163" s="198"/>
      <c r="D163" s="198"/>
      <c r="E163" s="496" t="s">
        <v>369</v>
      </c>
      <c r="F163" s="497"/>
      <c r="G163" s="497"/>
      <c r="H163" s="497"/>
      <c r="I163" s="497"/>
      <c r="J163" s="497"/>
      <c r="K163" s="497"/>
      <c r="L163" s="497"/>
      <c r="M163" s="497"/>
      <c r="N163" s="497"/>
      <c r="O163" s="497"/>
      <c r="P163" s="497"/>
      <c r="Q163" s="497"/>
      <c r="R163" s="497"/>
      <c r="S163" s="497"/>
      <c r="T163" s="497"/>
      <c r="U163" s="497"/>
      <c r="V163" s="497"/>
      <c r="W163" s="497"/>
      <c r="X163" s="497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7"/>
      <c r="AJ163" s="497"/>
      <c r="AK163" s="497"/>
      <c r="AL163" s="497"/>
      <c r="AM163" s="497"/>
      <c r="AN163" s="497"/>
      <c r="AO163" s="497"/>
      <c r="AP163" s="497"/>
      <c r="AQ163" s="497"/>
      <c r="AR163" s="497"/>
      <c r="AS163" s="497"/>
      <c r="AT163" s="497"/>
      <c r="AU163" s="497"/>
      <c r="AV163" s="497"/>
      <c r="AW163" s="497"/>
      <c r="AX163" s="497"/>
      <c r="AY163" s="497"/>
      <c r="AZ163" s="497"/>
      <c r="BA163" s="497"/>
      <c r="BB163" s="497"/>
      <c r="BC163" s="498"/>
      <c r="BD163" s="490" t="s">
        <v>190</v>
      </c>
      <c r="BE163" s="490"/>
      <c r="BF163" s="490"/>
      <c r="BG163" s="490"/>
      <c r="BH163" s="490"/>
      <c r="BI163" s="491"/>
    </row>
    <row r="164" spans="1:61" s="59" customFormat="1" ht="75" thickBot="1" x14ac:dyDescent="1.1000000000000001">
      <c r="A164" s="376" t="s">
        <v>365</v>
      </c>
      <c r="B164" s="374"/>
      <c r="C164" s="374"/>
      <c r="D164" s="375"/>
      <c r="E164" s="508" t="s">
        <v>376</v>
      </c>
      <c r="F164" s="509"/>
      <c r="G164" s="509"/>
      <c r="H164" s="509"/>
      <c r="I164" s="509"/>
      <c r="J164" s="509"/>
      <c r="K164" s="509"/>
      <c r="L164" s="509"/>
      <c r="M164" s="509"/>
      <c r="N164" s="509"/>
      <c r="O164" s="509"/>
      <c r="P164" s="509"/>
      <c r="Q164" s="509"/>
      <c r="R164" s="509"/>
      <c r="S164" s="509"/>
      <c r="T164" s="509"/>
      <c r="U164" s="509"/>
      <c r="V164" s="509"/>
      <c r="W164" s="509"/>
      <c r="X164" s="509"/>
      <c r="Y164" s="509"/>
      <c r="Z164" s="509"/>
      <c r="AA164" s="509"/>
      <c r="AB164" s="509"/>
      <c r="AC164" s="509"/>
      <c r="AD164" s="509"/>
      <c r="AE164" s="509"/>
      <c r="AF164" s="509"/>
      <c r="AG164" s="509"/>
      <c r="AH164" s="509"/>
      <c r="AI164" s="509"/>
      <c r="AJ164" s="509"/>
      <c r="AK164" s="509"/>
      <c r="AL164" s="509"/>
      <c r="AM164" s="509"/>
      <c r="AN164" s="509"/>
      <c r="AO164" s="509"/>
      <c r="AP164" s="509"/>
      <c r="AQ164" s="509"/>
      <c r="AR164" s="509"/>
      <c r="AS164" s="509"/>
      <c r="AT164" s="509"/>
      <c r="AU164" s="509"/>
      <c r="AV164" s="509"/>
      <c r="AW164" s="509"/>
      <c r="AX164" s="509"/>
      <c r="AY164" s="509"/>
      <c r="AZ164" s="509"/>
      <c r="BA164" s="509"/>
      <c r="BB164" s="509"/>
      <c r="BC164" s="510"/>
      <c r="BD164" s="511" t="s">
        <v>70</v>
      </c>
      <c r="BE164" s="512"/>
      <c r="BF164" s="512"/>
      <c r="BG164" s="512"/>
      <c r="BH164" s="512"/>
      <c r="BI164" s="513"/>
    </row>
    <row r="165" spans="1:61" s="59" customFormat="1" ht="74.25" x14ac:dyDescent="1.05">
      <c r="A165" s="255" t="s">
        <v>174</v>
      </c>
      <c r="B165" s="234"/>
      <c r="C165" s="234"/>
      <c r="D165" s="234"/>
      <c r="E165" s="514" t="s">
        <v>298</v>
      </c>
      <c r="F165" s="515"/>
      <c r="G165" s="515"/>
      <c r="H165" s="515"/>
      <c r="I165" s="515"/>
      <c r="J165" s="515"/>
      <c r="K165" s="515"/>
      <c r="L165" s="515"/>
      <c r="M165" s="515"/>
      <c r="N165" s="515"/>
      <c r="O165" s="515"/>
      <c r="P165" s="515"/>
      <c r="Q165" s="515"/>
      <c r="R165" s="515"/>
      <c r="S165" s="515"/>
      <c r="T165" s="515"/>
      <c r="U165" s="515"/>
      <c r="V165" s="515"/>
      <c r="W165" s="515"/>
      <c r="X165" s="515"/>
      <c r="Y165" s="515"/>
      <c r="Z165" s="515"/>
      <c r="AA165" s="515"/>
      <c r="AB165" s="515"/>
      <c r="AC165" s="515"/>
      <c r="AD165" s="515"/>
      <c r="AE165" s="515"/>
      <c r="AF165" s="515"/>
      <c r="AG165" s="515"/>
      <c r="AH165" s="515"/>
      <c r="AI165" s="515"/>
      <c r="AJ165" s="515"/>
      <c r="AK165" s="515"/>
      <c r="AL165" s="515"/>
      <c r="AM165" s="515"/>
      <c r="AN165" s="515"/>
      <c r="AO165" s="515"/>
      <c r="AP165" s="515"/>
      <c r="AQ165" s="515"/>
      <c r="AR165" s="515"/>
      <c r="AS165" s="515"/>
      <c r="AT165" s="515"/>
      <c r="AU165" s="515"/>
      <c r="AV165" s="515"/>
      <c r="AW165" s="515"/>
      <c r="AX165" s="515"/>
      <c r="AY165" s="515"/>
      <c r="AZ165" s="515"/>
      <c r="BA165" s="515"/>
      <c r="BB165" s="515"/>
      <c r="BC165" s="516"/>
      <c r="BD165" s="494" t="s">
        <v>103</v>
      </c>
      <c r="BE165" s="494"/>
      <c r="BF165" s="494"/>
      <c r="BG165" s="494"/>
      <c r="BH165" s="494"/>
      <c r="BI165" s="495"/>
    </row>
    <row r="166" spans="1:61" s="59" customFormat="1" ht="152.25" customHeight="1" x14ac:dyDescent="1.05">
      <c r="A166" s="217" t="s">
        <v>175</v>
      </c>
      <c r="B166" s="198"/>
      <c r="C166" s="198"/>
      <c r="D166" s="198"/>
      <c r="E166" s="496" t="s">
        <v>401</v>
      </c>
      <c r="F166" s="497"/>
      <c r="G166" s="497"/>
      <c r="H166" s="497"/>
      <c r="I166" s="497"/>
      <c r="J166" s="497"/>
      <c r="K166" s="497"/>
      <c r="L166" s="497"/>
      <c r="M166" s="497"/>
      <c r="N166" s="497"/>
      <c r="O166" s="497"/>
      <c r="P166" s="497"/>
      <c r="Q166" s="497"/>
      <c r="R166" s="497"/>
      <c r="S166" s="497"/>
      <c r="T166" s="497"/>
      <c r="U166" s="497"/>
      <c r="V166" s="497"/>
      <c r="W166" s="497"/>
      <c r="X166" s="497"/>
      <c r="Y166" s="497"/>
      <c r="Z166" s="497"/>
      <c r="AA166" s="497"/>
      <c r="AB166" s="497"/>
      <c r="AC166" s="497"/>
      <c r="AD166" s="497"/>
      <c r="AE166" s="497"/>
      <c r="AF166" s="497"/>
      <c r="AG166" s="497"/>
      <c r="AH166" s="497"/>
      <c r="AI166" s="497"/>
      <c r="AJ166" s="497"/>
      <c r="AK166" s="497"/>
      <c r="AL166" s="497"/>
      <c r="AM166" s="497"/>
      <c r="AN166" s="497"/>
      <c r="AO166" s="497"/>
      <c r="AP166" s="497"/>
      <c r="AQ166" s="497"/>
      <c r="AR166" s="497"/>
      <c r="AS166" s="497"/>
      <c r="AT166" s="497"/>
      <c r="AU166" s="497"/>
      <c r="AV166" s="497"/>
      <c r="AW166" s="497"/>
      <c r="AX166" s="497"/>
      <c r="AY166" s="497"/>
      <c r="AZ166" s="497"/>
      <c r="BA166" s="497"/>
      <c r="BB166" s="497"/>
      <c r="BC166" s="498"/>
      <c r="BD166" s="490" t="s">
        <v>320</v>
      </c>
      <c r="BE166" s="490"/>
      <c r="BF166" s="490"/>
      <c r="BG166" s="490"/>
      <c r="BH166" s="490"/>
      <c r="BI166" s="491"/>
    </row>
    <row r="167" spans="1:61" s="59" customFormat="1" ht="74.25" x14ac:dyDescent="1.05">
      <c r="A167" s="255" t="s">
        <v>176</v>
      </c>
      <c r="B167" s="234"/>
      <c r="C167" s="234"/>
      <c r="D167" s="234"/>
      <c r="E167" s="496" t="s">
        <v>400</v>
      </c>
      <c r="F167" s="497"/>
      <c r="G167" s="497"/>
      <c r="H167" s="497"/>
      <c r="I167" s="497"/>
      <c r="J167" s="497"/>
      <c r="K167" s="497"/>
      <c r="L167" s="497"/>
      <c r="M167" s="497"/>
      <c r="N167" s="497"/>
      <c r="O167" s="497"/>
      <c r="P167" s="497"/>
      <c r="Q167" s="497"/>
      <c r="R167" s="497"/>
      <c r="S167" s="497"/>
      <c r="T167" s="497"/>
      <c r="U167" s="497"/>
      <c r="V167" s="497"/>
      <c r="W167" s="497"/>
      <c r="X167" s="497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7"/>
      <c r="AJ167" s="497"/>
      <c r="AK167" s="497"/>
      <c r="AL167" s="497"/>
      <c r="AM167" s="497"/>
      <c r="AN167" s="497"/>
      <c r="AO167" s="497"/>
      <c r="AP167" s="497"/>
      <c r="AQ167" s="497"/>
      <c r="AR167" s="497"/>
      <c r="AS167" s="497"/>
      <c r="AT167" s="497"/>
      <c r="AU167" s="497"/>
      <c r="AV167" s="497"/>
      <c r="AW167" s="497"/>
      <c r="AX167" s="497"/>
      <c r="AY167" s="497"/>
      <c r="AZ167" s="497"/>
      <c r="BA167" s="497"/>
      <c r="BB167" s="497"/>
      <c r="BC167" s="498"/>
      <c r="BD167" s="494" t="s">
        <v>351</v>
      </c>
      <c r="BE167" s="494"/>
      <c r="BF167" s="494"/>
      <c r="BG167" s="494"/>
      <c r="BH167" s="494"/>
      <c r="BI167" s="495"/>
    </row>
    <row r="168" spans="1:61" s="59" customFormat="1" ht="74.25" x14ac:dyDescent="1.05">
      <c r="A168" s="255" t="s">
        <v>177</v>
      </c>
      <c r="B168" s="234"/>
      <c r="C168" s="234"/>
      <c r="D168" s="234"/>
      <c r="E168" s="488" t="s">
        <v>300</v>
      </c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5"/>
      <c r="AT168" s="195"/>
      <c r="AU168" s="195"/>
      <c r="AV168" s="195"/>
      <c r="AW168" s="195"/>
      <c r="AX168" s="195"/>
      <c r="AY168" s="195"/>
      <c r="AZ168" s="195"/>
      <c r="BA168" s="195"/>
      <c r="BB168" s="195"/>
      <c r="BC168" s="489"/>
      <c r="BD168" s="490" t="s">
        <v>321</v>
      </c>
      <c r="BE168" s="490"/>
      <c r="BF168" s="490"/>
      <c r="BG168" s="490"/>
      <c r="BH168" s="490"/>
      <c r="BI168" s="491"/>
    </row>
    <row r="169" spans="1:61" s="59" customFormat="1" ht="74.25" x14ac:dyDescent="1.05">
      <c r="A169" s="255" t="s">
        <v>178</v>
      </c>
      <c r="B169" s="234"/>
      <c r="C169" s="234"/>
      <c r="D169" s="234"/>
      <c r="E169" s="488" t="s">
        <v>302</v>
      </c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5"/>
      <c r="AT169" s="195"/>
      <c r="AU169" s="195"/>
      <c r="AV169" s="195"/>
      <c r="AW169" s="195"/>
      <c r="AX169" s="195"/>
      <c r="AY169" s="195"/>
      <c r="AZ169" s="195"/>
      <c r="BA169" s="195"/>
      <c r="BB169" s="195"/>
      <c r="BC169" s="489"/>
      <c r="BD169" s="490" t="s">
        <v>297</v>
      </c>
      <c r="BE169" s="490"/>
      <c r="BF169" s="490"/>
      <c r="BG169" s="490"/>
      <c r="BH169" s="490"/>
      <c r="BI169" s="491"/>
    </row>
    <row r="170" spans="1:61" s="59" customFormat="1" ht="74.25" x14ac:dyDescent="1.05">
      <c r="A170" s="255" t="s">
        <v>179</v>
      </c>
      <c r="B170" s="234"/>
      <c r="C170" s="234"/>
      <c r="D170" s="234"/>
      <c r="E170" s="488" t="s">
        <v>301</v>
      </c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5"/>
      <c r="AT170" s="195"/>
      <c r="AU170" s="195"/>
      <c r="AV170" s="195"/>
      <c r="AW170" s="195"/>
      <c r="AX170" s="195"/>
      <c r="AY170" s="195"/>
      <c r="AZ170" s="195"/>
      <c r="BA170" s="195"/>
      <c r="BB170" s="195"/>
      <c r="BC170" s="489"/>
      <c r="BD170" s="490" t="s">
        <v>331</v>
      </c>
      <c r="BE170" s="490"/>
      <c r="BF170" s="490"/>
      <c r="BG170" s="490"/>
      <c r="BH170" s="490"/>
      <c r="BI170" s="491"/>
    </row>
    <row r="171" spans="1:61" s="59" customFormat="1" ht="74.25" x14ac:dyDescent="1.05">
      <c r="A171" s="255" t="s">
        <v>195</v>
      </c>
      <c r="B171" s="234"/>
      <c r="C171" s="234"/>
      <c r="D171" s="234"/>
      <c r="E171" s="488" t="s">
        <v>391</v>
      </c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5"/>
      <c r="AT171" s="195"/>
      <c r="AU171" s="195"/>
      <c r="AV171" s="195"/>
      <c r="AW171" s="195"/>
      <c r="AX171" s="195"/>
      <c r="AY171" s="195"/>
      <c r="AZ171" s="195"/>
      <c r="BA171" s="195"/>
      <c r="BB171" s="195"/>
      <c r="BC171" s="489"/>
      <c r="BD171" s="490" t="s">
        <v>392</v>
      </c>
      <c r="BE171" s="490"/>
      <c r="BF171" s="490"/>
      <c r="BG171" s="490"/>
      <c r="BH171" s="490"/>
      <c r="BI171" s="491"/>
    </row>
    <row r="172" spans="1:61" s="59" customFormat="1" ht="156.75" customHeight="1" x14ac:dyDescent="1.05">
      <c r="A172" s="255" t="s">
        <v>196</v>
      </c>
      <c r="B172" s="234"/>
      <c r="C172" s="234"/>
      <c r="D172" s="234"/>
      <c r="E172" s="488" t="s">
        <v>304</v>
      </c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5"/>
      <c r="AT172" s="195"/>
      <c r="AU172" s="195"/>
      <c r="AV172" s="195"/>
      <c r="AW172" s="195"/>
      <c r="AX172" s="195"/>
      <c r="AY172" s="195"/>
      <c r="AZ172" s="195"/>
      <c r="BA172" s="195"/>
      <c r="BB172" s="195"/>
      <c r="BC172" s="489"/>
      <c r="BD172" s="490" t="s">
        <v>325</v>
      </c>
      <c r="BE172" s="490"/>
      <c r="BF172" s="490"/>
      <c r="BG172" s="490"/>
      <c r="BH172" s="490"/>
      <c r="BI172" s="491"/>
    </row>
    <row r="173" spans="1:61" s="59" customFormat="1" ht="74.25" x14ac:dyDescent="1.05">
      <c r="A173" s="255" t="s">
        <v>197</v>
      </c>
      <c r="B173" s="234"/>
      <c r="C173" s="234"/>
      <c r="D173" s="234"/>
      <c r="E173" s="488" t="s">
        <v>303</v>
      </c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195"/>
      <c r="AT173" s="195"/>
      <c r="AU173" s="195"/>
      <c r="AV173" s="195"/>
      <c r="AW173" s="195"/>
      <c r="AX173" s="195"/>
      <c r="AY173" s="195"/>
      <c r="AZ173" s="195"/>
      <c r="BA173" s="195"/>
      <c r="BB173" s="195"/>
      <c r="BC173" s="489"/>
      <c r="BD173" s="490" t="s">
        <v>326</v>
      </c>
      <c r="BE173" s="490"/>
      <c r="BF173" s="490"/>
      <c r="BG173" s="490"/>
      <c r="BH173" s="490"/>
      <c r="BI173" s="491"/>
    </row>
    <row r="174" spans="1:61" s="59" customFormat="1" ht="158.25" customHeight="1" x14ac:dyDescent="1.05">
      <c r="A174" s="255" t="s">
        <v>198</v>
      </c>
      <c r="B174" s="234"/>
      <c r="C174" s="234"/>
      <c r="D174" s="234"/>
      <c r="E174" s="496" t="s">
        <v>379</v>
      </c>
      <c r="F174" s="497"/>
      <c r="G174" s="497"/>
      <c r="H174" s="497"/>
      <c r="I174" s="497"/>
      <c r="J174" s="497"/>
      <c r="K174" s="497"/>
      <c r="L174" s="497"/>
      <c r="M174" s="497"/>
      <c r="N174" s="497"/>
      <c r="O174" s="497"/>
      <c r="P174" s="497"/>
      <c r="Q174" s="497"/>
      <c r="R174" s="497"/>
      <c r="S174" s="497"/>
      <c r="T174" s="497"/>
      <c r="U174" s="497"/>
      <c r="V174" s="497"/>
      <c r="W174" s="497"/>
      <c r="X174" s="497"/>
      <c r="Y174" s="497"/>
      <c r="Z174" s="497"/>
      <c r="AA174" s="497"/>
      <c r="AB174" s="497"/>
      <c r="AC174" s="497"/>
      <c r="AD174" s="497"/>
      <c r="AE174" s="497"/>
      <c r="AF174" s="497"/>
      <c r="AG174" s="497"/>
      <c r="AH174" s="497"/>
      <c r="AI174" s="497"/>
      <c r="AJ174" s="497"/>
      <c r="AK174" s="497"/>
      <c r="AL174" s="497"/>
      <c r="AM174" s="497"/>
      <c r="AN174" s="497"/>
      <c r="AO174" s="497"/>
      <c r="AP174" s="497"/>
      <c r="AQ174" s="497"/>
      <c r="AR174" s="497"/>
      <c r="AS174" s="497"/>
      <c r="AT174" s="497"/>
      <c r="AU174" s="497"/>
      <c r="AV174" s="497"/>
      <c r="AW174" s="497"/>
      <c r="AX174" s="497"/>
      <c r="AY174" s="497"/>
      <c r="AZ174" s="497"/>
      <c r="BA174" s="497"/>
      <c r="BB174" s="497"/>
      <c r="BC174" s="498"/>
      <c r="BD174" s="490" t="s">
        <v>283</v>
      </c>
      <c r="BE174" s="490"/>
      <c r="BF174" s="490"/>
      <c r="BG174" s="490"/>
      <c r="BH174" s="490"/>
      <c r="BI174" s="491"/>
    </row>
    <row r="175" spans="1:61" s="59" customFormat="1" ht="74.25" x14ac:dyDescent="1.05">
      <c r="A175" s="217" t="s">
        <v>199</v>
      </c>
      <c r="B175" s="198"/>
      <c r="C175" s="198"/>
      <c r="D175" s="198"/>
      <c r="E175" s="496" t="s">
        <v>308</v>
      </c>
      <c r="F175" s="497"/>
      <c r="G175" s="497"/>
      <c r="H175" s="497"/>
      <c r="I175" s="497"/>
      <c r="J175" s="497"/>
      <c r="K175" s="497"/>
      <c r="L175" s="497"/>
      <c r="M175" s="497"/>
      <c r="N175" s="497"/>
      <c r="O175" s="497"/>
      <c r="P175" s="497"/>
      <c r="Q175" s="497"/>
      <c r="R175" s="497"/>
      <c r="S175" s="497"/>
      <c r="T175" s="497"/>
      <c r="U175" s="497"/>
      <c r="V175" s="497"/>
      <c r="W175" s="497"/>
      <c r="X175" s="497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7"/>
      <c r="AJ175" s="497"/>
      <c r="AK175" s="497"/>
      <c r="AL175" s="497"/>
      <c r="AM175" s="497"/>
      <c r="AN175" s="497"/>
      <c r="AO175" s="497"/>
      <c r="AP175" s="497"/>
      <c r="AQ175" s="497"/>
      <c r="AR175" s="497"/>
      <c r="AS175" s="497"/>
      <c r="AT175" s="497"/>
      <c r="AU175" s="497"/>
      <c r="AV175" s="497"/>
      <c r="AW175" s="497"/>
      <c r="AX175" s="497"/>
      <c r="AY175" s="497"/>
      <c r="AZ175" s="497"/>
      <c r="BA175" s="497"/>
      <c r="BB175" s="497"/>
      <c r="BC175" s="498"/>
      <c r="BD175" s="490" t="s">
        <v>332</v>
      </c>
      <c r="BE175" s="490"/>
      <c r="BF175" s="490"/>
      <c r="BG175" s="490"/>
      <c r="BH175" s="490"/>
      <c r="BI175" s="491"/>
    </row>
    <row r="176" spans="1:61" s="59" customFormat="1" ht="75" thickBot="1" x14ac:dyDescent="1.1000000000000001">
      <c r="A176" s="517" t="s">
        <v>370</v>
      </c>
      <c r="B176" s="518"/>
      <c r="C176" s="518"/>
      <c r="D176" s="518"/>
      <c r="E176" s="519" t="s">
        <v>312</v>
      </c>
      <c r="F176" s="520"/>
      <c r="G176" s="520"/>
      <c r="H176" s="520"/>
      <c r="I176" s="520"/>
      <c r="J176" s="520"/>
      <c r="K176" s="520"/>
      <c r="L176" s="520"/>
      <c r="M176" s="520"/>
      <c r="N176" s="520"/>
      <c r="O176" s="520"/>
      <c r="P176" s="520"/>
      <c r="Q176" s="520"/>
      <c r="R176" s="520"/>
      <c r="S176" s="520"/>
      <c r="T176" s="520"/>
      <c r="U176" s="520"/>
      <c r="V176" s="520"/>
      <c r="W176" s="520"/>
      <c r="X176" s="520"/>
      <c r="Y176" s="520"/>
      <c r="Z176" s="520"/>
      <c r="AA176" s="520"/>
      <c r="AB176" s="520"/>
      <c r="AC176" s="520"/>
      <c r="AD176" s="520"/>
      <c r="AE176" s="520"/>
      <c r="AF176" s="520"/>
      <c r="AG176" s="520"/>
      <c r="AH176" s="520"/>
      <c r="AI176" s="520"/>
      <c r="AJ176" s="520"/>
      <c r="AK176" s="520"/>
      <c r="AL176" s="520"/>
      <c r="AM176" s="520"/>
      <c r="AN176" s="520"/>
      <c r="AO176" s="520"/>
      <c r="AP176" s="520"/>
      <c r="AQ176" s="520"/>
      <c r="AR176" s="520"/>
      <c r="AS176" s="520"/>
      <c r="AT176" s="520"/>
      <c r="AU176" s="520"/>
      <c r="AV176" s="520"/>
      <c r="AW176" s="520"/>
      <c r="AX176" s="520"/>
      <c r="AY176" s="520"/>
      <c r="AZ176" s="520"/>
      <c r="BA176" s="520"/>
      <c r="BB176" s="520"/>
      <c r="BC176" s="521"/>
      <c r="BD176" s="522" t="s">
        <v>352</v>
      </c>
      <c r="BE176" s="522"/>
      <c r="BF176" s="522"/>
      <c r="BG176" s="522"/>
      <c r="BH176" s="522"/>
      <c r="BI176" s="523"/>
    </row>
    <row r="177" spans="1:61" s="59" customFormat="1" ht="157.5" customHeight="1" x14ac:dyDescent="1.05">
      <c r="A177" s="524" t="s">
        <v>180</v>
      </c>
      <c r="B177" s="147"/>
      <c r="C177" s="147"/>
      <c r="D177" s="147"/>
      <c r="E177" s="525" t="s">
        <v>316</v>
      </c>
      <c r="F177" s="526"/>
      <c r="G177" s="526"/>
      <c r="H177" s="526"/>
      <c r="I177" s="526"/>
      <c r="J177" s="526"/>
      <c r="K177" s="526"/>
      <c r="L177" s="526"/>
      <c r="M177" s="526"/>
      <c r="N177" s="526"/>
      <c r="O177" s="526"/>
      <c r="P177" s="526"/>
      <c r="Q177" s="526"/>
      <c r="R177" s="526"/>
      <c r="S177" s="526"/>
      <c r="T177" s="526"/>
      <c r="U177" s="526"/>
      <c r="V177" s="526"/>
      <c r="W177" s="526"/>
      <c r="X177" s="526"/>
      <c r="Y177" s="526"/>
      <c r="Z177" s="526"/>
      <c r="AA177" s="526"/>
      <c r="AB177" s="526"/>
      <c r="AC177" s="526"/>
      <c r="AD177" s="526"/>
      <c r="AE177" s="526"/>
      <c r="AF177" s="526"/>
      <c r="AG177" s="526"/>
      <c r="AH177" s="526"/>
      <c r="AI177" s="526"/>
      <c r="AJ177" s="526"/>
      <c r="AK177" s="526"/>
      <c r="AL177" s="526"/>
      <c r="AM177" s="526"/>
      <c r="AN177" s="526"/>
      <c r="AO177" s="526"/>
      <c r="AP177" s="526"/>
      <c r="AQ177" s="526"/>
      <c r="AR177" s="526"/>
      <c r="AS177" s="526"/>
      <c r="AT177" s="526"/>
      <c r="AU177" s="526"/>
      <c r="AV177" s="526"/>
      <c r="AW177" s="526"/>
      <c r="AX177" s="526"/>
      <c r="AY177" s="526"/>
      <c r="AZ177" s="526"/>
      <c r="BA177" s="526"/>
      <c r="BB177" s="526"/>
      <c r="BC177" s="527"/>
      <c r="BD177" s="528" t="s">
        <v>335</v>
      </c>
      <c r="BE177" s="528"/>
      <c r="BF177" s="528"/>
      <c r="BG177" s="528"/>
      <c r="BH177" s="528"/>
      <c r="BI177" s="529"/>
    </row>
    <row r="178" spans="1:61" s="59" customFormat="1" ht="74.25" x14ac:dyDescent="1.05">
      <c r="A178" s="217" t="s">
        <v>181</v>
      </c>
      <c r="B178" s="198"/>
      <c r="C178" s="198"/>
      <c r="D178" s="198"/>
      <c r="E178" s="488" t="s">
        <v>305</v>
      </c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  <c r="AR178" s="195"/>
      <c r="AS178" s="195"/>
      <c r="AT178" s="195"/>
      <c r="AU178" s="195"/>
      <c r="AV178" s="195"/>
      <c r="AW178" s="195"/>
      <c r="AX178" s="195"/>
      <c r="AY178" s="195"/>
      <c r="AZ178" s="195"/>
      <c r="BA178" s="195"/>
      <c r="BB178" s="195"/>
      <c r="BC178" s="489"/>
      <c r="BD178" s="490" t="s">
        <v>336</v>
      </c>
      <c r="BE178" s="490"/>
      <c r="BF178" s="490"/>
      <c r="BG178" s="490"/>
      <c r="BH178" s="490"/>
      <c r="BI178" s="491"/>
    </row>
    <row r="179" spans="1:61" s="59" customFormat="1" ht="74.25" x14ac:dyDescent="1.05">
      <c r="A179" s="255" t="s">
        <v>182</v>
      </c>
      <c r="B179" s="234"/>
      <c r="C179" s="234"/>
      <c r="D179" s="234"/>
      <c r="E179" s="514" t="s">
        <v>306</v>
      </c>
      <c r="F179" s="515"/>
      <c r="G179" s="515"/>
      <c r="H179" s="515"/>
      <c r="I179" s="515"/>
      <c r="J179" s="515"/>
      <c r="K179" s="515"/>
      <c r="L179" s="515"/>
      <c r="M179" s="515"/>
      <c r="N179" s="515"/>
      <c r="O179" s="515"/>
      <c r="P179" s="515"/>
      <c r="Q179" s="515"/>
      <c r="R179" s="515"/>
      <c r="S179" s="515"/>
      <c r="T179" s="515"/>
      <c r="U179" s="515"/>
      <c r="V179" s="515"/>
      <c r="W179" s="515"/>
      <c r="X179" s="515"/>
      <c r="Y179" s="515"/>
      <c r="Z179" s="515"/>
      <c r="AA179" s="515"/>
      <c r="AB179" s="515"/>
      <c r="AC179" s="515"/>
      <c r="AD179" s="515"/>
      <c r="AE179" s="515"/>
      <c r="AF179" s="515"/>
      <c r="AG179" s="515"/>
      <c r="AH179" s="515"/>
      <c r="AI179" s="515"/>
      <c r="AJ179" s="515"/>
      <c r="AK179" s="515"/>
      <c r="AL179" s="515"/>
      <c r="AM179" s="515"/>
      <c r="AN179" s="515"/>
      <c r="AO179" s="515"/>
      <c r="AP179" s="515"/>
      <c r="AQ179" s="515"/>
      <c r="AR179" s="515"/>
      <c r="AS179" s="515"/>
      <c r="AT179" s="515"/>
      <c r="AU179" s="515"/>
      <c r="AV179" s="515"/>
      <c r="AW179" s="515"/>
      <c r="AX179" s="515"/>
      <c r="AY179" s="515"/>
      <c r="AZ179" s="515"/>
      <c r="BA179" s="515"/>
      <c r="BB179" s="515"/>
      <c r="BC179" s="516"/>
      <c r="BD179" s="494" t="s">
        <v>339</v>
      </c>
      <c r="BE179" s="494"/>
      <c r="BF179" s="494"/>
      <c r="BG179" s="494"/>
      <c r="BH179" s="494"/>
      <c r="BI179" s="495"/>
    </row>
    <row r="180" spans="1:61" s="59" customFormat="1" ht="74.25" x14ac:dyDescent="1.05">
      <c r="A180" s="255" t="s">
        <v>183</v>
      </c>
      <c r="B180" s="234"/>
      <c r="C180" s="234"/>
      <c r="D180" s="234"/>
      <c r="E180" s="496" t="s">
        <v>307</v>
      </c>
      <c r="F180" s="497"/>
      <c r="G180" s="497"/>
      <c r="H180" s="497"/>
      <c r="I180" s="497"/>
      <c r="J180" s="497"/>
      <c r="K180" s="497"/>
      <c r="L180" s="497"/>
      <c r="M180" s="497"/>
      <c r="N180" s="497"/>
      <c r="O180" s="497"/>
      <c r="P180" s="497"/>
      <c r="Q180" s="497"/>
      <c r="R180" s="497"/>
      <c r="S180" s="497"/>
      <c r="T180" s="497"/>
      <c r="U180" s="497"/>
      <c r="V180" s="497"/>
      <c r="W180" s="497"/>
      <c r="X180" s="497"/>
      <c r="Y180" s="497"/>
      <c r="Z180" s="497"/>
      <c r="AA180" s="497"/>
      <c r="AB180" s="497"/>
      <c r="AC180" s="497"/>
      <c r="AD180" s="497"/>
      <c r="AE180" s="497"/>
      <c r="AF180" s="497"/>
      <c r="AG180" s="497"/>
      <c r="AH180" s="497"/>
      <c r="AI180" s="497"/>
      <c r="AJ180" s="497"/>
      <c r="AK180" s="497"/>
      <c r="AL180" s="497"/>
      <c r="AM180" s="497"/>
      <c r="AN180" s="497"/>
      <c r="AO180" s="497"/>
      <c r="AP180" s="497"/>
      <c r="AQ180" s="497"/>
      <c r="AR180" s="497"/>
      <c r="AS180" s="497"/>
      <c r="AT180" s="497"/>
      <c r="AU180" s="497"/>
      <c r="AV180" s="497"/>
      <c r="AW180" s="497"/>
      <c r="AX180" s="497"/>
      <c r="AY180" s="497"/>
      <c r="AZ180" s="497"/>
      <c r="BA180" s="497"/>
      <c r="BB180" s="497"/>
      <c r="BC180" s="498"/>
      <c r="BD180" s="490" t="s">
        <v>340</v>
      </c>
      <c r="BE180" s="490"/>
      <c r="BF180" s="490"/>
      <c r="BG180" s="490"/>
      <c r="BH180" s="490"/>
      <c r="BI180" s="491"/>
    </row>
    <row r="181" spans="1:61" s="59" customFormat="1" ht="74.25" x14ac:dyDescent="1.05">
      <c r="A181" s="217" t="s">
        <v>184</v>
      </c>
      <c r="B181" s="198"/>
      <c r="C181" s="198"/>
      <c r="D181" s="216"/>
      <c r="E181" s="496" t="s">
        <v>310</v>
      </c>
      <c r="F181" s="497"/>
      <c r="G181" s="497"/>
      <c r="H181" s="497"/>
      <c r="I181" s="497"/>
      <c r="J181" s="497"/>
      <c r="K181" s="497"/>
      <c r="L181" s="497"/>
      <c r="M181" s="497"/>
      <c r="N181" s="497"/>
      <c r="O181" s="497"/>
      <c r="P181" s="497"/>
      <c r="Q181" s="497"/>
      <c r="R181" s="497"/>
      <c r="S181" s="497"/>
      <c r="T181" s="497"/>
      <c r="U181" s="497"/>
      <c r="V181" s="497"/>
      <c r="W181" s="497"/>
      <c r="X181" s="497"/>
      <c r="Y181" s="497"/>
      <c r="Z181" s="497"/>
      <c r="AA181" s="497"/>
      <c r="AB181" s="497"/>
      <c r="AC181" s="497"/>
      <c r="AD181" s="497"/>
      <c r="AE181" s="497"/>
      <c r="AF181" s="497"/>
      <c r="AG181" s="497"/>
      <c r="AH181" s="497"/>
      <c r="AI181" s="497"/>
      <c r="AJ181" s="497"/>
      <c r="AK181" s="497"/>
      <c r="AL181" s="497"/>
      <c r="AM181" s="497"/>
      <c r="AN181" s="497"/>
      <c r="AO181" s="497"/>
      <c r="AP181" s="497"/>
      <c r="AQ181" s="497"/>
      <c r="AR181" s="497"/>
      <c r="AS181" s="497"/>
      <c r="AT181" s="497"/>
      <c r="AU181" s="497"/>
      <c r="AV181" s="497"/>
      <c r="AW181" s="497"/>
      <c r="AX181" s="497"/>
      <c r="AY181" s="497"/>
      <c r="AZ181" s="497"/>
      <c r="BA181" s="497"/>
      <c r="BB181" s="497"/>
      <c r="BC181" s="498"/>
      <c r="BD181" s="507" t="s">
        <v>341</v>
      </c>
      <c r="BE181" s="490"/>
      <c r="BF181" s="490"/>
      <c r="BG181" s="490"/>
      <c r="BH181" s="490"/>
      <c r="BI181" s="491"/>
    </row>
    <row r="182" spans="1:61" s="59" customFormat="1" ht="74.25" x14ac:dyDescent="1.05">
      <c r="A182" s="217" t="s">
        <v>185</v>
      </c>
      <c r="B182" s="198"/>
      <c r="C182" s="198"/>
      <c r="D182" s="216"/>
      <c r="E182" s="530" t="s">
        <v>314</v>
      </c>
      <c r="F182" s="531"/>
      <c r="G182" s="531"/>
      <c r="H182" s="531"/>
      <c r="I182" s="531"/>
      <c r="J182" s="531"/>
      <c r="K182" s="531"/>
      <c r="L182" s="531"/>
      <c r="M182" s="531"/>
      <c r="N182" s="531"/>
      <c r="O182" s="531"/>
      <c r="P182" s="531"/>
      <c r="Q182" s="531"/>
      <c r="R182" s="531"/>
      <c r="S182" s="531"/>
      <c r="T182" s="531"/>
      <c r="U182" s="531"/>
      <c r="V182" s="531"/>
      <c r="W182" s="531"/>
      <c r="X182" s="531"/>
      <c r="Y182" s="531"/>
      <c r="Z182" s="531"/>
      <c r="AA182" s="531"/>
      <c r="AB182" s="531"/>
      <c r="AC182" s="531"/>
      <c r="AD182" s="531"/>
      <c r="AE182" s="531"/>
      <c r="AF182" s="531"/>
      <c r="AG182" s="531"/>
      <c r="AH182" s="531"/>
      <c r="AI182" s="531"/>
      <c r="AJ182" s="531"/>
      <c r="AK182" s="531"/>
      <c r="AL182" s="531"/>
      <c r="AM182" s="531"/>
      <c r="AN182" s="531"/>
      <c r="AO182" s="531"/>
      <c r="AP182" s="531"/>
      <c r="AQ182" s="531"/>
      <c r="AR182" s="531"/>
      <c r="AS182" s="531"/>
      <c r="AT182" s="531"/>
      <c r="AU182" s="531"/>
      <c r="AV182" s="531"/>
      <c r="AW182" s="531"/>
      <c r="AX182" s="531"/>
      <c r="AY182" s="531"/>
      <c r="AZ182" s="531"/>
      <c r="BA182" s="531"/>
      <c r="BB182" s="531"/>
      <c r="BC182" s="532"/>
      <c r="BD182" s="490" t="s">
        <v>343</v>
      </c>
      <c r="BE182" s="490"/>
      <c r="BF182" s="490"/>
      <c r="BG182" s="490"/>
      <c r="BH182" s="490"/>
      <c r="BI182" s="491"/>
    </row>
    <row r="183" spans="1:61" s="59" customFormat="1" ht="74.25" x14ac:dyDescent="1.05">
      <c r="A183" s="217" t="s">
        <v>186</v>
      </c>
      <c r="B183" s="198"/>
      <c r="C183" s="198"/>
      <c r="D183" s="198"/>
      <c r="E183" s="496" t="s">
        <v>313</v>
      </c>
      <c r="F183" s="497"/>
      <c r="G183" s="497"/>
      <c r="H183" s="497"/>
      <c r="I183" s="497"/>
      <c r="J183" s="497"/>
      <c r="K183" s="497"/>
      <c r="L183" s="497"/>
      <c r="M183" s="497"/>
      <c r="N183" s="497"/>
      <c r="O183" s="497"/>
      <c r="P183" s="497"/>
      <c r="Q183" s="497"/>
      <c r="R183" s="497"/>
      <c r="S183" s="497"/>
      <c r="T183" s="497"/>
      <c r="U183" s="497"/>
      <c r="V183" s="497"/>
      <c r="W183" s="497"/>
      <c r="X183" s="497"/>
      <c r="Y183" s="497"/>
      <c r="Z183" s="497"/>
      <c r="AA183" s="497"/>
      <c r="AB183" s="497"/>
      <c r="AC183" s="497"/>
      <c r="AD183" s="497"/>
      <c r="AE183" s="497"/>
      <c r="AF183" s="497"/>
      <c r="AG183" s="497"/>
      <c r="AH183" s="497"/>
      <c r="AI183" s="497"/>
      <c r="AJ183" s="497"/>
      <c r="AK183" s="497"/>
      <c r="AL183" s="497"/>
      <c r="AM183" s="497"/>
      <c r="AN183" s="497"/>
      <c r="AO183" s="497"/>
      <c r="AP183" s="497"/>
      <c r="AQ183" s="497"/>
      <c r="AR183" s="497"/>
      <c r="AS183" s="497"/>
      <c r="AT183" s="497"/>
      <c r="AU183" s="497"/>
      <c r="AV183" s="497"/>
      <c r="AW183" s="497"/>
      <c r="AX183" s="497"/>
      <c r="AY183" s="497"/>
      <c r="AZ183" s="497"/>
      <c r="BA183" s="497"/>
      <c r="BB183" s="497"/>
      <c r="BC183" s="498"/>
      <c r="BD183" s="490" t="s">
        <v>344</v>
      </c>
      <c r="BE183" s="490"/>
      <c r="BF183" s="490"/>
      <c r="BG183" s="490"/>
      <c r="BH183" s="490"/>
      <c r="BI183" s="491"/>
    </row>
    <row r="184" spans="1:61" s="59" customFormat="1" ht="74.25" x14ac:dyDescent="1.05">
      <c r="A184" s="217" t="s">
        <v>187</v>
      </c>
      <c r="B184" s="198"/>
      <c r="C184" s="198"/>
      <c r="D184" s="216"/>
      <c r="E184" s="530" t="s">
        <v>276</v>
      </c>
      <c r="F184" s="531"/>
      <c r="G184" s="531"/>
      <c r="H184" s="531"/>
      <c r="I184" s="531"/>
      <c r="J184" s="531"/>
      <c r="K184" s="531"/>
      <c r="L184" s="531"/>
      <c r="M184" s="531"/>
      <c r="N184" s="531"/>
      <c r="O184" s="531"/>
      <c r="P184" s="531"/>
      <c r="Q184" s="531"/>
      <c r="R184" s="531"/>
      <c r="S184" s="531"/>
      <c r="T184" s="531"/>
      <c r="U184" s="531"/>
      <c r="V184" s="531"/>
      <c r="W184" s="531"/>
      <c r="X184" s="531"/>
      <c r="Y184" s="531"/>
      <c r="Z184" s="531"/>
      <c r="AA184" s="531"/>
      <c r="AB184" s="531"/>
      <c r="AC184" s="531"/>
      <c r="AD184" s="531"/>
      <c r="AE184" s="531"/>
      <c r="AF184" s="531"/>
      <c r="AG184" s="531"/>
      <c r="AH184" s="531"/>
      <c r="AI184" s="531"/>
      <c r="AJ184" s="531"/>
      <c r="AK184" s="531"/>
      <c r="AL184" s="531"/>
      <c r="AM184" s="531"/>
      <c r="AN184" s="531"/>
      <c r="AO184" s="531"/>
      <c r="AP184" s="531"/>
      <c r="AQ184" s="531"/>
      <c r="AR184" s="531"/>
      <c r="AS184" s="531"/>
      <c r="AT184" s="531"/>
      <c r="AU184" s="531"/>
      <c r="AV184" s="531"/>
      <c r="AW184" s="531"/>
      <c r="AX184" s="531"/>
      <c r="AY184" s="531"/>
      <c r="AZ184" s="531"/>
      <c r="BA184" s="531"/>
      <c r="BB184" s="531"/>
      <c r="BC184" s="532"/>
      <c r="BD184" s="490" t="s">
        <v>288</v>
      </c>
      <c r="BE184" s="490"/>
      <c r="BF184" s="490"/>
      <c r="BG184" s="490"/>
      <c r="BH184" s="490"/>
      <c r="BI184" s="491"/>
    </row>
    <row r="185" spans="1:61" s="59" customFormat="1" ht="70.5" customHeight="1" x14ac:dyDescent="1.05">
      <c r="A185" s="217" t="s">
        <v>188</v>
      </c>
      <c r="B185" s="198"/>
      <c r="C185" s="198"/>
      <c r="D185" s="198"/>
      <c r="E185" s="496" t="s">
        <v>311</v>
      </c>
      <c r="F185" s="497"/>
      <c r="G185" s="497"/>
      <c r="H185" s="497"/>
      <c r="I185" s="497"/>
      <c r="J185" s="497"/>
      <c r="K185" s="497"/>
      <c r="L185" s="497"/>
      <c r="M185" s="497"/>
      <c r="N185" s="497"/>
      <c r="O185" s="497"/>
      <c r="P185" s="497"/>
      <c r="Q185" s="497"/>
      <c r="R185" s="497"/>
      <c r="S185" s="497"/>
      <c r="T185" s="497"/>
      <c r="U185" s="497"/>
      <c r="V185" s="497"/>
      <c r="W185" s="497"/>
      <c r="X185" s="497"/>
      <c r="Y185" s="497"/>
      <c r="Z185" s="497"/>
      <c r="AA185" s="497"/>
      <c r="AB185" s="497"/>
      <c r="AC185" s="497"/>
      <c r="AD185" s="497"/>
      <c r="AE185" s="497"/>
      <c r="AF185" s="497"/>
      <c r="AG185" s="497"/>
      <c r="AH185" s="497"/>
      <c r="AI185" s="497"/>
      <c r="AJ185" s="497"/>
      <c r="AK185" s="497"/>
      <c r="AL185" s="497"/>
      <c r="AM185" s="497"/>
      <c r="AN185" s="497"/>
      <c r="AO185" s="497"/>
      <c r="AP185" s="497"/>
      <c r="AQ185" s="497"/>
      <c r="AR185" s="497"/>
      <c r="AS185" s="497"/>
      <c r="AT185" s="497"/>
      <c r="AU185" s="497"/>
      <c r="AV185" s="497"/>
      <c r="AW185" s="497"/>
      <c r="AX185" s="497"/>
      <c r="AY185" s="497"/>
      <c r="AZ185" s="497"/>
      <c r="BA185" s="497"/>
      <c r="BB185" s="497"/>
      <c r="BC185" s="498"/>
      <c r="BD185" s="490" t="s">
        <v>289</v>
      </c>
      <c r="BE185" s="490"/>
      <c r="BF185" s="490"/>
      <c r="BG185" s="490"/>
      <c r="BH185" s="490"/>
      <c r="BI185" s="491"/>
    </row>
    <row r="186" spans="1:61" s="59" customFormat="1" ht="74.25" x14ac:dyDescent="1.05">
      <c r="A186" s="217" t="s">
        <v>191</v>
      </c>
      <c r="B186" s="198"/>
      <c r="C186" s="198"/>
      <c r="D186" s="198"/>
      <c r="E186" s="496" t="s">
        <v>371</v>
      </c>
      <c r="F186" s="497"/>
      <c r="G186" s="497"/>
      <c r="H186" s="497"/>
      <c r="I186" s="497"/>
      <c r="J186" s="497"/>
      <c r="K186" s="497"/>
      <c r="L186" s="497"/>
      <c r="M186" s="497"/>
      <c r="N186" s="497"/>
      <c r="O186" s="497"/>
      <c r="P186" s="497"/>
      <c r="Q186" s="497"/>
      <c r="R186" s="497"/>
      <c r="S186" s="497"/>
      <c r="T186" s="497"/>
      <c r="U186" s="497"/>
      <c r="V186" s="497"/>
      <c r="W186" s="497"/>
      <c r="X186" s="497"/>
      <c r="Y186" s="497"/>
      <c r="Z186" s="497"/>
      <c r="AA186" s="497"/>
      <c r="AB186" s="497"/>
      <c r="AC186" s="497"/>
      <c r="AD186" s="497"/>
      <c r="AE186" s="497"/>
      <c r="AF186" s="497"/>
      <c r="AG186" s="497"/>
      <c r="AH186" s="497"/>
      <c r="AI186" s="497"/>
      <c r="AJ186" s="497"/>
      <c r="AK186" s="497"/>
      <c r="AL186" s="497"/>
      <c r="AM186" s="497"/>
      <c r="AN186" s="497"/>
      <c r="AO186" s="497"/>
      <c r="AP186" s="497"/>
      <c r="AQ186" s="497"/>
      <c r="AR186" s="497"/>
      <c r="AS186" s="497"/>
      <c r="AT186" s="497"/>
      <c r="AU186" s="497"/>
      <c r="AV186" s="497"/>
      <c r="AW186" s="497"/>
      <c r="AX186" s="497"/>
      <c r="AY186" s="497"/>
      <c r="AZ186" s="497"/>
      <c r="BA186" s="497"/>
      <c r="BB186" s="497"/>
      <c r="BC186" s="498"/>
      <c r="BD186" s="490" t="s">
        <v>290</v>
      </c>
      <c r="BE186" s="490"/>
      <c r="BF186" s="490"/>
      <c r="BG186" s="490"/>
      <c r="BH186" s="490"/>
      <c r="BI186" s="491"/>
    </row>
    <row r="187" spans="1:61" s="59" customFormat="1" ht="74.25" x14ac:dyDescent="1.05">
      <c r="A187" s="217" t="s">
        <v>192</v>
      </c>
      <c r="B187" s="198"/>
      <c r="C187" s="198"/>
      <c r="D187" s="198"/>
      <c r="E187" s="496" t="s">
        <v>315</v>
      </c>
      <c r="F187" s="497"/>
      <c r="G187" s="497"/>
      <c r="H187" s="497"/>
      <c r="I187" s="497"/>
      <c r="J187" s="497"/>
      <c r="K187" s="497"/>
      <c r="L187" s="497"/>
      <c r="M187" s="497"/>
      <c r="N187" s="497"/>
      <c r="O187" s="497"/>
      <c r="P187" s="497"/>
      <c r="Q187" s="497"/>
      <c r="R187" s="497"/>
      <c r="S187" s="497"/>
      <c r="T187" s="497"/>
      <c r="U187" s="497"/>
      <c r="V187" s="497"/>
      <c r="W187" s="497"/>
      <c r="X187" s="497"/>
      <c r="Y187" s="497"/>
      <c r="Z187" s="497"/>
      <c r="AA187" s="497"/>
      <c r="AB187" s="497"/>
      <c r="AC187" s="497"/>
      <c r="AD187" s="497"/>
      <c r="AE187" s="497"/>
      <c r="AF187" s="497"/>
      <c r="AG187" s="497"/>
      <c r="AH187" s="497"/>
      <c r="AI187" s="497"/>
      <c r="AJ187" s="497"/>
      <c r="AK187" s="497"/>
      <c r="AL187" s="497"/>
      <c r="AM187" s="497"/>
      <c r="AN187" s="497"/>
      <c r="AO187" s="497"/>
      <c r="AP187" s="497"/>
      <c r="AQ187" s="497"/>
      <c r="AR187" s="497"/>
      <c r="AS187" s="497"/>
      <c r="AT187" s="497"/>
      <c r="AU187" s="497"/>
      <c r="AV187" s="497"/>
      <c r="AW187" s="497"/>
      <c r="AX187" s="497"/>
      <c r="AY187" s="497"/>
      <c r="AZ187" s="497"/>
      <c r="BA187" s="497"/>
      <c r="BB187" s="497"/>
      <c r="BC187" s="498"/>
      <c r="BD187" s="490" t="s">
        <v>292</v>
      </c>
      <c r="BE187" s="490"/>
      <c r="BF187" s="490"/>
      <c r="BG187" s="490"/>
      <c r="BH187" s="490"/>
      <c r="BI187" s="491"/>
    </row>
    <row r="188" spans="1:61" s="59" customFormat="1" ht="74.25" x14ac:dyDescent="1.05">
      <c r="A188" s="255" t="s">
        <v>193</v>
      </c>
      <c r="B188" s="234"/>
      <c r="C188" s="234"/>
      <c r="D188" s="234"/>
      <c r="E188" s="533" t="s">
        <v>402</v>
      </c>
      <c r="F188" s="534"/>
      <c r="G188" s="534"/>
      <c r="H188" s="534"/>
      <c r="I188" s="534"/>
      <c r="J188" s="534"/>
      <c r="K188" s="534"/>
      <c r="L188" s="534"/>
      <c r="M188" s="534"/>
      <c r="N188" s="534"/>
      <c r="O188" s="534"/>
      <c r="P188" s="534"/>
      <c r="Q188" s="534"/>
      <c r="R188" s="534"/>
      <c r="S188" s="534"/>
      <c r="T188" s="534"/>
      <c r="U188" s="534"/>
      <c r="V188" s="534"/>
      <c r="W188" s="534"/>
      <c r="X188" s="534"/>
      <c r="Y188" s="534"/>
      <c r="Z188" s="534"/>
      <c r="AA188" s="534"/>
      <c r="AB188" s="534"/>
      <c r="AC188" s="534"/>
      <c r="AD188" s="534"/>
      <c r="AE188" s="534"/>
      <c r="AF188" s="534"/>
      <c r="AG188" s="534"/>
      <c r="AH188" s="534"/>
      <c r="AI188" s="534"/>
      <c r="AJ188" s="534"/>
      <c r="AK188" s="534"/>
      <c r="AL188" s="534"/>
      <c r="AM188" s="534"/>
      <c r="AN188" s="534"/>
      <c r="AO188" s="534"/>
      <c r="AP188" s="534"/>
      <c r="AQ188" s="534"/>
      <c r="AR188" s="534"/>
      <c r="AS188" s="534"/>
      <c r="AT188" s="534"/>
      <c r="AU188" s="534"/>
      <c r="AV188" s="534"/>
      <c r="AW188" s="534"/>
      <c r="AX188" s="534"/>
      <c r="AY188" s="534"/>
      <c r="AZ188" s="534"/>
      <c r="BA188" s="534"/>
      <c r="BB188" s="534"/>
      <c r="BC188" s="535"/>
      <c r="BD188" s="490" t="s">
        <v>347</v>
      </c>
      <c r="BE188" s="490"/>
      <c r="BF188" s="490"/>
      <c r="BG188" s="490"/>
      <c r="BH188" s="490"/>
      <c r="BI188" s="491"/>
    </row>
    <row r="189" spans="1:61" s="59" customFormat="1" ht="75" thickBot="1" x14ac:dyDescent="1.1000000000000001">
      <c r="A189" s="536" t="s">
        <v>194</v>
      </c>
      <c r="B189" s="537"/>
      <c r="C189" s="537"/>
      <c r="D189" s="538"/>
      <c r="E189" s="539" t="s">
        <v>390</v>
      </c>
      <c r="F189" s="540"/>
      <c r="G189" s="540"/>
      <c r="H189" s="540"/>
      <c r="I189" s="540"/>
      <c r="J189" s="540"/>
      <c r="K189" s="540"/>
      <c r="L189" s="540"/>
      <c r="M189" s="540"/>
      <c r="N189" s="540"/>
      <c r="O189" s="540"/>
      <c r="P189" s="540"/>
      <c r="Q189" s="540"/>
      <c r="R189" s="540"/>
      <c r="S189" s="540"/>
      <c r="T189" s="540"/>
      <c r="U189" s="540"/>
      <c r="V189" s="540"/>
      <c r="W189" s="540"/>
      <c r="X189" s="540"/>
      <c r="Y189" s="540"/>
      <c r="Z189" s="540"/>
      <c r="AA189" s="540"/>
      <c r="AB189" s="540"/>
      <c r="AC189" s="540"/>
      <c r="AD189" s="540"/>
      <c r="AE189" s="540"/>
      <c r="AF189" s="540"/>
      <c r="AG189" s="540"/>
      <c r="AH189" s="540"/>
      <c r="AI189" s="540"/>
      <c r="AJ189" s="540"/>
      <c r="AK189" s="540"/>
      <c r="AL189" s="540"/>
      <c r="AM189" s="540"/>
      <c r="AN189" s="540"/>
      <c r="AO189" s="540"/>
      <c r="AP189" s="540"/>
      <c r="AQ189" s="540"/>
      <c r="AR189" s="540"/>
      <c r="AS189" s="540"/>
      <c r="AT189" s="540"/>
      <c r="AU189" s="540"/>
      <c r="AV189" s="540"/>
      <c r="AW189" s="540"/>
      <c r="AX189" s="540"/>
      <c r="AY189" s="540"/>
      <c r="AZ189" s="540"/>
      <c r="BA189" s="540"/>
      <c r="BB189" s="540"/>
      <c r="BC189" s="541"/>
      <c r="BD189" s="542" t="s">
        <v>293</v>
      </c>
      <c r="BE189" s="543"/>
      <c r="BF189" s="543"/>
      <c r="BG189" s="543"/>
      <c r="BH189" s="543"/>
      <c r="BI189" s="544"/>
    </row>
    <row r="190" spans="1:61" s="59" customFormat="1" ht="68.25" customHeight="1" x14ac:dyDescent="1.05">
      <c r="A190" s="320" t="s">
        <v>380</v>
      </c>
      <c r="B190" s="274"/>
      <c r="C190" s="274"/>
      <c r="D190" s="274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545"/>
      <c r="BG190" s="545"/>
      <c r="BH190" s="545"/>
      <c r="BI190" s="545"/>
    </row>
    <row r="191" spans="1:61" s="59" customFormat="1" ht="84.75" x14ac:dyDescent="1.05">
      <c r="A191" s="320" t="s">
        <v>229</v>
      </c>
      <c r="B191" s="274"/>
      <c r="C191" s="274"/>
      <c r="D191" s="274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545"/>
      <c r="BG191" s="545"/>
      <c r="BH191" s="545"/>
      <c r="BI191" s="545"/>
    </row>
    <row r="192" spans="1:61" s="59" customFormat="1" ht="59.25" hidden="1" customHeight="1" x14ac:dyDescent="1.05">
      <c r="A192" s="320"/>
      <c r="B192" s="274"/>
      <c r="C192" s="274"/>
      <c r="D192" s="274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545"/>
      <c r="BG192" s="545"/>
      <c r="BH192" s="545"/>
      <c r="BI192" s="545"/>
    </row>
    <row r="193" spans="1:61" s="59" customFormat="1" ht="71.25" customHeight="1" x14ac:dyDescent="1.05">
      <c r="A193" s="546" t="s">
        <v>424</v>
      </c>
      <c r="B193" s="546"/>
      <c r="C193" s="546"/>
      <c r="D193" s="546"/>
      <c r="E193" s="546"/>
      <c r="F193" s="546"/>
      <c r="G193" s="546"/>
      <c r="H193" s="546"/>
      <c r="I193" s="546"/>
      <c r="J193" s="546"/>
      <c r="K193" s="546"/>
      <c r="L193" s="546"/>
      <c r="M193" s="546"/>
      <c r="N193" s="546"/>
      <c r="O193" s="546"/>
      <c r="P193" s="546"/>
      <c r="Q193" s="546"/>
      <c r="R193" s="546"/>
      <c r="S193" s="546"/>
      <c r="T193" s="546"/>
      <c r="U193" s="546"/>
      <c r="V193" s="546"/>
      <c r="W193" s="546"/>
      <c r="X193" s="546"/>
      <c r="Y193" s="546"/>
      <c r="Z193" s="546"/>
      <c r="AA193" s="546"/>
      <c r="AB193" s="546"/>
      <c r="AC193" s="546"/>
      <c r="AD193" s="546"/>
      <c r="AE193" s="546"/>
      <c r="AF193" s="546"/>
      <c r="AG193" s="546"/>
      <c r="AH193" s="546"/>
      <c r="AI193" s="546"/>
      <c r="AJ193" s="546"/>
      <c r="AK193" s="546"/>
      <c r="AL193" s="546"/>
      <c r="AM193" s="546"/>
      <c r="AN193" s="546"/>
      <c r="AO193" s="546"/>
      <c r="AP193" s="546"/>
      <c r="AQ193" s="546"/>
      <c r="AR193" s="546"/>
      <c r="AS193" s="546"/>
      <c r="AT193" s="546"/>
      <c r="AU193" s="546"/>
      <c r="AV193" s="546"/>
      <c r="AW193" s="546"/>
      <c r="AX193" s="546"/>
      <c r="AY193" s="546"/>
      <c r="AZ193" s="546"/>
      <c r="BA193" s="546"/>
      <c r="BB193" s="546"/>
      <c r="BC193" s="546"/>
      <c r="BD193" s="546"/>
      <c r="BE193" s="546"/>
      <c r="BF193" s="546"/>
      <c r="BG193" s="546"/>
      <c r="BH193" s="546"/>
      <c r="BI193" s="546"/>
    </row>
    <row r="194" spans="1:61" s="59" customFormat="1" ht="74.25" x14ac:dyDescent="1.05">
      <c r="A194" s="546"/>
      <c r="B194" s="546"/>
      <c r="C194" s="546"/>
      <c r="D194" s="546"/>
      <c r="E194" s="546"/>
      <c r="F194" s="546"/>
      <c r="G194" s="546"/>
      <c r="H194" s="546"/>
      <c r="I194" s="546"/>
      <c r="J194" s="546"/>
      <c r="K194" s="546"/>
      <c r="L194" s="546"/>
      <c r="M194" s="546"/>
      <c r="N194" s="546"/>
      <c r="O194" s="546"/>
      <c r="P194" s="546"/>
      <c r="Q194" s="546"/>
      <c r="R194" s="546"/>
      <c r="S194" s="546"/>
      <c r="T194" s="546"/>
      <c r="U194" s="546"/>
      <c r="V194" s="546"/>
      <c r="W194" s="546"/>
      <c r="X194" s="546"/>
      <c r="Y194" s="546"/>
      <c r="Z194" s="546"/>
      <c r="AA194" s="546"/>
      <c r="AB194" s="546"/>
      <c r="AC194" s="546"/>
      <c r="AD194" s="546"/>
      <c r="AE194" s="546"/>
      <c r="AF194" s="546"/>
      <c r="AG194" s="546"/>
      <c r="AH194" s="546"/>
      <c r="AI194" s="546"/>
      <c r="AJ194" s="546"/>
      <c r="AK194" s="546"/>
      <c r="AL194" s="546"/>
      <c r="AM194" s="546"/>
      <c r="AN194" s="546"/>
      <c r="AO194" s="546"/>
      <c r="AP194" s="546"/>
      <c r="AQ194" s="546"/>
      <c r="AR194" s="546"/>
      <c r="AS194" s="546"/>
      <c r="AT194" s="546"/>
      <c r="AU194" s="546"/>
      <c r="AV194" s="546"/>
      <c r="AW194" s="546"/>
      <c r="AX194" s="546"/>
      <c r="AY194" s="546"/>
      <c r="AZ194" s="546"/>
      <c r="BA194" s="546"/>
      <c r="BB194" s="546"/>
      <c r="BC194" s="546"/>
      <c r="BD194" s="546"/>
      <c r="BE194" s="546"/>
      <c r="BF194" s="546"/>
      <c r="BG194" s="546"/>
      <c r="BH194" s="546"/>
      <c r="BI194" s="546"/>
    </row>
    <row r="195" spans="1:61" s="59" customFormat="1" ht="74.25" x14ac:dyDescent="1.05">
      <c r="A195" s="320" t="s">
        <v>403</v>
      </c>
      <c r="B195" s="274"/>
      <c r="C195" s="274"/>
      <c r="D195" s="274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545"/>
      <c r="BG195" s="545"/>
      <c r="BH195" s="545"/>
      <c r="BI195" s="545"/>
    </row>
    <row r="196" spans="1:61" s="59" customFormat="1" ht="42" customHeight="1" x14ac:dyDescent="1.05">
      <c r="A196" s="320"/>
      <c r="B196" s="274"/>
      <c r="C196" s="274"/>
      <c r="D196" s="274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545"/>
      <c r="BG196" s="545"/>
      <c r="BH196" s="545"/>
      <c r="BI196" s="545"/>
    </row>
    <row r="197" spans="1:61" s="59" customFormat="1" ht="70.5" customHeight="1" x14ac:dyDescent="1.05">
      <c r="A197" s="61" t="s">
        <v>109</v>
      </c>
      <c r="B197" s="319"/>
      <c r="C197" s="319"/>
      <c r="D197" s="319"/>
      <c r="E197" s="319"/>
      <c r="F197" s="319"/>
      <c r="G197" s="319"/>
      <c r="H197" s="319"/>
      <c r="I197" s="319"/>
      <c r="J197" s="319"/>
      <c r="K197" s="319"/>
      <c r="L197" s="319"/>
      <c r="M197" s="319"/>
      <c r="N197" s="319"/>
      <c r="O197" s="319"/>
      <c r="P197" s="319"/>
      <c r="Q197" s="319"/>
      <c r="R197" s="547"/>
      <c r="S197" s="547"/>
      <c r="T197" s="319"/>
      <c r="U197" s="319"/>
      <c r="V197" s="319"/>
      <c r="W197" s="319"/>
      <c r="X197" s="319"/>
      <c r="Y197" s="319"/>
      <c r="Z197" s="319"/>
      <c r="AA197" s="319"/>
      <c r="AB197" s="319"/>
      <c r="AC197" s="319"/>
      <c r="AD197" s="319"/>
      <c r="AE197" s="548"/>
      <c r="AG197" s="319"/>
      <c r="AH197" s="319"/>
      <c r="AI197" s="319"/>
      <c r="AJ197" s="61" t="s">
        <v>109</v>
      </c>
      <c r="AK197" s="319"/>
      <c r="AL197" s="319"/>
      <c r="AM197" s="319"/>
      <c r="AN197" s="319"/>
      <c r="AO197" s="319"/>
      <c r="AP197" s="319"/>
      <c r="AQ197" s="319"/>
      <c r="AR197" s="319"/>
      <c r="AS197" s="319"/>
      <c r="AT197" s="319"/>
      <c r="AU197" s="319"/>
      <c r="AV197" s="319"/>
      <c r="AW197" s="319"/>
      <c r="AX197" s="319"/>
      <c r="AY197" s="319"/>
      <c r="AZ197" s="319"/>
      <c r="BA197" s="319"/>
      <c r="BB197" s="319"/>
      <c r="BC197" s="319"/>
      <c r="BD197" s="319"/>
      <c r="BE197" s="319"/>
      <c r="BF197" s="319"/>
      <c r="BG197" s="319"/>
      <c r="BH197" s="319"/>
      <c r="BI197" s="319"/>
    </row>
    <row r="198" spans="1:61" s="59" customFormat="1" ht="151.5" customHeight="1" x14ac:dyDescent="1.05">
      <c r="A198" s="321" t="s">
        <v>132</v>
      </c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19"/>
      <c r="AE198" s="548"/>
      <c r="AF198" s="319"/>
      <c r="AG198" s="319"/>
      <c r="AH198" s="319"/>
      <c r="AI198" s="319"/>
      <c r="AJ198" s="321" t="s">
        <v>396</v>
      </c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  <c r="AX198" s="321"/>
      <c r="AY198" s="321"/>
      <c r="AZ198" s="321"/>
      <c r="BA198" s="321"/>
      <c r="BB198" s="321"/>
      <c r="BC198" s="321"/>
      <c r="BD198" s="321"/>
      <c r="BE198" s="323"/>
      <c r="BF198" s="319"/>
      <c r="BG198" s="319"/>
      <c r="BH198" s="319"/>
      <c r="BI198" s="319"/>
    </row>
    <row r="199" spans="1:61" s="59" customFormat="1" ht="2.25" customHeight="1" x14ac:dyDescent="1.05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19"/>
      <c r="AE199" s="548"/>
      <c r="AF199" s="319"/>
      <c r="AG199" s="319"/>
      <c r="AH199" s="319"/>
      <c r="AI199" s="319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  <c r="AX199" s="321"/>
      <c r="AY199" s="321"/>
      <c r="AZ199" s="321"/>
      <c r="BA199" s="321"/>
      <c r="BB199" s="321"/>
      <c r="BC199" s="321"/>
      <c r="BD199" s="321"/>
      <c r="BE199" s="323"/>
      <c r="BF199" s="319"/>
      <c r="BG199" s="319"/>
      <c r="BH199" s="319"/>
      <c r="BI199" s="319"/>
    </row>
    <row r="200" spans="1:61" s="59" customFormat="1" ht="74.25" x14ac:dyDescent="1.05">
      <c r="A200" s="322"/>
      <c r="B200" s="322"/>
      <c r="C200" s="322"/>
      <c r="D200" s="322"/>
      <c r="E200" s="322"/>
      <c r="F200" s="322"/>
      <c r="G200" s="319"/>
      <c r="H200" s="324" t="s">
        <v>263</v>
      </c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  <c r="T200" s="324"/>
      <c r="U200" s="324"/>
      <c r="V200" s="324"/>
      <c r="W200" s="324"/>
      <c r="X200" s="319"/>
      <c r="Y200" s="319"/>
      <c r="Z200" s="319"/>
      <c r="AA200" s="319"/>
      <c r="AB200" s="319"/>
      <c r="AC200" s="319"/>
      <c r="AD200" s="319"/>
      <c r="AE200" s="548"/>
      <c r="AF200" s="319"/>
      <c r="AG200" s="319"/>
      <c r="AH200" s="319"/>
      <c r="AI200" s="319"/>
      <c r="AJ200" s="322"/>
      <c r="AK200" s="322"/>
      <c r="AL200" s="322"/>
      <c r="AM200" s="322"/>
      <c r="AN200" s="322"/>
      <c r="AO200" s="322"/>
      <c r="AP200" s="323"/>
      <c r="AQ200" s="324" t="s">
        <v>262</v>
      </c>
      <c r="AR200" s="324"/>
      <c r="AS200" s="324"/>
      <c r="AT200" s="324"/>
      <c r="AU200" s="324"/>
      <c r="AV200" s="324"/>
      <c r="AW200" s="324"/>
      <c r="AX200" s="324"/>
      <c r="AY200" s="324"/>
      <c r="AZ200" s="324"/>
      <c r="BA200" s="324"/>
      <c r="BB200" s="324"/>
      <c r="BC200" s="324"/>
      <c r="BD200" s="323"/>
      <c r="BE200" s="323"/>
      <c r="BF200" s="319"/>
      <c r="BG200" s="319"/>
      <c r="BH200" s="319"/>
      <c r="BI200" s="319"/>
    </row>
    <row r="201" spans="1:61" s="59" customFormat="1" ht="83.25" customHeight="1" x14ac:dyDescent="1.05">
      <c r="A201" s="324" t="s">
        <v>240</v>
      </c>
      <c r="B201" s="324"/>
      <c r="C201" s="324"/>
      <c r="D201" s="324"/>
      <c r="E201" s="324"/>
      <c r="F201" s="324"/>
      <c r="G201" s="324"/>
      <c r="H201" s="324"/>
      <c r="I201" s="324"/>
      <c r="J201" s="324"/>
      <c r="K201" s="324"/>
      <c r="L201" s="324"/>
      <c r="M201" s="324"/>
      <c r="N201" s="319"/>
      <c r="O201" s="319"/>
      <c r="P201" s="319"/>
      <c r="Q201" s="319"/>
      <c r="R201" s="547"/>
      <c r="S201" s="547"/>
      <c r="T201" s="319"/>
      <c r="U201" s="319"/>
      <c r="V201" s="319"/>
      <c r="W201" s="319"/>
      <c r="X201" s="319"/>
      <c r="Y201" s="319"/>
      <c r="Z201" s="319"/>
      <c r="AA201" s="319"/>
      <c r="AB201" s="319"/>
      <c r="AC201" s="319"/>
      <c r="AD201" s="319"/>
      <c r="AE201" s="548"/>
      <c r="AF201" s="319"/>
      <c r="AG201" s="319"/>
      <c r="AH201" s="319"/>
      <c r="AI201" s="319"/>
      <c r="AJ201" s="324" t="s">
        <v>240</v>
      </c>
      <c r="AK201" s="324"/>
      <c r="AL201" s="324"/>
      <c r="AM201" s="324"/>
      <c r="AN201" s="324"/>
      <c r="AO201" s="324"/>
      <c r="AP201" s="324"/>
      <c r="AQ201" s="324"/>
      <c r="AR201" s="324"/>
      <c r="AS201" s="324"/>
      <c r="AT201" s="324"/>
      <c r="AU201" s="324"/>
      <c r="AV201" s="324"/>
      <c r="AW201" s="319"/>
      <c r="AX201" s="319"/>
      <c r="AY201" s="319"/>
      <c r="AZ201" s="319"/>
      <c r="BA201" s="319"/>
      <c r="BB201" s="319"/>
      <c r="BC201" s="319"/>
      <c r="BD201" s="319"/>
      <c r="BE201" s="319"/>
      <c r="BF201" s="319"/>
      <c r="BG201" s="319"/>
      <c r="BH201" s="319"/>
      <c r="BI201" s="319"/>
    </row>
    <row r="202" spans="1:61" s="59" customFormat="1" ht="90.75" hidden="1" customHeight="1" x14ac:dyDescent="1.05">
      <c r="A202" s="549"/>
      <c r="B202" s="549"/>
      <c r="C202" s="549"/>
      <c r="D202" s="549"/>
      <c r="E202" s="549"/>
      <c r="F202" s="549"/>
      <c r="G202" s="319"/>
      <c r="H202" s="319"/>
      <c r="I202" s="319"/>
      <c r="J202" s="319"/>
      <c r="K202" s="319"/>
      <c r="L202" s="319"/>
      <c r="M202" s="319"/>
      <c r="N202" s="319"/>
      <c r="O202" s="319"/>
      <c r="P202" s="319"/>
      <c r="Q202" s="319"/>
      <c r="R202" s="547"/>
      <c r="S202" s="547"/>
      <c r="T202" s="319"/>
      <c r="U202" s="319"/>
      <c r="V202" s="319"/>
      <c r="W202" s="319"/>
      <c r="X202" s="319"/>
      <c r="Y202" s="319"/>
      <c r="Z202" s="319"/>
      <c r="AA202" s="319"/>
      <c r="AB202" s="319"/>
      <c r="AC202" s="319"/>
      <c r="AD202" s="319"/>
      <c r="AE202" s="548"/>
      <c r="AF202" s="319"/>
      <c r="AG202" s="319"/>
      <c r="AH202" s="319"/>
      <c r="AI202" s="319"/>
      <c r="AJ202" s="549"/>
      <c r="AK202" s="549"/>
      <c r="AL202" s="549"/>
      <c r="AM202" s="549"/>
      <c r="AN202" s="549"/>
      <c r="AO202" s="549"/>
      <c r="AP202" s="319"/>
      <c r="AQ202" s="319"/>
      <c r="AR202" s="319"/>
      <c r="AS202" s="319"/>
      <c r="AT202" s="319"/>
      <c r="AU202" s="319"/>
      <c r="AV202" s="319"/>
      <c r="AW202" s="319"/>
      <c r="AX202" s="319"/>
      <c r="AY202" s="319"/>
      <c r="AZ202" s="319"/>
      <c r="BA202" s="319"/>
      <c r="BB202" s="319"/>
      <c r="BC202" s="319"/>
      <c r="BD202" s="319"/>
      <c r="BE202" s="319"/>
      <c r="BF202" s="319"/>
      <c r="BG202" s="319"/>
      <c r="BH202" s="319"/>
      <c r="BI202" s="319"/>
    </row>
    <row r="203" spans="1:61" s="59" customFormat="1" ht="74.25" hidden="1" customHeight="1" x14ac:dyDescent="1.05">
      <c r="A203" s="550"/>
      <c r="B203" s="550"/>
      <c r="C203" s="550"/>
      <c r="D203" s="550"/>
      <c r="E203" s="550"/>
      <c r="F203" s="550"/>
      <c r="G203" s="319"/>
      <c r="H203" s="319"/>
      <c r="I203" s="319"/>
      <c r="J203" s="319"/>
      <c r="K203" s="319"/>
      <c r="L203" s="319"/>
      <c r="M203" s="319"/>
      <c r="N203" s="319"/>
      <c r="O203" s="319"/>
      <c r="P203" s="319"/>
      <c r="Q203" s="319"/>
      <c r="R203" s="547"/>
      <c r="S203" s="547"/>
      <c r="T203" s="319"/>
      <c r="U203" s="319"/>
      <c r="V203" s="319"/>
      <c r="W203" s="319"/>
      <c r="X203" s="319"/>
      <c r="Y203" s="319"/>
      <c r="Z203" s="319"/>
      <c r="AA203" s="319"/>
      <c r="AB203" s="319"/>
      <c r="AC203" s="319"/>
      <c r="AD203" s="319"/>
      <c r="AE203" s="548"/>
      <c r="AF203" s="319"/>
      <c r="AG203" s="319"/>
      <c r="AH203" s="319"/>
      <c r="AI203" s="319"/>
      <c r="AJ203" s="550"/>
      <c r="AK203" s="550"/>
      <c r="AL203" s="550"/>
      <c r="AM203" s="550"/>
      <c r="AN203" s="550"/>
      <c r="AO203" s="550"/>
      <c r="AP203" s="319"/>
      <c r="AQ203" s="319"/>
      <c r="AR203" s="319"/>
      <c r="AS203" s="319"/>
      <c r="AT203" s="319"/>
      <c r="AU203" s="319"/>
      <c r="AV203" s="319"/>
      <c r="AW203" s="319"/>
      <c r="AX203" s="319"/>
      <c r="AY203" s="319"/>
      <c r="AZ203" s="319"/>
      <c r="BA203" s="319"/>
      <c r="BB203" s="319"/>
      <c r="BC203" s="319"/>
      <c r="BD203" s="319"/>
      <c r="BE203" s="319"/>
      <c r="BF203" s="319"/>
      <c r="BG203" s="319"/>
      <c r="BH203" s="319"/>
      <c r="BI203" s="319"/>
    </row>
    <row r="204" spans="1:61" s="59" customFormat="1" ht="35.25" customHeight="1" x14ac:dyDescent="1.05">
      <c r="A204" s="550"/>
      <c r="B204" s="550"/>
      <c r="C204" s="550"/>
      <c r="D204" s="550"/>
      <c r="E204" s="550"/>
      <c r="F204" s="550"/>
      <c r="G204" s="319"/>
      <c r="H204" s="319"/>
      <c r="I204" s="319"/>
      <c r="J204" s="319"/>
      <c r="K204" s="319"/>
      <c r="L204" s="319"/>
      <c r="M204" s="319"/>
      <c r="N204" s="319"/>
      <c r="O204" s="319"/>
      <c r="P204" s="319"/>
      <c r="Q204" s="319"/>
      <c r="R204" s="547"/>
      <c r="S204" s="547"/>
      <c r="T204" s="319"/>
      <c r="U204" s="319"/>
      <c r="V204" s="319"/>
      <c r="W204" s="319"/>
      <c r="X204" s="319"/>
      <c r="Y204" s="319"/>
      <c r="Z204" s="319"/>
      <c r="AA204" s="319"/>
      <c r="AB204" s="319"/>
      <c r="AC204" s="319"/>
      <c r="AD204" s="319"/>
      <c r="AE204" s="548"/>
      <c r="AF204" s="319"/>
      <c r="AG204" s="319"/>
      <c r="AH204" s="319"/>
      <c r="AI204" s="319"/>
      <c r="AJ204" s="550"/>
      <c r="AK204" s="550"/>
      <c r="AL204" s="550"/>
      <c r="AM204" s="550"/>
      <c r="AN204" s="550"/>
      <c r="AO204" s="550"/>
      <c r="AP204" s="319"/>
      <c r="AQ204" s="319"/>
      <c r="AR204" s="319"/>
      <c r="AS204" s="319"/>
      <c r="AT204" s="319"/>
      <c r="AU204" s="319"/>
      <c r="AV204" s="319"/>
      <c r="AW204" s="319"/>
      <c r="AX204" s="319"/>
      <c r="AY204" s="319"/>
      <c r="AZ204" s="319"/>
      <c r="BA204" s="319"/>
      <c r="BB204" s="319"/>
      <c r="BC204" s="319"/>
      <c r="BD204" s="319"/>
      <c r="BE204" s="319"/>
      <c r="BF204" s="319"/>
      <c r="BG204" s="319"/>
      <c r="BH204" s="319"/>
      <c r="BI204" s="319"/>
    </row>
    <row r="205" spans="1:61" s="59" customFormat="1" ht="75.75" customHeight="1" x14ac:dyDescent="1.05">
      <c r="A205" s="551" t="s">
        <v>405</v>
      </c>
      <c r="B205" s="550"/>
      <c r="C205" s="550"/>
      <c r="D205" s="550"/>
      <c r="E205" s="550"/>
      <c r="F205" s="550"/>
      <c r="G205" s="319"/>
      <c r="H205" s="319"/>
      <c r="I205" s="319"/>
      <c r="J205" s="319"/>
      <c r="K205" s="319"/>
      <c r="L205" s="319"/>
      <c r="M205" s="319"/>
      <c r="N205" s="319"/>
      <c r="O205" s="319"/>
      <c r="P205" s="319"/>
      <c r="Q205" s="319"/>
      <c r="R205" s="547"/>
      <c r="S205" s="547"/>
      <c r="T205" s="319"/>
      <c r="U205" s="319"/>
      <c r="V205" s="319"/>
      <c r="W205" s="319"/>
      <c r="X205" s="319"/>
      <c r="Y205" s="319"/>
      <c r="Z205" s="319"/>
      <c r="AA205" s="319"/>
      <c r="AB205" s="319"/>
      <c r="AC205" s="319"/>
      <c r="AD205" s="319"/>
      <c r="AE205" s="548"/>
      <c r="AF205" s="319"/>
      <c r="AG205" s="319"/>
      <c r="AH205" s="319"/>
      <c r="AI205" s="319"/>
      <c r="AJ205" s="321" t="s">
        <v>399</v>
      </c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  <c r="AX205" s="321"/>
      <c r="AY205" s="321"/>
      <c r="AZ205" s="321"/>
      <c r="BA205" s="321"/>
      <c r="BB205" s="321"/>
      <c r="BC205" s="321"/>
      <c r="BD205" s="319"/>
      <c r="BE205" s="319"/>
      <c r="BF205" s="319"/>
      <c r="BG205" s="319"/>
      <c r="BH205" s="319"/>
      <c r="BI205" s="319"/>
    </row>
    <row r="206" spans="1:61" s="59" customFormat="1" ht="74.25" x14ac:dyDescent="1.05">
      <c r="A206" s="321" t="s">
        <v>406</v>
      </c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19"/>
      <c r="AG206" s="319"/>
      <c r="AH206" s="319"/>
      <c r="AI206" s="319"/>
      <c r="AJ206" s="551" t="s">
        <v>398</v>
      </c>
      <c r="AK206" s="550"/>
      <c r="AL206" s="550"/>
      <c r="AM206" s="550"/>
      <c r="AN206" s="550"/>
      <c r="AO206" s="550"/>
      <c r="AP206" s="319"/>
      <c r="AQ206" s="319"/>
      <c r="AR206" s="319"/>
      <c r="AS206" s="319"/>
      <c r="AT206" s="319"/>
      <c r="AU206" s="319"/>
      <c r="AV206" s="319"/>
      <c r="AW206" s="319"/>
      <c r="AX206" s="319"/>
      <c r="AY206" s="319"/>
      <c r="AZ206" s="319"/>
      <c r="BA206" s="319"/>
      <c r="BB206" s="319"/>
      <c r="BC206" s="319"/>
      <c r="BD206" s="319"/>
      <c r="BE206" s="319"/>
      <c r="BF206" s="319"/>
      <c r="BG206" s="319"/>
      <c r="BH206" s="319"/>
      <c r="BI206" s="319"/>
    </row>
    <row r="207" spans="1:61" s="59" customFormat="1" ht="74.25" x14ac:dyDescent="1.05">
      <c r="A207" s="322"/>
      <c r="B207" s="322"/>
      <c r="C207" s="322"/>
      <c r="D207" s="322"/>
      <c r="E207" s="322"/>
      <c r="F207" s="322"/>
      <c r="G207" s="319"/>
      <c r="H207" s="324" t="s">
        <v>264</v>
      </c>
      <c r="I207" s="324"/>
      <c r="J207" s="324"/>
      <c r="K207" s="324"/>
      <c r="L207" s="324"/>
      <c r="M207" s="324"/>
      <c r="N207" s="552"/>
      <c r="O207" s="552"/>
      <c r="P207" s="552"/>
      <c r="Q207" s="552"/>
      <c r="R207" s="552"/>
      <c r="S207" s="552"/>
      <c r="T207" s="552"/>
      <c r="U207" s="552"/>
      <c r="V207" s="552"/>
      <c r="W207" s="552"/>
      <c r="X207" s="552"/>
      <c r="Y207" s="552"/>
      <c r="Z207" s="552"/>
      <c r="AA207" s="552"/>
      <c r="AB207" s="552"/>
      <c r="AC207" s="552"/>
      <c r="AD207" s="319"/>
      <c r="AE207" s="548"/>
      <c r="AF207" s="319"/>
      <c r="AG207" s="319"/>
      <c r="AH207" s="319"/>
      <c r="AI207" s="319"/>
      <c r="AJ207" s="322"/>
      <c r="AK207" s="322"/>
      <c r="AL207" s="322"/>
      <c r="AM207" s="322"/>
      <c r="AN207" s="322"/>
      <c r="AO207" s="322"/>
      <c r="AP207" s="319"/>
      <c r="AQ207" s="324" t="s">
        <v>261</v>
      </c>
      <c r="AR207" s="324"/>
      <c r="AS207" s="324"/>
      <c r="AT207" s="324"/>
      <c r="AU207" s="324"/>
      <c r="AV207" s="324"/>
      <c r="AW207" s="319"/>
      <c r="AX207" s="319"/>
      <c r="AY207" s="319"/>
      <c r="AZ207" s="319"/>
      <c r="BA207" s="319"/>
      <c r="BB207" s="319"/>
      <c r="BC207" s="319"/>
      <c r="BD207" s="323"/>
      <c r="BE207" s="323"/>
      <c r="BF207" s="319"/>
      <c r="BG207" s="319"/>
      <c r="BH207" s="319"/>
      <c r="BI207" s="319"/>
    </row>
    <row r="208" spans="1:61" s="59" customFormat="1" ht="101.25" customHeight="1" x14ac:dyDescent="1.05">
      <c r="A208" s="324" t="s">
        <v>240</v>
      </c>
      <c r="B208" s="324"/>
      <c r="C208" s="324"/>
      <c r="D208" s="324"/>
      <c r="E208" s="324"/>
      <c r="F208" s="324"/>
      <c r="G208" s="324"/>
      <c r="H208" s="324"/>
      <c r="I208" s="324"/>
      <c r="J208" s="324"/>
      <c r="K208" s="324"/>
      <c r="L208" s="324"/>
      <c r="M208" s="324"/>
      <c r="N208" s="552"/>
      <c r="O208" s="552"/>
      <c r="P208" s="552"/>
      <c r="Q208" s="552"/>
      <c r="R208" s="552"/>
      <c r="S208" s="552"/>
      <c r="T208" s="552"/>
      <c r="U208" s="552"/>
      <c r="V208" s="552"/>
      <c r="W208" s="552"/>
      <c r="X208" s="552"/>
      <c r="Y208" s="552"/>
      <c r="Z208" s="552"/>
      <c r="AA208" s="552"/>
      <c r="AB208" s="552"/>
      <c r="AC208" s="552"/>
      <c r="AD208" s="319"/>
      <c r="AE208" s="548"/>
      <c r="AF208" s="319"/>
      <c r="AG208" s="319"/>
      <c r="AH208" s="319"/>
      <c r="AI208" s="319"/>
      <c r="AJ208" s="324" t="s">
        <v>240</v>
      </c>
      <c r="AK208" s="324"/>
      <c r="AL208" s="324"/>
      <c r="AM208" s="324"/>
      <c r="AN208" s="324"/>
      <c r="AO208" s="324"/>
      <c r="AP208" s="324"/>
      <c r="AQ208" s="324"/>
      <c r="AR208" s="324"/>
      <c r="AS208" s="324"/>
      <c r="AT208" s="324"/>
      <c r="AU208" s="324"/>
      <c r="AV208" s="324"/>
      <c r="AW208" s="319"/>
      <c r="AX208" s="319"/>
      <c r="AY208" s="319"/>
      <c r="AZ208" s="319"/>
      <c r="BA208" s="319"/>
      <c r="BB208" s="319"/>
      <c r="BC208" s="319"/>
      <c r="BD208" s="319"/>
      <c r="BE208" s="319"/>
      <c r="BF208" s="319"/>
      <c r="BG208" s="319"/>
      <c r="BH208" s="319"/>
      <c r="BI208" s="319"/>
    </row>
    <row r="209" spans="1:61" s="59" customFormat="1" ht="0.75" customHeight="1" x14ac:dyDescent="1.05">
      <c r="R209" s="60"/>
      <c r="S209" s="60"/>
      <c r="AD209" s="319"/>
      <c r="AE209" s="548"/>
      <c r="AF209" s="319"/>
      <c r="AG209" s="319"/>
      <c r="AH209" s="319"/>
      <c r="AI209" s="319"/>
      <c r="AJ209" s="549"/>
      <c r="AK209" s="549"/>
      <c r="AL209" s="549"/>
      <c r="AM209" s="549"/>
      <c r="AN209" s="549"/>
      <c r="AO209" s="549"/>
      <c r="AP209" s="319"/>
      <c r="AQ209" s="319"/>
      <c r="AR209" s="319"/>
      <c r="AS209" s="319"/>
      <c r="AT209" s="319"/>
      <c r="AU209" s="319"/>
      <c r="AV209" s="319"/>
      <c r="AW209" s="319"/>
      <c r="AX209" s="319"/>
      <c r="AY209" s="319"/>
      <c r="AZ209" s="319"/>
      <c r="BA209" s="319"/>
      <c r="BB209" s="319"/>
      <c r="BC209" s="319"/>
      <c r="BD209" s="319"/>
      <c r="BE209" s="319"/>
      <c r="BF209" s="319"/>
      <c r="BG209" s="319"/>
      <c r="BH209" s="319"/>
      <c r="BI209" s="319"/>
    </row>
    <row r="210" spans="1:61" s="59" customFormat="1" ht="93.75" customHeight="1" x14ac:dyDescent="1.05">
      <c r="A210" s="324" t="s">
        <v>397</v>
      </c>
      <c r="B210" s="324"/>
      <c r="C210" s="324"/>
      <c r="D210" s="324"/>
      <c r="E210" s="324"/>
      <c r="F210" s="324"/>
      <c r="G210" s="324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324"/>
      <c r="Y210" s="324"/>
      <c r="Z210" s="324"/>
      <c r="AA210" s="324"/>
      <c r="AB210" s="324"/>
      <c r="AC210" s="324"/>
      <c r="AD210" s="324"/>
      <c r="AE210" s="324"/>
      <c r="AF210" s="324"/>
      <c r="AG210" s="319"/>
      <c r="AH210" s="319"/>
      <c r="AI210" s="319"/>
      <c r="AJ210" s="553" t="s">
        <v>110</v>
      </c>
      <c r="AK210" s="553"/>
      <c r="AL210" s="553"/>
      <c r="AM210" s="553"/>
      <c r="AN210" s="553"/>
      <c r="AO210" s="553"/>
      <c r="AP210" s="553"/>
      <c r="AQ210" s="553"/>
      <c r="AR210" s="553"/>
      <c r="AS210" s="553"/>
      <c r="AT210" s="553"/>
      <c r="AU210" s="553"/>
      <c r="AV210" s="553"/>
      <c r="AW210" s="553"/>
      <c r="AX210" s="553"/>
      <c r="AY210" s="553"/>
      <c r="AZ210" s="553"/>
      <c r="BA210" s="553"/>
      <c r="BB210" s="553"/>
      <c r="BC210" s="553"/>
      <c r="BD210" s="319"/>
      <c r="BE210" s="319"/>
      <c r="BF210" s="319"/>
      <c r="BG210" s="319"/>
      <c r="BH210" s="319"/>
      <c r="BI210" s="319"/>
    </row>
    <row r="211" spans="1:61" s="59" customFormat="1" ht="65.25" customHeight="1" x14ac:dyDescent="1.05">
      <c r="A211" s="324"/>
      <c r="B211" s="324"/>
      <c r="C211" s="324"/>
      <c r="D211" s="324"/>
      <c r="E211" s="324"/>
      <c r="F211" s="324"/>
      <c r="G211" s="324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  <c r="V211" s="324"/>
      <c r="W211" s="324"/>
      <c r="X211" s="324"/>
      <c r="Y211" s="324"/>
      <c r="Z211" s="324"/>
      <c r="AA211" s="324"/>
      <c r="AB211" s="324"/>
      <c r="AC211" s="324"/>
      <c r="AD211" s="324"/>
      <c r="AE211" s="324"/>
      <c r="AF211" s="324"/>
      <c r="AG211" s="319"/>
      <c r="AH211" s="319"/>
      <c r="AI211" s="319"/>
      <c r="AJ211" s="322"/>
      <c r="AK211" s="322"/>
      <c r="AL211" s="322"/>
      <c r="AM211" s="322"/>
      <c r="AN211" s="322"/>
      <c r="AO211" s="322"/>
      <c r="AP211" s="319"/>
      <c r="AQ211" s="324" t="s">
        <v>317</v>
      </c>
      <c r="AR211" s="324"/>
      <c r="AS211" s="324"/>
      <c r="AT211" s="324"/>
      <c r="AU211" s="324"/>
      <c r="AV211" s="324"/>
      <c r="AW211" s="554"/>
      <c r="AX211" s="554"/>
      <c r="AY211" s="554"/>
      <c r="AZ211" s="554"/>
      <c r="BA211" s="555"/>
      <c r="BB211" s="555"/>
      <c r="BC211" s="555"/>
      <c r="BD211" s="319"/>
      <c r="BE211" s="319"/>
      <c r="BF211" s="319"/>
      <c r="BG211" s="319"/>
      <c r="BH211" s="319"/>
      <c r="BI211" s="319"/>
    </row>
    <row r="212" spans="1:61" s="59" customFormat="1" ht="77.25" customHeight="1" x14ac:dyDescent="1.05">
      <c r="A212" s="556" t="s">
        <v>241</v>
      </c>
      <c r="B212" s="556"/>
      <c r="C212" s="556"/>
      <c r="D212" s="556"/>
      <c r="E212" s="556"/>
      <c r="F212" s="556"/>
      <c r="G212" s="556"/>
      <c r="H212" s="556"/>
      <c r="I212" s="556"/>
      <c r="J212" s="556"/>
      <c r="K212" s="556"/>
      <c r="L212" s="556"/>
      <c r="M212" s="556"/>
      <c r="N212" s="556"/>
      <c r="O212" s="556"/>
      <c r="P212" s="556"/>
      <c r="Q212" s="556"/>
      <c r="R212" s="556"/>
      <c r="S212" s="556"/>
      <c r="T212" s="556"/>
      <c r="U212" s="556"/>
      <c r="V212" s="556"/>
      <c r="W212" s="556"/>
      <c r="X212" s="556"/>
      <c r="Y212" s="556"/>
      <c r="Z212" s="556"/>
      <c r="AA212" s="556"/>
      <c r="AB212" s="556"/>
      <c r="AC212" s="555"/>
      <c r="AD212" s="555"/>
      <c r="AE212" s="555"/>
      <c r="AF212" s="555"/>
      <c r="AG212" s="319"/>
      <c r="AH212" s="319"/>
      <c r="AI212" s="319"/>
      <c r="AJ212" s="324" t="s">
        <v>240</v>
      </c>
      <c r="AK212" s="324"/>
      <c r="AL212" s="324"/>
      <c r="AM212" s="324"/>
      <c r="AN212" s="324"/>
      <c r="AO212" s="324"/>
      <c r="AP212" s="324"/>
      <c r="AQ212" s="324"/>
      <c r="AR212" s="324"/>
      <c r="AS212" s="324"/>
      <c r="AT212" s="324"/>
      <c r="AU212" s="324"/>
      <c r="AV212" s="324"/>
      <c r="AW212" s="324"/>
      <c r="AX212" s="324"/>
      <c r="AY212" s="324"/>
      <c r="AZ212" s="324"/>
      <c r="BA212" s="319"/>
      <c r="BB212" s="319"/>
      <c r="BC212" s="319"/>
      <c r="BD212" s="319"/>
      <c r="BE212" s="319"/>
      <c r="BF212" s="319"/>
      <c r="BG212" s="319"/>
      <c r="BH212" s="319"/>
      <c r="BI212" s="319"/>
    </row>
    <row r="213" spans="1:61" s="59" customFormat="1" ht="35.25" customHeight="1" x14ac:dyDescent="1.05">
      <c r="AD213" s="319"/>
      <c r="AE213" s="548"/>
      <c r="AF213" s="319"/>
      <c r="AG213" s="319"/>
      <c r="AH213" s="319"/>
      <c r="AI213" s="319"/>
      <c r="AJ213" s="549"/>
      <c r="AK213" s="549"/>
      <c r="AL213" s="549"/>
      <c r="AM213" s="549"/>
      <c r="AN213" s="549"/>
      <c r="AO213" s="549"/>
      <c r="AP213" s="319"/>
      <c r="AQ213" s="555"/>
      <c r="AR213" s="319"/>
      <c r="AS213" s="319"/>
      <c r="AT213" s="319"/>
      <c r="AU213" s="319"/>
      <c r="AV213" s="319"/>
      <c r="AW213" s="319"/>
      <c r="AX213" s="319"/>
      <c r="AY213" s="319"/>
      <c r="AZ213" s="319"/>
      <c r="BA213" s="319"/>
      <c r="BB213" s="319"/>
      <c r="BC213" s="319"/>
      <c r="BD213" s="319"/>
      <c r="BE213" s="319"/>
      <c r="BF213" s="319"/>
      <c r="BG213" s="319"/>
      <c r="BH213" s="319"/>
      <c r="BI213" s="319"/>
    </row>
    <row r="214" spans="1:61" s="28" customFormat="1" ht="95.25" customHeight="1" x14ac:dyDescent="1.05">
      <c r="AD214" s="557"/>
      <c r="AE214" s="558"/>
      <c r="AF214" s="557"/>
      <c r="AG214" s="557"/>
      <c r="AH214" s="557"/>
      <c r="AI214" s="557"/>
      <c r="AK214" s="559"/>
      <c r="AL214" s="559"/>
      <c r="AM214" s="559"/>
      <c r="AN214" s="559"/>
      <c r="AO214" s="559"/>
      <c r="AP214" s="559"/>
      <c r="AQ214" s="559"/>
      <c r="AR214" s="559"/>
      <c r="AS214" s="559"/>
      <c r="AT214" s="559"/>
      <c r="AU214" s="559"/>
      <c r="AV214" s="559"/>
      <c r="AW214" s="557"/>
      <c r="AX214" s="557"/>
      <c r="AY214" s="557"/>
      <c r="AZ214" s="557"/>
      <c r="BF214" s="560"/>
      <c r="BG214" s="560"/>
      <c r="BH214" s="560"/>
      <c r="BI214" s="560"/>
    </row>
    <row r="215" spans="1:61" s="28" customFormat="1" ht="69.75" hidden="1" customHeight="1" x14ac:dyDescent="1.05">
      <c r="A215" s="561"/>
      <c r="B215" s="561"/>
      <c r="C215" s="561"/>
      <c r="D215" s="561"/>
      <c r="E215" s="561"/>
      <c r="F215" s="561"/>
      <c r="G215" s="562"/>
      <c r="H215" s="562"/>
      <c r="I215" s="562"/>
      <c r="J215" s="563"/>
      <c r="K215" s="563"/>
      <c r="L215" s="563"/>
      <c r="M215" s="563"/>
      <c r="N215" s="563"/>
      <c r="O215" s="563"/>
      <c r="P215" s="563"/>
      <c r="Q215" s="563"/>
      <c r="R215" s="563"/>
      <c r="S215" s="563"/>
      <c r="T215" s="563"/>
      <c r="U215" s="563"/>
      <c r="V215" s="563"/>
      <c r="W215" s="563"/>
      <c r="X215" s="563"/>
      <c r="Y215" s="563"/>
      <c r="Z215" s="563"/>
      <c r="AA215" s="563"/>
      <c r="AB215" s="563"/>
      <c r="AC215" s="563"/>
      <c r="AD215" s="557"/>
      <c r="AE215" s="558"/>
      <c r="AF215" s="557"/>
      <c r="AG215" s="557"/>
      <c r="AH215" s="557"/>
      <c r="AI215" s="557"/>
      <c r="AJ215" s="561"/>
      <c r="AK215" s="561"/>
      <c r="AL215" s="561"/>
      <c r="AM215" s="561"/>
      <c r="AN215" s="561"/>
      <c r="AO215" s="561"/>
      <c r="AP215" s="557"/>
      <c r="AQ215" s="557"/>
      <c r="AR215" s="557"/>
      <c r="AS215" s="557"/>
      <c r="AT215" s="557"/>
      <c r="AU215" s="557"/>
      <c r="AV215" s="557"/>
      <c r="AW215" s="557"/>
      <c r="AX215" s="557"/>
      <c r="AY215" s="557"/>
      <c r="AZ215" s="557"/>
      <c r="BF215" s="560"/>
      <c r="BG215" s="560"/>
      <c r="BH215" s="560"/>
      <c r="BI215" s="560"/>
    </row>
    <row r="216" spans="1:61" s="28" customFormat="1" ht="30.6" hidden="1" customHeight="1" x14ac:dyDescent="1.05">
      <c r="R216" s="564"/>
      <c r="S216" s="564"/>
      <c r="AE216" s="558"/>
      <c r="AF216" s="557"/>
      <c r="AG216" s="557"/>
      <c r="AH216" s="557"/>
      <c r="AI216" s="557"/>
      <c r="AJ216" s="557"/>
      <c r="AK216" s="557"/>
      <c r="AL216" s="557"/>
      <c r="AM216" s="557"/>
      <c r="AN216" s="557"/>
      <c r="AO216" s="557"/>
      <c r="AP216" s="557"/>
      <c r="AQ216" s="557"/>
      <c r="AR216" s="557"/>
      <c r="AS216" s="557"/>
      <c r="AT216" s="557"/>
      <c r="AU216" s="557"/>
      <c r="AV216" s="557"/>
      <c r="AW216" s="557"/>
      <c r="AX216" s="557"/>
      <c r="AY216" s="557"/>
      <c r="AZ216" s="557"/>
      <c r="BF216" s="560"/>
      <c r="BG216" s="560"/>
      <c r="BH216" s="560"/>
      <c r="BI216" s="560"/>
    </row>
    <row r="217" spans="1:61" s="28" customFormat="1" ht="24.6" customHeight="1" x14ac:dyDescent="1.05">
      <c r="AG217" s="565"/>
      <c r="AH217" s="565"/>
      <c r="BF217" s="560"/>
      <c r="BG217" s="560"/>
      <c r="BH217" s="560"/>
      <c r="BI217" s="560"/>
    </row>
    <row r="218" spans="1:61" s="28" customFormat="1" ht="129" customHeight="1" x14ac:dyDescent="1.05">
      <c r="AG218" s="41"/>
      <c r="AH218" s="41"/>
      <c r="BF218" s="560"/>
      <c r="BG218" s="560"/>
      <c r="BH218" s="560"/>
      <c r="BI218" s="560"/>
    </row>
    <row r="219" spans="1:61" s="28" customFormat="1" ht="98.25" customHeight="1" x14ac:dyDescent="1.05">
      <c r="AG219" s="41"/>
      <c r="AH219" s="41"/>
      <c r="BF219" s="560"/>
      <c r="BG219" s="560"/>
      <c r="BH219" s="560"/>
      <c r="BI219" s="560"/>
    </row>
    <row r="220" spans="1:61" ht="30.6" customHeight="1" x14ac:dyDescent="0.2">
      <c r="A220" s="566"/>
      <c r="B220" s="566"/>
      <c r="C220" s="566"/>
      <c r="D220" s="566"/>
      <c r="E220" s="566"/>
      <c r="F220" s="566"/>
      <c r="G220" s="566"/>
      <c r="H220" s="566"/>
      <c r="I220" s="566"/>
      <c r="J220" s="566"/>
      <c r="K220" s="566"/>
      <c r="L220" s="566"/>
      <c r="M220" s="566"/>
      <c r="N220" s="566"/>
      <c r="O220" s="566"/>
      <c r="P220" s="566"/>
      <c r="Q220" s="566"/>
      <c r="R220" s="567"/>
      <c r="S220" s="567"/>
      <c r="T220" s="566"/>
      <c r="U220" s="566"/>
      <c r="V220" s="566"/>
      <c r="W220" s="566"/>
      <c r="X220" s="566"/>
      <c r="Y220" s="566"/>
      <c r="Z220" s="566"/>
      <c r="AA220" s="566"/>
      <c r="AB220" s="566"/>
      <c r="AC220" s="566"/>
      <c r="AD220" s="566"/>
      <c r="AE220" s="566"/>
      <c r="AF220" s="566"/>
      <c r="AG220" s="566"/>
      <c r="AH220" s="566"/>
      <c r="AI220" s="566"/>
      <c r="AJ220" s="566"/>
      <c r="AK220" s="566"/>
      <c r="AL220" s="566"/>
      <c r="AM220" s="566"/>
      <c r="AN220" s="566"/>
      <c r="AO220" s="566"/>
      <c r="AP220" s="566"/>
      <c r="AQ220" s="566"/>
      <c r="AR220" s="566"/>
      <c r="AS220" s="566"/>
      <c r="AT220" s="566"/>
      <c r="AU220" s="566"/>
      <c r="AV220" s="566"/>
      <c r="AW220" s="566"/>
      <c r="AX220" s="566"/>
      <c r="AY220" s="566"/>
      <c r="AZ220" s="566"/>
      <c r="BA220" s="566"/>
      <c r="BB220" s="566"/>
      <c r="BC220" s="566"/>
      <c r="BD220" s="566"/>
      <c r="BE220" s="566"/>
      <c r="BF220" s="568"/>
      <c r="BG220" s="568"/>
      <c r="BH220" s="568"/>
      <c r="BI220" s="568"/>
    </row>
    <row r="221" spans="1:61" ht="30.6" customHeight="1" x14ac:dyDescent="0.45">
      <c r="A221" s="56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569"/>
      <c r="S221" s="569"/>
      <c r="T221" s="26"/>
      <c r="U221" s="26"/>
      <c r="V221" s="26"/>
      <c r="W221" s="26"/>
      <c r="X221" s="26"/>
    </row>
    <row r="222" spans="1:61" ht="27" customHeight="1" x14ac:dyDescent="0.2"/>
    <row r="223" spans="1:61" ht="24.6" customHeight="1" x14ac:dyDescent="0.2"/>
    <row r="224" spans="1:61" ht="27" customHeight="1" x14ac:dyDescent="0.2"/>
    <row r="225" ht="24.6" customHeight="1" x14ac:dyDescent="0.2"/>
    <row r="226" ht="27" customHeight="1" x14ac:dyDescent="0.2"/>
    <row r="227" ht="30.6" customHeight="1" x14ac:dyDescent="0.2"/>
    <row r="228" ht="33" customHeight="1" x14ac:dyDescent="0.2"/>
    <row r="229" ht="27" customHeight="1" x14ac:dyDescent="0.2"/>
    <row r="230" ht="24.6" customHeight="1" x14ac:dyDescent="0.2"/>
    <row r="231" ht="27" customHeight="1" x14ac:dyDescent="0.2"/>
    <row r="232" ht="24.6" customHeight="1" x14ac:dyDescent="0.2"/>
    <row r="233" ht="27" customHeight="1" x14ac:dyDescent="0.2"/>
    <row r="234" ht="30.6" customHeight="1" x14ac:dyDescent="0.2"/>
    <row r="235" ht="24.6" customHeight="1" x14ac:dyDescent="0.2"/>
    <row r="236" ht="24.6" customHeight="1" x14ac:dyDescent="0.2"/>
    <row r="237" ht="27" customHeight="1" x14ac:dyDescent="0.2"/>
    <row r="238" ht="30.6" customHeight="1" x14ac:dyDescent="0.2"/>
    <row r="239" ht="30" customHeight="1" x14ac:dyDescent="0.2"/>
  </sheetData>
  <mergeCells count="1326">
    <mergeCell ref="A81:A82"/>
    <mergeCell ref="BF135:BI135"/>
    <mergeCell ref="AX136:AZ136"/>
    <mergeCell ref="BA136:BC136"/>
    <mergeCell ref="Z107:AA107"/>
    <mergeCell ref="AD108:AE108"/>
    <mergeCell ref="Z108:AA108"/>
    <mergeCell ref="Z121:AA121"/>
    <mergeCell ref="AB121:AC121"/>
    <mergeCell ref="BF121:BI121"/>
    <mergeCell ref="Z119:AA119"/>
    <mergeCell ref="BD115:BE115"/>
    <mergeCell ref="AB116:AC116"/>
    <mergeCell ref="Z122:AA122"/>
    <mergeCell ref="BD88:BE88"/>
    <mergeCell ref="AD84:AE84"/>
    <mergeCell ref="Z87:AA87"/>
    <mergeCell ref="AB87:AC87"/>
    <mergeCell ref="BF130:BI130"/>
    <mergeCell ref="BD84:BE84"/>
    <mergeCell ref="Z116:AA116"/>
    <mergeCell ref="Z111:AA111"/>
    <mergeCell ref="AB111:AC111"/>
    <mergeCell ref="AD111:AE111"/>
    <mergeCell ref="BD111:BE111"/>
    <mergeCell ref="BF127:BI127"/>
    <mergeCell ref="BF128:BI128"/>
    <mergeCell ref="BF112:BI112"/>
    <mergeCell ref="AD114:AE114"/>
    <mergeCell ref="BD114:BE114"/>
    <mergeCell ref="T107:U107"/>
    <mergeCell ref="BA105:BC105"/>
    <mergeCell ref="R113:S113"/>
    <mergeCell ref="T113:U113"/>
    <mergeCell ref="BD113:BE113"/>
    <mergeCell ref="V114:W114"/>
    <mergeCell ref="AB114:AC114"/>
    <mergeCell ref="BF83:BI83"/>
    <mergeCell ref="BF84:BI84"/>
    <mergeCell ref="BF85:BI85"/>
    <mergeCell ref="BF86:BI86"/>
    <mergeCell ref="BF88:BI88"/>
    <mergeCell ref="BF89:BI89"/>
    <mergeCell ref="BF115:BI115"/>
    <mergeCell ref="BF116:BI116"/>
    <mergeCell ref="BF119:BI119"/>
    <mergeCell ref="X89:Y89"/>
    <mergeCell ref="X87:Y87"/>
    <mergeCell ref="R111:S111"/>
    <mergeCell ref="T111:U111"/>
    <mergeCell ref="V111:W111"/>
    <mergeCell ref="X111:Y111"/>
    <mergeCell ref="AS141:BA141"/>
    <mergeCell ref="P86:Q86"/>
    <mergeCell ref="R86:S86"/>
    <mergeCell ref="T86:U86"/>
    <mergeCell ref="T118:U118"/>
    <mergeCell ref="V122:W122"/>
    <mergeCell ref="BD107:BE107"/>
    <mergeCell ref="R115:S115"/>
    <mergeCell ref="T115:U115"/>
    <mergeCell ref="V115:W115"/>
    <mergeCell ref="X115:Y115"/>
    <mergeCell ref="Z115:AA115"/>
    <mergeCell ref="P115:Q115"/>
    <mergeCell ref="AD122:AE122"/>
    <mergeCell ref="AB119:AC119"/>
    <mergeCell ref="X116:Y116"/>
    <mergeCell ref="V121:W121"/>
    <mergeCell ref="BD127:BE127"/>
    <mergeCell ref="X130:Y130"/>
    <mergeCell ref="P111:Q111"/>
    <mergeCell ref="B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BD112:BE112"/>
    <mergeCell ref="P114:Q114"/>
    <mergeCell ref="R114:S114"/>
    <mergeCell ref="BF114:BI114"/>
    <mergeCell ref="X107:Y107"/>
    <mergeCell ref="B107:O107"/>
    <mergeCell ref="P107:Q107"/>
    <mergeCell ref="R107:S107"/>
    <mergeCell ref="AB107:AC107"/>
    <mergeCell ref="AD113:AE113"/>
    <mergeCell ref="BF111:BI111"/>
    <mergeCell ref="B111:O111"/>
    <mergeCell ref="A103:A106"/>
    <mergeCell ref="V75:W75"/>
    <mergeCell ref="AD86:AE86"/>
    <mergeCell ref="B103:O106"/>
    <mergeCell ref="R74:S74"/>
    <mergeCell ref="AD90:AE90"/>
    <mergeCell ref="Z89:AA89"/>
    <mergeCell ref="A83:A84"/>
    <mergeCell ref="P83:Q83"/>
    <mergeCell ref="R83:S83"/>
    <mergeCell ref="T83:U83"/>
    <mergeCell ref="V83:W83"/>
    <mergeCell ref="B84:O84"/>
    <mergeCell ref="P84:Q84"/>
    <mergeCell ref="R84:S84"/>
    <mergeCell ref="T84:U84"/>
    <mergeCell ref="V84:W84"/>
    <mergeCell ref="B89:O89"/>
    <mergeCell ref="P89:Q89"/>
    <mergeCell ref="R89:S89"/>
    <mergeCell ref="T89:U89"/>
    <mergeCell ref="V89:W89"/>
    <mergeCell ref="P85:Q85"/>
    <mergeCell ref="R85:S85"/>
    <mergeCell ref="Z84:AA84"/>
    <mergeCell ref="AB84:AC84"/>
    <mergeCell ref="Z105:AA106"/>
    <mergeCell ref="Z75:AA75"/>
    <mergeCell ref="B75:O75"/>
    <mergeCell ref="P75:Q75"/>
    <mergeCell ref="B91:O91"/>
    <mergeCell ref="P91:Q91"/>
    <mergeCell ref="BF64:BI64"/>
    <mergeCell ref="AB75:AC75"/>
    <mergeCell ref="A85:A86"/>
    <mergeCell ref="B85:O85"/>
    <mergeCell ref="A88:A89"/>
    <mergeCell ref="B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V74:W74"/>
    <mergeCell ref="P73:Q73"/>
    <mergeCell ref="V77:W77"/>
    <mergeCell ref="V86:W86"/>
    <mergeCell ref="X86:Y86"/>
    <mergeCell ref="Z86:AA86"/>
    <mergeCell ref="AB86:AC86"/>
    <mergeCell ref="X84:Y84"/>
    <mergeCell ref="B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BD82:BE82"/>
    <mergeCell ref="E183:BC183"/>
    <mergeCell ref="BD183:BI183"/>
    <mergeCell ref="AU136:AW136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BD48:BE48"/>
    <mergeCell ref="BF48:BI48"/>
    <mergeCell ref="P46:Q46"/>
    <mergeCell ref="R46:S46"/>
    <mergeCell ref="T46:U46"/>
    <mergeCell ref="V46:W46"/>
    <mergeCell ref="BF69:BI69"/>
    <mergeCell ref="B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BD80:BE80"/>
    <mergeCell ref="X71:Y71"/>
    <mergeCell ref="BF50:BI51"/>
    <mergeCell ref="BF52:BI52"/>
    <mergeCell ref="A178:D178"/>
    <mergeCell ref="E178:BC178"/>
    <mergeCell ref="BD178:BI178"/>
    <mergeCell ref="BD184:BI184"/>
    <mergeCell ref="R7:AR7"/>
    <mergeCell ref="A188:D188"/>
    <mergeCell ref="E188:BC188"/>
    <mergeCell ref="BD188:BI188"/>
    <mergeCell ref="B125:O125"/>
    <mergeCell ref="P125:Q125"/>
    <mergeCell ref="R125:S125"/>
    <mergeCell ref="T125:U125"/>
    <mergeCell ref="V125:W125"/>
    <mergeCell ref="X125:Y125"/>
    <mergeCell ref="Z125:AA125"/>
    <mergeCell ref="AB125:AC125"/>
    <mergeCell ref="AD125:AE125"/>
    <mergeCell ref="BD125:BE125"/>
    <mergeCell ref="BF125:BI125"/>
    <mergeCell ref="E182:BC182"/>
    <mergeCell ref="BD182:BI182"/>
    <mergeCell ref="B43:O43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183:D183"/>
    <mergeCell ref="E180:BC180"/>
    <mergeCell ref="E151:BC151"/>
    <mergeCell ref="BB142:BI145"/>
    <mergeCell ref="AY142:BA142"/>
    <mergeCell ref="AS142:AU142"/>
    <mergeCell ref="AV142:AX142"/>
    <mergeCell ref="AS143:AU145"/>
    <mergeCell ref="AV143:AX145"/>
    <mergeCell ref="AY143:BA145"/>
    <mergeCell ref="AP142:AR142"/>
    <mergeCell ref="AN142:AO142"/>
    <mergeCell ref="AL142:AM142"/>
    <mergeCell ref="AP143:AR143"/>
    <mergeCell ref="BD158:BI158"/>
    <mergeCell ref="BD153:BI153"/>
    <mergeCell ref="BD155:BI155"/>
    <mergeCell ref="BD159:BI159"/>
    <mergeCell ref="E166:BC166"/>
    <mergeCell ref="BD166:BI166"/>
    <mergeCell ref="BD164:BI164"/>
    <mergeCell ref="E160:BC160"/>
    <mergeCell ref="BD160:BI160"/>
    <mergeCell ref="E161:BC161"/>
    <mergeCell ref="BD161:BI161"/>
    <mergeCell ref="BD169:BI169"/>
    <mergeCell ref="BD170:BI170"/>
    <mergeCell ref="BD180:BI180"/>
    <mergeCell ref="BD148:BI148"/>
    <mergeCell ref="BD172:BI172"/>
    <mergeCell ref="X126:Y126"/>
    <mergeCell ref="AB117:AC117"/>
    <mergeCell ref="AD117:AE117"/>
    <mergeCell ref="AD123:AE123"/>
    <mergeCell ref="R118:S118"/>
    <mergeCell ref="T127:U127"/>
    <mergeCell ref="X127:Y127"/>
    <mergeCell ref="Z127:AA127"/>
    <mergeCell ref="AB127:AC127"/>
    <mergeCell ref="BD152:BI152"/>
    <mergeCell ref="A174:D174"/>
    <mergeCell ref="E174:BC174"/>
    <mergeCell ref="BD174:BI174"/>
    <mergeCell ref="A179:D179"/>
    <mergeCell ref="A172:D172"/>
    <mergeCell ref="E172:BC172"/>
    <mergeCell ref="A176:D176"/>
    <mergeCell ref="E176:BC176"/>
    <mergeCell ref="AP144:AR144"/>
    <mergeCell ref="AP145:AR145"/>
    <mergeCell ref="AN145:AO145"/>
    <mergeCell ref="P121:Q121"/>
    <mergeCell ref="A158:D158"/>
    <mergeCell ref="A157:D157"/>
    <mergeCell ref="E179:BC179"/>
    <mergeCell ref="A177:D177"/>
    <mergeCell ref="E177:BC177"/>
    <mergeCell ref="A155:D155"/>
    <mergeCell ref="A180:D180"/>
    <mergeCell ref="BD187:BI187"/>
    <mergeCell ref="A200:F200"/>
    <mergeCell ref="BF136:BI136"/>
    <mergeCell ref="BD136:BE136"/>
    <mergeCell ref="T135:U135"/>
    <mergeCell ref="V135:W135"/>
    <mergeCell ref="X135:Y135"/>
    <mergeCell ref="Z135:AA135"/>
    <mergeCell ref="A136:S136"/>
    <mergeCell ref="AB135:AC135"/>
    <mergeCell ref="AD135:AE135"/>
    <mergeCell ref="T136:U136"/>
    <mergeCell ref="AD136:AE136"/>
    <mergeCell ref="AF136:AH136"/>
    <mergeCell ref="BD167:BI167"/>
    <mergeCell ref="A148:D148"/>
    <mergeCell ref="A169:D169"/>
    <mergeCell ref="E169:BC169"/>
    <mergeCell ref="AL145:AM145"/>
    <mergeCell ref="AC143:AK143"/>
    <mergeCell ref="AC144:AK144"/>
    <mergeCell ref="A185:D185"/>
    <mergeCell ref="E185:BC185"/>
    <mergeCell ref="BD185:BI185"/>
    <mergeCell ref="A135:S135"/>
    <mergeCell ref="AF135:AH135"/>
    <mergeCell ref="BD179:BI179"/>
    <mergeCell ref="A181:D181"/>
    <mergeCell ref="BD168:BI168"/>
    <mergeCell ref="A137:S137"/>
    <mergeCell ref="AO137:AQ137"/>
    <mergeCell ref="BD181:BI181"/>
    <mergeCell ref="A167:D167"/>
    <mergeCell ref="A150:D150"/>
    <mergeCell ref="E150:BC150"/>
    <mergeCell ref="BD150:BI150"/>
    <mergeCell ref="A173:D173"/>
    <mergeCell ref="E173:BC173"/>
    <mergeCell ref="BD173:BI173"/>
    <mergeCell ref="BD156:BI156"/>
    <mergeCell ref="BD157:BI157"/>
    <mergeCell ref="BD151:BI151"/>
    <mergeCell ref="BD176:BI176"/>
    <mergeCell ref="BD162:BI162"/>
    <mergeCell ref="E170:BC170"/>
    <mergeCell ref="BD171:BI171"/>
    <mergeCell ref="A151:D151"/>
    <mergeCell ref="BD177:BI177"/>
    <mergeCell ref="E162:BC162"/>
    <mergeCell ref="A160:D160"/>
    <mergeCell ref="BD175:BI175"/>
    <mergeCell ref="A166:D166"/>
    <mergeCell ref="A161:D161"/>
    <mergeCell ref="R3:AR4"/>
    <mergeCell ref="BF34:BI34"/>
    <mergeCell ref="V34:W34"/>
    <mergeCell ref="AB41:AC41"/>
    <mergeCell ref="P40:Q40"/>
    <mergeCell ref="Z40:AA40"/>
    <mergeCell ref="BD40:BE40"/>
    <mergeCell ref="T40:U40"/>
    <mergeCell ref="B40:O40"/>
    <mergeCell ref="BF41:BI41"/>
    <mergeCell ref="BD41:BE41"/>
    <mergeCell ref="BF40:BI40"/>
    <mergeCell ref="BD36:BE36"/>
    <mergeCell ref="AD38:AE38"/>
    <mergeCell ref="BD35:BE35"/>
    <mergeCell ref="BF35:BI35"/>
    <mergeCell ref="B41:O41"/>
    <mergeCell ref="BD38:BE38"/>
    <mergeCell ref="BF31:BI31"/>
    <mergeCell ref="BF29:BI29"/>
    <mergeCell ref="AX26:BC26"/>
    <mergeCell ref="BD29:BE29"/>
    <mergeCell ref="AO27:AQ27"/>
    <mergeCell ref="AD27:AE28"/>
    <mergeCell ref="AF27:AH27"/>
    <mergeCell ref="BI13:BI14"/>
    <mergeCell ref="BH13:BH14"/>
    <mergeCell ref="BF30:BI30"/>
    <mergeCell ref="BF13:BF14"/>
    <mergeCell ref="BG13:BG14"/>
    <mergeCell ref="X31:Y31"/>
    <mergeCell ref="BE13:BE14"/>
    <mergeCell ref="BD165:BI165"/>
    <mergeCell ref="BF81:BI81"/>
    <mergeCell ref="T85:U85"/>
    <mergeCell ref="V85:W85"/>
    <mergeCell ref="X85:Y85"/>
    <mergeCell ref="BD124:BE124"/>
    <mergeCell ref="Z126:AA126"/>
    <mergeCell ref="AB126:AC126"/>
    <mergeCell ref="AB133:AC133"/>
    <mergeCell ref="Z130:AA130"/>
    <mergeCell ref="BF124:BI124"/>
    <mergeCell ref="BD130:BE130"/>
    <mergeCell ref="P128:Q128"/>
    <mergeCell ref="R128:S128"/>
    <mergeCell ref="T128:U128"/>
    <mergeCell ref="T130:U130"/>
    <mergeCell ref="V130:W130"/>
    <mergeCell ref="BF126:BI126"/>
    <mergeCell ref="Z133:AA133"/>
    <mergeCell ref="R91:S91"/>
    <mergeCell ref="T91:U91"/>
    <mergeCell ref="V91:W91"/>
    <mergeCell ref="T92:U92"/>
    <mergeCell ref="V92:W92"/>
    <mergeCell ref="T94:U94"/>
    <mergeCell ref="V94:W94"/>
    <mergeCell ref="X94:Y94"/>
    <mergeCell ref="Z94:AA94"/>
    <mergeCell ref="T104:U106"/>
    <mergeCell ref="V104:W106"/>
    <mergeCell ref="X104:AE104"/>
    <mergeCell ref="BB141:BI141"/>
    <mergeCell ref="B83:O83"/>
    <mergeCell ref="P43:Q43"/>
    <mergeCell ref="R43:S43"/>
    <mergeCell ref="T43:U43"/>
    <mergeCell ref="Z74:AA74"/>
    <mergeCell ref="V73:W73"/>
    <mergeCell ref="BF57:BI60"/>
    <mergeCell ref="T58:U60"/>
    <mergeCell ref="V58:W60"/>
    <mergeCell ref="X58:AE58"/>
    <mergeCell ref="BF45:BI45"/>
    <mergeCell ref="B47:O47"/>
    <mergeCell ref="P47:Q47"/>
    <mergeCell ref="R47:S47"/>
    <mergeCell ref="T47:U47"/>
    <mergeCell ref="V47:W47"/>
    <mergeCell ref="X47:Y47"/>
    <mergeCell ref="BF74:BI74"/>
    <mergeCell ref="X74:Y74"/>
    <mergeCell ref="B73:O73"/>
    <mergeCell ref="P51:Q51"/>
    <mergeCell ref="B46:O46"/>
    <mergeCell ref="AB43:AC43"/>
    <mergeCell ref="X46:Y46"/>
    <mergeCell ref="Z46:AA46"/>
    <mergeCell ref="AB46:AC46"/>
    <mergeCell ref="AD46:AE46"/>
    <mergeCell ref="BD46:BE46"/>
    <mergeCell ref="BF46:BI46"/>
    <mergeCell ref="V43:W43"/>
    <mergeCell ref="AB62:AC62"/>
    <mergeCell ref="AD62:AE62"/>
    <mergeCell ref="BF73:BI73"/>
    <mergeCell ref="BF75:BI75"/>
    <mergeCell ref="X117:Y117"/>
    <mergeCell ref="BD117:BE117"/>
    <mergeCell ref="AX133:AZ133"/>
    <mergeCell ref="T75:U75"/>
    <mergeCell ref="T109:U109"/>
    <mergeCell ref="B114:O114"/>
    <mergeCell ref="T114:U114"/>
    <mergeCell ref="Z117:AA117"/>
    <mergeCell ref="Z85:AA85"/>
    <mergeCell ref="AB85:AC85"/>
    <mergeCell ref="AO105:AQ105"/>
    <mergeCell ref="AT99:AY99"/>
    <mergeCell ref="Z77:AA77"/>
    <mergeCell ref="AD75:AE75"/>
    <mergeCell ref="AD77:AE77"/>
    <mergeCell ref="R77:S77"/>
    <mergeCell ref="AD74:AE74"/>
    <mergeCell ref="B115:O115"/>
    <mergeCell ref="AD109:AE109"/>
    <mergeCell ref="BD109:BE109"/>
    <mergeCell ref="BF77:BI77"/>
    <mergeCell ref="BF78:BI78"/>
    <mergeCell ref="BD103:BE106"/>
    <mergeCell ref="B77:O77"/>
    <mergeCell ref="AI105:AK105"/>
    <mergeCell ref="AL105:AN105"/>
    <mergeCell ref="AR105:AT105"/>
    <mergeCell ref="AD76:AE76"/>
    <mergeCell ref="BD83:BE83"/>
    <mergeCell ref="AB89:AC89"/>
    <mergeCell ref="B74:O74"/>
    <mergeCell ref="R69:S69"/>
    <mergeCell ref="AD107:AE107"/>
    <mergeCell ref="AB77:AC77"/>
    <mergeCell ref="AB78:AC78"/>
    <mergeCell ref="AD78:AE78"/>
    <mergeCell ref="T90:U90"/>
    <mergeCell ref="BD78:BE78"/>
    <mergeCell ref="P77:Q77"/>
    <mergeCell ref="AD73:AE73"/>
    <mergeCell ref="BD72:BE72"/>
    <mergeCell ref="AD85:AE85"/>
    <mergeCell ref="AC141:AR141"/>
    <mergeCell ref="A141:AB141"/>
    <mergeCell ref="X142:AB142"/>
    <mergeCell ref="U142:W142"/>
    <mergeCell ref="U143:W145"/>
    <mergeCell ref="Q142:T142"/>
    <mergeCell ref="Q143:T145"/>
    <mergeCell ref="A143:P145"/>
    <mergeCell ref="A142:P142"/>
    <mergeCell ref="X143:AB145"/>
    <mergeCell ref="A115:A116"/>
    <mergeCell ref="Z72:AA72"/>
    <mergeCell ref="A97:Z98"/>
    <mergeCell ref="AM97:BI98"/>
    <mergeCell ref="A99:F99"/>
    <mergeCell ref="H99:Z99"/>
    <mergeCell ref="AB74:AC74"/>
    <mergeCell ref="AB105:AC106"/>
    <mergeCell ref="AD105:AE106"/>
    <mergeCell ref="AF105:AH105"/>
    <mergeCell ref="AJ212:AZ212"/>
    <mergeCell ref="AQ200:BC200"/>
    <mergeCell ref="H200:W200"/>
    <mergeCell ref="A186:D186"/>
    <mergeCell ref="A193:BI194"/>
    <mergeCell ref="R108:S108"/>
    <mergeCell ref="T108:U108"/>
    <mergeCell ref="B90:O90"/>
    <mergeCell ref="V136:W136"/>
    <mergeCell ref="AJ208:AV208"/>
    <mergeCell ref="AJ201:AV201"/>
    <mergeCell ref="AJ207:AO207"/>
    <mergeCell ref="V107:W107"/>
    <mergeCell ref="X90:Y90"/>
    <mergeCell ref="AB90:AC90"/>
    <mergeCell ref="V90:W90"/>
    <mergeCell ref="Z90:AA90"/>
    <mergeCell ref="BD116:BE116"/>
    <mergeCell ref="AB108:AC108"/>
    <mergeCell ref="A208:M208"/>
    <mergeCell ref="BF103:BI106"/>
    <mergeCell ref="BD90:BE90"/>
    <mergeCell ref="V108:W108"/>
    <mergeCell ref="X108:Y108"/>
    <mergeCell ref="P117:Q117"/>
    <mergeCell ref="R117:S117"/>
    <mergeCell ref="T117:U117"/>
    <mergeCell ref="V117:W117"/>
    <mergeCell ref="AU105:AW105"/>
    <mergeCell ref="AX105:AZ105"/>
    <mergeCell ref="BD91:BE91"/>
    <mergeCell ref="BD121:BE121"/>
    <mergeCell ref="BF122:BI122"/>
    <mergeCell ref="V49:W49"/>
    <mergeCell ref="X49:Y49"/>
    <mergeCell ref="Z49:AA49"/>
    <mergeCell ref="AF57:BC57"/>
    <mergeCell ref="AD49:AE49"/>
    <mergeCell ref="T62:U62"/>
    <mergeCell ref="V62:W62"/>
    <mergeCell ref="X62:Y62"/>
    <mergeCell ref="Z62:AA62"/>
    <mergeCell ref="Z53:AA53"/>
    <mergeCell ref="X53:Y53"/>
    <mergeCell ref="V53:W53"/>
    <mergeCell ref="R52:S52"/>
    <mergeCell ref="AB61:AC61"/>
    <mergeCell ref="AD61:AE61"/>
    <mergeCell ref="BD61:BE61"/>
    <mergeCell ref="AD119:AE119"/>
    <mergeCell ref="AM99:AR99"/>
    <mergeCell ref="AB115:AC115"/>
    <mergeCell ref="AD115:AE115"/>
    <mergeCell ref="V118:W118"/>
    <mergeCell ref="AD116:AE116"/>
    <mergeCell ref="V72:W72"/>
    <mergeCell ref="X72:Y72"/>
    <mergeCell ref="R72:S72"/>
    <mergeCell ref="X73:Y73"/>
    <mergeCell ref="T74:U74"/>
    <mergeCell ref="R73:S73"/>
    <mergeCell ref="X83:Y83"/>
    <mergeCell ref="BD73:BE73"/>
    <mergeCell ref="V81:W81"/>
    <mergeCell ref="A13:A14"/>
    <mergeCell ref="W13:W14"/>
    <mergeCell ref="AG13:AI13"/>
    <mergeCell ref="X13:Z13"/>
    <mergeCell ref="A25:A28"/>
    <mergeCell ref="AD43:AE43"/>
    <mergeCell ref="AF103:BC103"/>
    <mergeCell ref="P41:Q41"/>
    <mergeCell ref="X75:Y75"/>
    <mergeCell ref="B51:O51"/>
    <mergeCell ref="AF104:AK104"/>
    <mergeCell ref="AL104:AQ104"/>
    <mergeCell ref="AR104:AW104"/>
    <mergeCell ref="AX104:BC104"/>
    <mergeCell ref="X105:Y106"/>
    <mergeCell ref="B117:O117"/>
    <mergeCell ref="BD131:BE131"/>
    <mergeCell ref="P53:Q53"/>
    <mergeCell ref="P103:Q106"/>
    <mergeCell ref="P72:Q72"/>
    <mergeCell ref="A78:A79"/>
    <mergeCell ref="B79:O79"/>
    <mergeCell ref="P79:Q79"/>
    <mergeCell ref="A52:A53"/>
    <mergeCell ref="B87:O87"/>
    <mergeCell ref="X81:Y81"/>
    <mergeCell ref="Z81:AA81"/>
    <mergeCell ref="AB81:AC81"/>
    <mergeCell ref="AD81:AE81"/>
    <mergeCell ref="BD81:BE81"/>
    <mergeCell ref="P69:Q69"/>
    <mergeCell ref="T72:U72"/>
    <mergeCell ref="BC13:BC14"/>
    <mergeCell ref="AX27:AZ27"/>
    <mergeCell ref="AS13:AS14"/>
    <mergeCell ref="AL27:AN27"/>
    <mergeCell ref="AD29:AE29"/>
    <mergeCell ref="V29:W29"/>
    <mergeCell ref="AL26:AQ26"/>
    <mergeCell ref="T13:V13"/>
    <mergeCell ref="T25:AE25"/>
    <mergeCell ref="BD30:BE30"/>
    <mergeCell ref="AT13:AV13"/>
    <mergeCell ref="AR27:AT27"/>
    <mergeCell ref="AJ13:AJ14"/>
    <mergeCell ref="AF13:AF14"/>
    <mergeCell ref="AA13:AA14"/>
    <mergeCell ref="BA27:BC27"/>
    <mergeCell ref="P30:Q30"/>
    <mergeCell ref="AX13:BA13"/>
    <mergeCell ref="AO13:AR13"/>
    <mergeCell ref="X26:AE26"/>
    <mergeCell ref="Z29:AA29"/>
    <mergeCell ref="X29:Y29"/>
    <mergeCell ref="X27:Y28"/>
    <mergeCell ref="Z27:AA28"/>
    <mergeCell ref="AB27:AC28"/>
    <mergeCell ref="BB13:BB14"/>
    <mergeCell ref="AR26:AW26"/>
    <mergeCell ref="AW13:AW14"/>
    <mergeCell ref="AK13:AN13"/>
    <mergeCell ref="V26:W28"/>
    <mergeCell ref="BF25:BI28"/>
    <mergeCell ref="B34:O34"/>
    <mergeCell ref="P34:Q34"/>
    <mergeCell ref="R34:S34"/>
    <mergeCell ref="T34:U34"/>
    <mergeCell ref="P29:Q29"/>
    <mergeCell ref="V31:W31"/>
    <mergeCell ref="T29:U29"/>
    <mergeCell ref="AD30:AE30"/>
    <mergeCell ref="F13:F14"/>
    <mergeCell ref="J13:J14"/>
    <mergeCell ref="G13:I13"/>
    <mergeCell ref="S13:S14"/>
    <mergeCell ref="R29:S29"/>
    <mergeCell ref="AI27:AK27"/>
    <mergeCell ref="K13:N13"/>
    <mergeCell ref="T30:U30"/>
    <mergeCell ref="V30:W30"/>
    <mergeCell ref="Z34:AA34"/>
    <mergeCell ref="B31:O31"/>
    <mergeCell ref="AB30:AC30"/>
    <mergeCell ref="AD31:AE31"/>
    <mergeCell ref="Z30:AA30"/>
    <mergeCell ref="BD32:BE32"/>
    <mergeCell ref="BF32:BI32"/>
    <mergeCell ref="B33:O33"/>
    <mergeCell ref="P33:Q33"/>
    <mergeCell ref="R33:S33"/>
    <mergeCell ref="T33:U33"/>
    <mergeCell ref="BD13:BD14"/>
    <mergeCell ref="AB13:AE13"/>
    <mergeCell ref="T26:U28"/>
    <mergeCell ref="B30:O30"/>
    <mergeCell ref="B29:O29"/>
    <mergeCell ref="R31:S31"/>
    <mergeCell ref="T31:U31"/>
    <mergeCell ref="P31:Q31"/>
    <mergeCell ref="AD35:AE35"/>
    <mergeCell ref="AB34:AC34"/>
    <mergeCell ref="AD34:AE34"/>
    <mergeCell ref="B32:O32"/>
    <mergeCell ref="AB33:AC33"/>
    <mergeCell ref="AD33:AE33"/>
    <mergeCell ref="V33:W33"/>
    <mergeCell ref="X33:Y33"/>
    <mergeCell ref="Z33:AA33"/>
    <mergeCell ref="B13:E13"/>
    <mergeCell ref="Z31:AA31"/>
    <mergeCell ref="P32:Q32"/>
    <mergeCell ref="R32:S32"/>
    <mergeCell ref="T32:U32"/>
    <mergeCell ref="V32:W32"/>
    <mergeCell ref="X32:Y32"/>
    <mergeCell ref="Z32:AA32"/>
    <mergeCell ref="AB32:AC32"/>
    <mergeCell ref="AD32:AE32"/>
    <mergeCell ref="P25:Q28"/>
    <mergeCell ref="R25:S28"/>
    <mergeCell ref="O13:R13"/>
    <mergeCell ref="AB31:AC31"/>
    <mergeCell ref="AJ200:AO200"/>
    <mergeCell ref="AJ198:BD199"/>
    <mergeCell ref="BD186:BI186"/>
    <mergeCell ref="BD189:BI189"/>
    <mergeCell ref="E189:BC189"/>
    <mergeCell ref="E186:BC186"/>
    <mergeCell ref="E187:BC187"/>
    <mergeCell ref="AJ202:AO202"/>
    <mergeCell ref="AX131:BC131"/>
    <mergeCell ref="A202:F202"/>
    <mergeCell ref="A207:F207"/>
    <mergeCell ref="AB29:AC29"/>
    <mergeCell ref="B25:O28"/>
    <mergeCell ref="X34:Y34"/>
    <mergeCell ref="B35:O35"/>
    <mergeCell ref="P35:Q35"/>
    <mergeCell ref="R35:S35"/>
    <mergeCell ref="T35:U35"/>
    <mergeCell ref="V35:W35"/>
    <mergeCell ref="X35:Y35"/>
    <mergeCell ref="Z35:AA35"/>
    <mergeCell ref="AB35:AC35"/>
    <mergeCell ref="R30:S30"/>
    <mergeCell ref="X30:Y30"/>
    <mergeCell ref="R53:S53"/>
    <mergeCell ref="AF25:BC25"/>
    <mergeCell ref="BD25:BE28"/>
    <mergeCell ref="BD31:BE31"/>
    <mergeCell ref="AU27:AW27"/>
    <mergeCell ref="AF26:AK26"/>
    <mergeCell ref="A198:AC199"/>
    <mergeCell ref="Z41:AA41"/>
    <mergeCell ref="B42:O42"/>
    <mergeCell ref="P42:Q42"/>
    <mergeCell ref="R42:S42"/>
    <mergeCell ref="T42:U42"/>
    <mergeCell ref="V42:W42"/>
    <mergeCell ref="X42:Y42"/>
    <mergeCell ref="Z42:AA42"/>
    <mergeCell ref="B63:O63"/>
    <mergeCell ref="P63:Q63"/>
    <mergeCell ref="R63:S63"/>
    <mergeCell ref="T63:U63"/>
    <mergeCell ref="V63:W63"/>
    <mergeCell ref="X63:Y63"/>
    <mergeCell ref="Z63:AA63"/>
    <mergeCell ref="B50:O50"/>
    <mergeCell ref="T50:U50"/>
    <mergeCell ref="V50:W50"/>
    <mergeCell ref="P52:Q52"/>
    <mergeCell ref="Z114:AA114"/>
    <mergeCell ref="X118:Y118"/>
    <mergeCell ref="Z118:AA118"/>
    <mergeCell ref="AJ215:AO215"/>
    <mergeCell ref="A189:D189"/>
    <mergeCell ref="BD133:BE133"/>
    <mergeCell ref="BD135:BE135"/>
    <mergeCell ref="A133:S133"/>
    <mergeCell ref="A215:F215"/>
    <mergeCell ref="BD118:BE118"/>
    <mergeCell ref="BD119:BE119"/>
    <mergeCell ref="AB109:AC109"/>
    <mergeCell ref="E167:BC167"/>
    <mergeCell ref="A156:D156"/>
    <mergeCell ref="AB118:AC118"/>
    <mergeCell ref="AD118:AE118"/>
    <mergeCell ref="AJ213:AO213"/>
    <mergeCell ref="AJ211:AO211"/>
    <mergeCell ref="B119:O119"/>
    <mergeCell ref="P119:Q119"/>
    <mergeCell ref="R119:S119"/>
    <mergeCell ref="T119:U119"/>
    <mergeCell ref="V119:W119"/>
    <mergeCell ref="A118:A119"/>
    <mergeCell ref="T121:U121"/>
    <mergeCell ref="AD127:AE127"/>
    <mergeCell ref="X121:Y121"/>
    <mergeCell ref="X133:Y133"/>
    <mergeCell ref="A212:AB212"/>
    <mergeCell ref="A210:AF211"/>
    <mergeCell ref="AJ210:BC210"/>
    <mergeCell ref="AQ207:AV207"/>
    <mergeCell ref="AO136:AQ136"/>
    <mergeCell ref="X136:Y136"/>
    <mergeCell ref="Z136:AA136"/>
    <mergeCell ref="AB136:AC136"/>
    <mergeCell ref="AI136:AK136"/>
    <mergeCell ref="E181:BC181"/>
    <mergeCell ref="A184:D184"/>
    <mergeCell ref="V128:W128"/>
    <mergeCell ref="AD128:AE128"/>
    <mergeCell ref="AD126:AE126"/>
    <mergeCell ref="B122:O122"/>
    <mergeCell ref="P122:Q122"/>
    <mergeCell ref="R122:S122"/>
    <mergeCell ref="T122:U122"/>
    <mergeCell ref="AB132:AC132"/>
    <mergeCell ref="AD134:AE134"/>
    <mergeCell ref="A187:D187"/>
    <mergeCell ref="AD124:AE124"/>
    <mergeCell ref="AD133:AE133"/>
    <mergeCell ref="A168:D168"/>
    <mergeCell ref="E168:BC168"/>
    <mergeCell ref="E148:BC148"/>
    <mergeCell ref="E153:BC153"/>
    <mergeCell ref="E155:BC155"/>
    <mergeCell ref="E156:BC156"/>
    <mergeCell ref="E157:BC157"/>
    <mergeCell ref="E158:BC158"/>
    <mergeCell ref="A152:D152"/>
    <mergeCell ref="E152:BC152"/>
    <mergeCell ref="A165:D165"/>
    <mergeCell ref="E165:BC165"/>
    <mergeCell ref="A153:D153"/>
    <mergeCell ref="B116:O116"/>
    <mergeCell ref="P116:Q116"/>
    <mergeCell ref="B113:O113"/>
    <mergeCell ref="P113:Q113"/>
    <mergeCell ref="AC145:AK145"/>
    <mergeCell ref="AC142:AK142"/>
    <mergeCell ref="A201:M201"/>
    <mergeCell ref="AJ209:AO209"/>
    <mergeCell ref="H207:M207"/>
    <mergeCell ref="B118:O118"/>
    <mergeCell ref="P118:Q118"/>
    <mergeCell ref="E184:BC184"/>
    <mergeCell ref="AN143:AO143"/>
    <mergeCell ref="AL143:AM143"/>
    <mergeCell ref="AL144:AM144"/>
    <mergeCell ref="AN144:AO144"/>
    <mergeCell ref="R78:S78"/>
    <mergeCell ref="T78:U78"/>
    <mergeCell ref="V78:W78"/>
    <mergeCell ref="X78:Y78"/>
    <mergeCell ref="A175:D175"/>
    <mergeCell ref="E175:BC175"/>
    <mergeCell ref="Z109:AA109"/>
    <mergeCell ref="X109:Y109"/>
    <mergeCell ref="P90:Q90"/>
    <mergeCell ref="B108:O108"/>
    <mergeCell ref="P108:Q108"/>
    <mergeCell ref="R103:S106"/>
    <mergeCell ref="T103:AE103"/>
    <mergeCell ref="R90:S90"/>
    <mergeCell ref="X91:Y91"/>
    <mergeCell ref="Z91:AA91"/>
    <mergeCell ref="B128:O128"/>
    <mergeCell ref="A206:AE206"/>
    <mergeCell ref="AJ205:BC205"/>
    <mergeCell ref="A162:D162"/>
    <mergeCell ref="BF123:BI123"/>
    <mergeCell ref="B124:O124"/>
    <mergeCell ref="B126:O126"/>
    <mergeCell ref="P126:Q126"/>
    <mergeCell ref="R126:S126"/>
    <mergeCell ref="T126:U126"/>
    <mergeCell ref="V126:W126"/>
    <mergeCell ref="Z120:AA120"/>
    <mergeCell ref="AB120:AC120"/>
    <mergeCell ref="AD120:AE120"/>
    <mergeCell ref="BD120:BE120"/>
    <mergeCell ref="X124:Y124"/>
    <mergeCell ref="Z124:AA124"/>
    <mergeCell ref="AB124:AC124"/>
    <mergeCell ref="BF134:BI134"/>
    <mergeCell ref="AL133:AN133"/>
    <mergeCell ref="AO133:AQ133"/>
    <mergeCell ref="V134:W134"/>
    <mergeCell ref="BA133:BC133"/>
    <mergeCell ref="AR137:AT137"/>
    <mergeCell ref="AU137:AW137"/>
    <mergeCell ref="AX137:AZ137"/>
    <mergeCell ref="BA137:BC137"/>
    <mergeCell ref="BD137:BE137"/>
    <mergeCell ref="P127:Q127"/>
    <mergeCell ref="T134:U134"/>
    <mergeCell ref="A182:D182"/>
    <mergeCell ref="AL136:AN136"/>
    <mergeCell ref="B78:O78"/>
    <mergeCell ref="P78:Q78"/>
    <mergeCell ref="P124:Q124"/>
    <mergeCell ref="R124:S124"/>
    <mergeCell ref="T124:U124"/>
    <mergeCell ref="V124:W124"/>
    <mergeCell ref="BF107:BI107"/>
    <mergeCell ref="BF120:BI120"/>
    <mergeCell ref="BF117:BI117"/>
    <mergeCell ref="B81:O81"/>
    <mergeCell ref="P81:Q81"/>
    <mergeCell ref="R81:S81"/>
    <mergeCell ref="T81:U81"/>
    <mergeCell ref="BD77:BE77"/>
    <mergeCell ref="T77:U77"/>
    <mergeCell ref="V87:W87"/>
    <mergeCell ref="Z78:AA78"/>
    <mergeCell ref="R109:S109"/>
    <mergeCell ref="B123:O123"/>
    <mergeCell ref="P123:Q123"/>
    <mergeCell ref="R123:S123"/>
    <mergeCell ref="T123:U123"/>
    <mergeCell ref="R121:S121"/>
    <mergeCell ref="R116:S116"/>
    <mergeCell ref="B120:O120"/>
    <mergeCell ref="P120:Q120"/>
    <mergeCell ref="T116:U116"/>
    <mergeCell ref="V113:W113"/>
    <mergeCell ref="X113:Y113"/>
    <mergeCell ref="Z113:AA113"/>
    <mergeCell ref="AB113:AC113"/>
    <mergeCell ref="AB91:AC91"/>
    <mergeCell ref="A57:A60"/>
    <mergeCell ref="BF76:BI76"/>
    <mergeCell ref="B53:O53"/>
    <mergeCell ref="R50:S50"/>
    <mergeCell ref="P54:Q54"/>
    <mergeCell ref="R54:S54"/>
    <mergeCell ref="T54:U54"/>
    <mergeCell ref="R51:S51"/>
    <mergeCell ref="T51:U51"/>
    <mergeCell ref="V51:W51"/>
    <mergeCell ref="X51:Y51"/>
    <mergeCell ref="Z51:AA51"/>
    <mergeCell ref="AB51:AC51"/>
    <mergeCell ref="V61:W61"/>
    <mergeCell ref="X61:Y61"/>
    <mergeCell ref="Z61:AA61"/>
    <mergeCell ref="BD53:BE53"/>
    <mergeCell ref="BA59:BC59"/>
    <mergeCell ref="BD57:BE60"/>
    <mergeCell ref="AF58:AK58"/>
    <mergeCell ref="AL58:AQ58"/>
    <mergeCell ref="BD68:BE68"/>
    <mergeCell ref="BF62:BI62"/>
    <mergeCell ref="X67:Y67"/>
    <mergeCell ref="R75:S75"/>
    <mergeCell ref="P50:Q50"/>
    <mergeCell ref="AB71:AC71"/>
    <mergeCell ref="AD71:AE71"/>
    <mergeCell ref="BD71:BE71"/>
    <mergeCell ref="P74:Q74"/>
    <mergeCell ref="AB73:AC73"/>
    <mergeCell ref="BD74:BE74"/>
    <mergeCell ref="B109:O109"/>
    <mergeCell ref="P109:Q109"/>
    <mergeCell ref="X54:Y54"/>
    <mergeCell ref="P1:AT1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BD44:BE44"/>
    <mergeCell ref="Z39:AA39"/>
    <mergeCell ref="B38:O38"/>
    <mergeCell ref="T39:U39"/>
    <mergeCell ref="V39:W39"/>
    <mergeCell ref="X39:Y39"/>
    <mergeCell ref="B37:O37"/>
    <mergeCell ref="P37:Q37"/>
    <mergeCell ref="B39:O39"/>
    <mergeCell ref="AD39:AE39"/>
    <mergeCell ref="R37:S37"/>
    <mergeCell ref="T37:U37"/>
    <mergeCell ref="V37:W37"/>
    <mergeCell ref="B36:O36"/>
    <mergeCell ref="P36:Q36"/>
    <mergeCell ref="R36:S36"/>
    <mergeCell ref="AD37:AE37"/>
    <mergeCell ref="BD37:BE37"/>
    <mergeCell ref="BD76:BE76"/>
    <mergeCell ref="B54:O54"/>
    <mergeCell ref="B62:O62"/>
    <mergeCell ref="P62:Q62"/>
    <mergeCell ref="V67:W67"/>
    <mergeCell ref="R62:S62"/>
    <mergeCell ref="AD53:AE53"/>
    <mergeCell ref="AB53:AC53"/>
    <mergeCell ref="BD49:BE49"/>
    <mergeCell ref="AD51:AE51"/>
    <mergeCell ref="V52:W52"/>
    <mergeCell ref="T52:U52"/>
    <mergeCell ref="R66:S66"/>
    <mergeCell ref="BD65:BE65"/>
    <mergeCell ref="R65:S65"/>
    <mergeCell ref="B49:O49"/>
    <mergeCell ref="T49:U49"/>
    <mergeCell ref="BF72:BI72"/>
    <mergeCell ref="AD70:AE70"/>
    <mergeCell ref="B70:O70"/>
    <mergeCell ref="P70:Q70"/>
    <mergeCell ref="R70:S70"/>
    <mergeCell ref="T70:U70"/>
    <mergeCell ref="V70:W70"/>
    <mergeCell ref="BF71:BI71"/>
    <mergeCell ref="Z71:AA71"/>
    <mergeCell ref="T71:U71"/>
    <mergeCell ref="V71:W71"/>
    <mergeCell ref="AD72:AE72"/>
    <mergeCell ref="B72:O72"/>
    <mergeCell ref="AB72:AC72"/>
    <mergeCell ref="BD62:BE62"/>
    <mergeCell ref="BF53:BI53"/>
    <mergeCell ref="V109:W109"/>
    <mergeCell ref="AD40:AE40"/>
    <mergeCell ref="V40:W40"/>
    <mergeCell ref="R41:S41"/>
    <mergeCell ref="T41:U41"/>
    <mergeCell ref="X41:Y41"/>
    <mergeCell ref="X40:Y40"/>
    <mergeCell ref="BD45:BE45"/>
    <mergeCell ref="T68:U68"/>
    <mergeCell ref="Z67:AA67"/>
    <mergeCell ref="AB67:AC67"/>
    <mergeCell ref="V68:W68"/>
    <mergeCell ref="Z54:AA54"/>
    <mergeCell ref="AB54:AC54"/>
    <mergeCell ref="AD54:AE54"/>
    <mergeCell ref="BD54:BE54"/>
    <mergeCell ref="T61:U61"/>
    <mergeCell ref="AD91:AE91"/>
    <mergeCell ref="X77:Y77"/>
    <mergeCell ref="AD89:AE89"/>
    <mergeCell ref="BD89:BE89"/>
    <mergeCell ref="BD86:BE86"/>
    <mergeCell ref="V116:W116"/>
    <mergeCell ref="AB52:AC52"/>
    <mergeCell ref="Z52:AA52"/>
    <mergeCell ref="X52:Y52"/>
    <mergeCell ref="AU135:AW135"/>
    <mergeCell ref="AX135:AZ135"/>
    <mergeCell ref="AF134:AH134"/>
    <mergeCell ref="AI134:AK134"/>
    <mergeCell ref="AL134:AN134"/>
    <mergeCell ref="AO134:AQ134"/>
    <mergeCell ref="AX134:AZ134"/>
    <mergeCell ref="BA134:BC134"/>
    <mergeCell ref="BD134:BE134"/>
    <mergeCell ref="AF133:AH133"/>
    <mergeCell ref="B57:O60"/>
    <mergeCell ref="P57:Q60"/>
    <mergeCell ref="R57:S60"/>
    <mergeCell ref="T57:AE57"/>
    <mergeCell ref="X122:Y122"/>
    <mergeCell ref="X114:Y114"/>
    <mergeCell ref="BD123:BE123"/>
    <mergeCell ref="BD75:BE75"/>
    <mergeCell ref="T73:U73"/>
    <mergeCell ref="Z73:AA73"/>
    <mergeCell ref="BD85:BE85"/>
    <mergeCell ref="B86:O86"/>
    <mergeCell ref="P87:Q87"/>
    <mergeCell ref="R87:S87"/>
    <mergeCell ref="Z83:AA83"/>
    <mergeCell ref="AB83:AC83"/>
    <mergeCell ref="AD83:AE83"/>
    <mergeCell ref="T87:U87"/>
    <mergeCell ref="AR135:AT135"/>
    <mergeCell ref="BD52:BE52"/>
    <mergeCell ref="X128:Y128"/>
    <mergeCell ref="BD128:BE128"/>
    <mergeCell ref="AR134:AT134"/>
    <mergeCell ref="AU134:AW134"/>
    <mergeCell ref="V127:W127"/>
    <mergeCell ref="BA132:BC132"/>
    <mergeCell ref="BD132:BE132"/>
    <mergeCell ref="X131:Y131"/>
    <mergeCell ref="Z131:AA131"/>
    <mergeCell ref="AB131:AC131"/>
    <mergeCell ref="AD131:AE131"/>
    <mergeCell ref="AF131:AK131"/>
    <mergeCell ref="AL131:AQ131"/>
    <mergeCell ref="AB130:AC130"/>
    <mergeCell ref="AD130:AE130"/>
    <mergeCell ref="AU133:AW133"/>
    <mergeCell ref="AB128:AC128"/>
    <mergeCell ref="AX59:AZ59"/>
    <mergeCell ref="V54:W54"/>
    <mergeCell ref="AR58:AW58"/>
    <mergeCell ref="AD52:AE52"/>
    <mergeCell ref="Z64:AA64"/>
    <mergeCell ref="AB64:AC64"/>
    <mergeCell ref="AD64:AE64"/>
    <mergeCell ref="V123:W123"/>
    <mergeCell ref="X123:Y123"/>
    <mergeCell ref="Z123:AA123"/>
    <mergeCell ref="AB123:AC123"/>
    <mergeCell ref="AD121:AE121"/>
    <mergeCell ref="X119:Y119"/>
    <mergeCell ref="Z47:AA47"/>
    <mergeCell ref="R40:S40"/>
    <mergeCell ref="AB40:AC40"/>
    <mergeCell ref="T53:U53"/>
    <mergeCell ref="R68:S68"/>
    <mergeCell ref="BA135:BC135"/>
    <mergeCell ref="A131:S131"/>
    <mergeCell ref="T131:U131"/>
    <mergeCell ref="V131:W131"/>
    <mergeCell ref="BF133:BI133"/>
    <mergeCell ref="AR136:AT136"/>
    <mergeCell ref="X134:Y134"/>
    <mergeCell ref="Z134:AA134"/>
    <mergeCell ref="AB134:AC134"/>
    <mergeCell ref="V133:W133"/>
    <mergeCell ref="AR131:AW131"/>
    <mergeCell ref="AU132:AW132"/>
    <mergeCell ref="AX132:AZ132"/>
    <mergeCell ref="AF132:AH132"/>
    <mergeCell ref="AI132:AK132"/>
    <mergeCell ref="AL132:AN132"/>
    <mergeCell ref="AO132:AQ132"/>
    <mergeCell ref="AR132:AT132"/>
    <mergeCell ref="AD132:AE132"/>
    <mergeCell ref="A132:S132"/>
    <mergeCell ref="T132:U132"/>
    <mergeCell ref="V132:W132"/>
    <mergeCell ref="X132:Y132"/>
    <mergeCell ref="AI135:AK135"/>
    <mergeCell ref="A134:S134"/>
    <mergeCell ref="AL135:AN135"/>
    <mergeCell ref="AO135:AQ135"/>
    <mergeCell ref="X64:Y64"/>
    <mergeCell ref="BF33:BI33"/>
    <mergeCell ref="BD33:BE33"/>
    <mergeCell ref="AD47:AE47"/>
    <mergeCell ref="BD47:BE47"/>
    <mergeCell ref="BF47:BI47"/>
    <mergeCell ref="B52:O52"/>
    <mergeCell ref="BD39:BE39"/>
    <mergeCell ref="BF44:BI44"/>
    <mergeCell ref="AX58:BC58"/>
    <mergeCell ref="X59:Y60"/>
    <mergeCell ref="Z59:AA60"/>
    <mergeCell ref="AB59:AC60"/>
    <mergeCell ref="AD59:AE60"/>
    <mergeCell ref="AF59:AH59"/>
    <mergeCell ref="AI59:AK59"/>
    <mergeCell ref="X50:Y50"/>
    <mergeCell ref="Z50:AA50"/>
    <mergeCell ref="BF36:BI36"/>
    <mergeCell ref="V41:W41"/>
    <mergeCell ref="AB49:AC49"/>
    <mergeCell ref="AB50:AC50"/>
    <mergeCell ref="AR59:AT59"/>
    <mergeCell ref="AU59:AW59"/>
    <mergeCell ref="BD51:BE51"/>
    <mergeCell ref="AL59:AN59"/>
    <mergeCell ref="AO59:AQ59"/>
    <mergeCell ref="BF54:BI54"/>
    <mergeCell ref="AD41:AE41"/>
    <mergeCell ref="BF43:BI43"/>
    <mergeCell ref="X43:Y43"/>
    <mergeCell ref="Z43:AA43"/>
    <mergeCell ref="P67:Q67"/>
    <mergeCell ref="R67:S67"/>
    <mergeCell ref="T67:U67"/>
    <mergeCell ref="B64:O64"/>
    <mergeCell ref="BD34:BE34"/>
    <mergeCell ref="V36:W36"/>
    <mergeCell ref="X36:Y36"/>
    <mergeCell ref="Z36:AA36"/>
    <mergeCell ref="AB36:AC36"/>
    <mergeCell ref="AD36:AE36"/>
    <mergeCell ref="T36:U36"/>
    <mergeCell ref="BD42:BE42"/>
    <mergeCell ref="AB47:AC47"/>
    <mergeCell ref="AD42:AE42"/>
    <mergeCell ref="AD50:AE50"/>
    <mergeCell ref="BD50:BE50"/>
    <mergeCell ref="AB42:AC42"/>
    <mergeCell ref="P38:Q38"/>
    <mergeCell ref="R38:S38"/>
    <mergeCell ref="T38:U38"/>
    <mergeCell ref="V38:W38"/>
    <mergeCell ref="X38:Y38"/>
    <mergeCell ref="Z38:AA38"/>
    <mergeCell ref="AB38:AC38"/>
    <mergeCell ref="P39:Q39"/>
    <mergeCell ref="R39:S39"/>
    <mergeCell ref="X37:Y37"/>
    <mergeCell ref="Z37:AA37"/>
    <mergeCell ref="AB37:AC37"/>
    <mergeCell ref="AB39:AC39"/>
    <mergeCell ref="P66:Q66"/>
    <mergeCell ref="B61:O61"/>
    <mergeCell ref="BD69:BE69"/>
    <mergeCell ref="V66:W66"/>
    <mergeCell ref="BD66:BE66"/>
    <mergeCell ref="BD67:BE67"/>
    <mergeCell ref="BF42:BI42"/>
    <mergeCell ref="BD43:BE43"/>
    <mergeCell ref="BF110:BI110"/>
    <mergeCell ref="BF90:BI90"/>
    <mergeCell ref="BD87:BE87"/>
    <mergeCell ref="B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BD110:BE110"/>
    <mergeCell ref="BF91:BI91"/>
    <mergeCell ref="AB63:AC63"/>
    <mergeCell ref="AD63:AE63"/>
    <mergeCell ref="BD63:BE63"/>
    <mergeCell ref="BF63:BI63"/>
    <mergeCell ref="B68:O68"/>
    <mergeCell ref="P68:Q68"/>
    <mergeCell ref="B66:O66"/>
    <mergeCell ref="X66:Y66"/>
    <mergeCell ref="Z66:AA66"/>
    <mergeCell ref="AB66:AC66"/>
    <mergeCell ref="AD66:AE66"/>
    <mergeCell ref="B67:O67"/>
    <mergeCell ref="BF79:BI79"/>
    <mergeCell ref="T69:U69"/>
    <mergeCell ref="V69:W69"/>
    <mergeCell ref="X69:Y69"/>
    <mergeCell ref="A154:D154"/>
    <mergeCell ref="E154:BC154"/>
    <mergeCell ref="BD154:BI154"/>
    <mergeCell ref="AD87:AE87"/>
    <mergeCell ref="B76:O76"/>
    <mergeCell ref="P76:Q76"/>
    <mergeCell ref="R76:S76"/>
    <mergeCell ref="BF68:BI68"/>
    <mergeCell ref="BD64:BE64"/>
    <mergeCell ref="B65:O65"/>
    <mergeCell ref="P65:Q65"/>
    <mergeCell ref="T65:U65"/>
    <mergeCell ref="V65:W65"/>
    <mergeCell ref="X65:Y65"/>
    <mergeCell ref="Z65:AA65"/>
    <mergeCell ref="AB65:AC65"/>
    <mergeCell ref="AD65:AE65"/>
    <mergeCell ref="AL137:AN137"/>
    <mergeCell ref="T66:U66"/>
    <mergeCell ref="BF137:BI137"/>
    <mergeCell ref="P64:Q64"/>
    <mergeCell ref="R64:S64"/>
    <mergeCell ref="T64:U64"/>
    <mergeCell ref="V64:W64"/>
    <mergeCell ref="AD67:AE67"/>
    <mergeCell ref="Z69:AA69"/>
    <mergeCell ref="AB69:AC69"/>
    <mergeCell ref="AD69:AE69"/>
    <mergeCell ref="BD93:BE93"/>
    <mergeCell ref="B94:O94"/>
    <mergeCell ref="P94:Q94"/>
    <mergeCell ref="R94:S94"/>
    <mergeCell ref="A163:D163"/>
    <mergeCell ref="E163:BC163"/>
    <mergeCell ref="BD163:BI163"/>
    <mergeCell ref="B69:O69"/>
    <mergeCell ref="B71:O71"/>
    <mergeCell ref="T76:U76"/>
    <mergeCell ref="V76:W76"/>
    <mergeCell ref="X76:Y76"/>
    <mergeCell ref="Z76:AA76"/>
    <mergeCell ref="AB76:AC76"/>
    <mergeCell ref="A149:D149"/>
    <mergeCell ref="E149:BC149"/>
    <mergeCell ref="BD149:BI149"/>
    <mergeCell ref="BD70:BE70"/>
    <mergeCell ref="BF70:BI70"/>
    <mergeCell ref="BF132:BI132"/>
    <mergeCell ref="BF131:BI131"/>
    <mergeCell ref="Z70:AA70"/>
    <mergeCell ref="X70:Y70"/>
    <mergeCell ref="AB70:AC70"/>
    <mergeCell ref="R79:S79"/>
    <mergeCell ref="T79:U79"/>
    <mergeCell ref="V79:W79"/>
    <mergeCell ref="X79:Y79"/>
    <mergeCell ref="Z79:AA79"/>
    <mergeCell ref="AB79:AC79"/>
    <mergeCell ref="AD79:AE79"/>
    <mergeCell ref="BD79:BE79"/>
    <mergeCell ref="AD92:AE92"/>
    <mergeCell ref="BD92:BE92"/>
    <mergeCell ref="BF92:BI92"/>
    <mergeCell ref="B93:O93"/>
    <mergeCell ref="BD126:BE126"/>
    <mergeCell ref="BD108:BE108"/>
    <mergeCell ref="BD122:BE122"/>
    <mergeCell ref="R120:S120"/>
    <mergeCell ref="Z132:AA132"/>
    <mergeCell ref="A130:S130"/>
    <mergeCell ref="A129:BI129"/>
    <mergeCell ref="Z128:AA128"/>
    <mergeCell ref="B127:O127"/>
    <mergeCell ref="AI133:AK133"/>
    <mergeCell ref="BF118:BI118"/>
    <mergeCell ref="B92:O92"/>
    <mergeCell ref="P92:Q92"/>
    <mergeCell ref="R92:S92"/>
    <mergeCell ref="B121:O121"/>
    <mergeCell ref="T120:U120"/>
    <mergeCell ref="V120:W120"/>
    <mergeCell ref="X120:Y120"/>
    <mergeCell ref="R127:S127"/>
    <mergeCell ref="AB122:AC122"/>
    <mergeCell ref="P93:Q93"/>
    <mergeCell ref="R93:S93"/>
    <mergeCell ref="T93:U93"/>
    <mergeCell ref="V93:W93"/>
    <mergeCell ref="X93:Y93"/>
    <mergeCell ref="Z93:AA93"/>
    <mergeCell ref="AB93:AC93"/>
    <mergeCell ref="AD93:AE93"/>
    <mergeCell ref="BF82:BI82"/>
    <mergeCell ref="AB94:AC94"/>
    <mergeCell ref="AD94:AE94"/>
    <mergeCell ref="BD94:BE94"/>
    <mergeCell ref="BO31:BP31"/>
    <mergeCell ref="AR133:AT133"/>
    <mergeCell ref="T133:U133"/>
    <mergeCell ref="AQ211:AV211"/>
    <mergeCell ref="A159:D159"/>
    <mergeCell ref="E159:BC159"/>
    <mergeCell ref="P71:Q71"/>
    <mergeCell ref="R71:S71"/>
    <mergeCell ref="X68:Y68"/>
    <mergeCell ref="Z68:AA68"/>
    <mergeCell ref="AB68:AC68"/>
    <mergeCell ref="AD68:AE68"/>
    <mergeCell ref="T137:U137"/>
    <mergeCell ref="V137:W137"/>
    <mergeCell ref="X137:Y137"/>
    <mergeCell ref="Z137:AA137"/>
    <mergeCell ref="AB137:AC137"/>
    <mergeCell ref="AD137:AE137"/>
    <mergeCell ref="AF137:AH137"/>
    <mergeCell ref="AI137:AK137"/>
    <mergeCell ref="A170:D170"/>
    <mergeCell ref="A171:D171"/>
    <mergeCell ref="E171:BC171"/>
    <mergeCell ref="A164:D164"/>
    <mergeCell ref="E164:BC164"/>
    <mergeCell ref="X92:Y92"/>
    <mergeCell ref="Z92:AA92"/>
    <mergeCell ref="AB92:AC92"/>
  </mergeCells>
  <printOptions horizontalCentered="1"/>
  <pageMargins left="0" right="0" top="0" bottom="0" header="0" footer="0"/>
  <pageSetup paperSize="8" scale="16" fitToHeight="0" orientation="landscape" r:id="rId1"/>
  <rowBreaks count="3" manualBreakCount="3">
    <brk id="56" max="60" man="1"/>
    <brk id="100" max="60" man="1"/>
    <brk id="153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Типовой план ТЭА 4 года </vt:lpstr>
      <vt:lpstr>'Типовой план ТЭА 4 года 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Ulia</cp:lastModifiedBy>
  <cp:lastPrinted>2021-06-29T07:59:09Z</cp:lastPrinted>
  <dcterms:created xsi:type="dcterms:W3CDTF">1999-02-26T09:40:51Z</dcterms:created>
  <dcterms:modified xsi:type="dcterms:W3CDTF">2021-07-05T14:28:50Z</dcterms:modified>
</cp:coreProperties>
</file>