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bookViews>
    <workbookView xWindow="0" yWindow="0" windowWidth="15360" windowHeight="8724"/>
  </bookViews>
  <sheets>
    <sheet name="БТВТ ТИПОВОЙ (исправлен)" sheetId="1" r:id="rId1"/>
  </sheets>
  <definedNames>
    <definedName name="_xlnm._FilterDatabase" localSheetId="0" hidden="1">'БТВТ ТИПОВОЙ (исправлен)'!#REF!</definedName>
    <definedName name="вос" localSheetId="0">#REF!</definedName>
    <definedName name="вт" localSheetId="0">#REF!</definedName>
    <definedName name="дев" localSheetId="0">#REF!</definedName>
    <definedName name="_xlnm.Print_Area" localSheetId="0">'БТВТ ТИПОВОЙ (исправлен)'!$C$1:$CI$248</definedName>
    <definedName name="пер" localSheetId="0">#REF!</definedName>
    <definedName name="пят" localSheetId="0">#REF!</definedName>
    <definedName name="сем" localSheetId="0">#REF!</definedName>
    <definedName name="тр" localSheetId="0">#REF!</definedName>
    <definedName name="чет" localSheetId="0">#REF!</definedName>
    <definedName name="шес" localSheetId="0">#REF!</definedName>
  </definedNames>
  <calcPr calcId="152511"/>
</workbook>
</file>

<file path=xl/calcChain.xml><?xml version="1.0" encoding="utf-8"?>
<calcChain xmlns="http://schemas.openxmlformats.org/spreadsheetml/2006/main">
  <c r="Y155" i="1" l="1"/>
  <c r="CA154" i="1"/>
  <c r="Y154" i="1" s="1"/>
  <c r="Y153" i="1"/>
  <c r="Y152" i="1"/>
  <c r="CI150" i="1"/>
  <c r="D150" i="1"/>
  <c r="C150" i="1" s="1"/>
  <c r="CL149" i="1"/>
  <c r="AU148" i="1"/>
  <c r="AO148" i="1"/>
  <c r="E148" i="1"/>
  <c r="D148" i="1"/>
  <c r="C148" i="1"/>
  <c r="B148" i="1"/>
  <c r="A148" i="1"/>
  <c r="AU147" i="1"/>
  <c r="AO147" i="1"/>
  <c r="E147" i="1"/>
  <c r="D147" i="1"/>
  <c r="C147" i="1"/>
  <c r="B147" i="1"/>
  <c r="A147" i="1"/>
  <c r="AU146" i="1"/>
  <c r="AO146" i="1"/>
  <c r="E146" i="1"/>
  <c r="D146" i="1"/>
  <c r="C146" i="1"/>
  <c r="B146" i="1"/>
  <c r="A146" i="1"/>
  <c r="AU145" i="1"/>
  <c r="AO145" i="1"/>
  <c r="E145" i="1"/>
  <c r="D145" i="1"/>
  <c r="C145" i="1"/>
  <c r="B145" i="1"/>
  <c r="A145" i="1"/>
  <c r="CE144" i="1"/>
  <c r="BY144" i="1"/>
  <c r="BS144" i="1"/>
  <c r="BM144" i="1"/>
  <c r="BG144" i="1"/>
  <c r="BA144" i="1"/>
  <c r="AU144" i="1"/>
  <c r="D144" i="1"/>
  <c r="C144" i="1"/>
  <c r="B144" i="1"/>
  <c r="A144" i="1"/>
  <c r="E143" i="1"/>
  <c r="D143" i="1"/>
  <c r="C143" i="1"/>
  <c r="B143" i="1"/>
  <c r="A143" i="1"/>
  <c r="AA142" i="1"/>
  <c r="Y142" i="1" s="1"/>
  <c r="E142" i="1"/>
  <c r="D142" i="1"/>
  <c r="C142" i="1"/>
  <c r="B142" i="1"/>
  <c r="A142" i="1"/>
  <c r="CI136" i="1"/>
  <c r="CE136" i="1"/>
  <c r="CL136" i="1" s="1"/>
  <c r="CC136" i="1"/>
  <c r="CK136" i="1" s="1"/>
  <c r="CA136" i="1"/>
  <c r="CJ136" i="1" s="1"/>
  <c r="Y136" i="1"/>
  <c r="CK135" i="1"/>
  <c r="CJ135" i="1"/>
  <c r="CE135" i="1"/>
  <c r="BS135" i="1"/>
  <c r="AA135" i="1"/>
  <c r="Y135" i="1"/>
  <c r="D135" i="1"/>
  <c r="CL134" i="1"/>
  <c r="CK134" i="1"/>
  <c r="CJ134" i="1"/>
  <c r="AB134" i="1"/>
  <c r="CK133" i="1"/>
  <c r="CJ133" i="1"/>
  <c r="CE133" i="1"/>
  <c r="BS133" i="1"/>
  <c r="BA133" i="1"/>
  <c r="AA133" i="1"/>
  <c r="Y133" i="1"/>
  <c r="A133" i="1" s="1"/>
  <c r="D133" i="1"/>
  <c r="CL132" i="1"/>
  <c r="CK132" i="1"/>
  <c r="CJ132" i="1"/>
  <c r="AB132" i="1"/>
  <c r="E132" i="1"/>
  <c r="D132" i="1"/>
  <c r="B132" i="1"/>
  <c r="A132" i="1"/>
  <c r="CK131" i="1"/>
  <c r="CJ131" i="1"/>
  <c r="BG131" i="1"/>
  <c r="BA131" i="1"/>
  <c r="AU131" i="1"/>
  <c r="AO131" i="1"/>
  <c r="AA131" i="1"/>
  <c r="Y131" i="1"/>
  <c r="B131" i="1" s="1"/>
  <c r="CL130" i="1"/>
  <c r="CK130" i="1"/>
  <c r="CJ130" i="1"/>
  <c r="AB130" i="1"/>
  <c r="CK129" i="1"/>
  <c r="CJ129" i="1"/>
  <c r="BA129" i="1"/>
  <c r="AU129" i="1"/>
  <c r="AO129" i="1"/>
  <c r="AA129" i="1"/>
  <c r="Y129" i="1"/>
  <c r="B129" i="1" s="1"/>
  <c r="CK128" i="1"/>
  <c r="CJ128" i="1"/>
  <c r="CE128" i="1"/>
  <c r="BY128" i="1"/>
  <c r="BS128" i="1"/>
  <c r="AU128" i="1"/>
  <c r="AO128" i="1"/>
  <c r="AA128" i="1"/>
  <c r="Y128" i="1"/>
  <c r="B128" i="1" s="1"/>
  <c r="CL127" i="1"/>
  <c r="CK127" i="1"/>
  <c r="CJ127" i="1"/>
  <c r="AB127" i="1"/>
  <c r="E127" i="1"/>
  <c r="D127" i="1"/>
  <c r="B127" i="1"/>
  <c r="A127" i="1"/>
  <c r="CK126" i="1"/>
  <c r="CJ126" i="1"/>
  <c r="CE126" i="1"/>
  <c r="BY126" i="1"/>
  <c r="BS126" i="1"/>
  <c r="BM126" i="1"/>
  <c r="BM123" i="1" s="1"/>
  <c r="AU126" i="1"/>
  <c r="AO126" i="1"/>
  <c r="AA126" i="1"/>
  <c r="Y126" i="1"/>
  <c r="E126" i="1"/>
  <c r="D126" i="1"/>
  <c r="CL125" i="1"/>
  <c r="CK125" i="1"/>
  <c r="CJ125" i="1"/>
  <c r="AB125" i="1"/>
  <c r="CK124" i="1"/>
  <c r="CJ124" i="1"/>
  <c r="CE124" i="1"/>
  <c r="BY124" i="1"/>
  <c r="BS124" i="1"/>
  <c r="BG124" i="1"/>
  <c r="BA124" i="1"/>
  <c r="AU124" i="1"/>
  <c r="AA124" i="1"/>
  <c r="Y124" i="1"/>
  <c r="A124" i="1" s="1"/>
  <c r="D124" i="1"/>
  <c r="CC123" i="1"/>
  <c r="CA123" i="1"/>
  <c r="BW123" i="1"/>
  <c r="BU123" i="1"/>
  <c r="BQ123" i="1"/>
  <c r="BO123" i="1"/>
  <c r="BK123" i="1"/>
  <c r="BI123" i="1"/>
  <c r="BE123" i="1"/>
  <c r="BC123" i="1"/>
  <c r="AY123" i="1"/>
  <c r="AW123" i="1"/>
  <c r="AS123" i="1"/>
  <c r="AQ123" i="1"/>
  <c r="AM123" i="1"/>
  <c r="AK123" i="1"/>
  <c r="AI123" i="1"/>
  <c r="AG123" i="1"/>
  <c r="AE123" i="1"/>
  <c r="AC123" i="1"/>
  <c r="A122" i="1"/>
  <c r="A121" i="1"/>
  <c r="D119" i="1"/>
  <c r="C119" i="1"/>
  <c r="B119" i="1"/>
  <c r="D118" i="1"/>
  <c r="C118" i="1"/>
  <c r="B118" i="1"/>
  <c r="CM107" i="1"/>
  <c r="CK107" i="1"/>
  <c r="CJ107" i="1"/>
  <c r="BA107" i="1"/>
  <c r="AU107" i="1"/>
  <c r="AO107" i="1"/>
  <c r="AA107" i="1"/>
  <c r="Y107" i="1"/>
  <c r="E107" i="1"/>
  <c r="D107" i="1"/>
  <c r="CM106" i="1"/>
  <c r="CK106" i="1"/>
  <c r="CJ106" i="1"/>
  <c r="BA106" i="1"/>
  <c r="AU106" i="1"/>
  <c r="AO106" i="1"/>
  <c r="AA106" i="1"/>
  <c r="E106" i="1"/>
  <c r="D106" i="1"/>
  <c r="B106" i="1"/>
  <c r="A106" i="1"/>
  <c r="CM105" i="1"/>
  <c r="CK105" i="1"/>
  <c r="CJ105" i="1"/>
  <c r="BA105" i="1"/>
  <c r="AU105" i="1"/>
  <c r="AO105" i="1"/>
  <c r="AA105" i="1"/>
  <c r="Y105" i="1"/>
  <c r="B105" i="1" s="1"/>
  <c r="E105" i="1"/>
  <c r="D105" i="1"/>
  <c r="CM104" i="1"/>
  <c r="CK104" i="1"/>
  <c r="CJ104" i="1"/>
  <c r="CE104" i="1"/>
  <c r="CE100" i="1" s="1"/>
  <c r="BA104" i="1"/>
  <c r="AU104" i="1"/>
  <c r="AO104" i="1"/>
  <c r="AA104" i="1"/>
  <c r="Y104" i="1"/>
  <c r="B104" i="1" s="1"/>
  <c r="E104" i="1"/>
  <c r="D104" i="1"/>
  <c r="CM103" i="1"/>
  <c r="CK103" i="1"/>
  <c r="CJ103" i="1"/>
  <c r="BA103" i="1"/>
  <c r="AU103" i="1"/>
  <c r="AO103" i="1"/>
  <c r="AA103" i="1"/>
  <c r="Y103" i="1"/>
  <c r="E103" i="1"/>
  <c r="D103" i="1"/>
  <c r="CK102" i="1"/>
  <c r="CJ102" i="1"/>
  <c r="CE102" i="1"/>
  <c r="BY102" i="1"/>
  <c r="BY100" i="1" s="1"/>
  <c r="BA102" i="1"/>
  <c r="AU102" i="1"/>
  <c r="AO102" i="1"/>
  <c r="AG102" i="1"/>
  <c r="AA102" i="1" s="1"/>
  <c r="Y102" i="1"/>
  <c r="B102" i="1" s="1"/>
  <c r="E102" i="1"/>
  <c r="D102" i="1"/>
  <c r="CM101" i="1"/>
  <c r="CK101" i="1"/>
  <c r="CJ101" i="1"/>
  <c r="CE101" i="1"/>
  <c r="AU101" i="1"/>
  <c r="AO101" i="1"/>
  <c r="AA101" i="1"/>
  <c r="Y101" i="1"/>
  <c r="B101" i="1" s="1"/>
  <c r="E101" i="1"/>
  <c r="D101" i="1"/>
  <c r="CI100" i="1"/>
  <c r="CC100" i="1"/>
  <c r="CA100" i="1"/>
  <c r="BW100" i="1"/>
  <c r="BU100" i="1"/>
  <c r="BS100" i="1"/>
  <c r="BQ100" i="1"/>
  <c r="BO100" i="1"/>
  <c r="BM100" i="1"/>
  <c r="BK100" i="1"/>
  <c r="BI100" i="1"/>
  <c r="BG100" i="1"/>
  <c r="BE100" i="1"/>
  <c r="BC100" i="1"/>
  <c r="AY100" i="1"/>
  <c r="AW100" i="1"/>
  <c r="AW88" i="1" s="1"/>
  <c r="AS100" i="1"/>
  <c r="AQ100" i="1"/>
  <c r="AM100" i="1"/>
  <c r="AK100" i="1"/>
  <c r="AI100" i="1"/>
  <c r="AE100" i="1"/>
  <c r="AC100" i="1"/>
  <c r="CM99" i="1"/>
  <c r="CK99" i="1"/>
  <c r="CJ99" i="1"/>
  <c r="CE99" i="1"/>
  <c r="BG99" i="1"/>
  <c r="BA99" i="1"/>
  <c r="AU99" i="1"/>
  <c r="AO99" i="1"/>
  <c r="AA99" i="1"/>
  <c r="E99" i="1"/>
  <c r="D99" i="1"/>
  <c r="B99" i="1"/>
  <c r="A99" i="1"/>
  <c r="CM98" i="1"/>
  <c r="CK98" i="1"/>
  <c r="CJ98" i="1"/>
  <c r="CE98" i="1"/>
  <c r="BA98" i="1"/>
  <c r="AU98" i="1"/>
  <c r="AO98" i="1"/>
  <c r="AA98" i="1"/>
  <c r="Y98" i="1"/>
  <c r="B98" i="1" s="1"/>
  <c r="E98" i="1"/>
  <c r="D98" i="1"/>
  <c r="CM97" i="1"/>
  <c r="CK97" i="1"/>
  <c r="CJ97" i="1"/>
  <c r="CE97" i="1"/>
  <c r="BG97" i="1"/>
  <c r="BA97" i="1"/>
  <c r="AU97" i="1"/>
  <c r="AO97" i="1"/>
  <c r="AA97" i="1"/>
  <c r="Y97" i="1"/>
  <c r="B97" i="1" s="1"/>
  <c r="E97" i="1"/>
  <c r="D97" i="1"/>
  <c r="CM96" i="1"/>
  <c r="CK96" i="1"/>
  <c r="CJ96" i="1"/>
  <c r="CE96" i="1"/>
  <c r="BG96" i="1"/>
  <c r="BA96" i="1"/>
  <c r="AU96" i="1"/>
  <c r="AO96" i="1"/>
  <c r="AA96" i="1"/>
  <c r="Y96" i="1"/>
  <c r="B96" i="1" s="1"/>
  <c r="E96" i="1"/>
  <c r="D96" i="1"/>
  <c r="CM95" i="1"/>
  <c r="CK95" i="1"/>
  <c r="CJ95" i="1"/>
  <c r="CE95" i="1"/>
  <c r="BG95" i="1"/>
  <c r="BG93" i="1" s="1"/>
  <c r="BA95" i="1"/>
  <c r="AU95" i="1"/>
  <c r="AO95" i="1"/>
  <c r="AA95" i="1"/>
  <c r="Y95" i="1"/>
  <c r="B95" i="1" s="1"/>
  <c r="E95" i="1"/>
  <c r="D95" i="1"/>
  <c r="CM94" i="1"/>
  <c r="CK94" i="1"/>
  <c r="CJ94" i="1"/>
  <c r="CE94" i="1"/>
  <c r="AU94" i="1"/>
  <c r="AO94" i="1"/>
  <c r="AA94" i="1"/>
  <c r="Y94" i="1"/>
  <c r="B94" i="1" s="1"/>
  <c r="E94" i="1"/>
  <c r="D94" i="1"/>
  <c r="CI93" i="1"/>
  <c r="CC93" i="1"/>
  <c r="CA93" i="1"/>
  <c r="BY93" i="1"/>
  <c r="BW93" i="1"/>
  <c r="BU93" i="1"/>
  <c r="BS93" i="1"/>
  <c r="BQ93" i="1"/>
  <c r="BO93" i="1"/>
  <c r="BM93" i="1"/>
  <c r="BK93" i="1"/>
  <c r="BI93" i="1"/>
  <c r="BE93" i="1"/>
  <c r="BC93" i="1"/>
  <c r="AY93" i="1"/>
  <c r="AW93" i="1"/>
  <c r="AS93" i="1"/>
  <c r="AQ93" i="1"/>
  <c r="AM93" i="1"/>
  <c r="AK93" i="1"/>
  <c r="AI93" i="1"/>
  <c r="AG93" i="1"/>
  <c r="AE93" i="1"/>
  <c r="AC93" i="1"/>
  <c r="CM92" i="1"/>
  <c r="CK92" i="1"/>
  <c r="CJ92" i="1"/>
  <c r="CE92" i="1"/>
  <c r="BM92" i="1"/>
  <c r="BA92" i="1"/>
  <c r="BA89" i="1" s="1"/>
  <c r="AU92" i="1"/>
  <c r="AU89" i="1" s="1"/>
  <c r="AO92" i="1"/>
  <c r="AA92" i="1"/>
  <c r="Y92" i="1"/>
  <c r="CM91" i="1"/>
  <c r="CK91" i="1"/>
  <c r="CJ91" i="1"/>
  <c r="AO91" i="1"/>
  <c r="CG91" i="1" s="1"/>
  <c r="Y91" i="1"/>
  <c r="C91" i="1" s="1"/>
  <c r="CM90" i="1"/>
  <c r="CL90" i="1"/>
  <c r="CK90" i="1"/>
  <c r="CJ90" i="1"/>
  <c r="CG90" i="1"/>
  <c r="AA90" i="1"/>
  <c r="AA89" i="1" s="1"/>
  <c r="Y90" i="1"/>
  <c r="CI89" i="1"/>
  <c r="CE89" i="1"/>
  <c r="CC89" i="1"/>
  <c r="CA89" i="1"/>
  <c r="BY89" i="1"/>
  <c r="BW89" i="1"/>
  <c r="BU89" i="1"/>
  <c r="BS89" i="1"/>
  <c r="BQ89" i="1"/>
  <c r="BO89" i="1"/>
  <c r="BM89" i="1"/>
  <c r="BK89" i="1"/>
  <c r="BI89" i="1"/>
  <c r="BG89" i="1"/>
  <c r="BE89" i="1"/>
  <c r="BC89" i="1"/>
  <c r="AY89" i="1"/>
  <c r="AW89" i="1"/>
  <c r="AS89" i="1"/>
  <c r="AQ89" i="1"/>
  <c r="AM89" i="1"/>
  <c r="AK89" i="1"/>
  <c r="AI89" i="1"/>
  <c r="AG89" i="1"/>
  <c r="AE89" i="1"/>
  <c r="AC89" i="1"/>
  <c r="AC88" i="1" s="1"/>
  <c r="CI88" i="1"/>
  <c r="CM87" i="1"/>
  <c r="CK87" i="1"/>
  <c r="CJ87" i="1"/>
  <c r="CE87" i="1"/>
  <c r="BS87" i="1"/>
  <c r="BS83" i="1" s="1"/>
  <c r="BG87" i="1"/>
  <c r="BA87" i="1"/>
  <c r="AU87" i="1"/>
  <c r="AO87" i="1"/>
  <c r="Y87" i="1"/>
  <c r="A87" i="1" s="1"/>
  <c r="E87" i="1"/>
  <c r="D87" i="1"/>
  <c r="C87" i="1"/>
  <c r="B87" i="1"/>
  <c r="CM86" i="1"/>
  <c r="CK86" i="1"/>
  <c r="CJ86" i="1"/>
  <c r="CE86" i="1"/>
  <c r="BG86" i="1"/>
  <c r="BA86" i="1"/>
  <c r="AU86" i="1"/>
  <c r="AO86" i="1"/>
  <c r="Y86" i="1"/>
  <c r="C86" i="1" s="1"/>
  <c r="E86" i="1"/>
  <c r="D86" i="1"/>
  <c r="CM85" i="1"/>
  <c r="CK85" i="1"/>
  <c r="CJ85" i="1"/>
  <c r="CE85" i="1"/>
  <c r="BY85" i="1"/>
  <c r="BM85" i="1"/>
  <c r="BM83" i="1" s="1"/>
  <c r="BG85" i="1"/>
  <c r="BA85" i="1"/>
  <c r="AU85" i="1"/>
  <c r="AO85" i="1"/>
  <c r="Y85" i="1"/>
  <c r="E85" i="1"/>
  <c r="CM84" i="1"/>
  <c r="CK84" i="1"/>
  <c r="CJ84" i="1"/>
  <c r="CE84" i="1"/>
  <c r="BG84" i="1"/>
  <c r="BA84" i="1"/>
  <c r="AU84" i="1"/>
  <c r="AO84" i="1"/>
  <c r="AA84" i="1"/>
  <c r="AA83" i="1" s="1"/>
  <c r="Y84" i="1"/>
  <c r="Y83" i="1" s="1"/>
  <c r="E84" i="1"/>
  <c r="D84" i="1"/>
  <c r="CI83" i="1"/>
  <c r="CC83" i="1"/>
  <c r="CA83" i="1"/>
  <c r="BY83" i="1"/>
  <c r="BW83" i="1"/>
  <c r="BU83" i="1"/>
  <c r="BQ83" i="1"/>
  <c r="BO83" i="1"/>
  <c r="BK83" i="1"/>
  <c r="BI83" i="1"/>
  <c r="BE83" i="1"/>
  <c r="BC83" i="1"/>
  <c r="AY83" i="1"/>
  <c r="AW83" i="1"/>
  <c r="AS83" i="1"/>
  <c r="AQ83" i="1"/>
  <c r="AM83" i="1"/>
  <c r="AK83" i="1"/>
  <c r="AI83" i="1"/>
  <c r="AG83" i="1"/>
  <c r="AE83" i="1"/>
  <c r="AC83" i="1"/>
  <c r="CM82" i="1"/>
  <c r="CK82" i="1"/>
  <c r="CJ82" i="1"/>
  <c r="CE82" i="1"/>
  <c r="BS82" i="1"/>
  <c r="BM82" i="1"/>
  <c r="BA82" i="1"/>
  <c r="AU82" i="1"/>
  <c r="AO82" i="1"/>
  <c r="AA82" i="1"/>
  <c r="Y82" i="1"/>
  <c r="B82" i="1" s="1"/>
  <c r="E82" i="1"/>
  <c r="CM81" i="1"/>
  <c r="CK81" i="1"/>
  <c r="CJ81" i="1"/>
  <c r="BS81" i="1"/>
  <c r="BM81" i="1"/>
  <c r="BG81" i="1"/>
  <c r="BA81" i="1"/>
  <c r="AU81" i="1"/>
  <c r="AO81" i="1"/>
  <c r="AO78" i="1" s="1"/>
  <c r="AA81" i="1"/>
  <c r="AA78" i="1" s="1"/>
  <c r="Y81" i="1"/>
  <c r="B81" i="1" s="1"/>
  <c r="E81" i="1"/>
  <c r="D81" i="1"/>
  <c r="CM80" i="1"/>
  <c r="CL80" i="1"/>
  <c r="CK80" i="1"/>
  <c r="CJ80" i="1"/>
  <c r="CM79" i="1"/>
  <c r="CK79" i="1"/>
  <c r="CJ79" i="1"/>
  <c r="CE79" i="1"/>
  <c r="BY79" i="1"/>
  <c r="BS79" i="1"/>
  <c r="BM79" i="1"/>
  <c r="BG79" i="1"/>
  <c r="BA79" i="1"/>
  <c r="Y79" i="1"/>
  <c r="CC78" i="1"/>
  <c r="CA78" i="1"/>
  <c r="BY78" i="1"/>
  <c r="BW78" i="1"/>
  <c r="BU78" i="1"/>
  <c r="BQ78" i="1"/>
  <c r="BO78" i="1"/>
  <c r="BK78" i="1"/>
  <c r="BI78" i="1"/>
  <c r="BE78" i="1"/>
  <c r="BC78" i="1"/>
  <c r="AY78" i="1"/>
  <c r="AW78" i="1"/>
  <c r="AS78" i="1"/>
  <c r="AQ78" i="1"/>
  <c r="AM78" i="1"/>
  <c r="AK78" i="1"/>
  <c r="AI78" i="1"/>
  <c r="AG78" i="1"/>
  <c r="AE78" i="1"/>
  <c r="AC78" i="1"/>
  <c r="CM77" i="1"/>
  <c r="CK77" i="1"/>
  <c r="CJ77" i="1"/>
  <c r="CE77" i="1"/>
  <c r="BY77" i="1"/>
  <c r="BG77" i="1"/>
  <c r="AU77" i="1"/>
  <c r="AU74" i="1" s="1"/>
  <c r="AO77" i="1"/>
  <c r="AA77" i="1"/>
  <c r="Y77" i="1"/>
  <c r="A77" i="1" s="1"/>
  <c r="E77" i="1"/>
  <c r="CM76" i="1"/>
  <c r="CK76" i="1"/>
  <c r="CJ76" i="1"/>
  <c r="CE76" i="1"/>
  <c r="BY76" i="1"/>
  <c r="BS76" i="1"/>
  <c r="BM76" i="1"/>
  <c r="BG76" i="1"/>
  <c r="BA76" i="1"/>
  <c r="AO76" i="1"/>
  <c r="AA76" i="1"/>
  <c r="E76" i="1"/>
  <c r="D76" i="1"/>
  <c r="B76" i="1"/>
  <c r="A76" i="1"/>
  <c r="CM75" i="1"/>
  <c r="CK75" i="1"/>
  <c r="CJ75" i="1"/>
  <c r="CE75" i="1"/>
  <c r="BY75" i="1"/>
  <c r="BS75" i="1"/>
  <c r="BM75" i="1"/>
  <c r="BG75" i="1"/>
  <c r="BA75" i="1"/>
  <c r="AA75" i="1"/>
  <c r="Y75" i="1"/>
  <c r="A75" i="1" s="1"/>
  <c r="E75" i="1"/>
  <c r="D75" i="1"/>
  <c r="CI74" i="1"/>
  <c r="CC74" i="1"/>
  <c r="CA74" i="1"/>
  <c r="BW74" i="1"/>
  <c r="BU74" i="1"/>
  <c r="BQ74" i="1"/>
  <c r="BO74" i="1"/>
  <c r="BK74" i="1"/>
  <c r="BI74" i="1"/>
  <c r="BE74" i="1"/>
  <c r="BC74" i="1"/>
  <c r="AY74" i="1"/>
  <c r="AW74" i="1"/>
  <c r="AS74" i="1"/>
  <c r="AQ74" i="1"/>
  <c r="AM74" i="1"/>
  <c r="AK74" i="1"/>
  <c r="AI74" i="1"/>
  <c r="AG74" i="1"/>
  <c r="AE74" i="1"/>
  <c r="AC74" i="1"/>
  <c r="CM73" i="1"/>
  <c r="CK73" i="1"/>
  <c r="CJ73" i="1"/>
  <c r="CE73" i="1"/>
  <c r="BA73" i="1"/>
  <c r="BA62" i="1" s="1"/>
  <c r="AU73" i="1"/>
  <c r="AO73" i="1"/>
  <c r="AA73" i="1"/>
  <c r="C73" i="1" s="1"/>
  <c r="E73" i="1"/>
  <c r="D73" i="1"/>
  <c r="B73" i="1"/>
  <c r="A73" i="1"/>
  <c r="CM72" i="1"/>
  <c r="CK72" i="1"/>
  <c r="CJ72" i="1"/>
  <c r="CE72" i="1"/>
  <c r="BY72" i="1"/>
  <c r="BS72" i="1"/>
  <c r="BM72" i="1"/>
  <c r="AU72" i="1"/>
  <c r="AO72" i="1"/>
  <c r="AA72" i="1"/>
  <c r="Y72" i="1"/>
  <c r="E72" i="1"/>
  <c r="D72" i="1"/>
  <c r="A71" i="1"/>
  <c r="A70" i="1"/>
  <c r="D68" i="1"/>
  <c r="C68" i="1"/>
  <c r="B68" i="1"/>
  <c r="D67" i="1"/>
  <c r="C67" i="1"/>
  <c r="B67" i="1"/>
  <c r="CM64" i="1"/>
  <c r="CK64" i="1"/>
  <c r="CJ64" i="1"/>
  <c r="CE64" i="1"/>
  <c r="BY64" i="1"/>
  <c r="BS64" i="1"/>
  <c r="AU64" i="1"/>
  <c r="AO64" i="1"/>
  <c r="AA64" i="1"/>
  <c r="C64" i="1" s="1"/>
  <c r="E64" i="1"/>
  <c r="D64" i="1"/>
  <c r="B64" i="1"/>
  <c r="A64" i="1"/>
  <c r="CM63" i="1"/>
  <c r="CK63" i="1"/>
  <c r="CJ63" i="1"/>
  <c r="CE63" i="1"/>
  <c r="BY63" i="1"/>
  <c r="BS63" i="1"/>
  <c r="BM63" i="1"/>
  <c r="AO63" i="1"/>
  <c r="AA63" i="1"/>
  <c r="Y63" i="1"/>
  <c r="A63" i="1" s="1"/>
  <c r="E63" i="1"/>
  <c r="D63" i="1"/>
  <c r="CI62" i="1"/>
  <c r="CC62" i="1"/>
  <c r="CA62" i="1"/>
  <c r="BW62" i="1"/>
  <c r="BQ62" i="1"/>
  <c r="BK62" i="1"/>
  <c r="BG62" i="1"/>
  <c r="BE62" i="1"/>
  <c r="BC62" i="1"/>
  <c r="AY62" i="1"/>
  <c r="AW62" i="1"/>
  <c r="AS62" i="1"/>
  <c r="AM62" i="1"/>
  <c r="AI62" i="1"/>
  <c r="AG62" i="1"/>
  <c r="AE62" i="1"/>
  <c r="AC62" i="1"/>
  <c r="CM61" i="1"/>
  <c r="CK61" i="1"/>
  <c r="CJ61" i="1"/>
  <c r="CE61" i="1"/>
  <c r="BY61" i="1"/>
  <c r="BS61" i="1"/>
  <c r="BM61" i="1"/>
  <c r="BG61" i="1"/>
  <c r="AA61" i="1"/>
  <c r="Y61" i="1"/>
  <c r="E61" i="1"/>
  <c r="D61" i="1"/>
  <c r="CM60" i="1"/>
  <c r="CK60" i="1"/>
  <c r="CJ60" i="1"/>
  <c r="CE60" i="1"/>
  <c r="BY60" i="1"/>
  <c r="BS60" i="1"/>
  <c r="BM60" i="1"/>
  <c r="BG60" i="1"/>
  <c r="AA60" i="1"/>
  <c r="Y60" i="1"/>
  <c r="B60" i="1" s="1"/>
  <c r="E60" i="1"/>
  <c r="D60" i="1"/>
  <c r="CM59" i="1"/>
  <c r="CK59" i="1"/>
  <c r="CJ59" i="1"/>
  <c r="CE59" i="1"/>
  <c r="BY59" i="1"/>
  <c r="BS59" i="1"/>
  <c r="BS58" i="1" s="1"/>
  <c r="BM59" i="1"/>
  <c r="BG59" i="1"/>
  <c r="AA59" i="1"/>
  <c r="Y59" i="1"/>
  <c r="E59" i="1"/>
  <c r="D59" i="1"/>
  <c r="CI58" i="1"/>
  <c r="CC58" i="1"/>
  <c r="CA58" i="1"/>
  <c r="BW58" i="1"/>
  <c r="BU58" i="1"/>
  <c r="BQ58" i="1"/>
  <c r="BO58" i="1"/>
  <c r="BK58" i="1"/>
  <c r="BI58" i="1"/>
  <c r="BE58" i="1"/>
  <c r="BC58" i="1"/>
  <c r="BA58" i="1"/>
  <c r="AY58" i="1"/>
  <c r="AW58" i="1"/>
  <c r="AU58" i="1"/>
  <c r="AS58" i="1"/>
  <c r="AQ58" i="1"/>
  <c r="AO58" i="1"/>
  <c r="AM58" i="1"/>
  <c r="AK58" i="1"/>
  <c r="AI58" i="1"/>
  <c r="AG58" i="1"/>
  <c r="AE58" i="1"/>
  <c r="AC58" i="1"/>
  <c r="CM57" i="1"/>
  <c r="CK57" i="1"/>
  <c r="CJ57" i="1"/>
  <c r="CE57" i="1"/>
  <c r="BM57" i="1"/>
  <c r="BG57" i="1"/>
  <c r="AA57" i="1"/>
  <c r="Y57" i="1"/>
  <c r="B57" i="1" s="1"/>
  <c r="E57" i="1"/>
  <c r="D57" i="1"/>
  <c r="CM56" i="1"/>
  <c r="CK56" i="1"/>
  <c r="CJ56" i="1"/>
  <c r="CE56" i="1"/>
  <c r="BY56" i="1"/>
  <c r="BY55" i="1" s="1"/>
  <c r="BS56" i="1"/>
  <c r="BS55" i="1" s="1"/>
  <c r="BM56" i="1"/>
  <c r="BG56" i="1"/>
  <c r="BA56" i="1"/>
  <c r="BA55" i="1" s="1"/>
  <c r="AA56" i="1"/>
  <c r="Y56" i="1"/>
  <c r="B56" i="1" s="1"/>
  <c r="E56" i="1"/>
  <c r="D56" i="1"/>
  <c r="CI55" i="1"/>
  <c r="CC55" i="1"/>
  <c r="CA55" i="1"/>
  <c r="BW55" i="1"/>
  <c r="BU55" i="1"/>
  <c r="BQ55" i="1"/>
  <c r="BO55" i="1"/>
  <c r="BM55" i="1"/>
  <c r="BK55" i="1"/>
  <c r="BI55" i="1"/>
  <c r="BE55" i="1"/>
  <c r="BC55" i="1"/>
  <c r="AY55" i="1"/>
  <c r="AW55" i="1"/>
  <c r="AU55" i="1"/>
  <c r="AS55" i="1"/>
  <c r="AQ55" i="1"/>
  <c r="AO55" i="1"/>
  <c r="AM55" i="1"/>
  <c r="AK55" i="1"/>
  <c r="AI55" i="1"/>
  <c r="AG55" i="1"/>
  <c r="AE55" i="1"/>
  <c r="AC55" i="1"/>
  <c r="CM54" i="1"/>
  <c r="CK54" i="1"/>
  <c r="CJ54" i="1"/>
  <c r="CE54" i="1"/>
  <c r="BY54" i="1"/>
  <c r="BS54" i="1"/>
  <c r="BM54" i="1"/>
  <c r="BA54" i="1"/>
  <c r="Y54" i="1"/>
  <c r="B54" i="1" s="1"/>
  <c r="E54" i="1"/>
  <c r="CM53" i="1"/>
  <c r="CK53" i="1"/>
  <c r="CJ53" i="1"/>
  <c r="CE53" i="1"/>
  <c r="BY53" i="1"/>
  <c r="BS53" i="1"/>
  <c r="BM53" i="1"/>
  <c r="BG53" i="1"/>
  <c r="AA53" i="1"/>
  <c r="Y53" i="1"/>
  <c r="E53" i="1"/>
  <c r="D53" i="1"/>
  <c r="CM52" i="1"/>
  <c r="CK52" i="1"/>
  <c r="CJ52" i="1"/>
  <c r="CE52" i="1"/>
  <c r="BY52" i="1"/>
  <c r="BY51" i="1" s="1"/>
  <c r="BS52" i="1"/>
  <c r="BM52" i="1"/>
  <c r="BG52" i="1"/>
  <c r="BA52" i="1"/>
  <c r="AA52" i="1"/>
  <c r="Y52" i="1"/>
  <c r="E52" i="1"/>
  <c r="D52" i="1"/>
  <c r="CC51" i="1"/>
  <c r="CA51" i="1"/>
  <c r="BW51" i="1"/>
  <c r="BU51" i="1"/>
  <c r="BQ51" i="1"/>
  <c r="BO51" i="1"/>
  <c r="BK51" i="1"/>
  <c r="BI51" i="1"/>
  <c r="BE51" i="1"/>
  <c r="BC51" i="1"/>
  <c r="AY51" i="1"/>
  <c r="AW51" i="1"/>
  <c r="AU51" i="1"/>
  <c r="AS51" i="1"/>
  <c r="AQ51" i="1"/>
  <c r="AO51" i="1"/>
  <c r="AM51" i="1"/>
  <c r="AK51" i="1"/>
  <c r="AI51" i="1"/>
  <c r="AG51" i="1"/>
  <c r="AE51" i="1"/>
  <c r="AC51" i="1"/>
  <c r="CM50" i="1"/>
  <c r="CL50" i="1"/>
  <c r="CK50" i="1"/>
  <c r="CJ50" i="1"/>
  <c r="CI50" i="1"/>
  <c r="CG50" i="1"/>
  <c r="AA50" i="1"/>
  <c r="CM49" i="1"/>
  <c r="CL49" i="1"/>
  <c r="CK49" i="1"/>
  <c r="CJ49" i="1"/>
  <c r="CG49" i="1"/>
  <c r="AA49" i="1"/>
  <c r="AA48" i="1" s="1"/>
  <c r="CC48" i="1"/>
  <c r="CA48" i="1"/>
  <c r="BW48" i="1"/>
  <c r="BU48" i="1"/>
  <c r="BQ48" i="1"/>
  <c r="BO48" i="1"/>
  <c r="BK48" i="1"/>
  <c r="BI48" i="1"/>
  <c r="BG48" i="1"/>
  <c r="BE48" i="1"/>
  <c r="BC48" i="1"/>
  <c r="BA48" i="1"/>
  <c r="AY48" i="1"/>
  <c r="AW48" i="1"/>
  <c r="AM48" i="1"/>
  <c r="AK48" i="1"/>
  <c r="AI48" i="1"/>
  <c r="AG48" i="1"/>
  <c r="AE48" i="1"/>
  <c r="AC48" i="1"/>
  <c r="Y48" i="1"/>
  <c r="CM47" i="1"/>
  <c r="CL47" i="1"/>
  <c r="CK47" i="1"/>
  <c r="CJ47" i="1"/>
  <c r="CI47" i="1"/>
  <c r="CG47" i="1"/>
  <c r="AA47" i="1"/>
  <c r="CM46" i="1"/>
  <c r="CL46" i="1"/>
  <c r="CK46" i="1"/>
  <c r="CJ46" i="1"/>
  <c r="CG46" i="1"/>
  <c r="CG45" i="1" s="1"/>
  <c r="AA46" i="1"/>
  <c r="CC45" i="1"/>
  <c r="CA45" i="1"/>
  <c r="BW45" i="1"/>
  <c r="BU45" i="1"/>
  <c r="BQ45" i="1"/>
  <c r="BO45" i="1"/>
  <c r="BK45" i="1"/>
  <c r="BI45" i="1"/>
  <c r="BE45" i="1"/>
  <c r="BC45" i="1"/>
  <c r="BA45" i="1"/>
  <c r="CL45" i="1" s="1"/>
  <c r="AY45" i="1"/>
  <c r="AW45" i="1"/>
  <c r="AM45" i="1"/>
  <c r="AK45" i="1"/>
  <c r="AI45" i="1"/>
  <c r="AG45" i="1"/>
  <c r="AE45" i="1"/>
  <c r="AC45" i="1"/>
  <c r="Y45" i="1"/>
  <c r="CM44" i="1"/>
  <c r="CL44" i="1"/>
  <c r="CK44" i="1"/>
  <c r="CJ44" i="1"/>
  <c r="CI44" i="1"/>
  <c r="CG44" i="1"/>
  <c r="AA44" i="1"/>
  <c r="CM43" i="1"/>
  <c r="CL43" i="1"/>
  <c r="CK43" i="1"/>
  <c r="CJ43" i="1"/>
  <c r="CI43" i="1"/>
  <c r="CG43" i="1"/>
  <c r="AA43" i="1"/>
  <c r="CE42" i="1"/>
  <c r="CE39" i="1" s="1"/>
  <c r="CC42" i="1"/>
  <c r="CA42" i="1"/>
  <c r="BY42" i="1"/>
  <c r="BY39" i="1" s="1"/>
  <c r="BW42" i="1"/>
  <c r="BU42" i="1"/>
  <c r="BS42" i="1"/>
  <c r="BS39" i="1" s="1"/>
  <c r="BQ42" i="1"/>
  <c r="BO42" i="1"/>
  <c r="BM42" i="1"/>
  <c r="BM39" i="1" s="1"/>
  <c r="BK42" i="1"/>
  <c r="BI42" i="1"/>
  <c r="BG42" i="1"/>
  <c r="BE42" i="1"/>
  <c r="BC42" i="1"/>
  <c r="AU42" i="1"/>
  <c r="AS42" i="1"/>
  <c r="AS39" i="1" s="1"/>
  <c r="AQ42" i="1"/>
  <c r="AQ39" i="1" s="1"/>
  <c r="AM42" i="1"/>
  <c r="AK42" i="1"/>
  <c r="AG42" i="1"/>
  <c r="AE42" i="1"/>
  <c r="Y42" i="1"/>
  <c r="CM41" i="1"/>
  <c r="CL41" i="1"/>
  <c r="CK41" i="1"/>
  <c r="CJ41" i="1"/>
  <c r="CI41" i="1"/>
  <c r="CG41" i="1"/>
  <c r="CG40" i="1" s="1"/>
  <c r="AA41" i="1"/>
  <c r="AA40" i="1" s="1"/>
  <c r="CC40" i="1"/>
  <c r="CA40" i="1"/>
  <c r="BW40" i="1"/>
  <c r="BU40" i="1"/>
  <c r="BQ40" i="1"/>
  <c r="BO40" i="1"/>
  <c r="BK40" i="1"/>
  <c r="BI40" i="1"/>
  <c r="BE40" i="1"/>
  <c r="BC40" i="1"/>
  <c r="AY40" i="1"/>
  <c r="AW40" i="1"/>
  <c r="AO40" i="1"/>
  <c r="CL40" i="1" s="1"/>
  <c r="AM40" i="1"/>
  <c r="AK40" i="1"/>
  <c r="AI40" i="1"/>
  <c r="AG40" i="1"/>
  <c r="AE40" i="1"/>
  <c r="AC40" i="1"/>
  <c r="Y40" i="1"/>
  <c r="CI39" i="1"/>
  <c r="AU39" i="1"/>
  <c r="CI38" i="1"/>
  <c r="A37" i="1"/>
  <c r="A36" i="1"/>
  <c r="D34" i="1"/>
  <c r="C34" i="1"/>
  <c r="B34" i="1"/>
  <c r="D33" i="1"/>
  <c r="C33" i="1"/>
  <c r="B33" i="1"/>
  <c r="CC23" i="1"/>
  <c r="BZ23" i="1"/>
  <c r="BX23" i="1"/>
  <c r="BU23" i="1"/>
  <c r="BR23" i="1"/>
  <c r="BO23" i="1"/>
  <c r="BL22" i="1"/>
  <c r="CF22" i="1" s="1"/>
  <c r="BL21" i="1"/>
  <c r="CF21" i="1" s="1"/>
  <c r="BL20" i="1"/>
  <c r="CF20" i="1" s="1"/>
  <c r="BL19" i="1"/>
  <c r="CF19" i="1" s="1"/>
  <c r="AA74" i="1" l="1"/>
  <c r="BA78" i="1"/>
  <c r="BG78" i="1"/>
  <c r="CL82" i="1"/>
  <c r="AK88" i="1"/>
  <c r="CE123" i="1"/>
  <c r="C135" i="1"/>
  <c r="CL135" i="1"/>
  <c r="C52" i="1"/>
  <c r="AA51" i="1"/>
  <c r="C59" i="1"/>
  <c r="AO89" i="1"/>
  <c r="AA55" i="1"/>
  <c r="BG74" i="1"/>
  <c r="BS78" i="1"/>
  <c r="BW88" i="1"/>
  <c r="BK88" i="1"/>
  <c r="AU100" i="1"/>
  <c r="C126" i="1"/>
  <c r="CE78" i="1"/>
  <c r="BM51" i="1"/>
  <c r="C82" i="1"/>
  <c r="BM78" i="1"/>
  <c r="BS123" i="1"/>
  <c r="CG144" i="1"/>
  <c r="CE62" i="1"/>
  <c r="AQ38" i="1"/>
  <c r="AG39" i="1"/>
  <c r="AG38" i="1" s="1"/>
  <c r="A60" i="1"/>
  <c r="AA58" i="1"/>
  <c r="BM62" i="1"/>
  <c r="CE74" i="1"/>
  <c r="B77" i="1"/>
  <c r="A82" i="1"/>
  <c r="AO83" i="1"/>
  <c r="CE83" i="1"/>
  <c r="A105" i="1"/>
  <c r="B124" i="1"/>
  <c r="AU123" i="1"/>
  <c r="CL126" i="1"/>
  <c r="CG52" i="1"/>
  <c r="BS62" i="1"/>
  <c r="AU62" i="1"/>
  <c r="CK78" i="1"/>
  <c r="AU78" i="1"/>
  <c r="AG100" i="1"/>
  <c r="AG88" i="1" s="1"/>
  <c r="AG150" i="1" s="1"/>
  <c r="BG123" i="1"/>
  <c r="AA123" i="1"/>
  <c r="AS38" i="1"/>
  <c r="BG39" i="1"/>
  <c r="AA45" i="1"/>
  <c r="CG48" i="1"/>
  <c r="Y51" i="1"/>
  <c r="C54" i="1"/>
  <c r="CG57" i="1"/>
  <c r="CM58" i="1"/>
  <c r="CJ58" i="1"/>
  <c r="B59" i="1"/>
  <c r="BY58" i="1"/>
  <c r="BS74" i="1"/>
  <c r="AI88" i="1"/>
  <c r="BC88" i="1"/>
  <c r="Y89" i="1"/>
  <c r="CC88" i="1"/>
  <c r="CE93" i="1"/>
  <c r="AA93" i="1"/>
  <c r="B133" i="1"/>
  <c r="Y58" i="1"/>
  <c r="BM58" i="1"/>
  <c r="CL61" i="1"/>
  <c r="Y62" i="1"/>
  <c r="CM83" i="1"/>
  <c r="CJ83" i="1"/>
  <c r="AE88" i="1"/>
  <c r="CM88" i="1" s="1"/>
  <c r="BQ88" i="1"/>
  <c r="AU93" i="1"/>
  <c r="CE55" i="1"/>
  <c r="CE58" i="1"/>
  <c r="BG88" i="1"/>
  <c r="CM51" i="1"/>
  <c r="CJ51" i="1"/>
  <c r="BA51" i="1"/>
  <c r="A54" i="1"/>
  <c r="Y55" i="1"/>
  <c r="C56" i="1"/>
  <c r="A59" i="1"/>
  <c r="CM62" i="1"/>
  <c r="CJ62" i="1"/>
  <c r="BA74" i="1"/>
  <c r="BM74" i="1"/>
  <c r="BY74" i="1"/>
  <c r="AO74" i="1"/>
  <c r="C77" i="1"/>
  <c r="CL84" i="1"/>
  <c r="CL85" i="1"/>
  <c r="B86" i="1"/>
  <c r="CL86" i="1"/>
  <c r="BA83" i="1"/>
  <c r="BG83" i="1"/>
  <c r="AQ88" i="1"/>
  <c r="AQ150" i="1" s="1"/>
  <c r="AQ157" i="1" s="1"/>
  <c r="BE88" i="1"/>
  <c r="BI88" i="1"/>
  <c r="BU88" i="1"/>
  <c r="BS88" i="1"/>
  <c r="CA88" i="1"/>
  <c r="CL102" i="1"/>
  <c r="CL107" i="1"/>
  <c r="CK123" i="1"/>
  <c r="AS88" i="1"/>
  <c r="AS150" i="1" s="1"/>
  <c r="AS151" i="1" s="1"/>
  <c r="AM39" i="1"/>
  <c r="AM38" i="1" s="1"/>
  <c r="BO39" i="1"/>
  <c r="BO38" i="1" s="1"/>
  <c r="CG42" i="1"/>
  <c r="BW39" i="1"/>
  <c r="BW38" i="1" s="1"/>
  <c r="BA39" i="1"/>
  <c r="CL39" i="1" s="1"/>
  <c r="AC39" i="1"/>
  <c r="AC38" i="1" s="1"/>
  <c r="AY39" i="1"/>
  <c r="AY38" i="1" s="1"/>
  <c r="BK39" i="1"/>
  <c r="BK38" i="1" s="1"/>
  <c r="BK150" i="1" s="1"/>
  <c r="BK151" i="1" s="1"/>
  <c r="CM42" i="1"/>
  <c r="CJ42" i="1"/>
  <c r="CL42" i="1"/>
  <c r="AA42" i="1"/>
  <c r="AI39" i="1"/>
  <c r="AI38" i="1" s="1"/>
  <c r="AI150" i="1" s="1"/>
  <c r="CK45" i="1"/>
  <c r="BC39" i="1"/>
  <c r="BC38" i="1" s="1"/>
  <c r="CA39" i="1"/>
  <c r="CA38" i="1" s="1"/>
  <c r="CA150" i="1" s="1"/>
  <c r="CM48" i="1"/>
  <c r="CJ48" i="1"/>
  <c r="CL48" i="1"/>
  <c r="C53" i="1"/>
  <c r="CL53" i="1"/>
  <c r="BS51" i="1"/>
  <c r="CE51" i="1"/>
  <c r="CC39" i="1"/>
  <c r="CC38" i="1" s="1"/>
  <c r="C61" i="1"/>
  <c r="B61" i="1"/>
  <c r="C79" i="1"/>
  <c r="B79" i="1"/>
  <c r="Y78" i="1"/>
  <c r="C84" i="1"/>
  <c r="B84" i="1"/>
  <c r="CL87" i="1"/>
  <c r="AU83" i="1"/>
  <c r="AU38" i="1" s="1"/>
  <c r="CK89" i="1"/>
  <c r="AM88" i="1"/>
  <c r="C107" i="1"/>
  <c r="B107" i="1"/>
  <c r="B135" i="1"/>
  <c r="A135" i="1"/>
  <c r="BE39" i="1"/>
  <c r="BE38" i="1" s="1"/>
  <c r="BE150" i="1" s="1"/>
  <c r="BE151" i="1" s="1"/>
  <c r="BQ39" i="1"/>
  <c r="BQ38" i="1" s="1"/>
  <c r="CF23" i="1"/>
  <c r="AO39" i="1"/>
  <c r="CK40" i="1"/>
  <c r="AW39" i="1"/>
  <c r="AW38" i="1" s="1"/>
  <c r="AW150" i="1" s="1"/>
  <c r="AW157" i="1" s="1"/>
  <c r="BI39" i="1"/>
  <c r="BI38" i="1" s="1"/>
  <c r="BI150" i="1" s="1"/>
  <c r="BI157" i="1" s="1"/>
  <c r="BU39" i="1"/>
  <c r="BU38" i="1" s="1"/>
  <c r="BU150" i="1" s="1"/>
  <c r="BU157" i="1" s="1"/>
  <c r="CG39" i="1"/>
  <c r="Y39" i="1"/>
  <c r="A52" i="1"/>
  <c r="B53" i="1"/>
  <c r="CK55" i="1"/>
  <c r="BG55" i="1"/>
  <c r="A56" i="1"/>
  <c r="A57" i="1"/>
  <c r="BG58" i="1"/>
  <c r="CK62" i="1"/>
  <c r="AA62" i="1"/>
  <c r="BY62" i="1"/>
  <c r="BY38" i="1" s="1"/>
  <c r="C72" i="1"/>
  <c r="B72" i="1"/>
  <c r="CL72" i="1"/>
  <c r="AO62" i="1"/>
  <c r="B75" i="1"/>
  <c r="Y74" i="1"/>
  <c r="AY88" i="1"/>
  <c r="AY150" i="1" s="1"/>
  <c r="Y100" i="1"/>
  <c r="D100" i="1"/>
  <c r="BO88" i="1"/>
  <c r="C101" i="1"/>
  <c r="A101" i="1"/>
  <c r="BA100" i="1"/>
  <c r="C104" i="1"/>
  <c r="A104" i="1"/>
  <c r="AO100" i="1"/>
  <c r="A107" i="1"/>
  <c r="C63" i="1"/>
  <c r="CL63" i="1"/>
  <c r="CM74" i="1"/>
  <c r="CJ74" i="1"/>
  <c r="CM89" i="1"/>
  <c r="CL89" i="1"/>
  <c r="C90" i="1"/>
  <c r="C92" i="1"/>
  <c r="CL92" i="1"/>
  <c r="CM93" i="1"/>
  <c r="CK93" i="1"/>
  <c r="C95" i="1"/>
  <c r="CL95" i="1"/>
  <c r="C97" i="1"/>
  <c r="CL97" i="1"/>
  <c r="CJ100" i="1"/>
  <c r="E100" i="1"/>
  <c r="CG101" i="1"/>
  <c r="C103" i="1"/>
  <c r="CG103" i="1"/>
  <c r="CL104" i="1"/>
  <c r="C105" i="1"/>
  <c r="CL105" i="1"/>
  <c r="C124" i="1"/>
  <c r="BA123" i="1"/>
  <c r="C128" i="1"/>
  <c r="CL128" i="1"/>
  <c r="C129" i="1"/>
  <c r="CL129" i="1"/>
  <c r="C131" i="1"/>
  <c r="CG131" i="1"/>
  <c r="CG133" i="1"/>
  <c r="CJ89" i="1"/>
  <c r="B92" i="1"/>
  <c r="AE39" i="1"/>
  <c r="AE38" i="1" s="1"/>
  <c r="AK39" i="1"/>
  <c r="CM40" i="1"/>
  <c r="CJ40" i="1"/>
  <c r="CK42" i="1"/>
  <c r="CM45" i="1"/>
  <c r="CJ45" i="1"/>
  <c r="CK48" i="1"/>
  <c r="CK51" i="1"/>
  <c r="BG51" i="1"/>
  <c r="B52" i="1"/>
  <c r="A53" i="1"/>
  <c r="CG54" i="1"/>
  <c r="CM55" i="1"/>
  <c r="CJ55" i="1"/>
  <c r="CG56" i="1"/>
  <c r="CK58" i="1"/>
  <c r="CL64" i="1"/>
  <c r="A72" i="1"/>
  <c r="CG73" i="1"/>
  <c r="CK74" i="1"/>
  <c r="C75" i="1"/>
  <c r="CG75" i="1"/>
  <c r="CL76" i="1"/>
  <c r="CL77" i="1"/>
  <c r="CM78" i="1"/>
  <c r="CJ78" i="1"/>
  <c r="A79" i="1"/>
  <c r="CL79" i="1"/>
  <c r="C81" i="1"/>
  <c r="CL81" i="1"/>
  <c r="CG82" i="1"/>
  <c r="CK83" i="1"/>
  <c r="A84" i="1"/>
  <c r="CG84" i="1"/>
  <c r="CG85" i="1"/>
  <c r="CG86" i="1"/>
  <c r="CG87" i="1"/>
  <c r="CE88" i="1"/>
  <c r="CG105" i="1"/>
  <c r="CG106" i="1"/>
  <c r="CG107" i="1"/>
  <c r="CJ123" i="1"/>
  <c r="BM88" i="1"/>
  <c r="BY123" i="1"/>
  <c r="BY88" i="1" s="1"/>
  <c r="A128" i="1"/>
  <c r="CG128" i="1"/>
  <c r="A129" i="1"/>
  <c r="CG129" i="1"/>
  <c r="A131" i="1"/>
  <c r="CL131" i="1"/>
  <c r="CL133" i="1"/>
  <c r="CL59" i="1"/>
  <c r="C60" i="1"/>
  <c r="CG60" i="1"/>
  <c r="A61" i="1"/>
  <c r="B63" i="1"/>
  <c r="A92" i="1"/>
  <c r="CJ93" i="1"/>
  <c r="C94" i="1"/>
  <c r="CG94" i="1"/>
  <c r="A95" i="1"/>
  <c r="CG95" i="1"/>
  <c r="C96" i="1"/>
  <c r="CG96" i="1"/>
  <c r="BA93" i="1"/>
  <c r="A97" i="1"/>
  <c r="CG97" i="1"/>
  <c r="C98" i="1"/>
  <c r="CL98" i="1"/>
  <c r="CG99" i="1"/>
  <c r="CK100" i="1"/>
  <c r="CL101" i="1"/>
  <c r="CG102" i="1"/>
  <c r="B103" i="1"/>
  <c r="CG104" i="1"/>
  <c r="CG124" i="1"/>
  <c r="B126" i="1"/>
  <c r="C133" i="1"/>
  <c r="AA100" i="1"/>
  <c r="C102" i="1"/>
  <c r="BL23" i="1"/>
  <c r="Y149" i="1" s="1"/>
  <c r="W149" i="1" s="1"/>
  <c r="CL52" i="1"/>
  <c r="CG53" i="1"/>
  <c r="CL54" i="1"/>
  <c r="CL56" i="1"/>
  <c r="CL57" i="1"/>
  <c r="CG59" i="1"/>
  <c r="CL60" i="1"/>
  <c r="CG61" i="1"/>
  <c r="CG63" i="1"/>
  <c r="CG64" i="1"/>
  <c r="CG72" i="1"/>
  <c r="CL73" i="1"/>
  <c r="CL75" i="1"/>
  <c r="CG76" i="1"/>
  <c r="CG77" i="1"/>
  <c r="CG79" i="1"/>
  <c r="CG81" i="1"/>
  <c r="CL91" i="1"/>
  <c r="CG92" i="1"/>
  <c r="CG89" i="1" s="1"/>
  <c r="CL94" i="1"/>
  <c r="CL96" i="1"/>
  <c r="CG98" i="1"/>
  <c r="CL99" i="1"/>
  <c r="CM102" i="1"/>
  <c r="CL103" i="1"/>
  <c r="CL106" i="1"/>
  <c r="CL124" i="1"/>
  <c r="CG126" i="1"/>
  <c r="CG135" i="1"/>
  <c r="AC150" i="1"/>
  <c r="A81" i="1"/>
  <c r="A86" i="1"/>
  <c r="Y93" i="1"/>
  <c r="AO93" i="1"/>
  <c r="A94" i="1"/>
  <c r="A96" i="1"/>
  <c r="A98" i="1"/>
  <c r="A102" i="1"/>
  <c r="A103" i="1"/>
  <c r="Y123" i="1"/>
  <c r="AO123" i="1"/>
  <c r="A126" i="1"/>
  <c r="BG38" i="1" l="1"/>
  <c r="BG150" i="1" s="1"/>
  <c r="CC150" i="1"/>
  <c r="BW150" i="1"/>
  <c r="BW151" i="1" s="1"/>
  <c r="CL100" i="1"/>
  <c r="AU88" i="1"/>
  <c r="AU150" i="1" s="1"/>
  <c r="CL78" i="1"/>
  <c r="AM150" i="1"/>
  <c r="AM151" i="1" s="1"/>
  <c r="CE38" i="1"/>
  <c r="CG55" i="1"/>
  <c r="AE150" i="1"/>
  <c r="BO150" i="1"/>
  <c r="BO157" i="1" s="1"/>
  <c r="BQ150" i="1"/>
  <c r="BQ151" i="1" s="1"/>
  <c r="AA39" i="1"/>
  <c r="CL74" i="1"/>
  <c r="CL55" i="1"/>
  <c r="BS38" i="1"/>
  <c r="BS150" i="1" s="1"/>
  <c r="CL58" i="1"/>
  <c r="CE150" i="1"/>
  <c r="CL62" i="1"/>
  <c r="BC150" i="1"/>
  <c r="BC157" i="1" s="1"/>
  <c r="CL123" i="1"/>
  <c r="AA149" i="1"/>
  <c r="CG51" i="1"/>
  <c r="AA88" i="1"/>
  <c r="CG100" i="1"/>
  <c r="BA88" i="1"/>
  <c r="CM38" i="1"/>
  <c r="CM100" i="1"/>
  <c r="CK38" i="1"/>
  <c r="BA38" i="1"/>
  <c r="BM38" i="1"/>
  <c r="BM150" i="1" s="1"/>
  <c r="BS149" i="1" s="1"/>
  <c r="AY151" i="1"/>
  <c r="CG123" i="1"/>
  <c r="CG93" i="1"/>
  <c r="CL51" i="1"/>
  <c r="BY150" i="1"/>
  <c r="BZ156" i="1" s="1"/>
  <c r="CJ88" i="1"/>
  <c r="Y38" i="1"/>
  <c r="AO38" i="1"/>
  <c r="CK88" i="1"/>
  <c r="CL83" i="1"/>
  <c r="AA38" i="1"/>
  <c r="B100" i="1"/>
  <c r="A100" i="1"/>
  <c r="CK39" i="1"/>
  <c r="CE149" i="1"/>
  <c r="CG74" i="1"/>
  <c r="CM39" i="1"/>
  <c r="CG83" i="1"/>
  <c r="CJ39" i="1"/>
  <c r="AK38" i="1"/>
  <c r="CL93" i="1"/>
  <c r="AO88" i="1"/>
  <c r="CG62" i="1"/>
  <c r="Y88" i="1"/>
  <c r="CG78" i="1"/>
  <c r="CG58" i="1"/>
  <c r="CK150" i="1" l="1"/>
  <c r="BN156" i="1"/>
  <c r="CL38" i="1"/>
  <c r="AA150" i="1"/>
  <c r="CG88" i="1"/>
  <c r="CK151" i="1"/>
  <c r="BA150" i="1"/>
  <c r="Y150" i="1"/>
  <c r="E150" i="1" s="1"/>
  <c r="BY149" i="1"/>
  <c r="CG38" i="1"/>
  <c r="AK150" i="1"/>
  <c r="CJ38" i="1"/>
  <c r="CL88" i="1"/>
  <c r="AO150" i="1"/>
  <c r="CG150" i="1" l="1"/>
  <c r="CJ152" i="1" s="1"/>
  <c r="BB156" i="1"/>
  <c r="BG149" i="1"/>
  <c r="AK157" i="1"/>
  <c r="CJ150" i="1"/>
  <c r="AU149" i="1"/>
  <c r="AP156" i="1"/>
  <c r="CL150" i="1"/>
  <c r="CN150" i="1" s="1"/>
</calcChain>
</file>

<file path=xl/sharedStrings.xml><?xml version="1.0" encoding="utf-8"?>
<sst xmlns="http://schemas.openxmlformats.org/spreadsheetml/2006/main" count="1018" uniqueCount="487">
  <si>
    <t>УТВЕРЖДАЮ</t>
  </si>
  <si>
    <t xml:space="preserve">МИНИСТЕРСТВО ОБРАЗОВАНИЯ РЕСПУБЛИКИ БЕЛАРУСЬ </t>
  </si>
  <si>
    <t xml:space="preserve">Первый заместитель </t>
  </si>
  <si>
    <t xml:space="preserve">Министра образования </t>
  </si>
  <si>
    <t>ТИПОВОЙ УЧЕБНЫЙ ПЛАН</t>
  </si>
  <si>
    <t>Республики Беларусь</t>
  </si>
  <si>
    <t>_______________  И.А.Старовойтова</t>
  </si>
  <si>
    <t>Специальность: 1-37 01 04 Многоцелевые гусеничные и колесные машины (по направлениям)</t>
  </si>
  <si>
    <t>«___»_________ 2021 г.</t>
  </si>
  <si>
    <t>Направление специальности: 1-37 01 04-02   Многоцелевые  гусеничные  и колесные машины (эксплуатация и ремонт  бронетанкового  вооружения и техники)</t>
  </si>
  <si>
    <t>Регистрационный № _____________</t>
  </si>
  <si>
    <t>Срок обучения: 4 года</t>
  </si>
  <si>
    <r>
      <t xml:space="preserve">   I.  Г р а ф и к   о б р а з о в а т е л ь н о г о  п р о ц е с с а </t>
    </r>
    <r>
      <rPr>
        <b/>
        <vertAlign val="superscript"/>
        <sz val="18"/>
        <rFont val="Times New Roman"/>
        <family val="1"/>
        <charset val="204"/>
      </rPr>
      <t>1</t>
    </r>
    <r>
      <rPr>
        <b/>
        <sz val="18"/>
        <rFont val="Times New Roman"/>
        <family val="1"/>
        <charset val="204"/>
      </rPr>
      <t xml:space="preserve">  </t>
    </r>
  </si>
  <si>
    <t>II. Сводные данные по бюджету времени (в неделях)</t>
  </si>
  <si>
    <t>КУРСЫ</t>
  </si>
  <si>
    <t>август</t>
  </si>
  <si>
    <t>сентябрь</t>
  </si>
  <si>
    <t>октябрь</t>
  </si>
  <si>
    <t xml:space="preserve">  ноябрь</t>
  </si>
  <si>
    <t>декабрь</t>
  </si>
  <si>
    <t xml:space="preserve">  январь</t>
  </si>
  <si>
    <t xml:space="preserve"> февраль</t>
  </si>
  <si>
    <t xml:space="preserve">   март</t>
  </si>
  <si>
    <t xml:space="preserve"> апрель</t>
  </si>
  <si>
    <t xml:space="preserve"> май</t>
  </si>
  <si>
    <t xml:space="preserve">   июнь</t>
  </si>
  <si>
    <t>июль</t>
  </si>
  <si>
    <t>Теоретическое обучение</t>
  </si>
  <si>
    <t>Экзаменационные сессии</t>
  </si>
  <si>
    <t>Учебные 
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</si>
  <si>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</si>
  <si>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</si>
  <si>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</si>
  <si>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</si>
  <si>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</si>
  <si>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29</t>
  </si>
  <si>
    <t>27</t>
  </si>
  <si>
    <t>26</t>
  </si>
  <si>
    <t>23</t>
  </si>
  <si>
    <t>30</t>
  </si>
  <si>
    <t>4</t>
  </si>
  <si>
    <t>11</t>
  </si>
  <si>
    <t>18</t>
  </si>
  <si>
    <t>25</t>
  </si>
  <si>
    <t>1</t>
  </si>
  <si>
    <t>8</t>
  </si>
  <si>
    <t>15</t>
  </si>
  <si>
    <t>22</t>
  </si>
  <si>
    <t>09</t>
  </si>
  <si>
    <t>6</t>
  </si>
  <si>
    <t>13</t>
  </si>
  <si>
    <t>20</t>
  </si>
  <si>
    <t>10</t>
  </si>
  <si>
    <t>3</t>
  </si>
  <si>
    <t>17</t>
  </si>
  <si>
    <t>24</t>
  </si>
  <si>
    <t>12</t>
  </si>
  <si>
    <t>5</t>
  </si>
  <si>
    <t>19</t>
  </si>
  <si>
    <t>01</t>
  </si>
  <si>
    <t>2</t>
  </si>
  <si>
    <t>9</t>
  </si>
  <si>
    <t>16</t>
  </si>
  <si>
    <t>02</t>
  </si>
  <si>
    <t>03</t>
  </si>
  <si>
    <t>04</t>
  </si>
  <si>
    <t>06</t>
  </si>
  <si>
    <t>07</t>
  </si>
  <si>
    <t>31</t>
  </si>
  <si>
    <t>7</t>
  </si>
  <si>
    <t>14</t>
  </si>
  <si>
    <t>21</t>
  </si>
  <si>
    <t>28</t>
  </si>
  <si>
    <t>05</t>
  </si>
  <si>
    <t>08</t>
  </si>
  <si>
    <t>I</t>
  </si>
  <si>
    <r>
      <rPr>
        <sz val="16"/>
        <rFont val="Times New Roman"/>
        <family val="1"/>
        <charset val="204"/>
      </rPr>
      <t>4</t>
    </r>
    <r>
      <rPr>
        <vertAlign val="superscript"/>
        <sz val="16"/>
        <rFont val="Times New Roman"/>
        <family val="1"/>
        <charset val="204"/>
      </rPr>
      <t xml:space="preserve"> 1</t>
    </r>
  </si>
  <si>
    <t>:</t>
  </si>
  <si>
    <t>=</t>
  </si>
  <si>
    <t>О</t>
  </si>
  <si>
    <t>II</t>
  </si>
  <si>
    <t>III</t>
  </si>
  <si>
    <t>Х</t>
  </si>
  <si>
    <t>IV</t>
  </si>
  <si>
    <t xml:space="preserve"> //</t>
  </si>
  <si>
    <t>/</t>
  </si>
  <si>
    <t>Обозначения :</t>
  </si>
  <si>
    <t>---</t>
  </si>
  <si>
    <t xml:space="preserve"> теоретическое обучение</t>
  </si>
  <si>
    <t>учебная практика</t>
  </si>
  <si>
    <t xml:space="preserve"> 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</si>
  <si>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</si>
  <si>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</si>
  <si>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</si>
  <si>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</si>
  <si>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 xml:space="preserve"> </t>
  </si>
  <si>
    <t>III.  П л а н   о б р а з о в а т е л ь н о г о   п р о ц е с с а</t>
  </si>
  <si>
    <t>№
 п/п</t>
  </si>
  <si>
    <t xml:space="preserve">Название  модуля, 
учебной дисциплины, 
курсового проекта                             (курсовой работы)
</t>
  </si>
  <si>
    <t>Экзамены</t>
  </si>
  <si>
    <t>Зачеты</t>
  </si>
  <si>
    <t>Количество академических часов</t>
  </si>
  <si>
    <t>Р а с п р е д е л е н и е    п о   к у р с а м    и   с е м е с т р а м</t>
  </si>
  <si>
    <t>Всего зачётных единиц</t>
  </si>
  <si>
    <t>Код компетенции</t>
  </si>
  <si>
    <t xml:space="preserve">РАСЧЕТ часов </t>
  </si>
  <si>
    <t>ВСЕГО</t>
  </si>
  <si>
    <t>б/экз</t>
  </si>
  <si>
    <t>1 экз</t>
  </si>
  <si>
    <t>2 экз</t>
  </si>
  <si>
    <t>Ауд</t>
  </si>
  <si>
    <t>Аудиторных</t>
  </si>
  <si>
    <t>И з  н и х</t>
  </si>
  <si>
    <t>1  курс</t>
  </si>
  <si>
    <t>II  курс</t>
  </si>
  <si>
    <t>III  курс</t>
  </si>
  <si>
    <t>IV  курс</t>
  </si>
  <si>
    <t>Лекции</t>
  </si>
  <si>
    <t xml:space="preserve">Лабораторные  </t>
  </si>
  <si>
    <t>Практические</t>
  </si>
  <si>
    <t>Семинарские</t>
  </si>
  <si>
    <t xml:space="preserve">1 семестр, </t>
  </si>
  <si>
    <t xml:space="preserve">2 семестр, </t>
  </si>
  <si>
    <t xml:space="preserve">3 семестр, </t>
  </si>
  <si>
    <t xml:space="preserve">4 семестр, </t>
  </si>
  <si>
    <t xml:space="preserve">5 семестр, </t>
  </si>
  <si>
    <t xml:space="preserve">6 семестр, </t>
  </si>
  <si>
    <t xml:space="preserve">7 семестр, </t>
  </si>
  <si>
    <t>8 семестр</t>
  </si>
  <si>
    <t>недель</t>
  </si>
  <si>
    <t>+</t>
  </si>
  <si>
    <r>
      <t xml:space="preserve">4 </t>
    </r>
    <r>
      <rPr>
        <vertAlign val="superscript"/>
        <sz val="15.5"/>
        <rFont val="Times New Roman Cyr"/>
        <charset val="204"/>
      </rPr>
      <t>1</t>
    </r>
  </si>
  <si>
    <t>Всего часов</t>
  </si>
  <si>
    <t>Ауд. часов</t>
  </si>
  <si>
    <t>Зач. единиц</t>
  </si>
  <si>
    <t>ПРОВЕРКА</t>
  </si>
  <si>
    <t>Зач.единиц</t>
  </si>
  <si>
    <t>1.</t>
  </si>
  <si>
    <t xml:space="preserve">Государственный компонент </t>
  </si>
  <si>
    <t>1.1</t>
  </si>
  <si>
    <t>1.1.1</t>
  </si>
  <si>
    <t xml:space="preserve">История </t>
  </si>
  <si>
    <r>
      <t>1</t>
    </r>
    <r>
      <rPr>
        <vertAlign val="superscript"/>
        <sz val="16"/>
        <rFont val="Times New Roman"/>
        <family val="1"/>
        <charset val="204"/>
      </rPr>
      <t>*</t>
    </r>
  </si>
  <si>
    <t>УК-9</t>
  </si>
  <si>
    <t>1.1.1.1</t>
  </si>
  <si>
    <t>История Беларуси (в контексте мировых цивилизаций)</t>
  </si>
  <si>
    <t>1.1.2</t>
  </si>
  <si>
    <t>Экономика</t>
  </si>
  <si>
    <t>УК-10</t>
  </si>
  <si>
    <t>1.1.2.1</t>
  </si>
  <si>
    <t>Экономическая теория</t>
  </si>
  <si>
    <t>1.1.2.2</t>
  </si>
  <si>
    <t>Социология</t>
  </si>
  <si>
    <t>1.1.3</t>
  </si>
  <si>
    <t>Философия</t>
  </si>
  <si>
    <t>УК-8</t>
  </si>
  <si>
    <t>1.1.3.1</t>
  </si>
  <si>
    <t>УК-4</t>
  </si>
  <si>
    <t>1.1.3.2</t>
  </si>
  <si>
    <t>Основы психологии и педагогики</t>
  </si>
  <si>
    <t>1.1.4</t>
  </si>
  <si>
    <t>Политология</t>
  </si>
  <si>
    <t>УК-4, 7</t>
  </si>
  <si>
    <t>1.1.4.1</t>
  </si>
  <si>
    <t>УК-3</t>
  </si>
  <si>
    <t>1.1.4.2</t>
  </si>
  <si>
    <t>Основы идеологии белорусского государства</t>
  </si>
  <si>
    <t>1.2</t>
  </si>
  <si>
    <t>Модуль "Естественнонаучная подготовка"</t>
  </si>
  <si>
    <t>БПК-12</t>
  </si>
  <si>
    <t>1.2.1</t>
  </si>
  <si>
    <t>Математика</t>
  </si>
  <si>
    <t>1, 2</t>
  </si>
  <si>
    <t>1.2.2</t>
  </si>
  <si>
    <t>Физика</t>
  </si>
  <si>
    <t>1.2.3</t>
  </si>
  <si>
    <t>Химия</t>
  </si>
  <si>
    <t>1.3</t>
  </si>
  <si>
    <t>Модуль "Профессиональная лексика"</t>
  </si>
  <si>
    <t>1.3.1</t>
  </si>
  <si>
    <t>Иностранный язык</t>
  </si>
  <si>
    <t>1.3.2</t>
  </si>
  <si>
    <t>Белорусский язык (профессиональная лексика)</t>
  </si>
  <si>
    <t>УК-11</t>
  </si>
  <si>
    <t>1.4</t>
  </si>
  <si>
    <t>Модуль "Общеинженерная подготовка"</t>
  </si>
  <si>
    <t>1.4.1</t>
  </si>
  <si>
    <t>Инженерная графика</t>
  </si>
  <si>
    <r>
      <t>2</t>
    </r>
    <r>
      <rPr>
        <vertAlign val="superscript"/>
        <sz val="16"/>
        <rFont val="Times New Roman"/>
        <family val="1"/>
        <charset val="204"/>
      </rPr>
      <t>*</t>
    </r>
  </si>
  <si>
    <t>БПК-3</t>
  </si>
  <si>
    <t>1.4.2</t>
  </si>
  <si>
    <t>Технология конструкционных материалов</t>
  </si>
  <si>
    <t>БПК-4</t>
  </si>
  <si>
    <t>1.4.3</t>
  </si>
  <si>
    <t>Материаловедение</t>
  </si>
  <si>
    <t>БПК-5</t>
  </si>
  <si>
    <t>1.5</t>
  </si>
  <si>
    <t>Модуль "Теория машин и механизмов"</t>
  </si>
  <si>
    <t>1.5.1</t>
  </si>
  <si>
    <t>Теоретическая механика</t>
  </si>
  <si>
    <t>3, 4</t>
  </si>
  <si>
    <t>БПК-6</t>
  </si>
  <si>
    <t>1.5.2</t>
  </si>
  <si>
    <t>Механика материалов</t>
  </si>
  <si>
    <t>БПК-7</t>
  </si>
  <si>
    <t>1.5.3</t>
  </si>
  <si>
    <t xml:space="preserve">Теория механизмов и машин </t>
  </si>
  <si>
    <t>БПК-8</t>
  </si>
  <si>
    <t>1.5.4</t>
  </si>
  <si>
    <t xml:space="preserve">Нормирование точности и технические измерения </t>
  </si>
  <si>
    <t>БПК-9</t>
  </si>
  <si>
    <t>1.6</t>
  </si>
  <si>
    <t>Модуль "Автоматизация и информационные технологии"</t>
  </si>
  <si>
    <t>1.6.1</t>
  </si>
  <si>
    <t>Информатика</t>
  </si>
  <si>
    <t>УК-2</t>
  </si>
  <si>
    <t>1.6.2</t>
  </si>
  <si>
    <t>Курсовая работа по учебной дисциплине "Информатика"</t>
  </si>
  <si>
    <t>УК-1,2,5,6</t>
  </si>
  <si>
    <t>1.6.3</t>
  </si>
  <si>
    <t>Электротехника и электроника</t>
  </si>
  <si>
    <t>БПК-11</t>
  </si>
  <si>
    <t>1.7</t>
  </si>
  <si>
    <t>Модуль "Безопасность жизнедеятельности"</t>
  </si>
  <si>
    <t>БПК-1</t>
  </si>
  <si>
    <t>1.7.1</t>
  </si>
  <si>
    <t xml:space="preserve">Радиационная, химическая и биологическая защита </t>
  </si>
  <si>
    <t>1.7.2</t>
  </si>
  <si>
    <t>Охрана труда</t>
  </si>
  <si>
    <t>1.7.3</t>
  </si>
  <si>
    <t>Основы эколого-энергетической устойчивости производства</t>
  </si>
  <si>
    <t>1.8</t>
  </si>
  <si>
    <t>Модуль "Конструирование и расчет"</t>
  </si>
  <si>
    <t>1.8.1</t>
  </si>
  <si>
    <t>Детали машин</t>
  </si>
  <si>
    <t>БПК-2</t>
  </si>
  <si>
    <t>1.8.2</t>
  </si>
  <si>
    <t>Курсовая работа по учебной дисциплине "Детали машин"</t>
  </si>
  <si>
    <t>БПК-2, 
УК-1,5,6</t>
  </si>
  <si>
    <t>1.8.3</t>
  </si>
  <si>
    <t>Конструирование и расчёт машин</t>
  </si>
  <si>
    <t>6, 7</t>
  </si>
  <si>
    <t>БПК-10</t>
  </si>
  <si>
    <t>1.8.4</t>
  </si>
  <si>
    <t>Курсовой проект по учебной дисциплине "Конструирование и расчёт машин"</t>
  </si>
  <si>
    <t>БПК-10, 
УК-1,5,6</t>
  </si>
  <si>
    <t>2.</t>
  </si>
  <si>
    <t>Компонент учреждения высшего образования</t>
  </si>
  <si>
    <t>2.1</t>
  </si>
  <si>
    <t>2.1.1</t>
  </si>
  <si>
    <t>Военная история /История военной науки и техники</t>
  </si>
  <si>
    <t>УК-13/УК-14</t>
  </si>
  <si>
    <t>2.1.2</t>
  </si>
  <si>
    <t>Основы военной экономики / Основы военной социологии</t>
  </si>
  <si>
    <t>УК-15</t>
  </si>
  <si>
    <t>2.1.3</t>
  </si>
  <si>
    <t>Идеологическая работа в Вооруженных Силах</t>
  </si>
  <si>
    <t>7*</t>
  </si>
  <si>
    <t>2.2</t>
  </si>
  <si>
    <t>Модуль "Технология машиностроения"</t>
  </si>
  <si>
    <t>2.2.1</t>
  </si>
  <si>
    <t>Автомобили, специальные машины и оборудование</t>
  </si>
  <si>
    <t>СК-2</t>
  </si>
  <si>
    <t>2.2.2</t>
  </si>
  <si>
    <t>Математическое моделирование</t>
  </si>
  <si>
    <t>СК-1</t>
  </si>
  <si>
    <t>2.2.3</t>
  </si>
  <si>
    <t>Теория системы "местность-машина"</t>
  </si>
  <si>
    <t>2.2.4</t>
  </si>
  <si>
    <t>Гидравлика, гидропривод и гидропневмоавтоматика</t>
  </si>
  <si>
    <t>СК-3</t>
  </si>
  <si>
    <t>2.2.5</t>
  </si>
  <si>
    <t>Технология машиностроения</t>
  </si>
  <si>
    <t>2.2.6</t>
  </si>
  <si>
    <t>Курсовой проект по учебной дисциплине "Технология машиностроения"</t>
  </si>
  <si>
    <t>2.3</t>
  </si>
  <si>
    <t>2.3.1</t>
  </si>
  <si>
    <t>Устройство бронетанкового вооружения</t>
  </si>
  <si>
    <t>4, 5</t>
  </si>
  <si>
    <t>СК-5</t>
  </si>
  <si>
    <t>2.3.2</t>
  </si>
  <si>
    <t>Вождение боевых машин</t>
  </si>
  <si>
    <t>СК-4</t>
  </si>
  <si>
    <t>2.3.3</t>
  </si>
  <si>
    <t>Вооружение и стрельбы</t>
  </si>
  <si>
    <t>СК-6</t>
  </si>
  <si>
    <t>2.3.4</t>
  </si>
  <si>
    <t xml:space="preserve">Эксплуатация бронетанковых вооружения и техники </t>
  </si>
  <si>
    <t>СК-7</t>
  </si>
  <si>
    <t>2.3.5</t>
  </si>
  <si>
    <t>Восстановление вооружения</t>
  </si>
  <si>
    <t>СК-8</t>
  </si>
  <si>
    <t>2.3.6</t>
  </si>
  <si>
    <t>Курсовая работа по учебной дисциплине "Восстановление вооружения"</t>
  </si>
  <si>
    <t>СК-8, УК-1,5,6</t>
  </si>
  <si>
    <t>2.3.7</t>
  </si>
  <si>
    <t xml:space="preserve">Техническое обеспечение </t>
  </si>
  <si>
    <t>СК-9</t>
  </si>
  <si>
    <t>СОГЛАСОВАНО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</si>
  <si>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</si>
  <si>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</si>
  <si>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С.А. Касперович</t>
  </si>
  <si>
    <t>И.В. Титович</t>
  </si>
  <si>
    <t>2021 г.</t>
  </si>
  <si>
    <t>Продолжение типового учебного плана по направлению специальности 1-37 01 06-01 "Техническая эксплуатация автомобилей (автотранспорт общего и личного пользования)",  регистрационный №  ___________________________</t>
  </si>
  <si>
    <t>2.4</t>
  </si>
  <si>
    <t xml:space="preserve">Модуль "Общевоенные дисциплины" </t>
  </si>
  <si>
    <t>2.4.1</t>
  </si>
  <si>
    <t xml:space="preserve">Общевоенная подготовка </t>
  </si>
  <si>
    <t>СК-10</t>
  </si>
  <si>
    <t>2.4.2</t>
  </si>
  <si>
    <t xml:space="preserve">Огневая подготовка
</t>
  </si>
  <si>
    <t>3, 4*</t>
  </si>
  <si>
    <t>СК-11</t>
  </si>
  <si>
    <t>2.4.3</t>
  </si>
  <si>
    <t>Военная топография</t>
  </si>
  <si>
    <t>4*</t>
  </si>
  <si>
    <t>2.4.4</t>
  </si>
  <si>
    <t xml:space="preserve">Тактика </t>
  </si>
  <si>
    <t>4, 5, 6*</t>
  </si>
  <si>
    <t>СК-12</t>
  </si>
  <si>
    <t>2.4.5</t>
  </si>
  <si>
    <t xml:space="preserve">Управление подразделениями в мирное время </t>
  </si>
  <si>
    <t>6, 7*</t>
  </si>
  <si>
    <t>СК-13</t>
  </si>
  <si>
    <t>2.4.6</t>
  </si>
  <si>
    <t>Военно-инженерная подготовка</t>
  </si>
  <si>
    <t>СК-14</t>
  </si>
  <si>
    <t>2.5</t>
  </si>
  <si>
    <r>
      <t xml:space="preserve">Основы управления интеллектуальной собственностью </t>
    </r>
    <r>
      <rPr>
        <b/>
        <vertAlign val="superscript"/>
        <sz val="16"/>
        <rFont val="Times New Roman"/>
        <family val="1"/>
        <charset val="204"/>
      </rPr>
      <t>2</t>
    </r>
  </si>
  <si>
    <t>СК-15</t>
  </si>
  <si>
    <t>3.</t>
  </si>
  <si>
    <t>Факультативные дисциплины</t>
  </si>
  <si>
    <t>3.1</t>
  </si>
  <si>
    <t>Введение в инженерное (военно-специальное образование)</t>
  </si>
  <si>
    <t>/16</t>
  </si>
  <si>
    <t>3.2</t>
  </si>
  <si>
    <t>Коррупция и её общественная опасность</t>
  </si>
  <si>
    <t>/15</t>
  </si>
  <si>
    <t>/10</t>
  </si>
  <si>
    <t>/6</t>
  </si>
  <si>
    <t>/4</t>
  </si>
  <si>
    <t>3.3</t>
  </si>
  <si>
    <t>Великая Отечественная война (в контексте истории Второй мировой войны)</t>
  </si>
  <si>
    <t>/52</t>
  </si>
  <si>
    <t>/34</t>
  </si>
  <si>
    <t>/18</t>
  </si>
  <si>
    <t>3.4</t>
  </si>
  <si>
    <t xml:space="preserve">Вождение боевых машин </t>
  </si>
  <si>
    <t>/7</t>
  </si>
  <si>
    <t>4.</t>
  </si>
  <si>
    <t>Дополнительные виды обучения</t>
  </si>
  <si>
    <t>4.1</t>
  </si>
  <si>
    <t>УК-12</t>
  </si>
  <si>
    <t>4.2</t>
  </si>
  <si>
    <t xml:space="preserve">Основы военного законодательства </t>
  </si>
  <si>
    <t>/1</t>
  </si>
  <si>
    <t>/60</t>
  </si>
  <si>
    <t>/40</t>
  </si>
  <si>
    <t>/24</t>
  </si>
  <si>
    <t>4.3</t>
  </si>
  <si>
    <t>Военно-медицинская подготовка</t>
  </si>
  <si>
    <t>/2</t>
  </si>
  <si>
    <t>4.4</t>
  </si>
  <si>
    <t>Психология управления</t>
  </si>
  <si>
    <t>/5</t>
  </si>
  <si>
    <t>4.5</t>
  </si>
  <si>
    <t>История военно-политических конфликтов</t>
  </si>
  <si>
    <t>/22</t>
  </si>
  <si>
    <t>/12</t>
  </si>
  <si>
    <t>мин</t>
  </si>
  <si>
    <t>макс</t>
  </si>
  <si>
    <t>1134</t>
  </si>
  <si>
    <t>1188</t>
  </si>
  <si>
    <t>1026</t>
  </si>
  <si>
    <t>Количество часов  учебных занятий</t>
  </si>
  <si>
    <t>Количество часов  учебных занятий в неделю</t>
  </si>
  <si>
    <t>Количество  курсовых проектов</t>
  </si>
  <si>
    <t>Количество  курсовых  работ</t>
  </si>
  <si>
    <t>Количество  экзаменов</t>
  </si>
  <si>
    <t>Количество  зачетов</t>
  </si>
  <si>
    <t>IV. Учебные практики</t>
  </si>
  <si>
    <t xml:space="preserve">V. Производственные  практики </t>
  </si>
  <si>
    <t>VI. Дипломное проектирование</t>
  </si>
  <si>
    <t xml:space="preserve">VII. Итоговая аттестация </t>
  </si>
  <si>
    <t>Название практики</t>
  </si>
  <si>
    <t>Семестр</t>
  </si>
  <si>
    <t>Недель</t>
  </si>
  <si>
    <t>Зачётных
единиц</t>
  </si>
  <si>
    <t>Военно-профессиональная</t>
  </si>
  <si>
    <t>Технологическая</t>
  </si>
  <si>
    <t>Ремонтно-эксплуатационная</t>
  </si>
  <si>
    <t>Войсковая стажировка</t>
  </si>
  <si>
    <t xml:space="preserve">Преддипломная </t>
  </si>
  <si>
    <t>VIII. Матрица компетенций</t>
  </si>
  <si>
    <t>Код 
компетенции</t>
  </si>
  <si>
    <t>Наименование компетенции</t>
  </si>
  <si>
    <t>Код модуля, учебной дисциплины</t>
  </si>
  <si>
    <t>УК-1</t>
  </si>
  <si>
    <t>Владеть основами исследовательской деятельности, осуществлять поиск, анализ и синтез информации</t>
  </si>
  <si>
    <t>1.6.2, 1.8.2, 1.8.4, 2.2.6, 2.3.6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</si>
  <si>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</si>
  <si>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1.6.1, 1.6.2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</si>
  <si>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</si>
  <si>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</si>
  <si>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УК-5</t>
  </si>
  <si>
    <t>Быть способным к саморазвитию и совершенствованию в профессиональной деятельности</t>
  </si>
  <si>
    <t>УК-6</t>
  </si>
  <si>
    <t>Проявлять инициативу и адаптироваться к изменениям в профессиональной деятельности</t>
  </si>
  <si>
    <t>УК-7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</si>
  <si>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</si>
  <si>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</si>
  <si>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</si>
  <si>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Использовать языковой материал в профессиональной области на белорусском языке</t>
  </si>
  <si>
    <t>Владеть навыками здоровьесбережения</t>
  </si>
  <si>
    <t>УК-13</t>
  </si>
  <si>
    <t>Анализировать военные конфликты в разные исторические периоды, определять  значение событий, личностей, артефактов и символов для современных Вооруженных Сил</t>
  </si>
  <si>
    <t>УК-14</t>
  </si>
  <si>
    <t>Оценивать основные события и этапы в военной истории для формирования целостного представления о развитии военной науки и техники</t>
  </si>
  <si>
    <t>Анализировать, оценивать и подводить итоги состояния боевой подготовки, службы войск, воинской дисциплины, законности и правопорядка в подразделении, морально-психологического состояния личного состава подразделения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</si>
  <si>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</si>
  <si>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1.8.1, 1.8.2</t>
  </si>
  <si>
    <t>Проводить графические построения на плоскости и в пространстве для создания машиностроительных чертежей и схем</t>
  </si>
  <si>
    <t>Применять знания о методах получения конструкционных материалов и методах обработки поверхностей при изготовлении деталей</t>
  </si>
  <si>
    <t xml:space="preserve">Подбирать материалы для профессиональной деятельности по техническому обслуживанию и ремонту автомобилей и определять состав и основные свойства материалов по маркам </t>
  </si>
  <si>
    <t>Проводить расчеты на прочность, жесткость, устойчивость конструкций</t>
  </si>
  <si>
    <t>1.5.2; 2.2.3</t>
  </si>
  <si>
    <t xml:space="preserve">Подбирать измерительный инструмент и проводить измерения </t>
  </si>
  <si>
    <t>Анализировать устройство и принципы работы электрических агрегатов и электронных модулей</t>
  </si>
  <si>
    <t>Применять знания естественнонаучных учебных дисциплин для экспериментального и теоретического изучения, анализа и решения прикладных инженерных задач</t>
  </si>
  <si>
    <t>Применять математические расчеты, методы математического анализа и моделирования для решения профессиональных задач</t>
  </si>
  <si>
    <t>Организовывать правильное применение  бронетанковых вооружения и техники по предназначению</t>
  </si>
  <si>
    <t>Планировать и организовывать прием, учет, хранение и эксплуатацию штатных средств бронетанковых вооружения и техники</t>
  </si>
  <si>
    <t>Осуществлять контроль организации эксплуатации бронетанковых вооружения и техники</t>
  </si>
  <si>
    <t>Вводить бронетанковые вооружение и технику в эксплуатацию и установленные степени готовности к использованию по предназначению</t>
  </si>
  <si>
    <t>Применять основные понятия и принципы ведения общевойскогого боя в различных условиях и обстановке</t>
  </si>
  <si>
    <t>Применять навыки обращения со стрелковым оружием</t>
  </si>
  <si>
    <t>Принимать обоснованные решения при эксплуатации и применении бронетанковых вооружения и техники</t>
  </si>
  <si>
    <t>Применять основные понятия тактической маскировки и порядок использования табельных средств скрытия и имитации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</si>
  <si>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</si>
  <si>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Разработан в качестве примера реализации образовательного стандарта по специальности 1-37 01 04 "Многоцелевые гусеничные и колесные машины (по направлениям)".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</si>
  <si>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Обучение в 1 семестре 1-го курса начинается с августа в ходе проведения начальной военной подготовки (далее - НВП). Часы по учебным дисциплинам, выносимые на  НВП, показаны в плане образовательного процесса под горизонтальной чертой со знаком "+".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</si>
  <si>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 xml:space="preserve"> При составлении учебного плана учреждения высшего образования по специальности (направлению специальности) учебная дисциплина "Основы управления интеллектуальной собственностью" планируется в качестве дисциплины компонента учреждения высшего огбразования.</t>
    </r>
  </si>
  <si>
    <t>Председатель УМО по образованию в области транспорта и транспортной деятельности</t>
  </si>
  <si>
    <t>Д.В.Капский</t>
  </si>
  <si>
    <t>С.А.Касперович</t>
  </si>
  <si>
    <t>Председатель НМС по группе специальностей 37 01, специальностям 1-36 01 07,</t>
  </si>
  <si>
    <t xml:space="preserve">Проректор по научно-методической работе Государственного учреждения образования </t>
  </si>
  <si>
    <t>1-36 11 01, 1-36 80 08, 1-37 05 01, 1-37 80 01, 1-44 01 01, 1-44 01 02, 1-44 01 06, 1-44 80 01</t>
  </si>
  <si>
    <t>«Республиканский институт высшей школы»</t>
  </si>
  <si>
    <t>О.С.Руктешель</t>
  </si>
  <si>
    <t>И.В.Титович</t>
  </si>
  <si>
    <t>Эксперт-нормоконтролер</t>
  </si>
  <si>
    <t>В.И. Фесько</t>
  </si>
  <si>
    <t>Рекомендован к утверждению Президиумом Совета УМО по образованию 
в области транспорта и транспортной деятельности</t>
  </si>
  <si>
    <t>Протокол № ____ от _________ 2021 г.</t>
  </si>
  <si>
    <t>/1*, 3*, 5*, 7*</t>
  </si>
  <si>
    <t>/2,4,6,8</t>
  </si>
  <si>
    <t>1.4.1, 2.4.3</t>
  </si>
  <si>
    <t>СК-16</t>
  </si>
  <si>
    <t>4.6</t>
  </si>
  <si>
    <t>Практические стрельбы на базе воинских частей ВС РБ</t>
  </si>
  <si>
    <t>Определять и оценивать по карте координаты целей, тактические свойства местности в районе действий подразделений, осуществлять целеуказания, проводить топографическую съемку позиции</t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</si>
  <si>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 Согласно приказу Министра обороны Республики Беларусь № 215 от 22.02.2017 г. учебные занятия по учебной дисциплине "Физическая культура" проводятся с курсантами военных учебных заведений на протяжении всего периода обучения, включая экзаменационные сессии и дипломное проектирование; экзамен в 8 семестре проводится до итоговой аттестации.</t>
    </r>
  </si>
  <si>
    <r>
      <t xml:space="preserve">Физическая культура </t>
    </r>
    <r>
      <rPr>
        <vertAlign val="superscript"/>
        <sz val="16"/>
        <rFont val="Times New Roman"/>
        <family val="1"/>
        <charset val="204"/>
      </rPr>
      <t>3</t>
    </r>
  </si>
  <si>
    <t>Модуль "Дисциплины направления специальности 1-37 01 04-02   Многоцелевые  гусеничные  и колесные машины (эксплуатация и ремонт  бронетанкового  вооружения и техники)"</t>
  </si>
  <si>
    <t xml:space="preserve">Обеспечивать технически правильную эксплуатацию комплексов вооружения танка и боевой машины пехоты БМП-2 </t>
  </si>
  <si>
    <t>*Дифференцированный зачёт.</t>
  </si>
  <si>
    <t>Организовывать работу подразделения, принимать организационно-управленческие решения с учетом различных мнений с целью достижения поставленных целей</t>
  </si>
  <si>
    <t>1. Государственный экзамен по специальности, направлению специальности
2. Защита дипломного проекта в ГЭК</t>
  </si>
  <si>
    <t>Применять основные методологические подходы для проектирования пневматических и гидравлических систем автомобилей, выбирать элементы гидро- и пневмосистем автомобилей</t>
  </si>
  <si>
    <t>Принимать обоснованные технико-экономические решения при организации и планировании производства и эксплуатации машин</t>
  </si>
  <si>
    <t>1.1.2, 2.1.2</t>
  </si>
  <si>
    <t>Анализировать социально-экономические явления и процессы, применять экономические и социологические знания в служебно-профессиональной деятельности</t>
  </si>
  <si>
    <t>СК-2, УК-1,5,6</t>
  </si>
  <si>
    <t>Осуществлять расчеты и анализ машин с использованием программных средств, в соответствии со спецификой изучаемой специальности</t>
  </si>
  <si>
    <t>Выполнять расчеты при конструировании деталей и узлов, выбирать и применять материалы в зависимости от конкретных условий работы деталей машин и оборудования</t>
  </si>
  <si>
    <t>Модуль "Социально-гуманитарный 2"</t>
  </si>
  <si>
    <t>Модуль "Социально-гуманитарный 1"</t>
  </si>
  <si>
    <t>Применять методы расчета статических и динамических систем на основе теоретических положений статики, кинематики и динамики механических систем</t>
  </si>
  <si>
    <t>Анализировать кинематические схемы механизмов и машин, применять основные теоретические положения кинематики и динамики для аналитического исследования механизмов и машин, проводить необходимые расчеты при их проектировании</t>
  </si>
  <si>
    <t>Анализировать необходимую информацию об устройстве и принципах работы узлов и агрегатов, выбирать оптимальные технологии изготовления деталей, проводить их обоснование и технико-экономическую оценку</t>
  </si>
  <si>
    <t>2.2.1, 2.2.5, 2.2.6</t>
  </si>
  <si>
    <t>1.8.3, 1.8.4</t>
  </si>
  <si>
    <t>2.3.5, 2.3.6</t>
  </si>
  <si>
    <t>Квалификация: Инженер-механик. Специалист по управлению</t>
  </si>
  <si>
    <t>Продолжение типового учебного плана по направлению специальности 1-37 01 04 "Многоцелевые  гусеничные  и колесные машины (по направлениям)",  регистрационный № 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</si>
</sst>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</numFmts>
  <fonts count="68" x14ac:knownFonts="1">
    <font>
      <sz val="10"/>
      <name val="Arial Cyr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Times New Roman Cyr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vertAlign val="superscript"/>
      <sz val="18"/>
      <name val="Times New Roman"/>
      <family val="1"/>
      <charset val="204"/>
    </font>
    <font>
      <sz val="10"/>
      <name val="Arial Cyr"/>
    </font>
    <font>
      <u/>
      <sz val="12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5.5"/>
      <name val="Times New Roman"/>
      <family val="1"/>
      <charset val="204"/>
    </font>
    <font>
      <sz val="15.5"/>
      <name val="Times New Roman Cyr"/>
      <family val="1"/>
      <charset val="204"/>
    </font>
    <font>
      <vertAlign val="superscript"/>
      <sz val="15.5"/>
      <name val="Times New Roman Cyr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6"/>
      <name val="Times New Roman Cyr"/>
      <charset val="204"/>
    </font>
    <font>
      <b/>
      <sz val="16"/>
      <name val="Times New Roman Cyr"/>
      <charset val="204"/>
    </font>
    <font>
      <b/>
      <vertAlign val="superscript"/>
      <sz val="16"/>
      <name val="Times New Roman"/>
      <family val="1"/>
      <charset val="204"/>
    </font>
    <font>
      <b/>
      <sz val="8"/>
      <color theme="3" tint="0.39997558519241921"/>
      <name val="Times New Roman"/>
      <family val="1"/>
      <charset val="204"/>
    </font>
    <font>
      <sz val="8"/>
      <color theme="3" tint="0.39997558519241921"/>
      <name val="Times New Roman"/>
      <family val="1"/>
      <charset val="204"/>
    </font>
    <font>
      <sz val="10"/>
      <color rgb="FFFF0000"/>
      <name val="Arial Cyr"/>
      <charset val="204"/>
    </font>
    <font>
      <sz val="18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Arial Cyr"/>
      <charset val="204"/>
    </font>
    <font>
      <vertAlign val="superscript"/>
      <sz val="14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name val="Arial Cyr"/>
      <charset val="204"/>
    </font>
    <font>
      <sz val="14"/>
      <color rgb="FFFF0000"/>
      <name val="Arial Cyr"/>
      <charset val="204"/>
    </font>
    <font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19" fillId="0" borderId="0" applyNumberFormat="0" applyFill="0" applyBorder="0" applyProtection="0"/>
    <xf numFmtId="0" fontId="22" fillId="0" borderId="0"/>
    <xf numFmtId="164" fontId="1" fillId="0" borderId="0" applyFont="0" applyFill="0" applyBorder="0" applyAlignment="0" applyProtection="0"/>
    <xf numFmtId="165" fontId="59" fillId="0" borderId="0" applyFont="0" applyFill="0" applyBorder="0" applyAlignment="0" applyProtection="0"/>
  </cellStyleXfs>
  <cellXfs count="1703">
    <xf numFmtId="0" fontId="0" fillId="0" borderId="0" xfId="0"/>
    <xf numFmtId="0" fontId="2" fillId="2" borderId="0" xfId="0" applyFont="1" applyFill="1" applyAlignment="1" applyProtection="1">
      <protection hidden="1"/>
    </xf>
    <xf numFmtId="0" fontId="3" fillId="2" borderId="0" xfId="0" applyFont="1" applyFill="1" applyProtection="1">
      <protection hidden="1"/>
    </xf>
    <xf numFmtId="0" fontId="4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protection hidden="1"/>
    </xf>
    <xf numFmtId="0" fontId="5" fillId="0" borderId="0" xfId="0" applyFont="1" applyFill="1" applyAlignment="1" applyProtection="1">
      <protection hidden="1"/>
    </xf>
    <xf numFmtId="0" fontId="6" fillId="0" borderId="0" xfId="0" applyFont="1" applyFill="1" applyAlignment="1" applyProtection="1">
      <protection hidden="1"/>
    </xf>
    <xf numFmtId="0" fontId="8" fillId="0" borderId="0" xfId="1" applyFont="1" applyFill="1"/>
    <xf numFmtId="0" fontId="8" fillId="0" borderId="0" xfId="1" applyFont="1" applyFill="1" applyAlignment="1">
      <alignment horizontal="center"/>
    </xf>
    <xf numFmtId="0" fontId="8" fillId="2" borderId="0" xfId="1" applyFont="1" applyFill="1"/>
    <xf numFmtId="0" fontId="9" fillId="2" borderId="0" xfId="0" applyFont="1" applyFill="1" applyProtection="1">
      <protection hidden="1"/>
    </xf>
    <xf numFmtId="0" fontId="3" fillId="2" borderId="0" xfId="0" applyFont="1" applyFill="1" applyAlignment="1" applyProtection="1">
      <protection hidden="1"/>
    </xf>
    <xf numFmtId="0" fontId="3" fillId="0" borderId="0" xfId="0" applyFont="1" applyFill="1" applyAlignment="1" applyProtection="1">
      <protection hidden="1"/>
    </xf>
    <xf numFmtId="0" fontId="10" fillId="0" borderId="0" xfId="0" applyFont="1" applyFill="1" applyProtection="1">
      <protection hidden="1"/>
    </xf>
    <xf numFmtId="0" fontId="11" fillId="0" borderId="0" xfId="0" applyFont="1" applyFill="1" applyAlignment="1" applyProtection="1">
      <protection hidden="1"/>
    </xf>
    <xf numFmtId="0" fontId="12" fillId="0" borderId="0" xfId="0" applyFont="1" applyFill="1" applyAlignment="1" applyProtection="1">
      <protection hidden="1"/>
    </xf>
    <xf numFmtId="0" fontId="10" fillId="0" borderId="0" xfId="0" applyFont="1" applyFill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13" fillId="0" borderId="0" xfId="0" applyFont="1" applyFill="1" applyProtection="1">
      <protection hidden="1"/>
    </xf>
    <xf numFmtId="49" fontId="14" fillId="0" borderId="0" xfId="0" applyNumberFormat="1" applyFont="1" applyFill="1" applyBorder="1" applyAlignment="1" applyProtection="1">
      <alignment horizontal="left"/>
      <protection hidden="1"/>
    </xf>
    <xf numFmtId="0" fontId="14" fillId="0" borderId="0" xfId="0" applyFont="1" applyFill="1" applyAlignment="1" applyProtection="1">
      <protection hidden="1"/>
    </xf>
    <xf numFmtId="0" fontId="13" fillId="0" borderId="0" xfId="0" applyFont="1" applyFill="1" applyAlignment="1" applyProtection="1">
      <protection hidden="1"/>
    </xf>
    <xf numFmtId="0" fontId="15" fillId="0" borderId="0" xfId="1" applyFont="1" applyFill="1"/>
    <xf numFmtId="0" fontId="16" fillId="0" borderId="0" xfId="0" applyFont="1" applyFill="1" applyAlignment="1" applyProtection="1">
      <protection hidden="1"/>
    </xf>
    <xf numFmtId="0" fontId="9" fillId="2" borderId="0" xfId="0" applyFont="1" applyFill="1" applyAlignment="1" applyProtection="1">
      <alignment wrapText="1"/>
      <protection hidden="1"/>
    </xf>
    <xf numFmtId="0" fontId="9" fillId="0" borderId="0" xfId="0" applyFont="1" applyFill="1" applyAlignment="1" applyProtection="1">
      <alignment wrapText="1"/>
      <protection hidden="1"/>
    </xf>
    <xf numFmtId="0" fontId="9" fillId="2" borderId="0" xfId="0" applyFont="1" applyFill="1" applyAlignment="1" applyProtection="1">
      <protection hidden="1"/>
    </xf>
    <xf numFmtId="0" fontId="9" fillId="0" borderId="0" xfId="0" applyFont="1" applyFill="1" applyAlignment="1" applyProtection="1">
      <protection hidden="1"/>
    </xf>
    <xf numFmtId="0" fontId="16" fillId="0" borderId="0" xfId="0" applyFont="1" applyFill="1" applyBorder="1" applyAlignment="1" applyProtection="1">
      <alignment horizontal="left"/>
      <protection hidden="1"/>
    </xf>
    <xf numFmtId="49" fontId="4" fillId="0" borderId="0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Fill="1" applyProtection="1">
      <protection hidden="1"/>
    </xf>
    <xf numFmtId="0" fontId="10" fillId="0" borderId="0" xfId="0" applyFont="1" applyFill="1" applyAlignment="1" applyProtection="1">
      <protection hidden="1"/>
    </xf>
    <xf numFmtId="0" fontId="17" fillId="0" borderId="0" xfId="0" applyFont="1" applyFill="1"/>
    <xf numFmtId="0" fontId="18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14" fillId="0" borderId="0" xfId="0" applyFont="1" applyFill="1" applyAlignment="1" applyProtection="1">
      <alignment wrapText="1"/>
      <protection hidden="1"/>
    </xf>
    <xf numFmtId="0" fontId="9" fillId="0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18" fillId="0" borderId="0" xfId="0" applyFont="1" applyFill="1" applyAlignment="1" applyProtection="1">
      <alignment horizontal="left"/>
      <protection hidden="1"/>
    </xf>
    <xf numFmtId="0" fontId="10" fillId="0" borderId="0" xfId="0" applyFont="1" applyFill="1" applyAlignment="1" applyProtection="1">
      <alignment horizontal="left"/>
      <protection hidden="1"/>
    </xf>
    <xf numFmtId="0" fontId="11" fillId="0" borderId="0" xfId="1" applyFont="1" applyFill="1" applyBorder="1" applyAlignment="1">
      <alignment horizontal="center"/>
    </xf>
    <xf numFmtId="0" fontId="10" fillId="2" borderId="0" xfId="1" applyFont="1" applyFill="1" applyBorder="1"/>
    <xf numFmtId="0" fontId="20" fillId="0" borderId="0" xfId="2" applyFont="1" applyFill="1" applyBorder="1" applyAlignment="1"/>
    <xf numFmtId="0" fontId="10" fillId="0" borderId="0" xfId="1" applyFont="1" applyFill="1"/>
    <xf numFmtId="0" fontId="10" fillId="0" borderId="0" xfId="1" applyFont="1" applyFill="1" applyAlignment="1"/>
    <xf numFmtId="0" fontId="10" fillId="0" borderId="0" xfId="1" applyFont="1" applyFill="1" applyAlignment="1">
      <alignment horizontal="left"/>
    </xf>
    <xf numFmtId="0" fontId="18" fillId="0" borderId="0" xfId="1" applyFont="1" applyFill="1" applyAlignment="1">
      <alignment horizontal="left"/>
    </xf>
    <xf numFmtId="0" fontId="11" fillId="0" borderId="0" xfId="2" applyFont="1" applyFill="1" applyBorder="1" applyAlignment="1"/>
    <xf numFmtId="0" fontId="17" fillId="0" borderId="0" xfId="3" applyFont="1" applyFill="1" applyAlignment="1"/>
    <xf numFmtId="0" fontId="16" fillId="0" borderId="0" xfId="2" applyFont="1" applyFill="1" applyBorder="1" applyAlignment="1"/>
    <xf numFmtId="0" fontId="10" fillId="0" borderId="0" xfId="1" applyFont="1" applyFill="1" applyBorder="1" applyAlignment="1"/>
    <xf numFmtId="0" fontId="10" fillId="0" borderId="0" xfId="1" applyFont="1" applyFill="1" applyAlignment="1">
      <alignment horizontal="center"/>
    </xf>
    <xf numFmtId="0" fontId="10" fillId="2" borderId="0" xfId="1" applyFont="1" applyFill="1" applyBorder="1" applyAlignment="1">
      <alignment horizontal="center" vertical="top"/>
    </xf>
    <xf numFmtId="49" fontId="12" fillId="0" borderId="13" xfId="1" applyNumberFormat="1" applyFont="1" applyFill="1" applyBorder="1" applyAlignment="1">
      <alignment horizontal="center" textRotation="90" wrapText="1"/>
    </xf>
    <xf numFmtId="49" fontId="12" fillId="0" borderId="14" xfId="1" applyNumberFormat="1" applyFont="1" applyFill="1" applyBorder="1" applyAlignment="1">
      <alignment horizontal="center" textRotation="90" wrapText="1"/>
    </xf>
    <xf numFmtId="49" fontId="10" fillId="0" borderId="15" xfId="1" applyNumberFormat="1" applyFont="1" applyFill="1" applyBorder="1" applyAlignment="1">
      <alignment horizontal="center" vertical="top"/>
    </xf>
    <xf numFmtId="49" fontId="10" fillId="0" borderId="16" xfId="1" applyNumberFormat="1" applyFont="1" applyFill="1" applyBorder="1" applyAlignment="1">
      <alignment horizontal="center" vertical="top"/>
    </xf>
    <xf numFmtId="49" fontId="23" fillId="0" borderId="17" xfId="1" applyNumberFormat="1" applyFont="1" applyFill="1" applyBorder="1" applyAlignment="1">
      <alignment horizontal="center" vertical="top"/>
    </xf>
    <xf numFmtId="49" fontId="10" fillId="0" borderId="14" xfId="1" applyNumberFormat="1" applyFont="1" applyFill="1" applyBorder="1" applyAlignment="1">
      <alignment horizontal="center" vertical="top"/>
    </xf>
    <xf numFmtId="49" fontId="23" fillId="0" borderId="14" xfId="1" applyNumberFormat="1" applyFont="1" applyFill="1" applyBorder="1" applyAlignment="1">
      <alignment horizontal="center" vertical="top"/>
    </xf>
    <xf numFmtId="49" fontId="10" fillId="0" borderId="18" xfId="1" applyNumberFormat="1" applyFont="1" applyFill="1" applyBorder="1" applyAlignment="1">
      <alignment horizontal="center" vertical="top"/>
    </xf>
    <xf numFmtId="49" fontId="10" fillId="0" borderId="19" xfId="1" applyNumberFormat="1" applyFont="1" applyFill="1" applyBorder="1" applyAlignment="1">
      <alignment horizontal="center" vertical="top"/>
    </xf>
    <xf numFmtId="49" fontId="23" fillId="0" borderId="16" xfId="1" applyNumberFormat="1" applyFont="1" applyFill="1" applyBorder="1" applyAlignment="1">
      <alignment horizontal="center" vertical="top"/>
    </xf>
    <xf numFmtId="49" fontId="10" fillId="0" borderId="20" xfId="1" applyNumberFormat="1" applyFont="1" applyFill="1" applyBorder="1" applyAlignment="1">
      <alignment horizontal="center" vertical="top"/>
    </xf>
    <xf numFmtId="49" fontId="10" fillId="0" borderId="21" xfId="1" applyNumberFormat="1" applyFont="1" applyFill="1" applyBorder="1" applyAlignment="1">
      <alignment horizontal="center" vertical="top"/>
    </xf>
    <xf numFmtId="49" fontId="10" fillId="0" borderId="17" xfId="1" applyNumberFormat="1" applyFont="1" applyFill="1" applyBorder="1" applyAlignment="1">
      <alignment horizontal="center" vertical="top"/>
    </xf>
    <xf numFmtId="49" fontId="10" fillId="0" borderId="0" xfId="1" applyNumberFormat="1" applyFont="1" applyFill="1" applyBorder="1" applyAlignment="1">
      <alignment horizontal="center" vertical="top"/>
    </xf>
    <xf numFmtId="49" fontId="10" fillId="0" borderId="22" xfId="1" applyNumberFormat="1" applyFont="1" applyFill="1" applyBorder="1" applyAlignment="1">
      <alignment horizontal="center" vertical="top"/>
    </xf>
    <xf numFmtId="0" fontId="10" fillId="2" borderId="0" xfId="1" applyFont="1" applyFill="1" applyBorder="1" applyAlignment="1">
      <alignment horizontal="center"/>
    </xf>
    <xf numFmtId="49" fontId="23" fillId="0" borderId="17" xfId="1" applyNumberFormat="1" applyFont="1" applyFill="1" applyBorder="1" applyAlignment="1">
      <alignment horizontal="center" vertical="center"/>
    </xf>
    <xf numFmtId="49" fontId="23" fillId="0" borderId="14" xfId="1" applyNumberFormat="1" applyFont="1" applyFill="1" applyBorder="1" applyAlignment="1">
      <alignment horizontal="center" vertical="center"/>
    </xf>
    <xf numFmtId="49" fontId="10" fillId="0" borderId="14" xfId="1" applyNumberFormat="1" applyFont="1" applyFill="1" applyBorder="1" applyAlignment="1">
      <alignment horizontal="center" vertical="center"/>
    </xf>
    <xf numFmtId="49" fontId="10" fillId="0" borderId="19" xfId="1" applyNumberFormat="1" applyFont="1" applyFill="1" applyBorder="1" applyAlignment="1">
      <alignment horizontal="center" vertical="center"/>
    </xf>
    <xf numFmtId="49" fontId="10" fillId="0" borderId="14" xfId="1" applyNumberFormat="1" applyFont="1" applyFill="1" applyBorder="1" applyAlignment="1">
      <alignment horizontal="center"/>
    </xf>
    <xf numFmtId="49" fontId="23" fillId="0" borderId="17" xfId="1" applyNumberFormat="1" applyFont="1" applyFill="1" applyBorder="1" applyAlignment="1">
      <alignment horizontal="center"/>
    </xf>
    <xf numFmtId="49" fontId="10" fillId="0" borderId="19" xfId="1" applyNumberFormat="1" applyFont="1" applyFill="1" applyBorder="1" applyAlignment="1">
      <alignment horizontal="center"/>
    </xf>
    <xf numFmtId="49" fontId="23" fillId="0" borderId="14" xfId="1" applyNumberFormat="1" applyFont="1" applyFill="1" applyBorder="1" applyAlignment="1">
      <alignment horizontal="center"/>
    </xf>
    <xf numFmtId="49" fontId="10" fillId="0" borderId="22" xfId="1" applyNumberFormat="1" applyFont="1" applyFill="1" applyBorder="1" applyAlignment="1">
      <alignment horizontal="center"/>
    </xf>
    <xf numFmtId="49" fontId="12" fillId="0" borderId="25" xfId="1" applyNumberFormat="1" applyFont="1" applyFill="1" applyBorder="1" applyAlignment="1">
      <alignment horizontal="center" textRotation="90" wrapText="1"/>
    </xf>
    <xf numFmtId="49" fontId="12" fillId="0" borderId="26" xfId="1" applyNumberFormat="1" applyFont="1" applyFill="1" applyBorder="1" applyAlignment="1">
      <alignment horizontal="center" textRotation="90" wrapText="1"/>
    </xf>
    <xf numFmtId="49" fontId="10" fillId="0" borderId="27" xfId="1" applyNumberFormat="1" applyFont="1" applyFill="1" applyBorder="1" applyAlignment="1">
      <alignment horizontal="center" vertical="top"/>
    </xf>
    <xf numFmtId="49" fontId="10" fillId="0" borderId="26" xfId="1" applyNumberFormat="1" applyFont="1" applyFill="1" applyBorder="1" applyAlignment="1">
      <alignment horizontal="center" vertical="top"/>
    </xf>
    <xf numFmtId="49" fontId="10" fillId="0" borderId="28" xfId="1" applyNumberFormat="1" applyFont="1" applyFill="1" applyBorder="1" applyAlignment="1">
      <alignment horizontal="center" vertical="top"/>
    </xf>
    <xf numFmtId="49" fontId="10" fillId="0" borderId="29" xfId="1" applyNumberFormat="1" applyFont="1" applyFill="1" applyBorder="1" applyAlignment="1">
      <alignment horizontal="center" vertical="top"/>
    </xf>
    <xf numFmtId="49" fontId="10" fillId="0" borderId="30" xfId="1" applyNumberFormat="1" applyFont="1" applyFill="1" applyBorder="1" applyAlignment="1">
      <alignment horizontal="center" vertical="top"/>
    </xf>
    <xf numFmtId="0" fontId="2" fillId="0" borderId="31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24" fillId="0" borderId="3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left"/>
    </xf>
    <xf numFmtId="0" fontId="2" fillId="0" borderId="32" xfId="1" applyFont="1" applyFill="1" applyBorder="1"/>
    <xf numFmtId="0" fontId="11" fillId="0" borderId="32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/>
    </xf>
    <xf numFmtId="0" fontId="2" fillId="0" borderId="33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left"/>
    </xf>
    <xf numFmtId="0" fontId="2" fillId="0" borderId="41" xfId="1" applyFont="1" applyFill="1" applyBorder="1"/>
    <xf numFmtId="0" fontId="11" fillId="0" borderId="41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/>
    </xf>
    <xf numFmtId="0" fontId="2" fillId="0" borderId="42" xfId="1" applyFont="1" applyFill="1" applyBorder="1" applyAlignment="1">
      <alignment horizontal="center" vertical="center"/>
    </xf>
    <xf numFmtId="0" fontId="2" fillId="0" borderId="43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5" fillId="0" borderId="36" xfId="1" applyFont="1" applyFill="1" applyBorder="1" applyAlignment="1">
      <alignment horizontal="left" vertical="center"/>
    </xf>
    <xf numFmtId="0" fontId="25" fillId="0" borderId="41" xfId="1" applyFont="1" applyFill="1" applyBorder="1" applyAlignment="1">
      <alignment horizontal="center" vertical="center"/>
    </xf>
    <xf numFmtId="0" fontId="25" fillId="0" borderId="35" xfId="1" applyFont="1" applyFill="1" applyBorder="1" applyAlignment="1">
      <alignment horizontal="center" vertical="center"/>
    </xf>
    <xf numFmtId="0" fontId="10" fillId="2" borderId="0" xfId="1" applyFont="1" applyFill="1"/>
    <xf numFmtId="0" fontId="2" fillId="0" borderId="23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46" xfId="1" applyFont="1" applyFill="1" applyBorder="1" applyAlignment="1">
      <alignment horizontal="center" vertical="center"/>
    </xf>
    <xf numFmtId="0" fontId="2" fillId="0" borderId="46" xfId="1" applyFont="1" applyFill="1" applyBorder="1"/>
    <xf numFmtId="0" fontId="11" fillId="0" borderId="46" xfId="1" applyFont="1" applyFill="1" applyBorder="1" applyAlignment="1">
      <alignment horizontal="center" vertical="center"/>
    </xf>
    <xf numFmtId="0" fontId="2" fillId="0" borderId="47" xfId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13" fillId="0" borderId="41" xfId="1" applyFont="1" applyFill="1" applyBorder="1"/>
    <xf numFmtId="0" fontId="10" fillId="0" borderId="1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/>
    </xf>
    <xf numFmtId="0" fontId="13" fillId="0" borderId="14" xfId="1" applyFont="1" applyFill="1" applyBorder="1"/>
    <xf numFmtId="0" fontId="10" fillId="0" borderId="0" xfId="1" applyFont="1" applyFill="1" applyBorder="1" applyAlignment="1">
      <alignment horizontal="left"/>
    </xf>
    <xf numFmtId="0" fontId="13" fillId="0" borderId="4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3" applyFont="1" applyFill="1" applyAlignment="1"/>
    <xf numFmtId="0" fontId="10" fillId="0" borderId="41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17" xfId="1" applyFont="1" applyFill="1" applyBorder="1" applyAlignment="1"/>
    <xf numFmtId="0" fontId="2" fillId="0" borderId="0" xfId="0" applyFont="1" applyFill="1"/>
    <xf numFmtId="0" fontId="13" fillId="0" borderId="0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0" fillId="2" borderId="0" xfId="0" applyFont="1" applyFill="1"/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10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/>
    <xf numFmtId="0" fontId="12" fillId="2" borderId="0" xfId="0" applyFont="1" applyFill="1" applyAlignment="1"/>
    <xf numFmtId="0" fontId="19" fillId="2" borderId="0" xfId="1" applyFont="1" applyFill="1" applyBorder="1"/>
    <xf numFmtId="0" fontId="17" fillId="0" borderId="0" xfId="1" applyFont="1" applyFill="1" applyBorder="1"/>
    <xf numFmtId="0" fontId="19" fillId="0" borderId="0" xfId="1" applyFont="1" applyFill="1" applyBorder="1"/>
    <xf numFmtId="0" fontId="19" fillId="0" borderId="0" xfId="2" applyFont="1" applyFill="1" applyBorder="1"/>
    <xf numFmtId="0" fontId="20" fillId="0" borderId="0" xfId="1" applyFont="1" applyFill="1" applyBorder="1" applyAlignment="1"/>
    <xf numFmtId="0" fontId="26" fillId="0" borderId="0" xfId="1" applyFont="1" applyFill="1" applyBorder="1" applyAlignment="1"/>
    <xf numFmtId="0" fontId="27" fillId="0" borderId="0" xfId="1" applyFont="1" applyFill="1" applyBorder="1" applyAlignment="1"/>
    <xf numFmtId="0" fontId="28" fillId="0" borderId="0" xfId="1" applyFont="1" applyFill="1" applyBorder="1"/>
    <xf numFmtId="0" fontId="29" fillId="0" borderId="0" xfId="1" applyFont="1" applyFill="1"/>
    <xf numFmtId="0" fontId="17" fillId="0" borderId="0" xfId="1" applyFont="1" applyFill="1" applyAlignment="1">
      <alignment horizontal="center"/>
    </xf>
    <xf numFmtId="0" fontId="17" fillId="2" borderId="0" xfId="1" applyFont="1" applyFill="1"/>
    <xf numFmtId="0" fontId="30" fillId="0" borderId="0" xfId="1" applyFont="1" applyFill="1" applyBorder="1" applyAlignment="1">
      <alignment horizontal="center"/>
    </xf>
    <xf numFmtId="0" fontId="31" fillId="0" borderId="0" xfId="1" applyFont="1" applyFill="1" applyBorder="1" applyAlignment="1">
      <alignment horizontal="center"/>
    </xf>
    <xf numFmtId="0" fontId="32" fillId="0" borderId="0" xfId="1" applyFont="1" applyFill="1" applyBorder="1" applyAlignment="1">
      <alignment horizontal="center"/>
    </xf>
    <xf numFmtId="0" fontId="10" fillId="0" borderId="0" xfId="1" applyFont="1" applyFill="1" applyBorder="1"/>
    <xf numFmtId="0" fontId="29" fillId="0" borderId="0" xfId="1" applyFont="1" applyFill="1" applyBorder="1"/>
    <xf numFmtId="0" fontId="12" fillId="2" borderId="0" xfId="1" applyFont="1" applyFill="1" applyBorder="1"/>
    <xf numFmtId="0" fontId="2" fillId="2" borderId="4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/>
    <xf numFmtId="0" fontId="2" fillId="0" borderId="8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49" fontId="33" fillId="0" borderId="11" xfId="1" applyNumberFormat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vertical="center"/>
    </xf>
    <xf numFmtId="0" fontId="33" fillId="0" borderId="12" xfId="0" applyFont="1" applyFill="1" applyBorder="1" applyAlignment="1"/>
    <xf numFmtId="0" fontId="33" fillId="0" borderId="11" xfId="1" applyFont="1" applyFill="1" applyBorder="1" applyAlignment="1">
      <alignment vertical="center"/>
    </xf>
    <xf numFmtId="0" fontId="33" fillId="0" borderId="12" xfId="1" applyFont="1" applyFill="1" applyBorder="1" applyAlignment="1">
      <alignment vertical="center"/>
    </xf>
    <xf numFmtId="49" fontId="34" fillId="0" borderId="35" xfId="1" applyNumberFormat="1" applyFont="1" applyFill="1" applyBorder="1" applyAlignment="1">
      <alignment horizontal="right" vertical="center"/>
    </xf>
    <xf numFmtId="0" fontId="34" fillId="0" borderId="35" xfId="1" applyNumberFormat="1" applyFont="1" applyFill="1" applyBorder="1" applyAlignment="1">
      <alignment horizontal="right" vertical="center"/>
    </xf>
    <xf numFmtId="49" fontId="33" fillId="0" borderId="60" xfId="0" applyNumberFormat="1" applyFont="1" applyFill="1" applyBorder="1" applyAlignment="1"/>
    <xf numFmtId="49" fontId="33" fillId="0" borderId="61" xfId="0" applyNumberFormat="1" applyFont="1" applyFill="1" applyBorder="1" applyAlignment="1"/>
    <xf numFmtId="166" fontId="2" fillId="2" borderId="41" xfId="1" applyNumberFormat="1" applyFont="1" applyFill="1" applyBorder="1" applyAlignment="1">
      <alignment horizontal="center" vertical="center"/>
    </xf>
    <xf numFmtId="0" fontId="32" fillId="2" borderId="0" xfId="1" applyFont="1" applyFill="1"/>
    <xf numFmtId="0" fontId="36" fillId="2" borderId="0" xfId="1" applyFont="1" applyFill="1" applyAlignment="1">
      <alignment horizontal="center" textRotation="90"/>
    </xf>
    <xf numFmtId="0" fontId="37" fillId="2" borderId="0" xfId="1" applyFont="1" applyFill="1" applyBorder="1" applyAlignment="1">
      <alignment horizontal="center" vertical="center"/>
    </xf>
    <xf numFmtId="1" fontId="32" fillId="2" borderId="36" xfId="1" applyNumberFormat="1" applyFont="1" applyFill="1" applyBorder="1" applyAlignment="1">
      <alignment horizontal="center" vertical="center"/>
    </xf>
    <xf numFmtId="1" fontId="32" fillId="2" borderId="41" xfId="1" applyNumberFormat="1" applyFont="1" applyFill="1" applyBorder="1" applyAlignment="1">
      <alignment horizontal="center" vertical="center"/>
    </xf>
    <xf numFmtId="0" fontId="37" fillId="2" borderId="60" xfId="1" applyFont="1" applyFill="1" applyBorder="1" applyAlignment="1">
      <alignment horizontal="center" vertical="center"/>
    </xf>
    <xf numFmtId="1" fontId="2" fillId="2" borderId="67" xfId="1" applyNumberFormat="1" applyFont="1" applyFill="1" applyBorder="1" applyAlignment="1">
      <alignment horizontal="center" vertical="center"/>
    </xf>
    <xf numFmtId="0" fontId="17" fillId="2" borderId="35" xfId="1" applyFont="1" applyFill="1" applyBorder="1" applyAlignment="1">
      <alignment horizontal="center" vertical="center"/>
    </xf>
    <xf numFmtId="1" fontId="11" fillId="2" borderId="36" xfId="1" applyNumberFormat="1" applyFont="1" applyFill="1" applyBorder="1" applyAlignment="1">
      <alignment horizontal="center" vertical="center"/>
    </xf>
    <xf numFmtId="1" fontId="11" fillId="2" borderId="41" xfId="1" applyNumberFormat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25" fillId="3" borderId="34" xfId="1" applyFont="1" applyFill="1" applyBorder="1" applyAlignment="1" applyProtection="1">
      <alignment vertical="center"/>
    </xf>
    <xf numFmtId="0" fontId="25" fillId="3" borderId="35" xfId="1" applyFont="1" applyFill="1" applyBorder="1" applyAlignment="1" applyProtection="1">
      <alignment vertical="center"/>
    </xf>
    <xf numFmtId="0" fontId="25" fillId="3" borderId="43" xfId="1" applyFont="1" applyFill="1" applyBorder="1" applyAlignment="1" applyProtection="1">
      <alignment vertical="center"/>
    </xf>
    <xf numFmtId="0" fontId="25" fillId="3" borderId="36" xfId="1" applyFont="1" applyFill="1" applyBorder="1" applyAlignment="1" applyProtection="1">
      <alignment vertical="center"/>
    </xf>
    <xf numFmtId="1" fontId="25" fillId="3" borderId="70" xfId="1" applyNumberFormat="1" applyFont="1" applyFill="1" applyBorder="1" applyAlignment="1" applyProtection="1">
      <alignment horizontal="center" vertical="center"/>
    </xf>
    <xf numFmtId="0" fontId="38" fillId="2" borderId="0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vertical="center"/>
    </xf>
    <xf numFmtId="0" fontId="2" fillId="2" borderId="35" xfId="1" applyFont="1" applyFill="1" applyBorder="1" applyAlignment="1">
      <alignment vertical="center"/>
    </xf>
    <xf numFmtId="0" fontId="2" fillId="2" borderId="43" xfId="1" applyFont="1" applyFill="1" applyBorder="1" applyAlignment="1">
      <alignment vertical="center"/>
    </xf>
    <xf numFmtId="0" fontId="2" fillId="2" borderId="36" xfId="1" applyFont="1" applyFill="1" applyBorder="1" applyAlignment="1">
      <alignment vertical="center"/>
    </xf>
    <xf numFmtId="1" fontId="2" fillId="2" borderId="70" xfId="1" applyNumberFormat="1" applyFont="1" applyFill="1" applyBorder="1" applyAlignment="1">
      <alignment horizontal="center" vertical="center"/>
    </xf>
    <xf numFmtId="49" fontId="2" fillId="0" borderId="36" xfId="1" applyNumberFormat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center" vertical="center"/>
    </xf>
    <xf numFmtId="166" fontId="11" fillId="2" borderId="41" xfId="1" applyNumberFormat="1" applyFont="1" applyFill="1" applyBorder="1" applyAlignment="1">
      <alignment horizontal="center" vertical="center"/>
    </xf>
    <xf numFmtId="2" fontId="11" fillId="2" borderId="41" xfId="1" applyNumberFormat="1" applyFont="1" applyFill="1" applyBorder="1" applyAlignment="1">
      <alignment horizontal="center" vertical="center"/>
    </xf>
    <xf numFmtId="1" fontId="2" fillId="2" borderId="16" xfId="1" applyNumberFormat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166" fontId="32" fillId="2" borderId="41" xfId="1" applyNumberFormat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vertical="center"/>
    </xf>
    <xf numFmtId="0" fontId="2" fillId="2" borderId="63" xfId="1" applyFont="1" applyFill="1" applyBorder="1" applyAlignment="1">
      <alignment vertical="center"/>
    </xf>
    <xf numFmtId="1" fontId="2" fillId="2" borderId="35" xfId="1" applyNumberFormat="1" applyFont="1" applyFill="1" applyBorder="1" applyAlignment="1">
      <alignment horizontal="center" vertical="center"/>
    </xf>
    <xf numFmtId="1" fontId="2" fillId="2" borderId="41" xfId="1" applyNumberFormat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12" fillId="2" borderId="1" xfId="1" applyFont="1" applyFill="1" applyBorder="1"/>
    <xf numFmtId="0" fontId="12" fillId="2" borderId="2" xfId="1" applyFont="1" applyFill="1" applyBorder="1"/>
    <xf numFmtId="0" fontId="12" fillId="2" borderId="11" xfId="1" applyFont="1" applyFill="1" applyBorder="1"/>
    <xf numFmtId="0" fontId="12" fillId="2" borderId="12" xfId="1" applyFont="1" applyFill="1" applyBorder="1"/>
    <xf numFmtId="49" fontId="2" fillId="2" borderId="1" xfId="1" applyNumberFormat="1" applyFont="1" applyFill="1" applyBorder="1" applyAlignment="1"/>
    <xf numFmtId="0" fontId="2" fillId="2" borderId="8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49" fontId="33" fillId="2" borderId="11" xfId="1" applyNumberFormat="1" applyFont="1" applyFill="1" applyBorder="1" applyAlignment="1">
      <alignment horizontal="center" vertical="center"/>
    </xf>
    <xf numFmtId="0" fontId="33" fillId="2" borderId="0" xfId="1" applyFont="1" applyFill="1" applyBorder="1" applyAlignment="1">
      <alignment vertical="center"/>
    </xf>
    <xf numFmtId="0" fontId="33" fillId="2" borderId="12" xfId="0" applyFont="1" applyFill="1" applyBorder="1" applyAlignment="1"/>
    <xf numFmtId="0" fontId="33" fillId="2" borderId="11" xfId="1" applyFont="1" applyFill="1" applyBorder="1" applyAlignment="1">
      <alignment vertical="center"/>
    </xf>
    <xf numFmtId="0" fontId="33" fillId="2" borderId="12" xfId="1" applyFont="1" applyFill="1" applyBorder="1" applyAlignment="1">
      <alignment vertical="center"/>
    </xf>
    <xf numFmtId="49" fontId="34" fillId="0" borderId="34" xfId="1" applyNumberFormat="1" applyFont="1" applyFill="1" applyBorder="1" applyAlignment="1">
      <alignment horizontal="right" vertical="center"/>
    </xf>
    <xf numFmtId="49" fontId="33" fillId="2" borderId="60" xfId="0" applyNumberFormat="1" applyFont="1" applyFill="1" applyBorder="1" applyAlignment="1"/>
    <xf numFmtId="49" fontId="33" fillId="2" borderId="61" xfId="0" applyNumberFormat="1" applyFont="1" applyFill="1" applyBorder="1" applyAlignment="1"/>
    <xf numFmtId="0" fontId="12" fillId="2" borderId="23" xfId="1" applyFont="1" applyFill="1" applyBorder="1"/>
    <xf numFmtId="0" fontId="12" fillId="2" borderId="24" xfId="1" applyFont="1" applyFill="1" applyBorder="1"/>
    <xf numFmtId="1" fontId="2" fillId="2" borderId="75" xfId="1" applyNumberFormat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right" vertical="center"/>
    </xf>
    <xf numFmtId="0" fontId="2" fillId="2" borderId="63" xfId="1" applyFont="1" applyFill="1" applyBorder="1" applyAlignment="1">
      <alignment horizontal="left" vertical="center"/>
    </xf>
    <xf numFmtId="0" fontId="2" fillId="2" borderId="18" xfId="1" applyNumberFormat="1" applyFont="1" applyFill="1" applyBorder="1" applyAlignment="1">
      <alignment horizontal="center" vertical="center"/>
    </xf>
    <xf numFmtId="49" fontId="2" fillId="2" borderId="15" xfId="1" applyNumberFormat="1" applyFont="1" applyFill="1" applyBorder="1" applyAlignment="1">
      <alignment horizontal="center" vertical="center"/>
    </xf>
    <xf numFmtId="0" fontId="2" fillId="2" borderId="60" xfId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/>
    </xf>
    <xf numFmtId="49" fontId="2" fillId="2" borderId="19" xfId="1" applyNumberFormat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69" xfId="1" applyFont="1" applyFill="1" applyBorder="1" applyAlignment="1">
      <alignment horizontal="right" vertical="center"/>
    </xf>
    <xf numFmtId="0" fontId="2" fillId="2" borderId="61" xfId="1" applyFont="1" applyFill="1" applyBorder="1" applyAlignment="1">
      <alignment horizontal="left" vertical="center"/>
    </xf>
    <xf numFmtId="0" fontId="2" fillId="2" borderId="60" xfId="1" applyFont="1" applyFill="1" applyBorder="1" applyAlignment="1">
      <alignment horizontal="right" vertical="center"/>
    </xf>
    <xf numFmtId="0" fontId="2" fillId="2" borderId="68" xfId="1" applyFont="1" applyFill="1" applyBorder="1" applyAlignment="1">
      <alignment horizontal="left" vertical="center"/>
    </xf>
    <xf numFmtId="1" fontId="2" fillId="2" borderId="68" xfId="1" applyNumberFormat="1" applyFont="1" applyFill="1" applyBorder="1" applyAlignment="1">
      <alignment horizontal="left" vertical="center"/>
    </xf>
    <xf numFmtId="49" fontId="2" fillId="2" borderId="69" xfId="1" applyNumberFormat="1" applyFont="1" applyFill="1" applyBorder="1" applyAlignment="1">
      <alignment horizontal="center" vertical="center"/>
    </xf>
    <xf numFmtId="49" fontId="2" fillId="2" borderId="68" xfId="1" applyNumberFormat="1" applyFont="1" applyFill="1" applyBorder="1" applyAlignment="1">
      <alignment horizontal="center" vertical="center"/>
    </xf>
    <xf numFmtId="1" fontId="2" fillId="2" borderId="62" xfId="1" applyNumberFormat="1" applyFont="1" applyFill="1" applyBorder="1" applyAlignment="1">
      <alignment horizontal="center" vertical="center"/>
    </xf>
    <xf numFmtId="1" fontId="2" fillId="2" borderId="68" xfId="1" applyNumberFormat="1" applyFont="1" applyFill="1" applyBorder="1" applyAlignment="1">
      <alignment horizontal="center" vertical="center"/>
    </xf>
    <xf numFmtId="0" fontId="2" fillId="2" borderId="69" xfId="1" applyFont="1" applyFill="1" applyBorder="1" applyAlignment="1">
      <alignment horizontal="center" vertical="center"/>
    </xf>
    <xf numFmtId="0" fontId="2" fillId="2" borderId="68" xfId="1" applyFont="1" applyFill="1" applyBorder="1" applyAlignment="1">
      <alignment horizontal="center" vertical="center"/>
    </xf>
    <xf numFmtId="0" fontId="2" fillId="2" borderId="62" xfId="1" applyFont="1" applyFill="1" applyBorder="1" applyAlignment="1">
      <alignment vertical="center"/>
    </xf>
    <xf numFmtId="0" fontId="2" fillId="2" borderId="60" xfId="1" applyFont="1" applyFill="1" applyBorder="1" applyAlignment="1">
      <alignment vertical="center"/>
    </xf>
    <xf numFmtId="0" fontId="2" fillId="2" borderId="69" xfId="1" applyFont="1" applyFill="1" applyBorder="1" applyAlignment="1">
      <alignment vertical="center"/>
    </xf>
    <xf numFmtId="0" fontId="2" fillId="2" borderId="68" xfId="1" applyFont="1" applyFill="1" applyBorder="1" applyAlignment="1">
      <alignment vertical="center"/>
    </xf>
    <xf numFmtId="0" fontId="2" fillId="2" borderId="62" xfId="1" applyFont="1" applyFill="1" applyBorder="1" applyAlignment="1">
      <alignment horizontal="center" vertical="center"/>
    </xf>
    <xf numFmtId="0" fontId="17" fillId="2" borderId="60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40" fillId="2" borderId="41" xfId="1" applyFont="1" applyFill="1" applyBorder="1" applyAlignment="1">
      <alignment horizontal="center" vertical="center"/>
    </xf>
    <xf numFmtId="1" fontId="2" fillId="2" borderId="70" xfId="1" applyNumberFormat="1" applyFont="1" applyFill="1" applyBorder="1" applyAlignment="1">
      <alignment horizontal="center" vertical="center" wrapText="1"/>
    </xf>
    <xf numFmtId="1" fontId="41" fillId="2" borderId="60" xfId="1" applyNumberFormat="1" applyFont="1" applyFill="1" applyBorder="1" applyAlignment="1">
      <alignment horizontal="center" vertical="center"/>
    </xf>
    <xf numFmtId="0" fontId="40" fillId="2" borderId="60" xfId="1" applyFont="1" applyFill="1" applyBorder="1" applyAlignment="1">
      <alignment horizontal="center" vertical="center"/>
    </xf>
    <xf numFmtId="0" fontId="40" fillId="2" borderId="35" xfId="1" applyFont="1" applyFill="1" applyBorder="1" applyAlignment="1">
      <alignment horizontal="center" vertical="center"/>
    </xf>
    <xf numFmtId="1" fontId="2" fillId="2" borderId="65" xfId="1" applyNumberFormat="1" applyFont="1" applyFill="1" applyBorder="1" applyAlignment="1">
      <alignment horizontal="center" vertical="center"/>
    </xf>
    <xf numFmtId="166" fontId="2" fillId="2" borderId="35" xfId="1" applyNumberFormat="1" applyFont="1" applyFill="1" applyBorder="1" applyAlignment="1">
      <alignment horizontal="center" vertical="center"/>
    </xf>
    <xf numFmtId="0" fontId="2" fillId="0" borderId="62" xfId="1" applyFont="1" applyFill="1" applyBorder="1" applyAlignment="1">
      <alignment vertical="center"/>
    </xf>
    <xf numFmtId="0" fontId="2" fillId="0" borderId="60" xfId="1" applyFont="1" applyFill="1" applyBorder="1" applyAlignment="1">
      <alignment vertical="center"/>
    </xf>
    <xf numFmtId="0" fontId="2" fillId="0" borderId="69" xfId="1" applyFont="1" applyFill="1" applyBorder="1" applyAlignment="1">
      <alignment vertical="center"/>
    </xf>
    <xf numFmtId="0" fontId="2" fillId="0" borderId="68" xfId="1" applyFont="1" applyFill="1" applyBorder="1" applyAlignment="1">
      <alignment vertical="center"/>
    </xf>
    <xf numFmtId="1" fontId="2" fillId="0" borderId="67" xfId="1" applyNumberFormat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vertical="center"/>
    </xf>
    <xf numFmtId="0" fontId="2" fillId="0" borderId="43" xfId="1" applyFont="1" applyFill="1" applyBorder="1" applyAlignment="1">
      <alignment vertical="center"/>
    </xf>
    <xf numFmtId="0" fontId="2" fillId="0" borderId="36" xfId="1" applyFont="1" applyFill="1" applyBorder="1" applyAlignment="1">
      <alignment vertical="center"/>
    </xf>
    <xf numFmtId="1" fontId="2" fillId="0" borderId="70" xfId="1" applyNumberFormat="1" applyFont="1" applyFill="1" applyBorder="1" applyAlignment="1">
      <alignment horizontal="center" vertical="center" wrapText="1"/>
    </xf>
    <xf numFmtId="166" fontId="11" fillId="0" borderId="41" xfId="1" applyNumberFormat="1" applyFont="1" applyFill="1" applyBorder="1" applyAlignment="1">
      <alignment horizontal="center" vertical="center"/>
    </xf>
    <xf numFmtId="2" fontId="11" fillId="0" borderId="41" xfId="1" applyNumberFormat="1" applyFont="1" applyFill="1" applyBorder="1" applyAlignment="1">
      <alignment horizontal="center" vertical="center"/>
    </xf>
    <xf numFmtId="0" fontId="2" fillId="0" borderId="60" xfId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1" fontId="2" fillId="0" borderId="72" xfId="0" applyNumberFormat="1" applyFont="1" applyFill="1" applyBorder="1" applyAlignment="1">
      <alignment horizontal="center" vertical="center"/>
    </xf>
    <xf numFmtId="0" fontId="2" fillId="0" borderId="44" xfId="1" applyFont="1" applyFill="1" applyBorder="1" applyAlignment="1">
      <alignment vertical="center"/>
    </xf>
    <xf numFmtId="0" fontId="2" fillId="0" borderId="72" xfId="1" applyFont="1" applyFill="1" applyBorder="1" applyAlignment="1">
      <alignment vertical="center"/>
    </xf>
    <xf numFmtId="0" fontId="2" fillId="0" borderId="74" xfId="1" applyFont="1" applyFill="1" applyBorder="1" applyAlignment="1">
      <alignment vertical="center"/>
    </xf>
    <xf numFmtId="0" fontId="2" fillId="0" borderId="73" xfId="1" applyFont="1" applyFill="1" applyBorder="1" applyAlignment="1">
      <alignment vertical="center"/>
    </xf>
    <xf numFmtId="1" fontId="2" fillId="0" borderId="75" xfId="1" applyNumberFormat="1" applyFont="1" applyFill="1" applyBorder="1" applyAlignment="1">
      <alignment horizontal="center" vertical="center"/>
    </xf>
    <xf numFmtId="1" fontId="32" fillId="0" borderId="36" xfId="1" applyNumberFormat="1" applyFont="1" applyFill="1" applyBorder="1" applyAlignment="1">
      <alignment horizontal="center" vertical="center"/>
    </xf>
    <xf numFmtId="1" fontId="32" fillId="0" borderId="41" xfId="1" applyNumberFormat="1" applyFont="1" applyFill="1" applyBorder="1" applyAlignment="1">
      <alignment horizontal="center" vertical="center"/>
    </xf>
    <xf numFmtId="166" fontId="32" fillId="0" borderId="41" xfId="1" applyNumberFormat="1" applyFont="1" applyFill="1" applyBorder="1" applyAlignment="1">
      <alignment horizontal="center" vertical="center"/>
    </xf>
    <xf numFmtId="0" fontId="11" fillId="2" borderId="43" xfId="1" applyFont="1" applyFill="1" applyBorder="1" applyAlignment="1">
      <alignment horizontal="center" vertical="center"/>
    </xf>
    <xf numFmtId="0" fontId="37" fillId="2" borderId="35" xfId="1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166" fontId="11" fillId="2" borderId="0" xfId="1" applyNumberFormat="1" applyFont="1" applyFill="1" applyBorder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66" fontId="2" fillId="2" borderId="0" xfId="1" applyNumberFormat="1" applyFont="1" applyFill="1" applyBorder="1" applyAlignment="1">
      <alignment horizontal="center" vertical="center"/>
    </xf>
    <xf numFmtId="1" fontId="32" fillId="2" borderId="0" xfId="1" applyNumberFormat="1" applyFont="1" applyFill="1" applyBorder="1" applyAlignment="1">
      <alignment horizontal="center" vertical="center"/>
    </xf>
    <xf numFmtId="166" fontId="3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/>
    <xf numFmtId="0" fontId="9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42" fillId="0" borderId="0" xfId="0" applyFont="1" applyFill="1"/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49" fontId="34" fillId="0" borderId="62" xfId="1" applyNumberFormat="1" applyFont="1" applyFill="1" applyBorder="1" applyAlignment="1">
      <alignment horizontal="right" vertical="center"/>
    </xf>
    <xf numFmtId="0" fontId="34" fillId="0" borderId="60" xfId="1" applyNumberFormat="1" applyFont="1" applyFill="1" applyBorder="1" applyAlignment="1">
      <alignment horizontal="center" vertical="center"/>
    </xf>
    <xf numFmtId="166" fontId="11" fillId="5" borderId="41" xfId="1" applyNumberFormat="1" applyFont="1" applyFill="1" applyBorder="1" applyAlignment="1">
      <alignment horizontal="center" vertical="center"/>
    </xf>
    <xf numFmtId="2" fontId="11" fillId="5" borderId="41" xfId="1" applyNumberFormat="1" applyFont="1" applyFill="1" applyBorder="1" applyAlignment="1">
      <alignment horizontal="center" vertical="center"/>
    </xf>
    <xf numFmtId="1" fontId="2" fillId="5" borderId="41" xfId="1" applyNumberFormat="1" applyFont="1" applyFill="1" applyBorder="1" applyAlignment="1">
      <alignment horizontal="center" vertical="center"/>
    </xf>
    <xf numFmtId="49" fontId="2" fillId="5" borderId="43" xfId="1" applyNumberFormat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vertical="center"/>
    </xf>
    <xf numFmtId="0" fontId="2" fillId="0" borderId="19" xfId="1" applyFont="1" applyFill="1" applyBorder="1" applyAlignment="1">
      <alignment vertical="center"/>
    </xf>
    <xf numFmtId="0" fontId="2" fillId="0" borderId="11" xfId="1" applyFont="1" applyFill="1" applyBorder="1" applyAlignment="1">
      <alignment horizontal="center" vertical="center"/>
    </xf>
    <xf numFmtId="1" fontId="44" fillId="5" borderId="36" xfId="1" applyNumberFormat="1" applyFont="1" applyFill="1" applyBorder="1" applyAlignment="1">
      <alignment horizontal="center" vertical="center"/>
    </xf>
    <xf numFmtId="1" fontId="44" fillId="5" borderId="41" xfId="1" applyNumberFormat="1" applyFont="1" applyFill="1" applyBorder="1" applyAlignment="1">
      <alignment horizontal="center" vertical="center"/>
    </xf>
    <xf numFmtId="166" fontId="44" fillId="5" borderId="41" xfId="1" applyNumberFormat="1" applyFont="1" applyFill="1" applyBorder="1" applyAlignment="1">
      <alignment horizontal="center" vertical="center"/>
    </xf>
    <xf numFmtId="0" fontId="2" fillId="5" borderId="20" xfId="1" applyFont="1" applyFill="1" applyBorder="1" applyAlignment="1">
      <alignment horizontal="center" vertical="center"/>
    </xf>
    <xf numFmtId="0" fontId="2" fillId="5" borderId="60" xfId="1" applyFont="1" applyFill="1" applyBorder="1" applyAlignment="1">
      <alignment horizontal="center" vertical="center"/>
    </xf>
    <xf numFmtId="49" fontId="12" fillId="0" borderId="62" xfId="1" applyNumberFormat="1" applyFont="1" applyFill="1" applyBorder="1" applyAlignment="1">
      <alignment horizontal="center" vertical="center"/>
    </xf>
    <xf numFmtId="49" fontId="12" fillId="0" borderId="61" xfId="1" applyNumberFormat="1" applyFont="1" applyFill="1" applyBorder="1" applyAlignment="1">
      <alignment horizontal="center" vertical="center"/>
    </xf>
    <xf numFmtId="0" fontId="2" fillId="0" borderId="61" xfId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1" fontId="2" fillId="0" borderId="39" xfId="1" applyNumberFormat="1" applyFont="1" applyFill="1" applyBorder="1" applyAlignment="1">
      <alignment horizontal="left" vertical="center" wrapText="1"/>
    </xf>
    <xf numFmtId="1" fontId="2" fillId="0" borderId="68" xfId="1" applyNumberFormat="1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9" xfId="1" applyFont="1" applyFill="1" applyBorder="1" applyAlignment="1">
      <alignment horizontal="center" vertical="center"/>
    </xf>
    <xf numFmtId="0" fontId="2" fillId="0" borderId="68" xfId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center" vertical="center"/>
    </xf>
    <xf numFmtId="0" fontId="2" fillId="5" borderId="43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vertical="center"/>
    </xf>
    <xf numFmtId="0" fontId="2" fillId="0" borderId="20" xfId="1" applyFont="1" applyFill="1" applyBorder="1" applyAlignment="1">
      <alignment vertical="center"/>
    </xf>
    <xf numFmtId="0" fontId="2" fillId="0" borderId="18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7" fillId="5" borderId="35" xfId="1" applyFont="1" applyFill="1" applyBorder="1" applyAlignment="1">
      <alignment horizontal="center" vertical="center"/>
    </xf>
    <xf numFmtId="0" fontId="17" fillId="5" borderId="35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2" fillId="0" borderId="62" xfId="1" applyFont="1" applyFill="1" applyBorder="1" applyAlignment="1">
      <alignment horizontal="center" vertical="center"/>
    </xf>
    <xf numFmtId="0" fontId="2" fillId="0" borderId="43" xfId="1" applyFont="1" applyFill="1" applyBorder="1" applyAlignment="1">
      <alignment horizontal="right" vertical="center"/>
    </xf>
    <xf numFmtId="1" fontId="2" fillId="0" borderId="39" xfId="1" applyNumberFormat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1" fontId="2" fillId="0" borderId="62" xfId="1" applyNumberFormat="1" applyFont="1" applyFill="1" applyBorder="1" applyAlignment="1">
      <alignment horizontal="center" vertical="center"/>
    </xf>
    <xf numFmtId="1" fontId="2" fillId="0" borderId="60" xfId="1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0" fontId="2" fillId="0" borderId="60" xfId="0" applyFont="1" applyFill="1" applyBorder="1" applyAlignment="1">
      <alignment vertical="center"/>
    </xf>
    <xf numFmtId="1" fontId="2" fillId="0" borderId="62" xfId="1" applyNumberFormat="1" applyFont="1" applyFill="1" applyBorder="1" applyAlignment="1">
      <alignment vertical="center"/>
    </xf>
    <xf numFmtId="1" fontId="2" fillId="0" borderId="68" xfId="1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2" fillId="0" borderId="43" xfId="0" applyFont="1" applyFill="1" applyBorder="1" applyAlignment="1">
      <alignment horizontal="left" vertical="center"/>
    </xf>
    <xf numFmtId="1" fontId="2" fillId="0" borderId="61" xfId="1" applyNumberFormat="1" applyFont="1" applyFill="1" applyBorder="1" applyAlignment="1">
      <alignment vertical="center"/>
    </xf>
    <xf numFmtId="0" fontId="2" fillId="0" borderId="39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left" vertical="center"/>
    </xf>
    <xf numFmtId="166" fontId="11" fillId="5" borderId="41" xfId="1" applyNumberFormat="1" applyFont="1" applyFill="1" applyBorder="1" applyAlignment="1">
      <alignment horizontal="center" vertical="top"/>
    </xf>
    <xf numFmtId="2" fontId="11" fillId="5" borderId="41" xfId="1" applyNumberFormat="1" applyFont="1" applyFill="1" applyBorder="1" applyAlignment="1">
      <alignment horizontal="center" vertical="top"/>
    </xf>
    <xf numFmtId="1" fontId="2" fillId="5" borderId="41" xfId="1" applyNumberFormat="1" applyFont="1" applyFill="1" applyBorder="1" applyAlignment="1">
      <alignment horizontal="center" vertical="top"/>
    </xf>
    <xf numFmtId="49" fontId="2" fillId="5" borderId="43" xfId="1" applyNumberFormat="1" applyFont="1" applyFill="1" applyBorder="1" applyAlignment="1">
      <alignment horizontal="center" vertical="top"/>
    </xf>
    <xf numFmtId="0" fontId="2" fillId="0" borderId="40" xfId="1" applyFont="1" applyFill="1" applyBorder="1" applyAlignment="1">
      <alignment vertical="top"/>
    </xf>
    <xf numFmtId="0" fontId="2" fillId="0" borderId="20" xfId="1" applyFont="1" applyFill="1" applyBorder="1" applyAlignment="1">
      <alignment vertical="top"/>
    </xf>
    <xf numFmtId="1" fontId="2" fillId="0" borderId="70" xfId="1" applyNumberFormat="1" applyFont="1" applyFill="1" applyBorder="1" applyAlignment="1">
      <alignment horizontal="center" vertical="top"/>
    </xf>
    <xf numFmtId="1" fontId="32" fillId="5" borderId="36" xfId="1" applyNumberFormat="1" applyFont="1" applyFill="1" applyBorder="1" applyAlignment="1">
      <alignment horizontal="center" vertical="top"/>
    </xf>
    <xf numFmtId="1" fontId="32" fillId="5" borderId="41" xfId="1" applyNumberFormat="1" applyFont="1" applyFill="1" applyBorder="1" applyAlignment="1">
      <alignment horizontal="center" vertical="top"/>
    </xf>
    <xf numFmtId="166" fontId="32" fillId="5" borderId="41" xfId="1" applyNumberFormat="1" applyFont="1" applyFill="1" applyBorder="1" applyAlignment="1">
      <alignment horizontal="center" vertical="top"/>
    </xf>
    <xf numFmtId="0" fontId="2" fillId="5" borderId="20" xfId="1" applyFont="1" applyFill="1" applyBorder="1" applyAlignment="1">
      <alignment horizontal="center" vertical="top"/>
    </xf>
    <xf numFmtId="0" fontId="15" fillId="2" borderId="0" xfId="1" applyFont="1" applyFill="1"/>
    <xf numFmtId="0" fontId="46" fillId="2" borderId="0" xfId="1" applyFont="1" applyFill="1"/>
    <xf numFmtId="0" fontId="47" fillId="2" borderId="0" xfId="1" applyFont="1" applyFill="1"/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49" fontId="2" fillId="2" borderId="43" xfId="1" applyNumberFormat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1" fontId="2" fillId="2" borderId="43" xfId="1" applyNumberFormat="1" applyFont="1" applyFill="1" applyBorder="1" applyAlignment="1">
      <alignment horizontal="center" vertical="center"/>
    </xf>
    <xf numFmtId="1" fontId="2" fillId="2" borderId="39" xfId="1" applyNumberFormat="1" applyFont="1" applyFill="1" applyBorder="1" applyAlignment="1">
      <alignment horizontal="center" vertical="center"/>
    </xf>
    <xf numFmtId="166" fontId="2" fillId="2" borderId="43" xfId="1" applyNumberFormat="1" applyFont="1" applyFill="1" applyBorder="1" applyAlignment="1">
      <alignment horizontal="center" vertical="center"/>
    </xf>
    <xf numFmtId="166" fontId="2" fillId="2" borderId="39" xfId="1" applyNumberFormat="1" applyFont="1" applyFill="1" applyBorder="1" applyAlignment="1">
      <alignment horizontal="center" vertical="center"/>
    </xf>
    <xf numFmtId="1" fontId="2" fillId="2" borderId="34" xfId="1" applyNumberFormat="1" applyFont="1" applyFill="1" applyBorder="1" applyAlignment="1">
      <alignment horizontal="center" vertical="center"/>
    </xf>
    <xf numFmtId="0" fontId="8" fillId="5" borderId="0" xfId="1" applyFont="1" applyFill="1"/>
    <xf numFmtId="0" fontId="47" fillId="5" borderId="0" xfId="1" applyFont="1" applyFill="1"/>
    <xf numFmtId="0" fontId="8" fillId="0" borderId="76" xfId="1" applyFont="1" applyFill="1" applyBorder="1" applyAlignment="1">
      <alignment horizontal="center"/>
    </xf>
    <xf numFmtId="0" fontId="13" fillId="2" borderId="0" xfId="1" applyFont="1" applyFill="1" applyBorder="1" applyAlignment="1">
      <alignment vertical="center"/>
    </xf>
    <xf numFmtId="0" fontId="11" fillId="0" borderId="48" xfId="1" applyFont="1" applyFill="1" applyBorder="1" applyAlignment="1">
      <alignment horizontal="right" vertical="center"/>
    </xf>
    <xf numFmtId="1" fontId="11" fillId="0" borderId="50" xfId="1" applyNumberFormat="1" applyFont="1" applyFill="1" applyBorder="1" applyAlignment="1">
      <alignment vertical="center" wrapText="1"/>
    </xf>
    <xf numFmtId="1" fontId="11" fillId="0" borderId="51" xfId="1" applyNumberFormat="1" applyFont="1" applyFill="1" applyBorder="1" applyAlignment="1">
      <alignment vertical="center" wrapText="1"/>
    </xf>
    <xf numFmtId="1" fontId="11" fillId="0" borderId="49" xfId="1" applyNumberFormat="1" applyFont="1" applyFill="1" applyBorder="1" applyAlignment="1">
      <alignment vertical="center" wrapText="1"/>
    </xf>
    <xf numFmtId="0" fontId="11" fillId="0" borderId="49" xfId="1" applyFont="1" applyFill="1" applyBorder="1" applyAlignment="1">
      <alignment horizontal="right" vertical="center"/>
    </xf>
    <xf numFmtId="0" fontId="2" fillId="0" borderId="65" xfId="1" applyFont="1" applyFill="1" applyBorder="1" applyAlignment="1">
      <alignment horizontal="center" vertical="center" wrapText="1"/>
    </xf>
    <xf numFmtId="0" fontId="37" fillId="2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/>
    </xf>
    <xf numFmtId="0" fontId="2" fillId="5" borderId="35" xfId="1" applyFont="1" applyFill="1" applyBorder="1" applyAlignment="1">
      <alignment horizontal="center" vertical="center"/>
    </xf>
    <xf numFmtId="0" fontId="2" fillId="5" borderId="29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right" vertical="center"/>
    </xf>
    <xf numFmtId="0" fontId="2" fillId="0" borderId="15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vertical="center"/>
    </xf>
    <xf numFmtId="0" fontId="2" fillId="2" borderId="18" xfId="1" applyFont="1" applyFill="1" applyBorder="1" applyAlignment="1">
      <alignment vertical="center"/>
    </xf>
    <xf numFmtId="0" fontId="2" fillId="2" borderId="15" xfId="1" applyFont="1" applyFill="1" applyBorder="1" applyAlignment="1">
      <alignment vertical="center"/>
    </xf>
    <xf numFmtId="0" fontId="11" fillId="2" borderId="35" xfId="1" applyFont="1" applyFill="1" applyBorder="1" applyAlignment="1">
      <alignment horizontal="center" vertical="center"/>
    </xf>
    <xf numFmtId="0" fontId="2" fillId="2" borderId="70" xfId="1" applyFont="1" applyFill="1" applyBorder="1" applyAlignment="1">
      <alignment horizontal="center" vertical="center"/>
    </xf>
    <xf numFmtId="0" fontId="25" fillId="2" borderId="34" xfId="1" applyFont="1" applyFill="1" applyBorder="1" applyAlignment="1">
      <alignment vertical="center"/>
    </xf>
    <xf numFmtId="0" fontId="25" fillId="2" borderId="36" xfId="1" applyFont="1" applyFill="1" applyBorder="1" applyAlignment="1">
      <alignment vertical="center"/>
    </xf>
    <xf numFmtId="0" fontId="25" fillId="2" borderId="43" xfId="1" applyFont="1" applyFill="1" applyBorder="1" applyAlignment="1">
      <alignment vertical="center"/>
    </xf>
    <xf numFmtId="0" fontId="11" fillId="2" borderId="34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0" fontId="2" fillId="0" borderId="70" xfId="1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horizontal="center" vertical="center"/>
    </xf>
    <xf numFmtId="0" fontId="2" fillId="3" borderId="6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vertical="center"/>
    </xf>
    <xf numFmtId="0" fontId="29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/>
    </xf>
    <xf numFmtId="1" fontId="11" fillId="3" borderId="0" xfId="1" applyNumberFormat="1" applyFont="1" applyFill="1" applyBorder="1" applyAlignment="1">
      <alignment vertical="center"/>
    </xf>
    <xf numFmtId="0" fontId="39" fillId="3" borderId="0" xfId="1" applyFont="1" applyFill="1" applyBorder="1" applyAlignment="1">
      <alignment vertical="center"/>
    </xf>
    <xf numFmtId="0" fontId="51" fillId="3" borderId="0" xfId="1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11" fillId="2" borderId="11" xfId="1" applyFont="1" applyFill="1" applyBorder="1" applyAlignment="1">
      <alignment horizontal="center" vertical="center" wrapText="1"/>
    </xf>
    <xf numFmtId="0" fontId="37" fillId="2" borderId="19" xfId="3" applyFont="1" applyFill="1" applyBorder="1"/>
    <xf numFmtId="0" fontId="11" fillId="2" borderId="17" xfId="1" applyFont="1" applyFill="1" applyBorder="1" applyAlignment="1">
      <alignment horizontal="center" vertical="top" wrapText="1"/>
    </xf>
    <xf numFmtId="0" fontId="37" fillId="2" borderId="12" xfId="3" applyFont="1" applyFill="1" applyBorder="1" applyAlignment="1">
      <alignment vertical="top"/>
    </xf>
    <xf numFmtId="0" fontId="11" fillId="2" borderId="0" xfId="1" applyFont="1" applyFill="1" applyBorder="1" applyAlignment="1">
      <alignment horizontal="center" vertical="center" wrapText="1"/>
    </xf>
    <xf numFmtId="0" fontId="37" fillId="2" borderId="0" xfId="3" applyFont="1" applyFill="1" applyBorder="1"/>
    <xf numFmtId="0" fontId="11" fillId="2" borderId="69" xfId="1" applyFont="1" applyFill="1" applyBorder="1" applyAlignment="1">
      <alignment horizontal="center" vertical="center" wrapText="1"/>
    </xf>
    <xf numFmtId="0" fontId="37" fillId="2" borderId="68" xfId="3" applyFont="1" applyFill="1" applyBorder="1"/>
    <xf numFmtId="0" fontId="11" fillId="2" borderId="0" xfId="1" applyFont="1" applyFill="1" applyBorder="1" applyAlignment="1">
      <alignment horizontal="center" vertical="top" wrapText="1"/>
    </xf>
    <xf numFmtId="0" fontId="37" fillId="2" borderId="68" xfId="3" applyFont="1" applyFill="1" applyBorder="1" applyAlignment="1">
      <alignment vertical="top"/>
    </xf>
    <xf numFmtId="0" fontId="37" fillId="2" borderId="12" xfId="3" applyFont="1" applyFill="1" applyBorder="1"/>
    <xf numFmtId="1" fontId="32" fillId="0" borderId="51" xfId="1" applyNumberFormat="1" applyFont="1" applyFill="1" applyBorder="1" applyAlignment="1">
      <alignment horizontal="left" vertical="center" wrapText="1"/>
    </xf>
    <xf numFmtId="1" fontId="32" fillId="0" borderId="59" xfId="1" applyNumberFormat="1" applyFont="1" applyFill="1" applyBorder="1" applyAlignment="1">
      <alignment vertical="center" wrapText="1"/>
    </xf>
    <xf numFmtId="0" fontId="17" fillId="2" borderId="0" xfId="1" applyFont="1" applyFill="1" applyBorder="1"/>
    <xf numFmtId="0" fontId="12" fillId="2" borderId="34" xfId="1" applyFont="1" applyFill="1" applyBorder="1" applyAlignment="1">
      <alignment vertical="center"/>
    </xf>
    <xf numFmtId="0" fontId="12" fillId="2" borderId="39" xfId="1" applyFont="1" applyFill="1" applyBorder="1" applyAlignment="1">
      <alignment vertical="center"/>
    </xf>
    <xf numFmtId="1" fontId="17" fillId="2" borderId="0" xfId="1" applyNumberFormat="1" applyFont="1" applyFill="1" applyBorder="1" applyAlignment="1">
      <alignment vertical="center"/>
    </xf>
    <xf numFmtId="166" fontId="11" fillId="2" borderId="0" xfId="1" applyNumberFormat="1" applyFont="1" applyFill="1" applyBorder="1" applyAlignment="1">
      <alignment vertical="center"/>
    </xf>
    <xf numFmtId="0" fontId="17" fillId="2" borderId="0" xfId="1" applyFont="1" applyFill="1" applyBorder="1" applyAlignment="1">
      <alignment vertical="center"/>
    </xf>
    <xf numFmtId="0" fontId="11" fillId="2" borderId="0" xfId="1" applyFont="1" applyFill="1" applyBorder="1" applyAlignment="1">
      <alignment vertical="center"/>
    </xf>
    <xf numFmtId="0" fontId="12" fillId="2" borderId="43" xfId="1" applyFont="1" applyFill="1" applyBorder="1" applyAlignment="1">
      <alignment vertical="center"/>
    </xf>
    <xf numFmtId="0" fontId="12" fillId="2" borderId="35" xfId="1" applyFont="1" applyFill="1" applyBorder="1" applyAlignment="1">
      <alignment vertical="center"/>
    </xf>
    <xf numFmtId="0" fontId="12" fillId="2" borderId="36" xfId="1" applyFont="1" applyFill="1" applyBorder="1" applyAlignment="1">
      <alignment vertical="center"/>
    </xf>
    <xf numFmtId="0" fontId="11" fillId="2" borderId="34" xfId="1" applyFont="1" applyFill="1" applyBorder="1" applyAlignment="1">
      <alignment vertical="center"/>
    </xf>
    <xf numFmtId="0" fontId="17" fillId="2" borderId="0" xfId="1" applyFont="1" applyFill="1" applyAlignment="1">
      <alignment vertical="center"/>
    </xf>
    <xf numFmtId="0" fontId="12" fillId="2" borderId="74" xfId="1" applyFont="1" applyFill="1" applyBorder="1" applyAlignment="1">
      <alignment vertical="center"/>
    </xf>
    <xf numFmtId="0" fontId="12" fillId="2" borderId="45" xfId="1" applyFont="1" applyFill="1" applyBorder="1" applyAlignment="1">
      <alignment vertical="center"/>
    </xf>
    <xf numFmtId="0" fontId="12" fillId="2" borderId="72" xfId="1" applyFont="1" applyFill="1" applyBorder="1" applyAlignment="1">
      <alignment vertical="center"/>
    </xf>
    <xf numFmtId="0" fontId="12" fillId="2" borderId="73" xfId="1" applyFont="1" applyFill="1" applyBorder="1" applyAlignment="1">
      <alignment vertical="center"/>
    </xf>
    <xf numFmtId="49" fontId="11" fillId="2" borderId="44" xfId="1" applyNumberFormat="1" applyFont="1" applyFill="1" applyBorder="1" applyAlignment="1">
      <alignment vertical="center"/>
    </xf>
    <xf numFmtId="0" fontId="12" fillId="2" borderId="8" xfId="1" applyFont="1" applyFill="1" applyBorder="1" applyAlignment="1">
      <alignment horizontal="left" vertical="center"/>
    </xf>
    <xf numFmtId="0" fontId="12" fillId="2" borderId="8" xfId="1" applyFont="1" applyFill="1" applyBorder="1" applyAlignment="1">
      <alignment vertical="center"/>
    </xf>
    <xf numFmtId="0" fontId="12" fillId="2" borderId="8" xfId="1" applyFont="1" applyFill="1" applyBorder="1" applyAlignment="1">
      <alignment horizontal="center" vertical="center"/>
    </xf>
    <xf numFmtId="1" fontId="12" fillId="2" borderId="8" xfId="1" applyNumberFormat="1" applyFont="1" applyFill="1" applyBorder="1" applyAlignment="1">
      <alignment vertical="center"/>
    </xf>
    <xf numFmtId="1" fontId="12" fillId="2" borderId="8" xfId="1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29" xfId="1" applyFont="1" applyFill="1" applyBorder="1" applyAlignment="1">
      <alignment horizontal="left" vertical="center"/>
    </xf>
    <xf numFmtId="0" fontId="12" fillId="2" borderId="29" xfId="1" applyFont="1" applyFill="1" applyBorder="1" applyAlignment="1">
      <alignment vertical="center"/>
    </xf>
    <xf numFmtId="0" fontId="12" fillId="2" borderId="29" xfId="1" applyFont="1" applyFill="1" applyBorder="1" applyAlignment="1">
      <alignment horizontal="center" vertical="center"/>
    </xf>
    <xf numFmtId="0" fontId="17" fillId="2" borderId="29" xfId="1" applyFont="1" applyFill="1" applyBorder="1" applyAlignment="1">
      <alignment horizontal="center" vertical="center"/>
    </xf>
    <xf numFmtId="0" fontId="52" fillId="2" borderId="0" xfId="0" applyFont="1" applyFill="1"/>
    <xf numFmtId="0" fontId="29" fillId="2" borderId="0" xfId="0" applyFont="1" applyFill="1"/>
    <xf numFmtId="0" fontId="52" fillId="2" borderId="0" xfId="0" applyFont="1" applyFill="1" applyAlignment="1">
      <alignment horizontal="left"/>
    </xf>
    <xf numFmtId="0" fontId="52" fillId="2" borderId="0" xfId="0" applyFont="1" applyFill="1" applyAlignment="1"/>
    <xf numFmtId="0" fontId="25" fillId="2" borderId="0" xfId="0" applyFont="1" applyFill="1" applyAlignment="1">
      <alignment horizontal="left"/>
    </xf>
    <xf numFmtId="0" fontId="36" fillId="2" borderId="0" xfId="0" applyFont="1" applyFill="1" applyAlignment="1"/>
    <xf numFmtId="0" fontId="52" fillId="2" borderId="0" xfId="0" applyFont="1" applyFill="1" applyAlignment="1" applyProtection="1">
      <protection hidden="1"/>
    </xf>
    <xf numFmtId="0" fontId="52" fillId="2" borderId="0" xfId="0" applyFont="1" applyFill="1" applyBorder="1" applyAlignment="1"/>
    <xf numFmtId="0" fontId="52" fillId="2" borderId="0" xfId="0" applyFont="1" applyFill="1" applyAlignment="1">
      <alignment horizontal="center"/>
    </xf>
    <xf numFmtId="0" fontId="25" fillId="2" borderId="0" xfId="1" applyFont="1" applyFill="1" applyAlignment="1">
      <alignment horizontal="left" wrapText="1"/>
    </xf>
    <xf numFmtId="0" fontId="12" fillId="2" borderId="20" xfId="1" applyFont="1" applyFill="1" applyBorder="1" applyAlignment="1">
      <alignment vertical="center"/>
    </xf>
    <xf numFmtId="0" fontId="52" fillId="2" borderId="0" xfId="1" applyFont="1" applyFill="1" applyAlignment="1">
      <alignment horizontal="left"/>
    </xf>
    <xf numFmtId="0" fontId="52" fillId="2" borderId="0" xfId="1" applyFont="1" applyFill="1"/>
    <xf numFmtId="0" fontId="53" fillId="2" borderId="0" xfId="1" applyFont="1" applyFill="1"/>
    <xf numFmtId="0" fontId="12" fillId="2" borderId="44" xfId="1" applyFont="1" applyFill="1" applyBorder="1" applyAlignment="1">
      <alignment vertical="center"/>
    </xf>
    <xf numFmtId="0" fontId="2" fillId="2" borderId="72" xfId="1" applyFont="1" applyFill="1" applyBorder="1" applyAlignment="1">
      <alignment vertical="center"/>
    </xf>
    <xf numFmtId="0" fontId="11" fillId="2" borderId="8" xfId="1" applyFont="1" applyFill="1" applyBorder="1" applyAlignment="1">
      <alignment vertical="center"/>
    </xf>
    <xf numFmtId="0" fontId="17" fillId="2" borderId="0" xfId="1" applyFont="1" applyFill="1" applyAlignment="1">
      <alignment horizontal="center" vertical="center"/>
    </xf>
    <xf numFmtId="0" fontId="10" fillId="2" borderId="43" xfId="1" applyFont="1" applyFill="1" applyBorder="1"/>
    <xf numFmtId="0" fontId="10" fillId="2" borderId="35" xfId="1" applyFont="1" applyFill="1" applyBorder="1"/>
    <xf numFmtId="0" fontId="17" fillId="2" borderId="35" xfId="1" applyFont="1" applyFill="1" applyBorder="1"/>
    <xf numFmtId="0" fontId="2" fillId="2" borderId="43" xfId="0" applyFont="1" applyFill="1" applyBorder="1"/>
    <xf numFmtId="0" fontId="2" fillId="2" borderId="35" xfId="0" applyFont="1" applyFill="1" applyBorder="1"/>
    <xf numFmtId="0" fontId="2" fillId="2" borderId="35" xfId="0" applyFont="1" applyFill="1" applyBorder="1" applyAlignment="1">
      <alignment wrapText="1"/>
    </xf>
    <xf numFmtId="0" fontId="10" fillId="2" borderId="35" xfId="0" applyFont="1" applyFill="1" applyBorder="1"/>
    <xf numFmtId="0" fontId="2" fillId="2" borderId="35" xfId="0" applyFont="1" applyFill="1" applyBorder="1" applyAlignment="1"/>
    <xf numFmtId="0" fontId="12" fillId="2" borderId="35" xfId="0" applyFont="1" applyFill="1" applyBorder="1"/>
    <xf numFmtId="0" fontId="8" fillId="2" borderId="43" xfId="1" applyFont="1" applyFill="1" applyBorder="1"/>
    <xf numFmtId="0" fontId="8" fillId="2" borderId="35" xfId="1" applyFont="1" applyFill="1" applyBorder="1"/>
    <xf numFmtId="0" fontId="2" fillId="2" borderId="35" xfId="1" applyFont="1" applyFill="1" applyBorder="1" applyAlignment="1">
      <alignment wrapText="1"/>
    </xf>
    <xf numFmtId="0" fontId="2" fillId="2" borderId="35" xfId="0" applyFont="1" applyFill="1" applyBorder="1" applyAlignment="1">
      <alignment vertical="top"/>
    </xf>
    <xf numFmtId="0" fontId="2" fillId="2" borderId="35" xfId="1" applyFont="1" applyFill="1" applyBorder="1" applyAlignment="1">
      <alignment horizontal="left" wrapText="1"/>
    </xf>
    <xf numFmtId="0" fontId="2" fillId="2" borderId="35" xfId="1" applyFont="1" applyFill="1" applyBorder="1" applyAlignment="1">
      <alignment horizontal="left" vertical="top" wrapText="1"/>
    </xf>
    <xf numFmtId="0" fontId="10" fillId="2" borderId="43" xfId="0" applyFont="1" applyFill="1" applyBorder="1"/>
    <xf numFmtId="0" fontId="12" fillId="2" borderId="35" xfId="1" applyFont="1" applyFill="1" applyBorder="1"/>
    <xf numFmtId="0" fontId="2" fillId="2" borderId="43" xfId="1" applyFont="1" applyFill="1" applyBorder="1"/>
    <xf numFmtId="0" fontId="2" fillId="2" borderId="35" xfId="1" applyFont="1" applyFill="1" applyBorder="1"/>
    <xf numFmtId="0" fontId="2" fillId="2" borderId="35" xfId="0" applyFont="1" applyFill="1" applyBorder="1" applyAlignment="1">
      <alignment horizontal="left" wrapText="1"/>
    </xf>
    <xf numFmtId="0" fontId="2" fillId="2" borderId="35" xfId="1" applyNumberFormat="1" applyFont="1" applyFill="1" applyBorder="1" applyAlignment="1">
      <alignment vertical="top" wrapText="1"/>
    </xf>
    <xf numFmtId="0" fontId="2" fillId="2" borderId="35" xfId="0" applyFont="1" applyFill="1" applyBorder="1" applyAlignment="1">
      <alignment horizontal="left"/>
    </xf>
    <xf numFmtId="0" fontId="12" fillId="2" borderId="35" xfId="0" applyFont="1" applyFill="1" applyBorder="1" applyAlignment="1"/>
    <xf numFmtId="0" fontId="9" fillId="2" borderId="35" xfId="0" applyFont="1" applyFill="1" applyBorder="1"/>
    <xf numFmtId="0" fontId="17" fillId="2" borderId="43" xfId="1" applyFont="1" applyFill="1" applyBorder="1" applyAlignment="1">
      <alignment horizontal="left"/>
    </xf>
    <xf numFmtId="0" fontId="17" fillId="2" borderId="35" xfId="1" applyFont="1" applyFill="1" applyBorder="1" applyAlignment="1">
      <alignment horizontal="left"/>
    </xf>
    <xf numFmtId="0" fontId="19" fillId="2" borderId="35" xfId="1" applyFont="1" applyFill="1" applyBorder="1"/>
    <xf numFmtId="0" fontId="10" fillId="5" borderId="43" xfId="0" applyFont="1" applyFill="1" applyBorder="1"/>
    <xf numFmtId="0" fontId="10" fillId="5" borderId="35" xfId="0" applyFont="1" applyFill="1" applyBorder="1"/>
    <xf numFmtId="0" fontId="2" fillId="5" borderId="35" xfId="0" applyFont="1" applyFill="1" applyBorder="1" applyAlignment="1"/>
    <xf numFmtId="0" fontId="2" fillId="5" borderId="35" xfId="0" applyFont="1" applyFill="1" applyBorder="1" applyAlignment="1">
      <alignment horizontal="left"/>
    </xf>
    <xf numFmtId="0" fontId="9" fillId="5" borderId="35" xfId="0" applyFont="1" applyFill="1" applyBorder="1"/>
    <xf numFmtId="0" fontId="12" fillId="5" borderId="35" xfId="0" applyFont="1" applyFill="1" applyBorder="1" applyAlignment="1"/>
    <xf numFmtId="0" fontId="10" fillId="4" borderId="43" xfId="0" applyFont="1" applyFill="1" applyBorder="1"/>
    <xf numFmtId="0" fontId="10" fillId="4" borderId="35" xfId="0" applyFont="1" applyFill="1" applyBorder="1"/>
    <xf numFmtId="0" fontId="2" fillId="4" borderId="35" xfId="0" applyFont="1" applyFill="1" applyBorder="1" applyAlignment="1"/>
    <xf numFmtId="0" fontId="2" fillId="4" borderId="35" xfId="0" applyFont="1" applyFill="1" applyBorder="1" applyAlignment="1">
      <alignment horizontal="left"/>
    </xf>
    <xf numFmtId="0" fontId="9" fillId="4" borderId="35" xfId="0" applyFont="1" applyFill="1" applyBorder="1"/>
    <xf numFmtId="0" fontId="12" fillId="4" borderId="35" xfId="0" applyFont="1" applyFill="1" applyBorder="1" applyAlignment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12" fillId="0" borderId="0" xfId="0" applyFont="1" applyFill="1" applyAlignment="1">
      <alignment vertical="top"/>
    </xf>
    <xf numFmtId="0" fontId="12" fillId="0" borderId="0" xfId="0" applyFont="1" applyFill="1"/>
    <xf numFmtId="0" fontId="12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vertical="top"/>
    </xf>
    <xf numFmtId="0" fontId="2" fillId="0" borderId="0" xfId="1" applyFont="1" applyFill="1" applyAlignment="1">
      <alignment horizontal="center" wrapText="1"/>
    </xf>
    <xf numFmtId="0" fontId="2" fillId="0" borderId="0" xfId="1" applyNumberFormat="1" applyFont="1" applyFill="1" applyAlignment="1">
      <alignment horizontal="center" vertical="top" wrapText="1"/>
    </xf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12" fillId="2" borderId="0" xfId="1" applyFont="1" applyFill="1"/>
    <xf numFmtId="0" fontId="11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0" borderId="0" xfId="1" applyFont="1" applyFill="1"/>
    <xf numFmtId="0" fontId="12" fillId="0" borderId="0" xfId="1" applyFont="1" applyFill="1" applyAlignment="1">
      <alignment horizontal="center"/>
    </xf>
    <xf numFmtId="0" fontId="2" fillId="0" borderId="0" xfId="1" applyNumberFormat="1" applyFont="1" applyFill="1" applyAlignment="1">
      <alignment horizontal="left" vertical="top" wrapText="1"/>
    </xf>
    <xf numFmtId="0" fontId="2" fillId="0" borderId="0" xfId="1" applyFont="1" applyFill="1" applyBorder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17" fillId="2" borderId="0" xfId="1" applyFont="1" applyFill="1" applyAlignment="1">
      <alignment horizontal="left"/>
    </xf>
    <xf numFmtId="0" fontId="19" fillId="2" borderId="0" xfId="1" applyFont="1" applyFill="1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9" fillId="0" borderId="0" xfId="0" applyFont="1" applyFill="1" applyAlignment="1"/>
    <xf numFmtId="0" fontId="10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8" fillId="2" borderId="0" xfId="1" applyFont="1" applyFill="1" applyAlignment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10" fillId="2" borderId="0" xfId="0" applyFont="1" applyFill="1" applyAlignment="1"/>
    <xf numFmtId="0" fontId="8" fillId="0" borderId="0" xfId="1" applyFont="1" applyFill="1" applyAlignment="1"/>
    <xf numFmtId="0" fontId="25" fillId="2" borderId="0" xfId="0" applyFont="1" applyFill="1" applyAlignment="1"/>
    <xf numFmtId="0" fontId="9" fillId="0" borderId="0" xfId="1" applyFont="1" applyFill="1"/>
    <xf numFmtId="0" fontId="52" fillId="0" borderId="20" xfId="1" applyFont="1" applyFill="1" applyBorder="1" applyAlignment="1"/>
    <xf numFmtId="0" fontId="0" fillId="0" borderId="20" xfId="0" applyFill="1" applyBorder="1" applyAlignment="1"/>
    <xf numFmtId="0" fontId="52" fillId="0" borderId="0" xfId="1" applyFont="1" applyFill="1"/>
    <xf numFmtId="0" fontId="9" fillId="0" borderId="0" xfId="0" applyFont="1" applyFill="1" applyAlignment="1" applyProtection="1">
      <alignment vertical="top"/>
      <protection hidden="1"/>
    </xf>
    <xf numFmtId="0" fontId="53" fillId="0" borderId="0" xfId="1" applyFont="1" applyFill="1"/>
    <xf numFmtId="0" fontId="25" fillId="2" borderId="0" xfId="0" applyFont="1" applyFill="1"/>
    <xf numFmtId="0" fontId="38" fillId="2" borderId="0" xfId="1" applyFont="1" applyFill="1" applyAlignment="1">
      <alignment horizontal="left"/>
    </xf>
    <xf numFmtId="0" fontId="28" fillId="2" borderId="0" xfId="1" applyFont="1" applyFill="1"/>
    <xf numFmtId="0" fontId="0" fillId="0" borderId="0" xfId="0" applyFill="1" applyBorder="1" applyAlignment="1">
      <alignment horizontal="left" vertical="top" wrapText="1"/>
    </xf>
    <xf numFmtId="0" fontId="57" fillId="2" borderId="0" xfId="1" applyFont="1" applyFill="1"/>
    <xf numFmtId="0" fontId="58" fillId="2" borderId="0" xfId="1" applyFont="1" applyFill="1"/>
    <xf numFmtId="0" fontId="8" fillId="2" borderId="0" xfId="1" applyFont="1" applyFill="1" applyAlignment="1">
      <alignment horizontal="center"/>
    </xf>
    <xf numFmtId="0" fontId="25" fillId="0" borderId="44" xfId="1" applyFont="1" applyFill="1" applyBorder="1" applyAlignment="1">
      <alignment vertical="center"/>
    </xf>
    <xf numFmtId="0" fontId="25" fillId="0" borderId="73" xfId="1" applyFont="1" applyFill="1" applyBorder="1" applyAlignment="1">
      <alignment vertical="center"/>
    </xf>
    <xf numFmtId="0" fontId="25" fillId="0" borderId="74" xfId="1" applyFont="1" applyFill="1" applyBorder="1" applyAlignment="1">
      <alignment vertical="center"/>
    </xf>
    <xf numFmtId="0" fontId="25" fillId="0" borderId="75" xfId="1" applyFont="1" applyFill="1" applyBorder="1" applyAlignment="1">
      <alignment horizontal="center" vertical="center"/>
    </xf>
    <xf numFmtId="49" fontId="2" fillId="0" borderId="43" xfId="1" applyNumberFormat="1" applyFont="1" applyFill="1" applyBorder="1" applyAlignment="1">
      <alignment horizontal="center" vertical="center"/>
    </xf>
    <xf numFmtId="1" fontId="25" fillId="0" borderId="50" xfId="1" applyNumberFormat="1" applyFont="1" applyFill="1" applyBorder="1" applyAlignment="1">
      <alignment vertical="center" wrapText="1"/>
    </xf>
    <xf numFmtId="0" fontId="32" fillId="0" borderId="48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vertical="center"/>
    </xf>
    <xf numFmtId="166" fontId="49" fillId="0" borderId="0" xfId="1" applyNumberFormat="1" applyFont="1" applyFill="1" applyBorder="1" applyAlignment="1">
      <alignment vertical="center"/>
    </xf>
    <xf numFmtId="166" fontId="50" fillId="0" borderId="0" xfId="1" applyNumberFormat="1" applyFont="1" applyFill="1" applyBorder="1" applyAlignment="1">
      <alignment vertical="center"/>
    </xf>
    <xf numFmtId="1" fontId="41" fillId="0" borderId="0" xfId="1" applyNumberFormat="1" applyFont="1" applyFill="1" applyBorder="1" applyAlignment="1">
      <alignment horizontal="center" vertical="center"/>
    </xf>
    <xf numFmtId="1" fontId="41" fillId="0" borderId="11" xfId="1" applyNumberFormat="1" applyFont="1" applyFill="1" applyBorder="1" applyAlignment="1">
      <alignment horizontal="center" vertical="center"/>
    </xf>
    <xf numFmtId="0" fontId="37" fillId="0" borderId="11" xfId="3" applyFont="1" applyFill="1" applyBorder="1"/>
    <xf numFmtId="0" fontId="37" fillId="0" borderId="12" xfId="3" applyFont="1" applyFill="1" applyBorder="1"/>
    <xf numFmtId="1" fontId="11" fillId="0" borderId="0" xfId="1" applyNumberFormat="1" applyFont="1" applyFill="1" applyBorder="1" applyAlignment="1">
      <alignment vertical="center"/>
    </xf>
    <xf numFmtId="166" fontId="32" fillId="0" borderId="0" xfId="1" applyNumberFormat="1" applyFont="1" applyFill="1" applyBorder="1" applyAlignment="1">
      <alignment vertical="center"/>
    </xf>
    <xf numFmtId="0" fontId="47" fillId="0" borderId="0" xfId="1" applyFont="1" applyFill="1"/>
    <xf numFmtId="0" fontId="11" fillId="0" borderId="44" xfId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/>
    </xf>
    <xf numFmtId="0" fontId="9" fillId="0" borderId="35" xfId="0" applyFont="1" applyFill="1" applyBorder="1"/>
    <xf numFmtId="0" fontId="11" fillId="0" borderId="0" xfId="1" applyFont="1" applyFill="1" applyBorder="1" applyAlignment="1">
      <alignment horizontal="center" vertical="center"/>
    </xf>
    <xf numFmtId="0" fontId="2" fillId="0" borderId="68" xfId="1" applyFont="1" applyFill="1" applyBorder="1" applyAlignment="1">
      <alignment horizontal="center" vertical="center"/>
    </xf>
    <xf numFmtId="0" fontId="2" fillId="0" borderId="62" xfId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15" xfId="0" applyFont="1" applyFill="1" applyBorder="1" applyAlignment="1">
      <alignment horizontal="center" vertical="center"/>
    </xf>
    <xf numFmtId="0" fontId="2" fillId="0" borderId="60" xfId="1" applyFont="1" applyFill="1" applyBorder="1" applyAlignment="1">
      <alignment horizontal="right" vertical="center"/>
    </xf>
    <xf numFmtId="0" fontId="12" fillId="0" borderId="43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17" fillId="2" borderId="11" xfId="1" applyFont="1" applyFill="1" applyBorder="1" applyAlignment="1">
      <alignment horizontal="center" vertical="center"/>
    </xf>
    <xf numFmtId="0" fontId="67" fillId="0" borderId="8" xfId="1" applyFont="1" applyFill="1" applyBorder="1" applyAlignment="1">
      <alignment horizontal="center"/>
    </xf>
    <xf numFmtId="1" fontId="11" fillId="0" borderId="11" xfId="1" applyNumberFormat="1" applyFont="1" applyFill="1" applyBorder="1" applyAlignment="1">
      <alignment horizontal="center" vertical="center"/>
    </xf>
    <xf numFmtId="0" fontId="37" fillId="0" borderId="11" xfId="3" applyFont="1" applyFill="1" applyBorder="1" applyAlignment="1">
      <alignment horizontal="center"/>
    </xf>
    <xf numFmtId="0" fontId="12" fillId="2" borderId="11" xfId="1" applyFont="1" applyFill="1" applyBorder="1" applyAlignment="1">
      <alignment vertical="center"/>
    </xf>
    <xf numFmtId="0" fontId="62" fillId="2" borderId="0" xfId="1" applyFont="1" applyFill="1" applyBorder="1" applyAlignment="1">
      <alignment vertical="center"/>
    </xf>
    <xf numFmtId="0" fontId="63" fillId="2" borderId="49" xfId="1" applyNumberFormat="1" applyFont="1" applyFill="1" applyBorder="1" applyAlignment="1">
      <alignment vertical="center"/>
    </xf>
    <xf numFmtId="0" fontId="64" fillId="2" borderId="60" xfId="1" applyFont="1" applyFill="1" applyBorder="1" applyAlignment="1">
      <alignment horizontal="center" vertical="center"/>
    </xf>
    <xf numFmtId="0" fontId="64" fillId="2" borderId="0" xfId="1" applyFont="1" applyFill="1" applyBorder="1" applyAlignment="1">
      <alignment horizontal="center" vertical="center"/>
    </xf>
    <xf numFmtId="0" fontId="64" fillId="2" borderId="0" xfId="1" applyFont="1" applyFill="1" applyBorder="1" applyAlignment="1">
      <alignment vertical="center"/>
    </xf>
    <xf numFmtId="49" fontId="65" fillId="2" borderId="0" xfId="1" applyNumberFormat="1" applyFont="1" applyFill="1" applyBorder="1" applyAlignment="1">
      <alignment horizontal="center" vertical="center"/>
    </xf>
    <xf numFmtId="0" fontId="66" fillId="2" borderId="0" xfId="1" applyFont="1" applyFill="1" applyBorder="1" applyAlignment="1">
      <alignment vertical="center"/>
    </xf>
    <xf numFmtId="0" fontId="10" fillId="0" borderId="17" xfId="1" quotePrefix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left" wrapText="1"/>
      <protection hidden="1"/>
    </xf>
    <xf numFmtId="0" fontId="0" fillId="0" borderId="0" xfId="0" applyAlignment="1">
      <alignment wrapText="1"/>
    </xf>
    <xf numFmtId="0" fontId="4" fillId="0" borderId="0" xfId="0" applyFont="1" applyFill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left" vertical="top" wrapText="1"/>
    </xf>
    <xf numFmtId="0" fontId="0" fillId="0" borderId="60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52" fillId="0" borderId="60" xfId="1" applyFont="1" applyFill="1" applyBorder="1" applyAlignment="1">
      <alignment wrapText="1"/>
    </xf>
    <xf numFmtId="0" fontId="0" fillId="0" borderId="60" xfId="0" applyFill="1" applyBorder="1" applyAlignment="1">
      <alignment wrapText="1"/>
    </xf>
    <xf numFmtId="0" fontId="9" fillId="0" borderId="0" xfId="1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wrapText="1"/>
    </xf>
    <xf numFmtId="0" fontId="2" fillId="0" borderId="60" xfId="0" applyFont="1" applyFill="1" applyBorder="1" applyAlignment="1">
      <alignment horizontal="center" wrapText="1"/>
    </xf>
    <xf numFmtId="0" fontId="2" fillId="0" borderId="60" xfId="0" applyFont="1" applyFill="1" applyBorder="1" applyAlignment="1">
      <alignment horizontal="left" wrapText="1"/>
    </xf>
    <xf numFmtId="0" fontId="0" fillId="0" borderId="60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2" fillId="0" borderId="6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61" fillId="0" borderId="0" xfId="0" applyFont="1" applyFill="1" applyAlignment="1">
      <alignment horizontal="left" vertical="center" wrapText="1"/>
    </xf>
    <xf numFmtId="0" fontId="2" fillId="0" borderId="84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49" fontId="2" fillId="2" borderId="69" xfId="0" applyNumberFormat="1" applyFont="1" applyFill="1" applyBorder="1" applyAlignment="1">
      <alignment horizontal="center" vertical="center" wrapText="1"/>
    </xf>
    <xf numFmtId="49" fontId="2" fillId="2" borderId="60" xfId="0" applyNumberFormat="1" applyFont="1" applyFill="1" applyBorder="1" applyAlignment="1">
      <alignment horizontal="center" vertical="center" wrapText="1"/>
    </xf>
    <xf numFmtId="49" fontId="2" fillId="2" borderId="83" xfId="0" applyNumberFormat="1" applyFont="1" applyFill="1" applyBorder="1" applyAlignment="1">
      <alignment horizontal="center" vertical="center" wrapText="1"/>
    </xf>
    <xf numFmtId="0" fontId="2" fillId="0" borderId="89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49" fontId="2" fillId="2" borderId="43" xfId="0" applyNumberFormat="1" applyFont="1" applyFill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88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 wrapText="1"/>
    </xf>
    <xf numFmtId="49" fontId="2" fillId="0" borderId="89" xfId="0" applyNumberFormat="1" applyFont="1" applyFill="1" applyBorder="1" applyAlignment="1">
      <alignment horizontal="center" wrapText="1"/>
    </xf>
    <xf numFmtId="49" fontId="2" fillId="0" borderId="35" xfId="0" applyNumberFormat="1" applyFont="1" applyFill="1" applyBorder="1" applyAlignment="1">
      <alignment horizontal="center" wrapText="1"/>
    </xf>
    <xf numFmtId="49" fontId="2" fillId="0" borderId="39" xfId="0" applyNumberFormat="1" applyFont="1" applyFill="1" applyBorder="1" applyAlignment="1">
      <alignment horizontal="center" wrapText="1"/>
    </xf>
    <xf numFmtId="0" fontId="2" fillId="0" borderId="90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2" fillId="0" borderId="92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left" vertical="center" wrapText="1"/>
    </xf>
    <xf numFmtId="0" fontId="2" fillId="0" borderId="91" xfId="0" applyFont="1" applyFill="1" applyBorder="1" applyAlignment="1">
      <alignment horizontal="left" vertical="center" wrapText="1"/>
    </xf>
    <xf numFmtId="49" fontId="2" fillId="0" borderId="93" xfId="0" applyNumberFormat="1" applyFont="1" applyFill="1" applyBorder="1" applyAlignment="1">
      <alignment horizontal="center" wrapText="1"/>
    </xf>
    <xf numFmtId="49" fontId="2" fillId="0" borderId="91" xfId="0" applyNumberFormat="1" applyFont="1" applyFill="1" applyBorder="1" applyAlignment="1">
      <alignment horizontal="center" wrapText="1"/>
    </xf>
    <xf numFmtId="49" fontId="2" fillId="0" borderId="94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55" fillId="0" borderId="0" xfId="0" applyFont="1"/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8" xfId="0" applyFont="1" applyFill="1" applyBorder="1" applyAlignment="1">
      <alignment horizontal="center" vertical="center" wrapText="1"/>
    </xf>
    <xf numFmtId="0" fontId="2" fillId="2" borderId="8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49" fontId="2" fillId="2" borderId="89" xfId="0" applyNumberFormat="1" applyFont="1" applyFill="1" applyBorder="1" applyAlignment="1">
      <alignment horizontal="center" wrapText="1"/>
    </xf>
    <xf numFmtId="49" fontId="2" fillId="2" borderId="35" xfId="0" applyNumberFormat="1" applyFont="1" applyFill="1" applyBorder="1" applyAlignment="1">
      <alignment horizontal="center" wrapText="1"/>
    </xf>
    <xf numFmtId="49" fontId="2" fillId="2" borderId="39" xfId="0" applyNumberFormat="1" applyFont="1" applyFill="1" applyBorder="1" applyAlignment="1">
      <alignment horizontal="center" wrapText="1"/>
    </xf>
    <xf numFmtId="49" fontId="2" fillId="2" borderId="89" xfId="0" applyNumberFormat="1" applyFont="1" applyFill="1" applyBorder="1" applyAlignment="1">
      <alignment horizontal="center" vertical="center" wrapText="1"/>
    </xf>
    <xf numFmtId="49" fontId="2" fillId="2" borderId="39" xfId="0" applyNumberFormat="1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left" vertical="center" wrapText="1"/>
    </xf>
    <xf numFmtId="0" fontId="2" fillId="2" borderId="60" xfId="0" applyFont="1" applyFill="1" applyBorder="1" applyAlignment="1">
      <alignment horizontal="left" vertical="center" wrapText="1"/>
    </xf>
    <xf numFmtId="49" fontId="2" fillId="2" borderId="84" xfId="0" applyNumberFormat="1" applyFont="1" applyFill="1" applyBorder="1" applyAlignment="1">
      <alignment horizontal="center" vertical="center" wrapText="1"/>
    </xf>
    <xf numFmtId="49" fontId="2" fillId="2" borderId="61" xfId="0" applyNumberFormat="1" applyFont="1" applyFill="1" applyBorder="1" applyAlignment="1">
      <alignment horizontal="center" vertical="center" wrapText="1"/>
    </xf>
    <xf numFmtId="0" fontId="54" fillId="2" borderId="34" xfId="0" applyFont="1" applyFill="1" applyBorder="1" applyAlignment="1">
      <alignment horizontal="center" vertical="center" wrapText="1"/>
    </xf>
    <xf numFmtId="0" fontId="54" fillId="2" borderId="35" xfId="0" applyFont="1" applyFill="1" applyBorder="1" applyAlignment="1">
      <alignment horizontal="center" vertical="center" wrapText="1"/>
    </xf>
    <xf numFmtId="0" fontId="54" fillId="2" borderId="88" xfId="0" applyFont="1" applyFill="1" applyBorder="1" applyAlignment="1">
      <alignment horizontal="center" vertical="center" wrapText="1"/>
    </xf>
    <xf numFmtId="0" fontId="54" fillId="2" borderId="89" xfId="0" applyFont="1" applyFill="1" applyBorder="1" applyAlignment="1">
      <alignment horizontal="left" vertical="center" wrapText="1"/>
    </xf>
    <xf numFmtId="0" fontId="54" fillId="2" borderId="35" xfId="0" applyFont="1" applyFill="1" applyBorder="1" applyAlignment="1">
      <alignment horizontal="left" vertical="center" wrapText="1"/>
    </xf>
    <xf numFmtId="0" fontId="2" fillId="2" borderId="90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0" fontId="2" fillId="2" borderId="92" xfId="0" applyFont="1" applyFill="1" applyBorder="1" applyAlignment="1">
      <alignment horizontal="center" vertical="center" wrapText="1"/>
    </xf>
    <xf numFmtId="0" fontId="2" fillId="2" borderId="93" xfId="0" applyFont="1" applyFill="1" applyBorder="1" applyAlignment="1">
      <alignment horizontal="left" vertical="center" wrapText="1"/>
    </xf>
    <xf numFmtId="0" fontId="2" fillId="2" borderId="91" xfId="0" applyFont="1" applyFill="1" applyBorder="1" applyAlignment="1">
      <alignment horizontal="left" vertical="center" wrapText="1"/>
    </xf>
    <xf numFmtId="49" fontId="2" fillId="2" borderId="93" xfId="0" applyNumberFormat="1" applyFont="1" applyFill="1" applyBorder="1" applyAlignment="1">
      <alignment horizontal="center" vertical="center" wrapText="1"/>
    </xf>
    <xf numFmtId="49" fontId="2" fillId="2" borderId="91" xfId="0" applyNumberFormat="1" applyFont="1" applyFill="1" applyBorder="1" applyAlignment="1">
      <alignment horizontal="center" vertical="center" wrapText="1"/>
    </xf>
    <xf numFmtId="49" fontId="2" fillId="2" borderId="94" xfId="0" applyNumberFormat="1" applyFont="1" applyFill="1" applyBorder="1" applyAlignment="1">
      <alignment horizontal="center" vertical="center" wrapText="1"/>
    </xf>
    <xf numFmtId="0" fontId="2" fillId="2" borderId="97" xfId="0" applyFont="1" applyFill="1" applyBorder="1" applyAlignment="1">
      <alignment horizontal="center" vertical="center" wrapText="1"/>
    </xf>
    <xf numFmtId="0" fontId="2" fillId="2" borderId="98" xfId="0" applyFont="1" applyFill="1" applyBorder="1" applyAlignment="1">
      <alignment horizontal="center" vertical="center" wrapText="1"/>
    </xf>
    <xf numFmtId="0" fontId="2" fillId="2" borderId="99" xfId="0" applyFont="1" applyFill="1" applyBorder="1" applyAlignment="1">
      <alignment horizontal="center" vertical="center" wrapText="1"/>
    </xf>
    <xf numFmtId="0" fontId="2" fillId="2" borderId="100" xfId="0" applyFont="1" applyFill="1" applyBorder="1" applyAlignment="1">
      <alignment horizontal="left" vertical="center" wrapText="1"/>
    </xf>
    <xf numFmtId="0" fontId="2" fillId="2" borderId="98" xfId="0" applyFont="1" applyFill="1" applyBorder="1" applyAlignment="1">
      <alignment horizontal="left" vertical="center" wrapText="1"/>
    </xf>
    <xf numFmtId="49" fontId="2" fillId="2" borderId="100" xfId="0" applyNumberFormat="1" applyFont="1" applyFill="1" applyBorder="1" applyAlignment="1">
      <alignment horizontal="center" vertical="center" wrapText="1"/>
    </xf>
    <xf numFmtId="49" fontId="2" fillId="2" borderId="98" xfId="0" applyNumberFormat="1" applyFont="1" applyFill="1" applyBorder="1" applyAlignment="1">
      <alignment horizontal="center" vertical="center" wrapText="1"/>
    </xf>
    <xf numFmtId="49" fontId="2" fillId="2" borderId="101" xfId="0" applyNumberFormat="1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/>
    </xf>
    <xf numFmtId="0" fontId="11" fillId="2" borderId="79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49" fontId="2" fillId="2" borderId="85" xfId="0" applyNumberFormat="1" applyFont="1" applyFill="1" applyBorder="1" applyAlignment="1">
      <alignment horizontal="center" vertical="center" wrapText="1"/>
    </xf>
    <xf numFmtId="49" fontId="2" fillId="2" borderId="86" xfId="0" applyNumberFormat="1" applyFont="1" applyFill="1" applyBorder="1" applyAlignment="1">
      <alignment horizontal="center" vertical="center" wrapText="1"/>
    </xf>
    <xf numFmtId="49" fontId="2" fillId="2" borderId="87" xfId="0" applyNumberFormat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12" fillId="2" borderId="74" xfId="1" applyFont="1" applyFill="1" applyBorder="1" applyAlignment="1">
      <alignment horizontal="center" vertical="center"/>
    </xf>
    <xf numFmtId="0" fontId="12" fillId="2" borderId="72" xfId="1" applyFont="1" applyFill="1" applyBorder="1" applyAlignment="1">
      <alignment horizontal="center" vertical="center"/>
    </xf>
    <xf numFmtId="0" fontId="12" fillId="2" borderId="73" xfId="1" applyFont="1" applyFill="1" applyBorder="1" applyAlignment="1">
      <alignment horizontal="center" vertical="center"/>
    </xf>
    <xf numFmtId="0" fontId="2" fillId="2" borderId="74" xfId="1" applyFont="1" applyFill="1" applyBorder="1" applyAlignment="1">
      <alignment horizontal="center" vertical="center"/>
    </xf>
    <xf numFmtId="0" fontId="2" fillId="2" borderId="72" xfId="1" applyFont="1" applyFill="1" applyBorder="1" applyAlignment="1">
      <alignment horizontal="center" vertical="center"/>
    </xf>
    <xf numFmtId="0" fontId="2" fillId="2" borderId="73" xfId="1" applyFont="1" applyFill="1" applyBorder="1" applyAlignment="1">
      <alignment horizontal="center" vertical="center"/>
    </xf>
    <xf numFmtId="0" fontId="2" fillId="0" borderId="74" xfId="1" applyFont="1" applyFill="1" applyBorder="1" applyAlignment="1">
      <alignment horizontal="center" vertical="center"/>
    </xf>
    <xf numFmtId="0" fontId="2" fillId="0" borderId="72" xfId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2" borderId="63" xfId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39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1" xfId="1" applyFont="1" applyFill="1" applyBorder="1" applyAlignment="1">
      <alignment horizontal="center" vertical="center" wrapText="1"/>
    </xf>
    <xf numFmtId="0" fontId="2" fillId="2" borderId="49" xfId="1" applyFont="1" applyFill="1" applyBorder="1" applyAlignment="1">
      <alignment horizontal="center" vertical="center" wrapText="1"/>
    </xf>
    <xf numFmtId="0" fontId="2" fillId="2" borderId="50" xfId="1" applyFont="1" applyFill="1" applyBorder="1" applyAlignment="1">
      <alignment horizontal="center" vertical="center" wrapText="1"/>
    </xf>
    <xf numFmtId="0" fontId="12" fillId="2" borderId="51" xfId="1" applyFont="1" applyFill="1" applyBorder="1" applyAlignment="1">
      <alignment horizontal="center" vertical="center" wrapText="1"/>
    </xf>
    <xf numFmtId="0" fontId="12" fillId="2" borderId="49" xfId="1" applyFont="1" applyFill="1" applyBorder="1" applyAlignment="1">
      <alignment horizontal="center" vertical="center" wrapText="1"/>
    </xf>
    <xf numFmtId="0" fontId="12" fillId="2" borderId="59" xfId="1" applyFont="1" applyFill="1" applyBorder="1" applyAlignment="1">
      <alignment horizontal="center" vertical="center" wrapText="1"/>
    </xf>
    <xf numFmtId="0" fontId="2" fillId="2" borderId="48" xfId="1" applyFont="1" applyFill="1" applyBorder="1" applyAlignment="1">
      <alignment horizontal="center" vertical="center" wrapText="1"/>
    </xf>
    <xf numFmtId="0" fontId="2" fillId="2" borderId="5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48" xfId="1" applyFont="1" applyFill="1" applyBorder="1" applyAlignment="1">
      <alignment horizontal="center" vertical="center"/>
    </xf>
    <xf numFmtId="0" fontId="2" fillId="2" borderId="49" xfId="1" applyFont="1" applyFill="1" applyBorder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1" fontId="11" fillId="2" borderId="44" xfId="1" applyNumberFormat="1" applyFont="1" applyFill="1" applyBorder="1" applyAlignment="1">
      <alignment horizontal="center" vertical="center"/>
    </xf>
    <xf numFmtId="1" fontId="11" fillId="2" borderId="72" xfId="1" applyNumberFormat="1" applyFont="1" applyFill="1" applyBorder="1" applyAlignment="1">
      <alignment horizontal="center" vertical="center"/>
    </xf>
    <xf numFmtId="1" fontId="11" fillId="2" borderId="45" xfId="1" applyNumberFormat="1" applyFont="1" applyFill="1" applyBorder="1" applyAlignment="1">
      <alignment horizontal="center" vertical="center"/>
    </xf>
    <xf numFmtId="0" fontId="11" fillId="2" borderId="48" xfId="1" applyFont="1" applyFill="1" applyBorder="1" applyAlignment="1">
      <alignment horizontal="center" vertical="center"/>
    </xf>
    <xf numFmtId="0" fontId="11" fillId="2" borderId="49" xfId="1" applyFont="1" applyFill="1" applyBorder="1" applyAlignment="1">
      <alignment horizontal="center" vertical="center"/>
    </xf>
    <xf numFmtId="0" fontId="11" fillId="2" borderId="59" xfId="1" applyFont="1" applyFill="1" applyBorder="1" applyAlignment="1">
      <alignment horizontal="center" vertical="center"/>
    </xf>
    <xf numFmtId="0" fontId="11" fillId="2" borderId="48" xfId="1" applyFont="1" applyFill="1" applyBorder="1" applyAlignment="1">
      <alignment horizontal="center" vertical="center" wrapText="1"/>
    </xf>
    <xf numFmtId="0" fontId="11" fillId="2" borderId="49" xfId="1" applyFont="1" applyFill="1" applyBorder="1" applyAlignment="1">
      <alignment horizontal="center" vertical="center" wrapText="1"/>
    </xf>
    <xf numFmtId="0" fontId="11" fillId="2" borderId="59" xfId="1" applyFont="1" applyFill="1" applyBorder="1" applyAlignment="1">
      <alignment horizontal="center" vertical="center" wrapText="1"/>
    </xf>
    <xf numFmtId="1" fontId="11" fillId="2" borderId="40" xfId="1" applyNumberFormat="1" applyFont="1" applyFill="1" applyBorder="1" applyAlignment="1">
      <alignment horizontal="center" vertical="center"/>
    </xf>
    <xf numFmtId="1" fontId="11" fillId="2" borderId="20" xfId="1" applyNumberFormat="1" applyFont="1" applyFill="1" applyBorder="1" applyAlignment="1">
      <alignment horizontal="center" vertical="center"/>
    </xf>
    <xf numFmtId="1" fontId="11" fillId="2" borderId="63" xfId="1" applyNumberFormat="1" applyFont="1" applyFill="1" applyBorder="1" applyAlignment="1">
      <alignment horizontal="center" vertical="center"/>
    </xf>
    <xf numFmtId="0" fontId="18" fillId="2" borderId="44" xfId="1" applyFont="1" applyFill="1" applyBorder="1" applyAlignment="1">
      <alignment vertical="center" wrapText="1"/>
    </xf>
    <xf numFmtId="0" fontId="60" fillId="0" borderId="72" xfId="0" applyFont="1" applyBorder="1" applyAlignment="1">
      <alignment vertical="center" wrapText="1"/>
    </xf>
    <xf numFmtId="0" fontId="60" fillId="0" borderId="45" xfId="0" applyFont="1" applyBorder="1" applyAlignment="1">
      <alignment vertical="center" wrapText="1"/>
    </xf>
    <xf numFmtId="49" fontId="11" fillId="2" borderId="44" xfId="1" applyNumberFormat="1" applyFont="1" applyFill="1" applyBorder="1" applyAlignment="1">
      <alignment horizontal="center" vertical="center"/>
    </xf>
    <xf numFmtId="0" fontId="11" fillId="2" borderId="73" xfId="1" applyFont="1" applyFill="1" applyBorder="1" applyAlignment="1">
      <alignment horizontal="center" vertical="center"/>
    </xf>
    <xf numFmtId="1" fontId="11" fillId="0" borderId="44" xfId="1" applyNumberFormat="1" applyFont="1" applyFill="1" applyBorder="1" applyAlignment="1">
      <alignment horizontal="center" vertical="center"/>
    </xf>
    <xf numFmtId="1" fontId="11" fillId="0" borderId="72" xfId="1" applyNumberFormat="1" applyFont="1" applyFill="1" applyBorder="1" applyAlignment="1">
      <alignment horizontal="center" vertical="center"/>
    </xf>
    <xf numFmtId="1" fontId="11" fillId="0" borderId="45" xfId="1" applyNumberFormat="1" applyFont="1" applyFill="1" applyBorder="1" applyAlignment="1">
      <alignment horizontal="center" vertical="center"/>
    </xf>
    <xf numFmtId="0" fontId="11" fillId="2" borderId="34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horizontal="center" vertical="center"/>
    </xf>
    <xf numFmtId="0" fontId="18" fillId="2" borderId="34" xfId="1" applyFont="1" applyFill="1" applyBorder="1" applyAlignment="1">
      <alignment vertical="center" wrapText="1"/>
    </xf>
    <xf numFmtId="0" fontId="60" fillId="0" borderId="35" xfId="0" applyFont="1" applyBorder="1" applyAlignment="1">
      <alignment vertical="center" wrapText="1"/>
    </xf>
    <xf numFmtId="0" fontId="60" fillId="0" borderId="39" xfId="0" applyFont="1" applyBorder="1" applyAlignment="1">
      <alignment vertical="center" wrapText="1"/>
    </xf>
    <xf numFmtId="0" fontId="11" fillId="2" borderId="15" xfId="1" applyFont="1" applyFill="1" applyBorder="1" applyAlignment="1">
      <alignment horizontal="center" vertical="center"/>
    </xf>
    <xf numFmtId="0" fontId="12" fillId="2" borderId="43" xfId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/>
    </xf>
    <xf numFmtId="0" fontId="11" fillId="0" borderId="35" xfId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11" fillId="0" borderId="36" xfId="1" applyFont="1" applyFill="1" applyBorder="1" applyAlignment="1">
      <alignment horizontal="center" vertical="center"/>
    </xf>
    <xf numFmtId="0" fontId="12" fillId="0" borderId="43" xfId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2" fillId="0" borderId="34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11" fillId="0" borderId="60" xfId="1" applyFont="1" applyFill="1" applyBorder="1" applyAlignment="1">
      <alignment horizontal="center" vertical="center"/>
    </xf>
    <xf numFmtId="0" fontId="11" fillId="0" borderId="61" xfId="1" applyFont="1" applyFill="1" applyBorder="1" applyAlignment="1">
      <alignment horizontal="center" vertical="center"/>
    </xf>
    <xf numFmtId="1" fontId="11" fillId="0" borderId="66" xfId="1" applyNumberFormat="1" applyFont="1" applyFill="1" applyBorder="1" applyAlignment="1">
      <alignment horizontal="center" vertical="center" wrapText="1"/>
    </xf>
    <xf numFmtId="1" fontId="11" fillId="0" borderId="52" xfId="1" applyNumberFormat="1" applyFont="1" applyFill="1" applyBorder="1" applyAlignment="1">
      <alignment horizontal="center" vertical="center" wrapText="1"/>
    </xf>
    <xf numFmtId="1" fontId="11" fillId="0" borderId="53" xfId="1" applyNumberFormat="1" applyFont="1" applyFill="1" applyBorder="1" applyAlignment="1">
      <alignment horizontal="center" vertical="center" wrapText="1"/>
    </xf>
    <xf numFmtId="0" fontId="18" fillId="2" borderId="3" xfId="3" applyFont="1" applyFill="1" applyBorder="1" applyAlignment="1">
      <alignment wrapText="1"/>
    </xf>
    <xf numFmtId="0" fontId="60" fillId="0" borderId="4" xfId="0" applyFont="1" applyBorder="1" applyAlignment="1">
      <alignment wrapText="1"/>
    </xf>
    <xf numFmtId="0" fontId="60" fillId="0" borderId="10" xfId="0" applyFont="1" applyBorder="1" applyAlignment="1">
      <alignment wrapText="1"/>
    </xf>
    <xf numFmtId="0" fontId="18" fillId="0" borderId="48" xfId="1" applyFont="1" applyFill="1" applyBorder="1" applyAlignment="1">
      <alignment horizontal="left" vertical="center" wrapText="1"/>
    </xf>
    <xf numFmtId="0" fontId="60" fillId="0" borderId="49" xfId="0" applyFont="1" applyFill="1" applyBorder="1" applyAlignment="1">
      <alignment vertical="center" wrapText="1"/>
    </xf>
    <xf numFmtId="0" fontId="60" fillId="0" borderId="59" xfId="0" applyFont="1" applyFill="1" applyBorder="1" applyAlignment="1">
      <alignment vertical="center" wrapText="1"/>
    </xf>
    <xf numFmtId="49" fontId="65" fillId="2" borderId="72" xfId="1" applyNumberFormat="1" applyFont="1" applyFill="1" applyBorder="1" applyAlignment="1">
      <alignment horizontal="center" vertical="center"/>
    </xf>
    <xf numFmtId="166" fontId="65" fillId="2" borderId="72" xfId="1" applyNumberFormat="1" applyFont="1" applyFill="1" applyBorder="1" applyAlignment="1">
      <alignment horizontal="center" vertical="center"/>
    </xf>
    <xf numFmtId="49" fontId="65" fillId="2" borderId="49" xfId="1" applyNumberFormat="1" applyFont="1" applyFill="1" applyBorder="1" applyAlignment="1">
      <alignment horizontal="center" vertical="center"/>
    </xf>
    <xf numFmtId="1" fontId="2" fillId="0" borderId="74" xfId="1" applyNumberFormat="1" applyFont="1" applyFill="1" applyBorder="1" applyAlignment="1">
      <alignment horizontal="center" vertical="center"/>
    </xf>
    <xf numFmtId="1" fontId="2" fillId="0" borderId="45" xfId="1" applyNumberFormat="1" applyFont="1" applyFill="1" applyBorder="1" applyAlignment="1">
      <alignment horizontal="center" vertical="center"/>
    </xf>
    <xf numFmtId="1" fontId="25" fillId="0" borderId="44" xfId="1" applyNumberFormat="1" applyFont="1" applyFill="1" applyBorder="1" applyAlignment="1">
      <alignment horizontal="center" vertical="center"/>
    </xf>
    <xf numFmtId="1" fontId="25" fillId="0" borderId="72" xfId="1" applyNumberFormat="1" applyFont="1" applyFill="1" applyBorder="1" applyAlignment="1">
      <alignment horizontal="center" vertical="center"/>
    </xf>
    <xf numFmtId="0" fontId="12" fillId="2" borderId="49" xfId="1" applyFont="1" applyFill="1" applyBorder="1" applyAlignment="1">
      <alignment horizontal="center" vertical="center"/>
    </xf>
    <xf numFmtId="0" fontId="63" fillId="2" borderId="49" xfId="1" applyNumberFormat="1" applyFont="1" applyFill="1" applyBorder="1" applyAlignment="1">
      <alignment horizontal="center" vertical="center"/>
    </xf>
    <xf numFmtId="0" fontId="63" fillId="2" borderId="49" xfId="1" applyFont="1" applyFill="1" applyBorder="1" applyAlignment="1">
      <alignment horizontal="center" vertical="center"/>
    </xf>
    <xf numFmtId="1" fontId="62" fillId="2" borderId="49" xfId="1" applyNumberFormat="1" applyFont="1" applyFill="1" applyBorder="1" applyAlignment="1">
      <alignment horizontal="center" vertical="center"/>
    </xf>
    <xf numFmtId="0" fontId="62" fillId="2" borderId="49" xfId="1" applyFont="1" applyFill="1" applyBorder="1" applyAlignment="1">
      <alignment horizontal="center" vertical="center"/>
    </xf>
    <xf numFmtId="0" fontId="2" fillId="0" borderId="95" xfId="1" applyFont="1" applyFill="1" applyBorder="1" applyAlignment="1">
      <alignment horizontal="center" vertical="center"/>
    </xf>
    <xf numFmtId="0" fontId="2" fillId="0" borderId="46" xfId="1" applyFont="1" applyFill="1" applyBorder="1" applyAlignment="1">
      <alignment horizontal="center" vertical="center"/>
    </xf>
    <xf numFmtId="166" fontId="2" fillId="0" borderId="74" xfId="1" applyNumberFormat="1" applyFont="1" applyFill="1" applyBorder="1" applyAlignment="1">
      <alignment horizontal="center" vertical="center"/>
    </xf>
    <xf numFmtId="166" fontId="2" fillId="0" borderId="45" xfId="1" applyNumberFormat="1" applyFont="1" applyFill="1" applyBorder="1" applyAlignment="1">
      <alignment horizontal="center" vertical="center"/>
    </xf>
    <xf numFmtId="49" fontId="2" fillId="0" borderId="74" xfId="1" applyNumberFormat="1" applyFont="1" applyFill="1" applyBorder="1" applyAlignment="1">
      <alignment horizontal="center" vertical="center"/>
    </xf>
    <xf numFmtId="49" fontId="2" fillId="0" borderId="73" xfId="1" applyNumberFormat="1" applyFont="1" applyFill="1" applyBorder="1" applyAlignment="1">
      <alignment horizontal="center" vertical="center"/>
    </xf>
    <xf numFmtId="166" fontId="25" fillId="0" borderId="74" xfId="1" applyNumberFormat="1" applyFont="1" applyFill="1" applyBorder="1" applyAlignment="1">
      <alignment horizontal="center" vertical="center"/>
    </xf>
    <xf numFmtId="166" fontId="25" fillId="0" borderId="45" xfId="1" applyNumberFormat="1" applyFont="1" applyFill="1" applyBorder="1" applyAlignment="1">
      <alignment horizontal="center" vertical="center"/>
    </xf>
    <xf numFmtId="0" fontId="25" fillId="0" borderId="44" xfId="1" applyFont="1" applyFill="1" applyBorder="1" applyAlignment="1">
      <alignment horizontal="center" vertical="center"/>
    </xf>
    <xf numFmtId="0" fontId="25" fillId="0" borderId="73" xfId="1" applyFont="1" applyFill="1" applyBorder="1" applyAlignment="1">
      <alignment horizontal="center" vertical="center"/>
    </xf>
    <xf numFmtId="0" fontId="25" fillId="0" borderId="74" xfId="1" applyFont="1" applyFill="1" applyBorder="1" applyAlignment="1">
      <alignment horizontal="center" vertical="center"/>
    </xf>
    <xf numFmtId="166" fontId="25" fillId="0" borderId="72" xfId="1" applyNumberFormat="1" applyFont="1" applyFill="1" applyBorder="1" applyAlignment="1">
      <alignment horizontal="center" vertical="center"/>
    </xf>
    <xf numFmtId="0" fontId="2" fillId="0" borderId="74" xfId="1" applyFont="1" applyFill="1" applyBorder="1" applyAlignment="1">
      <alignment horizontal="center" vertical="center" wrapText="1"/>
    </xf>
    <xf numFmtId="0" fontId="2" fillId="0" borderId="73" xfId="1" applyFont="1" applyFill="1" applyBorder="1" applyAlignment="1">
      <alignment horizontal="center" vertical="center" wrapText="1"/>
    </xf>
    <xf numFmtId="1" fontId="25" fillId="0" borderId="73" xfId="1" applyNumberFormat="1" applyFont="1" applyFill="1" applyBorder="1" applyAlignment="1">
      <alignment horizontal="center" vertical="center"/>
    </xf>
    <xf numFmtId="49" fontId="12" fillId="0" borderId="44" xfId="0" applyNumberFormat="1" applyFont="1" applyFill="1" applyBorder="1" applyAlignment="1">
      <alignment horizontal="center" vertical="center"/>
    </xf>
    <xf numFmtId="49" fontId="12" fillId="0" borderId="45" xfId="0" applyNumberFormat="1" applyFont="1" applyFill="1" applyBorder="1" applyAlignment="1">
      <alignment horizontal="center" vertical="center"/>
    </xf>
    <xf numFmtId="0" fontId="2" fillId="0" borderId="74" xfId="1" applyFont="1" applyFill="1" applyBorder="1" applyAlignment="1">
      <alignment horizontal="left" vertical="center" wrapText="1"/>
    </xf>
    <xf numFmtId="0" fontId="2" fillId="0" borderId="72" xfId="1" applyFont="1" applyFill="1" applyBorder="1" applyAlignment="1">
      <alignment horizontal="left" vertical="center" wrapText="1"/>
    </xf>
    <xf numFmtId="49" fontId="2" fillId="0" borderId="44" xfId="0" applyNumberFormat="1" applyFont="1" applyFill="1" applyBorder="1" applyAlignment="1">
      <alignment horizontal="center" vertical="center"/>
    </xf>
    <xf numFmtId="49" fontId="2" fillId="0" borderId="72" xfId="0" applyNumberFormat="1" applyFont="1" applyFill="1" applyBorder="1" applyAlignment="1">
      <alignment horizontal="center" vertical="center"/>
    </xf>
    <xf numFmtId="0" fontId="2" fillId="0" borderId="74" xfId="0" applyNumberFormat="1" applyFont="1" applyFill="1" applyBorder="1" applyAlignment="1">
      <alignment horizontal="center" vertical="center"/>
    </xf>
    <xf numFmtId="49" fontId="2" fillId="0" borderId="45" xfId="0" applyNumberFormat="1" applyFont="1" applyFill="1" applyBorder="1" applyAlignment="1">
      <alignment horizontal="center" vertical="center"/>
    </xf>
    <xf numFmtId="1" fontId="2" fillId="0" borderId="95" xfId="1" applyNumberFormat="1" applyFont="1" applyFill="1" applyBorder="1" applyAlignment="1">
      <alignment horizontal="center" vertical="center" wrapText="1"/>
    </xf>
    <xf numFmtId="1" fontId="2" fillId="0" borderId="46" xfId="1" applyNumberFormat="1" applyFont="1" applyFill="1" applyBorder="1" applyAlignment="1">
      <alignment horizontal="center" vertical="center" wrapText="1"/>
    </xf>
    <xf numFmtId="1" fontId="2" fillId="0" borderId="47" xfId="1" applyNumberFormat="1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6" fontId="2" fillId="0" borderId="18" xfId="1" applyNumberFormat="1" applyFont="1" applyFill="1" applyBorder="1" applyAlignment="1">
      <alignment horizontal="center" vertical="center"/>
    </xf>
    <xf numFmtId="166" fontId="2" fillId="0" borderId="63" xfId="1" applyNumberFormat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1" fontId="2" fillId="0" borderId="18" xfId="1" applyNumberFormat="1" applyFont="1" applyFill="1" applyBorder="1" applyAlignment="1">
      <alignment horizontal="center" vertical="center"/>
    </xf>
    <xf numFmtId="1" fontId="2" fillId="0" borderId="63" xfId="1" applyNumberFormat="1" applyFont="1" applyFill="1" applyBorder="1" applyAlignment="1">
      <alignment horizontal="center" vertical="center"/>
    </xf>
    <xf numFmtId="49" fontId="2" fillId="0" borderId="18" xfId="1" applyNumberFormat="1" applyFont="1" applyFill="1" applyBorder="1" applyAlignment="1">
      <alignment horizontal="center" vertical="center"/>
    </xf>
    <xf numFmtId="49" fontId="2" fillId="0" borderId="15" xfId="1" applyNumberFormat="1" applyFont="1" applyFill="1" applyBorder="1" applyAlignment="1">
      <alignment horizontal="center" vertical="center"/>
    </xf>
    <xf numFmtId="0" fontId="25" fillId="0" borderId="40" xfId="1" applyFont="1" applyFill="1" applyBorder="1" applyAlignment="1">
      <alignment horizontal="center" vertical="center"/>
    </xf>
    <xf numFmtId="1" fontId="2" fillId="0" borderId="40" xfId="1" applyNumberFormat="1" applyFont="1" applyFill="1" applyBorder="1" applyAlignment="1">
      <alignment horizontal="center" vertical="center"/>
    </xf>
    <xf numFmtId="1" fontId="2" fillId="0" borderId="15" xfId="1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49" fontId="2" fillId="2" borderId="43" xfId="1" applyNumberFormat="1" applyFont="1" applyFill="1" applyBorder="1" applyAlignment="1">
      <alignment horizontal="center" vertical="center"/>
    </xf>
    <xf numFmtId="49" fontId="2" fillId="2" borderId="36" xfId="1" applyNumberFormat="1" applyFont="1" applyFill="1" applyBorder="1" applyAlignment="1">
      <alignment horizontal="center" vertical="center"/>
    </xf>
    <xf numFmtId="1" fontId="2" fillId="2" borderId="43" xfId="1" applyNumberFormat="1" applyFont="1" applyFill="1" applyBorder="1" applyAlignment="1">
      <alignment horizontal="center" vertical="center"/>
    </xf>
    <xf numFmtId="1" fontId="2" fillId="2" borderId="39" xfId="1" applyNumberFormat="1" applyFont="1" applyFill="1" applyBorder="1" applyAlignment="1">
      <alignment horizontal="center" vertical="center"/>
    </xf>
    <xf numFmtId="1" fontId="2" fillId="2" borderId="34" xfId="1" applyNumberFormat="1" applyFont="1" applyFill="1" applyBorder="1" applyAlignment="1">
      <alignment horizontal="center" vertical="center"/>
    </xf>
    <xf numFmtId="1" fontId="2" fillId="2" borderId="35" xfId="1" applyNumberFormat="1" applyFont="1" applyFill="1" applyBorder="1" applyAlignment="1">
      <alignment horizontal="center" vertical="center"/>
    </xf>
    <xf numFmtId="49" fontId="12" fillId="0" borderId="40" xfId="0" applyNumberFormat="1" applyFont="1" applyFill="1" applyBorder="1" applyAlignment="1">
      <alignment horizontal="center" vertical="center"/>
    </xf>
    <xf numFmtId="49" fontId="12" fillId="0" borderId="63" xfId="0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left" vertical="center" wrapText="1"/>
    </xf>
    <xf numFmtId="0" fontId="2" fillId="0" borderId="20" xfId="1" applyFont="1" applyFill="1" applyBorder="1" applyAlignment="1">
      <alignment horizontal="left" vertical="center" wrapText="1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  <xf numFmtId="1" fontId="2" fillId="0" borderId="96" xfId="1" applyNumberFormat="1" applyFont="1" applyFill="1" applyBorder="1" applyAlignment="1">
      <alignment horizontal="center" vertical="center" wrapText="1"/>
    </xf>
    <xf numFmtId="1" fontId="2" fillId="0" borderId="16" xfId="1" applyNumberFormat="1" applyFont="1" applyFill="1" applyBorder="1" applyAlignment="1">
      <alignment horizontal="center" vertical="center" wrapText="1"/>
    </xf>
    <xf numFmtId="1" fontId="2" fillId="0" borderId="16" xfId="1" applyNumberFormat="1" applyFont="1" applyFill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66" fontId="25" fillId="2" borderId="43" xfId="1" applyNumberFormat="1" applyFont="1" applyFill="1" applyBorder="1" applyAlignment="1">
      <alignment horizontal="center" vertical="center"/>
    </xf>
    <xf numFmtId="166" fontId="25" fillId="2" borderId="39" xfId="1" applyNumberFormat="1" applyFont="1" applyFill="1" applyBorder="1" applyAlignment="1">
      <alignment horizontal="center" vertical="center"/>
    </xf>
    <xf numFmtId="166" fontId="2" fillId="2" borderId="43" xfId="1" applyNumberFormat="1" applyFont="1" applyFill="1" applyBorder="1" applyAlignment="1">
      <alignment horizontal="center" vertical="center"/>
    </xf>
    <xf numFmtId="166" fontId="2" fillId="2" borderId="39" xfId="1" applyNumberFormat="1" applyFont="1" applyFill="1" applyBorder="1" applyAlignment="1">
      <alignment horizontal="center" vertical="center"/>
    </xf>
    <xf numFmtId="0" fontId="25" fillId="2" borderId="43" xfId="1" applyFont="1" applyFill="1" applyBorder="1" applyAlignment="1">
      <alignment horizontal="center" vertical="center"/>
    </xf>
    <xf numFmtId="0" fontId="25" fillId="2" borderId="36" xfId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1" fontId="25" fillId="2" borderId="34" xfId="1" applyNumberFormat="1" applyFont="1" applyFill="1" applyBorder="1" applyAlignment="1">
      <alignment horizontal="center" vertical="center"/>
    </xf>
    <xf numFmtId="1" fontId="25" fillId="2" borderId="36" xfId="1" applyNumberFormat="1" applyFont="1" applyFill="1" applyBorder="1" applyAlignment="1">
      <alignment horizontal="center" vertical="center"/>
    </xf>
    <xf numFmtId="0" fontId="25" fillId="2" borderId="34" xfId="1" applyFont="1" applyFill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49" fontId="12" fillId="2" borderId="34" xfId="0" applyNumberFormat="1" applyFont="1" applyFill="1" applyBorder="1" applyAlignment="1">
      <alignment horizontal="center" vertical="center"/>
    </xf>
    <xf numFmtId="49" fontId="12" fillId="2" borderId="39" xfId="0" applyNumberFormat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left" vertical="center" wrapText="1"/>
    </xf>
    <xf numFmtId="0" fontId="2" fillId="2" borderId="35" xfId="1" applyFont="1" applyFill="1" applyBorder="1" applyAlignment="1">
      <alignment horizontal="left" vertical="center" wrapText="1"/>
    </xf>
    <xf numFmtId="49" fontId="2" fillId="2" borderId="34" xfId="0" applyNumberFormat="1" applyFont="1" applyFill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/>
    </xf>
    <xf numFmtId="1" fontId="2" fillId="2" borderId="71" xfId="1" applyNumberFormat="1" applyFont="1" applyFill="1" applyBorder="1" applyAlignment="1">
      <alignment horizontal="center" vertical="center" wrapText="1"/>
    </xf>
    <xf numFmtId="1" fontId="2" fillId="2" borderId="41" xfId="1" applyNumberFormat="1" applyFont="1" applyFill="1" applyBorder="1" applyAlignment="1">
      <alignment horizontal="center" vertical="center" wrapText="1"/>
    </xf>
    <xf numFmtId="1" fontId="2" fillId="2" borderId="41" xfId="1" applyNumberFormat="1" applyFont="1" applyFill="1" applyBorder="1" applyAlignment="1">
      <alignment horizontal="center" vertical="center"/>
    </xf>
    <xf numFmtId="1" fontId="2" fillId="2" borderId="42" xfId="1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1" fontId="2" fillId="2" borderId="36" xfId="1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166" fontId="2" fillId="0" borderId="17" xfId="1" applyNumberFormat="1" applyFont="1" applyFill="1" applyBorder="1" applyAlignment="1">
      <alignment horizontal="center" vertical="center"/>
    </xf>
    <xf numFmtId="166" fontId="2" fillId="0" borderId="12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1" fontId="2" fillId="0" borderId="17" xfId="1" applyNumberFormat="1" applyFont="1" applyFill="1" applyBorder="1" applyAlignment="1">
      <alignment horizontal="center" vertical="center"/>
    </xf>
    <xf numFmtId="1" fontId="2" fillId="0" borderId="12" xfId="1" applyNumberFormat="1" applyFont="1" applyFill="1" applyBorder="1" applyAlignment="1">
      <alignment horizontal="center" vertical="center"/>
    </xf>
    <xf numFmtId="1" fontId="2" fillId="0" borderId="7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2" fillId="2" borderId="18" xfId="1" applyNumberFormat="1" applyFont="1" applyFill="1" applyBorder="1" applyAlignment="1">
      <alignment horizontal="center" vertical="center"/>
    </xf>
    <xf numFmtId="166" fontId="2" fillId="2" borderId="63" xfId="1" applyNumberFormat="1" applyFont="1" applyFill="1" applyBorder="1" applyAlignment="1">
      <alignment horizontal="center" vertical="center"/>
    </xf>
    <xf numFmtId="166" fontId="2" fillId="2" borderId="40" xfId="1" applyNumberFormat="1" applyFont="1" applyFill="1" applyBorder="1" applyAlignment="1">
      <alignment horizontal="center" vertical="center"/>
    </xf>
    <xf numFmtId="166" fontId="2" fillId="2" borderId="20" xfId="1" applyNumberFormat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left" vertical="center"/>
    </xf>
    <xf numFmtId="0" fontId="2" fillId="2" borderId="35" xfId="1" applyFont="1" applyFill="1" applyBorder="1" applyAlignment="1">
      <alignment horizontal="left" vertical="center"/>
    </xf>
    <xf numFmtId="0" fontId="2" fillId="2" borderId="39" xfId="1" applyFont="1" applyFill="1" applyBorder="1" applyAlignment="1">
      <alignment horizontal="left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63" xfId="1" applyFont="1" applyFill="1" applyBorder="1" applyAlignment="1">
      <alignment horizontal="center" vertical="center"/>
    </xf>
    <xf numFmtId="1" fontId="11" fillId="0" borderId="51" xfId="1" applyNumberFormat="1" applyFont="1" applyFill="1" applyBorder="1" applyAlignment="1">
      <alignment horizontal="center" vertical="center" wrapText="1"/>
    </xf>
    <xf numFmtId="1" fontId="11" fillId="0" borderId="59" xfId="1" applyNumberFormat="1" applyFont="1" applyFill="1" applyBorder="1" applyAlignment="1">
      <alignment horizontal="center" vertical="center" wrapText="1"/>
    </xf>
    <xf numFmtId="1" fontId="11" fillId="0" borderId="66" xfId="1" applyNumberFormat="1" applyFont="1" applyFill="1" applyBorder="1" applyAlignment="1">
      <alignment horizontal="center" vertical="center"/>
    </xf>
    <xf numFmtId="0" fontId="11" fillId="0" borderId="52" xfId="1" applyFont="1" applyFill="1" applyBorder="1" applyAlignment="1">
      <alignment horizontal="center" vertical="center"/>
    </xf>
    <xf numFmtId="1" fontId="11" fillId="0" borderId="52" xfId="1" applyNumberFormat="1" applyFont="1" applyFill="1" applyBorder="1" applyAlignment="1">
      <alignment horizontal="center" vertical="center"/>
    </xf>
    <xf numFmtId="0" fontId="11" fillId="0" borderId="53" xfId="1" applyFont="1" applyFill="1" applyBorder="1" applyAlignment="1">
      <alignment horizontal="center" vertical="center"/>
    </xf>
    <xf numFmtId="1" fontId="11" fillId="0" borderId="49" xfId="1" applyNumberFormat="1" applyFont="1" applyFill="1" applyBorder="1" applyAlignment="1">
      <alignment horizontal="center" vertical="center" wrapText="1"/>
    </xf>
    <xf numFmtId="0" fontId="11" fillId="0" borderId="50" xfId="1" applyFont="1" applyFill="1" applyBorder="1" applyAlignment="1">
      <alignment horizontal="center" vertical="center" wrapText="1"/>
    </xf>
    <xf numFmtId="0" fontId="11" fillId="0" borderId="51" xfId="1" applyFont="1" applyFill="1" applyBorder="1" applyAlignment="1">
      <alignment horizontal="center" vertical="center" wrapText="1"/>
    </xf>
    <xf numFmtId="1" fontId="11" fillId="0" borderId="51" xfId="1" applyNumberFormat="1" applyFont="1" applyFill="1" applyBorder="1" applyAlignment="1">
      <alignment horizontal="center" vertical="center"/>
    </xf>
    <xf numFmtId="1" fontId="11" fillId="0" borderId="50" xfId="1" applyNumberFormat="1" applyFont="1" applyFill="1" applyBorder="1" applyAlignment="1">
      <alignment horizontal="center" vertical="center"/>
    </xf>
    <xf numFmtId="0" fontId="11" fillId="0" borderId="48" xfId="1" applyFont="1" applyFill="1" applyBorder="1" applyAlignment="1">
      <alignment horizontal="center" vertical="center"/>
    </xf>
    <xf numFmtId="0" fontId="11" fillId="0" borderId="59" xfId="1" applyFont="1" applyFill="1" applyBorder="1" applyAlignment="1">
      <alignment horizontal="center" vertical="center"/>
    </xf>
    <xf numFmtId="0" fontId="11" fillId="0" borderId="49" xfId="1" applyFont="1" applyFill="1" applyBorder="1" applyAlignment="1">
      <alignment horizontal="left" vertical="center" wrapText="1"/>
    </xf>
    <xf numFmtId="0" fontId="11" fillId="0" borderId="49" xfId="1" applyFont="1" applyFill="1" applyBorder="1" applyAlignment="1">
      <alignment horizontal="center" vertical="center"/>
    </xf>
    <xf numFmtId="0" fontId="11" fillId="0" borderId="48" xfId="1" applyNumberFormat="1" applyFont="1" applyFill="1" applyBorder="1" applyAlignment="1">
      <alignment horizontal="center" vertical="center"/>
    </xf>
    <xf numFmtId="0" fontId="11" fillId="0" borderId="59" xfId="1" applyNumberFormat="1" applyFont="1" applyFill="1" applyBorder="1" applyAlignment="1">
      <alignment horizontal="center" vertical="center"/>
    </xf>
    <xf numFmtId="1" fontId="2" fillId="2" borderId="16" xfId="1" applyNumberFormat="1" applyFont="1" applyFill="1" applyBorder="1" applyAlignment="1">
      <alignment horizontal="center" vertical="center"/>
    </xf>
    <xf numFmtId="1" fontId="2" fillId="2" borderId="21" xfId="1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" fontId="2" fillId="2" borderId="40" xfId="1" applyNumberFormat="1" applyFont="1" applyFill="1" applyBorder="1" applyAlignment="1">
      <alignment horizontal="center" vertical="center"/>
    </xf>
    <xf numFmtId="1" fontId="2" fillId="2" borderId="15" xfId="1" applyNumberFormat="1" applyFont="1" applyFill="1" applyBorder="1" applyAlignment="1">
      <alignment horizontal="center" vertical="center"/>
    </xf>
    <xf numFmtId="49" fontId="12" fillId="2" borderId="40" xfId="1" applyNumberFormat="1" applyFont="1" applyFill="1" applyBorder="1" applyAlignment="1">
      <alignment horizontal="center" vertical="center"/>
    </xf>
    <xf numFmtId="49" fontId="12" fillId="2" borderId="63" xfId="1" applyNumberFormat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left" vertical="center" wrapText="1"/>
    </xf>
    <xf numFmtId="0" fontId="2" fillId="2" borderId="63" xfId="1" applyFont="1" applyFill="1" applyBorder="1" applyAlignment="1">
      <alignment horizontal="left" vertical="center" wrapText="1"/>
    </xf>
    <xf numFmtId="1" fontId="2" fillId="2" borderId="96" xfId="1" applyNumberFormat="1" applyFont="1" applyFill="1" applyBorder="1" applyAlignment="1">
      <alignment horizontal="center" vertical="center" wrapText="1"/>
    </xf>
    <xf numFmtId="1" fontId="2" fillId="2" borderId="16" xfId="1" applyNumberFormat="1" applyFont="1" applyFill="1" applyBorder="1" applyAlignment="1">
      <alignment horizontal="center" vertical="center" wrapText="1"/>
    </xf>
    <xf numFmtId="0" fontId="2" fillId="0" borderId="63" xfId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vertical="center"/>
    </xf>
    <xf numFmtId="49" fontId="12" fillId="0" borderId="1" xfId="1" applyNumberFormat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/>
    </xf>
    <xf numFmtId="49" fontId="12" fillId="0" borderId="62" xfId="1" applyNumberFormat="1" applyFont="1" applyFill="1" applyBorder="1" applyAlignment="1">
      <alignment horizontal="center" vertical="center"/>
    </xf>
    <xf numFmtId="49" fontId="12" fillId="0" borderId="6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62" xfId="1" applyFont="1" applyFill="1" applyBorder="1" applyAlignment="1">
      <alignment horizontal="left" vertical="center"/>
    </xf>
    <xf numFmtId="0" fontId="2" fillId="0" borderId="60" xfId="1" applyFont="1" applyFill="1" applyBorder="1" applyAlignment="1">
      <alignment horizontal="left" vertical="center"/>
    </xf>
    <xf numFmtId="0" fontId="2" fillId="0" borderId="6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57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" fontId="11" fillId="0" borderId="48" xfId="1" applyNumberFormat="1" applyFont="1" applyFill="1" applyBorder="1" applyAlignment="1">
      <alignment horizontal="center" vertical="center"/>
    </xf>
    <xf numFmtId="1" fontId="11" fillId="0" borderId="50" xfId="1" applyNumberFormat="1" applyFont="1" applyFill="1" applyBorder="1" applyAlignment="1">
      <alignment horizontal="center" vertical="center" wrapText="1"/>
    </xf>
    <xf numFmtId="49" fontId="12" fillId="0" borderId="40" xfId="1" applyNumberFormat="1" applyFont="1" applyFill="1" applyBorder="1" applyAlignment="1">
      <alignment horizontal="center" vertical="center"/>
    </xf>
    <xf numFmtId="49" fontId="12" fillId="0" borderId="63" xfId="1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" fillId="0" borderId="13" xfId="1" applyNumberFormat="1" applyFont="1" applyFill="1" applyBorder="1" applyAlignment="1">
      <alignment horizontal="center" vertical="center"/>
    </xf>
    <xf numFmtId="49" fontId="2" fillId="0" borderId="14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1" fontId="2" fillId="0" borderId="22" xfId="1" applyNumberFormat="1" applyFont="1" applyFill="1" applyBorder="1" applyAlignment="1">
      <alignment horizontal="center" vertical="center"/>
    </xf>
    <xf numFmtId="49" fontId="2" fillId="0" borderId="22" xfId="1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7" xfId="1" applyNumberFormat="1" applyFont="1" applyFill="1" applyBorder="1" applyAlignment="1">
      <alignment horizontal="center" vertical="center"/>
    </xf>
    <xf numFmtId="49" fontId="2" fillId="0" borderId="58" xfId="1" applyNumberFormat="1" applyFont="1" applyFill="1" applyBorder="1" applyAlignment="1">
      <alignment horizontal="center" vertical="center"/>
    </xf>
    <xf numFmtId="0" fontId="11" fillId="0" borderId="48" xfId="1" applyFont="1" applyFill="1" applyBorder="1" applyAlignment="1">
      <alignment horizontal="center" vertical="center" wrapText="1"/>
    </xf>
    <xf numFmtId="0" fontId="11" fillId="0" borderId="49" xfId="1" applyFont="1" applyFill="1" applyBorder="1" applyAlignment="1">
      <alignment horizontal="center" vertical="center" wrapText="1"/>
    </xf>
    <xf numFmtId="166" fontId="2" fillId="0" borderId="40" xfId="1" applyNumberFormat="1" applyFont="1" applyFill="1" applyBorder="1" applyAlignment="1">
      <alignment horizontal="center" vertical="center"/>
    </xf>
    <xf numFmtId="166" fontId="2" fillId="0" borderId="20" xfId="1" applyNumberFormat="1" applyFont="1" applyFill="1" applyBorder="1" applyAlignment="1">
      <alignment horizontal="center" vertical="center"/>
    </xf>
    <xf numFmtId="0" fontId="25" fillId="2" borderId="39" xfId="1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1" fontId="2" fillId="0" borderId="43" xfId="1" applyNumberFormat="1" applyFont="1" applyFill="1" applyBorder="1" applyAlignment="1">
      <alignment horizontal="center" vertical="center"/>
    </xf>
    <xf numFmtId="1" fontId="2" fillId="0" borderId="36" xfId="1" applyNumberFormat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/>
    </xf>
    <xf numFmtId="0" fontId="2" fillId="0" borderId="43" xfId="1" applyFont="1" applyFill="1" applyBorder="1" applyAlignment="1">
      <alignment horizontal="center" vertical="center"/>
    </xf>
    <xf numFmtId="0" fontId="25" fillId="0" borderId="43" xfId="1" applyFont="1" applyFill="1" applyBorder="1" applyAlignment="1">
      <alignment horizontal="center" vertical="center"/>
    </xf>
    <xf numFmtId="0" fontId="25" fillId="0" borderId="39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49" fontId="12" fillId="2" borderId="34" xfId="1" applyNumberFormat="1" applyFont="1" applyFill="1" applyBorder="1" applyAlignment="1">
      <alignment horizontal="center" vertical="center"/>
    </xf>
    <xf numFmtId="49" fontId="12" fillId="2" borderId="39" xfId="1" applyNumberFormat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left" vertical="center" wrapText="1"/>
    </xf>
    <xf numFmtId="0" fontId="2" fillId="2" borderId="39" xfId="1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1" fontId="2" fillId="0" borderId="71" xfId="1" applyNumberFormat="1" applyFont="1" applyFill="1" applyBorder="1" applyAlignment="1">
      <alignment horizontal="center" vertical="center" wrapText="1"/>
    </xf>
    <xf numFmtId="1" fontId="2" fillId="0" borderId="41" xfId="1" applyNumberFormat="1" applyFont="1" applyFill="1" applyBorder="1" applyAlignment="1">
      <alignment horizontal="center" vertical="center" wrapText="1"/>
    </xf>
    <xf numFmtId="1" fontId="2" fillId="0" borderId="41" xfId="1" applyNumberFormat="1" applyFont="1" applyFill="1" applyBorder="1" applyAlignment="1">
      <alignment horizontal="center" vertical="center"/>
    </xf>
    <xf numFmtId="1" fontId="2" fillId="0" borderId="42" xfId="1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3" xfId="1" applyNumberFormat="1" applyFont="1" applyFill="1" applyBorder="1" applyAlignment="1">
      <alignment horizontal="center" vertical="center"/>
    </xf>
    <xf numFmtId="0" fontId="2" fillId="0" borderId="36" xfId="1" applyNumberFormat="1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1" fontId="11" fillId="2" borderId="66" xfId="1" applyNumberFormat="1" applyFont="1" applyFill="1" applyBorder="1" applyAlignment="1">
      <alignment horizontal="center" vertical="center"/>
    </xf>
    <xf numFmtId="0" fontId="11" fillId="2" borderId="52" xfId="1" applyFont="1" applyFill="1" applyBorder="1" applyAlignment="1">
      <alignment horizontal="center" vertical="center"/>
    </xf>
    <xf numFmtId="0" fontId="25" fillId="0" borderId="34" xfId="1" applyFont="1" applyFill="1" applyBorder="1" applyAlignment="1">
      <alignment horizontal="center" vertical="center"/>
    </xf>
    <xf numFmtId="0" fontId="25" fillId="0" borderId="36" xfId="1" applyFont="1" applyFill="1" applyBorder="1" applyAlignment="1">
      <alignment horizontal="center" vertical="center"/>
    </xf>
    <xf numFmtId="166" fontId="2" fillId="2" borderId="6" xfId="1" applyNumberFormat="1" applyFont="1" applyFill="1" applyBorder="1" applyAlignment="1">
      <alignment horizontal="center" vertical="center"/>
    </xf>
    <xf numFmtId="166" fontId="2" fillId="2" borderId="10" xfId="1" applyNumberFormat="1" applyFont="1" applyFill="1" applyBorder="1" applyAlignment="1">
      <alignment horizontal="center" vertical="center"/>
    </xf>
    <xf numFmtId="1" fontId="2" fillId="2" borderId="3" xfId="1" applyNumberFormat="1" applyFont="1" applyFill="1" applyBorder="1" applyAlignment="1">
      <alignment horizontal="center" vertical="center"/>
    </xf>
    <xf numFmtId="1" fontId="2" fillId="2" borderId="4" xfId="1" applyNumberFormat="1" applyFont="1" applyFill="1" applyBorder="1" applyAlignment="1">
      <alignment horizontal="center" vertical="center"/>
    </xf>
    <xf numFmtId="166" fontId="2" fillId="2" borderId="34" xfId="1" applyNumberFormat="1" applyFont="1" applyFill="1" applyBorder="1" applyAlignment="1">
      <alignment horizontal="center" vertical="center"/>
    </xf>
    <xf numFmtId="166" fontId="2" fillId="2" borderId="35" xfId="1" applyNumberFormat="1" applyFon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1" fontId="2" fillId="2" borderId="10" xfId="1" applyNumberFormat="1" applyFont="1" applyFill="1" applyBorder="1" applyAlignment="1">
      <alignment horizontal="center" vertical="center"/>
    </xf>
    <xf numFmtId="0" fontId="2" fillId="2" borderId="69" xfId="1" applyFont="1" applyFill="1" applyBorder="1" applyAlignment="1">
      <alignment horizontal="center" vertical="center"/>
    </xf>
    <xf numFmtId="0" fontId="2" fillId="2" borderId="6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 vertical="top"/>
    </xf>
    <xf numFmtId="1" fontId="11" fillId="0" borderId="18" xfId="1" applyNumberFormat="1" applyFont="1" applyFill="1" applyBorder="1" applyAlignment="1">
      <alignment horizontal="center" vertical="top"/>
    </xf>
    <xf numFmtId="1" fontId="11" fillId="0" borderId="63" xfId="1" applyNumberFormat="1" applyFont="1" applyFill="1" applyBorder="1" applyAlignment="1">
      <alignment horizontal="center" vertical="top"/>
    </xf>
    <xf numFmtId="0" fontId="2" fillId="2" borderId="37" xfId="1" applyNumberFormat="1" applyFont="1" applyFill="1" applyBorder="1" applyAlignment="1">
      <alignment horizontal="center" vertical="center"/>
    </xf>
    <xf numFmtId="49" fontId="2" fillId="2" borderId="37" xfId="1" applyNumberFormat="1" applyFont="1" applyFill="1" applyBorder="1" applyAlignment="1">
      <alignment horizontal="center" vertical="center"/>
    </xf>
    <xf numFmtId="49" fontId="12" fillId="2" borderId="3" xfId="1" applyNumberFormat="1" applyFont="1" applyFill="1" applyBorder="1" applyAlignment="1">
      <alignment horizontal="center" vertical="center"/>
    </xf>
    <xf numFmtId="49" fontId="12" fillId="2" borderId="10" xfId="1" applyNumberFormat="1" applyFont="1" applyFill="1" applyBorder="1" applyAlignment="1">
      <alignment horizontal="center" vertical="center"/>
    </xf>
    <xf numFmtId="0" fontId="2" fillId="2" borderId="60" xfId="1" applyFont="1" applyFill="1" applyBorder="1" applyAlignment="1">
      <alignment horizontal="left" vertical="center" wrapText="1"/>
    </xf>
    <xf numFmtId="0" fontId="2" fillId="2" borderId="61" xfId="0" applyFont="1" applyFill="1" applyBorder="1" applyAlignment="1">
      <alignment horizontal="center" vertical="center"/>
    </xf>
    <xf numFmtId="1" fontId="11" fillId="2" borderId="52" xfId="1" applyNumberFormat="1" applyFont="1" applyFill="1" applyBorder="1" applyAlignment="1">
      <alignment horizontal="center" vertical="center"/>
    </xf>
    <xf numFmtId="0" fontId="11" fillId="2" borderId="53" xfId="1" applyFont="1" applyFill="1" applyBorder="1" applyAlignment="1">
      <alignment horizontal="center" vertical="center"/>
    </xf>
    <xf numFmtId="1" fontId="11" fillId="2" borderId="50" xfId="1" applyNumberFormat="1" applyFont="1" applyFill="1" applyBorder="1" applyAlignment="1">
      <alignment horizontal="center" vertical="center"/>
    </xf>
    <xf numFmtId="0" fontId="11" fillId="2" borderId="49" xfId="1" applyFont="1" applyFill="1" applyBorder="1" applyAlignment="1">
      <alignment horizontal="left" vertical="center" wrapText="1"/>
    </xf>
    <xf numFmtId="0" fontId="2" fillId="0" borderId="7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62" xfId="1" applyNumberFormat="1" applyFont="1" applyFill="1" applyBorder="1" applyAlignment="1">
      <alignment horizontal="center" vertical="center"/>
    </xf>
    <xf numFmtId="1" fontId="2" fillId="0" borderId="68" xfId="1" applyNumberFormat="1" applyFont="1" applyFill="1" applyBorder="1" applyAlignment="1">
      <alignment horizontal="center" vertical="center"/>
    </xf>
    <xf numFmtId="166" fontId="2" fillId="0" borderId="69" xfId="1" applyNumberFormat="1" applyFont="1" applyFill="1" applyBorder="1" applyAlignment="1">
      <alignment horizontal="center" vertical="center"/>
    </xf>
    <xf numFmtId="166" fontId="2" fillId="0" borderId="61" xfId="1" applyNumberFormat="1" applyFont="1" applyFill="1" applyBorder="1" applyAlignment="1">
      <alignment horizontal="center" vertical="center"/>
    </xf>
    <xf numFmtId="0" fontId="2" fillId="0" borderId="69" xfId="1" applyFont="1" applyFill="1" applyBorder="1" applyAlignment="1">
      <alignment horizontal="center" vertical="center"/>
    </xf>
    <xf numFmtId="0" fontId="2" fillId="0" borderId="61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top"/>
    </xf>
    <xf numFmtId="0" fontId="2" fillId="0" borderId="15" xfId="1" applyFont="1" applyFill="1" applyBorder="1" applyAlignment="1">
      <alignment horizontal="center" vertical="top"/>
    </xf>
    <xf numFmtId="0" fontId="2" fillId="0" borderId="18" xfId="1" applyFont="1" applyFill="1" applyBorder="1" applyAlignment="1">
      <alignment horizontal="center" vertical="top"/>
    </xf>
    <xf numFmtId="0" fontId="2" fillId="0" borderId="20" xfId="1" applyFont="1" applyFill="1" applyBorder="1" applyAlignment="1">
      <alignment horizontal="left" vertical="justify" wrapText="1"/>
    </xf>
    <xf numFmtId="0" fontId="2" fillId="0" borderId="63" xfId="1" applyFont="1" applyFill="1" applyBorder="1" applyAlignment="1">
      <alignment horizontal="left" vertical="justify" wrapText="1"/>
    </xf>
    <xf numFmtId="0" fontId="2" fillId="0" borderId="60" xfId="1" applyFont="1" applyFill="1" applyBorder="1" applyAlignment="1">
      <alignment horizontal="left" vertical="justify" wrapText="1"/>
    </xf>
    <xf numFmtId="0" fontId="2" fillId="0" borderId="61" xfId="1" applyFont="1" applyFill="1" applyBorder="1" applyAlignment="1">
      <alignment horizontal="left" vertical="justify" wrapText="1"/>
    </xf>
    <xf numFmtId="1" fontId="2" fillId="0" borderId="96" xfId="1" applyNumberFormat="1" applyFont="1" applyFill="1" applyBorder="1" applyAlignment="1">
      <alignment horizontal="center" wrapText="1"/>
    </xf>
    <xf numFmtId="1" fontId="2" fillId="0" borderId="16" xfId="1" applyNumberFormat="1" applyFont="1" applyFill="1" applyBorder="1" applyAlignment="1">
      <alignment horizontal="center" wrapText="1"/>
    </xf>
    <xf numFmtId="1" fontId="2" fillId="0" borderId="69" xfId="1" applyNumberFormat="1" applyFont="1" applyFill="1" applyBorder="1" applyAlignment="1">
      <alignment horizontal="center" vertical="center"/>
    </xf>
    <xf numFmtId="1" fontId="2" fillId="0" borderId="61" xfId="1" applyNumberFormat="1" applyFont="1" applyFill="1" applyBorder="1" applyAlignment="1">
      <alignment horizontal="center" vertical="center"/>
    </xf>
    <xf numFmtId="49" fontId="16" fillId="0" borderId="40" xfId="1" applyNumberFormat="1" applyFont="1" applyFill="1" applyBorder="1" applyAlignment="1">
      <alignment horizontal="center" vertical="top"/>
    </xf>
    <xf numFmtId="49" fontId="16" fillId="0" borderId="63" xfId="1" applyNumberFormat="1" applyFont="1" applyFill="1" applyBorder="1" applyAlignment="1">
      <alignment horizontal="center" vertical="top"/>
    </xf>
    <xf numFmtId="0" fontId="11" fillId="0" borderId="20" xfId="1" applyFont="1" applyFill="1" applyBorder="1" applyAlignment="1">
      <alignment horizontal="left" vertical="top" wrapText="1"/>
    </xf>
    <xf numFmtId="0" fontId="11" fillId="0" borderId="63" xfId="1" applyFont="1" applyFill="1" applyBorder="1" applyAlignment="1">
      <alignment horizontal="left" vertical="top" wrapText="1"/>
    </xf>
    <xf numFmtId="0" fontId="11" fillId="0" borderId="40" xfId="1" applyFont="1" applyFill="1" applyBorder="1" applyAlignment="1">
      <alignment horizontal="center" vertical="top"/>
    </xf>
    <xf numFmtId="0" fontId="11" fillId="0" borderId="63" xfId="1" applyFont="1" applyFill="1" applyBorder="1" applyAlignment="1">
      <alignment horizontal="center" vertical="top"/>
    </xf>
    <xf numFmtId="1" fontId="11" fillId="0" borderId="96" xfId="1" applyNumberFormat="1" applyFont="1" applyFill="1" applyBorder="1" applyAlignment="1">
      <alignment horizontal="center" vertical="top" wrapText="1"/>
    </xf>
    <xf numFmtId="1" fontId="11" fillId="0" borderId="16" xfId="1" applyNumberFormat="1" applyFont="1" applyFill="1" applyBorder="1" applyAlignment="1">
      <alignment horizontal="center" vertical="top" wrapText="1"/>
    </xf>
    <xf numFmtId="1" fontId="11" fillId="0" borderId="16" xfId="1" applyNumberFormat="1" applyFont="1" applyFill="1" applyBorder="1" applyAlignment="1">
      <alignment horizontal="center" vertical="top"/>
    </xf>
    <xf numFmtId="1" fontId="11" fillId="0" borderId="21" xfId="1" applyNumberFormat="1" applyFont="1" applyFill="1" applyBorder="1" applyAlignment="1">
      <alignment horizontal="center" vertical="top"/>
    </xf>
    <xf numFmtId="0" fontId="11" fillId="0" borderId="18" xfId="1" applyFont="1" applyFill="1" applyBorder="1" applyAlignment="1">
      <alignment horizontal="center" vertical="top"/>
    </xf>
    <xf numFmtId="0" fontId="11" fillId="0" borderId="15" xfId="1" applyFont="1" applyFill="1" applyBorder="1" applyAlignment="1">
      <alignment horizontal="center" vertical="top"/>
    </xf>
    <xf numFmtId="1" fontId="11" fillId="0" borderId="40" xfId="1" applyNumberFormat="1" applyFont="1" applyFill="1" applyBorder="1" applyAlignment="1">
      <alignment horizontal="center" vertical="top"/>
    </xf>
    <xf numFmtId="1" fontId="11" fillId="0" borderId="15" xfId="1" applyNumberFormat="1" applyFont="1" applyFill="1" applyBorder="1" applyAlignment="1">
      <alignment horizontal="center" vertical="top"/>
    </xf>
    <xf numFmtId="1" fontId="2" fillId="0" borderId="18" xfId="1" applyNumberFormat="1" applyFont="1" applyFill="1" applyBorder="1" applyAlignment="1">
      <alignment horizontal="center" vertical="top"/>
    </xf>
    <xf numFmtId="1" fontId="2" fillId="0" borderId="63" xfId="1" applyNumberFormat="1" applyFont="1" applyFill="1" applyBorder="1" applyAlignment="1">
      <alignment horizontal="center" vertical="top"/>
    </xf>
    <xf numFmtId="166" fontId="2" fillId="0" borderId="18" xfId="1" applyNumberFormat="1" applyFont="1" applyFill="1" applyBorder="1" applyAlignment="1">
      <alignment horizontal="center" vertical="top"/>
    </xf>
    <xf numFmtId="166" fontId="2" fillId="0" borderId="63" xfId="1" applyNumberFormat="1" applyFont="1" applyFill="1" applyBorder="1" applyAlignment="1">
      <alignment horizontal="center" vertical="top"/>
    </xf>
    <xf numFmtId="1" fontId="11" fillId="0" borderId="20" xfId="1" applyNumberFormat="1" applyFont="1" applyFill="1" applyBorder="1" applyAlignment="1">
      <alignment horizontal="center" vertical="top"/>
    </xf>
    <xf numFmtId="1" fontId="11" fillId="2" borderId="48" xfId="1" applyNumberFormat="1" applyFont="1" applyFill="1" applyBorder="1" applyAlignment="1">
      <alignment horizontal="center" vertical="center"/>
    </xf>
    <xf numFmtId="1" fontId="11" fillId="2" borderId="49" xfId="1" applyNumberFormat="1" applyFont="1" applyFill="1" applyBorder="1" applyAlignment="1">
      <alignment horizontal="center" vertical="center"/>
    </xf>
    <xf numFmtId="166" fontId="11" fillId="0" borderId="18" xfId="1" applyNumberFormat="1" applyFont="1" applyFill="1" applyBorder="1" applyAlignment="1">
      <alignment horizontal="center" vertical="top"/>
    </xf>
    <xf numFmtId="166" fontId="11" fillId="0" borderId="63" xfId="1" applyNumberFormat="1" applyFont="1" applyFill="1" applyBorder="1" applyAlignment="1">
      <alignment horizontal="center" vertical="top"/>
    </xf>
    <xf numFmtId="0" fontId="11" fillId="0" borderId="44" xfId="1" applyFont="1" applyFill="1" applyBorder="1" applyAlignment="1">
      <alignment horizontal="center" vertical="top"/>
    </xf>
    <xf numFmtId="0" fontId="11" fillId="0" borderId="73" xfId="1" applyFont="1" applyFill="1" applyBorder="1" applyAlignment="1">
      <alignment horizontal="center" vertical="top"/>
    </xf>
    <xf numFmtId="0" fontId="11" fillId="0" borderId="74" xfId="1" applyFont="1" applyFill="1" applyBorder="1" applyAlignment="1">
      <alignment horizontal="center" vertical="top"/>
    </xf>
    <xf numFmtId="1" fontId="43" fillId="0" borderId="76" xfId="1" applyNumberFormat="1" applyFont="1" applyFill="1" applyBorder="1" applyAlignment="1">
      <alignment horizontal="center" vertical="top"/>
    </xf>
    <xf numFmtId="1" fontId="43" fillId="0" borderId="67" xfId="1" applyNumberFormat="1" applyFont="1" applyFill="1" applyBorder="1" applyAlignment="1">
      <alignment horizontal="center" vertical="top"/>
    </xf>
    <xf numFmtId="0" fontId="2" fillId="0" borderId="62" xfId="1" applyFont="1" applyFill="1" applyBorder="1" applyAlignment="1">
      <alignment horizontal="center" vertical="center"/>
    </xf>
    <xf numFmtId="0" fontId="2" fillId="0" borderId="68" xfId="1" applyFont="1" applyFill="1" applyBorder="1" applyAlignment="1">
      <alignment horizontal="center" vertical="center"/>
    </xf>
    <xf numFmtId="49" fontId="12" fillId="0" borderId="40" xfId="1" applyNumberFormat="1" applyFont="1" applyFill="1" applyBorder="1" applyAlignment="1">
      <alignment horizontal="center" vertical="center" wrapText="1"/>
    </xf>
    <xf numFmtId="49" fontId="12" fillId="0" borderId="63" xfId="1" applyNumberFormat="1" applyFont="1" applyFill="1" applyBorder="1" applyAlignment="1">
      <alignment horizontal="center" vertical="center" wrapText="1"/>
    </xf>
    <xf numFmtId="0" fontId="2" fillId="0" borderId="60" xfId="1" applyFont="1" applyFill="1" applyBorder="1" applyAlignment="1">
      <alignment horizontal="left" vertical="center" wrapText="1"/>
    </xf>
    <xf numFmtId="1" fontId="2" fillId="0" borderId="40" xfId="0" applyNumberFormat="1" applyFont="1" applyFill="1" applyBorder="1" applyAlignment="1">
      <alignment horizontal="center" vertical="top"/>
    </xf>
    <xf numFmtId="1" fontId="2" fillId="0" borderId="63" xfId="0" applyNumberFormat="1" applyFont="1" applyFill="1" applyBorder="1" applyAlignment="1">
      <alignment horizontal="center" vertical="top"/>
    </xf>
    <xf numFmtId="1" fontId="2" fillId="0" borderId="62" xfId="0" applyNumberFormat="1" applyFont="1" applyFill="1" applyBorder="1" applyAlignment="1">
      <alignment horizontal="center" vertical="top"/>
    </xf>
    <xf numFmtId="1" fontId="2" fillId="0" borderId="61" xfId="0" applyNumberFormat="1" applyFont="1" applyFill="1" applyBorder="1" applyAlignment="1">
      <alignment horizontal="center" vertical="top"/>
    </xf>
    <xf numFmtId="0" fontId="2" fillId="0" borderId="1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66" fontId="19" fillId="0" borderId="69" xfId="1" applyNumberFormat="1" applyFont="1" applyFill="1" applyBorder="1" applyAlignment="1">
      <alignment horizontal="center" vertical="center"/>
    </xf>
    <xf numFmtId="166" fontId="19" fillId="0" borderId="61" xfId="1" applyNumberFormat="1" applyFont="1" applyFill="1" applyBorder="1" applyAlignment="1">
      <alignment horizontal="center" vertical="center"/>
    </xf>
    <xf numFmtId="1" fontId="2" fillId="0" borderId="34" xfId="1" applyNumberFormat="1" applyFont="1" applyFill="1" applyBorder="1" applyAlignment="1">
      <alignment horizontal="center" vertical="center"/>
    </xf>
    <xf numFmtId="1" fontId="2" fillId="0" borderId="39" xfId="1" applyNumberFormat="1" applyFont="1" applyFill="1" applyBorder="1" applyAlignment="1">
      <alignment horizontal="center" vertical="center"/>
    </xf>
    <xf numFmtId="49" fontId="12" fillId="0" borderId="40" xfId="1" applyNumberFormat="1" applyFont="1" applyFill="1" applyBorder="1" applyAlignment="1">
      <alignment horizontal="center" vertical="top"/>
    </xf>
    <xf numFmtId="49" fontId="12" fillId="0" borderId="63" xfId="1" applyNumberFormat="1" applyFont="1" applyFill="1" applyBorder="1" applyAlignment="1">
      <alignment horizontal="center" vertical="top"/>
    </xf>
    <xf numFmtId="49" fontId="12" fillId="0" borderId="62" xfId="1" applyNumberFormat="1" applyFont="1" applyFill="1" applyBorder="1" applyAlignment="1">
      <alignment horizontal="center" vertical="top"/>
    </xf>
    <xf numFmtId="49" fontId="12" fillId="0" borderId="61" xfId="1" applyNumberFormat="1" applyFont="1" applyFill="1" applyBorder="1" applyAlignment="1">
      <alignment horizontal="center" vertical="top"/>
    </xf>
    <xf numFmtId="0" fontId="2" fillId="0" borderId="40" xfId="1" applyFont="1" applyFill="1" applyBorder="1" applyAlignment="1">
      <alignment horizontal="left" vertical="top"/>
    </xf>
    <xf numFmtId="0" fontId="2" fillId="0" borderId="20" xfId="1" applyFont="1" applyFill="1" applyBorder="1" applyAlignment="1">
      <alignment horizontal="left" vertical="top"/>
    </xf>
    <xf numFmtId="0" fontId="2" fillId="0" borderId="63" xfId="1" applyFont="1" applyFill="1" applyBorder="1" applyAlignment="1">
      <alignment horizontal="left" vertical="top"/>
    </xf>
    <xf numFmtId="0" fontId="2" fillId="0" borderId="62" xfId="1" applyFont="1" applyFill="1" applyBorder="1" applyAlignment="1">
      <alignment horizontal="left" vertical="top"/>
    </xf>
    <xf numFmtId="0" fontId="2" fillId="0" borderId="60" xfId="1" applyFont="1" applyFill="1" applyBorder="1" applyAlignment="1">
      <alignment horizontal="left" vertical="top"/>
    </xf>
    <xf numFmtId="0" fontId="2" fillId="0" borderId="61" xfId="1" applyFont="1" applyFill="1" applyBorder="1" applyAlignment="1">
      <alignment horizontal="left" vertical="top"/>
    </xf>
    <xf numFmtId="166" fontId="2" fillId="0" borderId="43" xfId="1" applyNumberFormat="1" applyFont="1" applyFill="1" applyBorder="1" applyAlignment="1">
      <alignment horizontal="center" vertical="center"/>
    </xf>
    <xf numFmtId="166" fontId="2" fillId="0" borderId="39" xfId="1" applyNumberFormat="1" applyFont="1" applyFill="1" applyBorder="1" applyAlignment="1">
      <alignment horizontal="center" vertical="center"/>
    </xf>
    <xf numFmtId="49" fontId="12" fillId="0" borderId="34" xfId="1" applyNumberFormat="1" applyFont="1" applyFill="1" applyBorder="1" applyAlignment="1">
      <alignment horizontal="center" vertical="center"/>
    </xf>
    <xf numFmtId="49" fontId="12" fillId="0" borderId="39" xfId="1" applyNumberFormat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left" vertical="center"/>
    </xf>
    <xf numFmtId="1" fontId="2" fillId="0" borderId="34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0" fontId="2" fillId="0" borderId="34" xfId="1" applyNumberFormat="1" applyFont="1" applyFill="1" applyBorder="1" applyAlignment="1">
      <alignment horizontal="center" vertical="center"/>
    </xf>
    <xf numFmtId="0" fontId="2" fillId="0" borderId="39" xfId="1" applyNumberFormat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0" fontId="2" fillId="0" borderId="60" xfId="1" applyFont="1" applyFill="1" applyBorder="1" applyAlignment="1">
      <alignment horizontal="center" vertical="center"/>
    </xf>
    <xf numFmtId="1" fontId="2" fillId="0" borderId="11" xfId="1" applyNumberFormat="1" applyFont="1" applyFill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left" vertical="top" wrapText="1"/>
    </xf>
    <xf numFmtId="0" fontId="2" fillId="0" borderId="20" xfId="1" applyFont="1" applyFill="1" applyBorder="1" applyAlignment="1">
      <alignment horizontal="left" vertical="top" wrapText="1"/>
    </xf>
    <xf numFmtId="0" fontId="2" fillId="0" borderId="63" xfId="1" applyFont="1" applyFill="1" applyBorder="1" applyAlignment="1">
      <alignment horizontal="left" vertical="top" wrapText="1"/>
    </xf>
    <xf numFmtId="0" fontId="2" fillId="0" borderId="62" xfId="1" applyFont="1" applyFill="1" applyBorder="1" applyAlignment="1">
      <alignment horizontal="left" vertical="top" wrapText="1"/>
    </xf>
    <xf numFmtId="0" fontId="2" fillId="0" borderId="60" xfId="1" applyFont="1" applyFill="1" applyBorder="1" applyAlignment="1">
      <alignment horizontal="left" vertical="top" wrapText="1"/>
    </xf>
    <xf numFmtId="0" fontId="2" fillId="0" borderId="61" xfId="1" applyFont="1" applyFill="1" applyBorder="1" applyAlignment="1">
      <alignment horizontal="left" vertical="top" wrapText="1"/>
    </xf>
    <xf numFmtId="1" fontId="11" fillId="2" borderId="53" xfId="1" applyNumberFormat="1" applyFont="1" applyFill="1" applyBorder="1" applyAlignment="1">
      <alignment horizontal="center" vertical="center"/>
    </xf>
    <xf numFmtId="0" fontId="33" fillId="2" borderId="18" xfId="1" applyFont="1" applyFill="1" applyBorder="1" applyAlignment="1">
      <alignment horizontal="center" textRotation="90"/>
    </xf>
    <xf numFmtId="0" fontId="33" fillId="2" borderId="15" xfId="1" applyFont="1" applyFill="1" applyBorder="1" applyAlignment="1">
      <alignment horizontal="center" textRotation="90"/>
    </xf>
    <xf numFmtId="0" fontId="33" fillId="2" borderId="28" xfId="1" applyFont="1" applyFill="1" applyBorder="1" applyAlignment="1">
      <alignment horizontal="center" textRotation="90"/>
    </xf>
    <xf numFmtId="0" fontId="33" fillId="2" borderId="27" xfId="1" applyFont="1" applyFill="1" applyBorder="1" applyAlignment="1">
      <alignment horizontal="center" textRotation="90"/>
    </xf>
    <xf numFmtId="0" fontId="33" fillId="2" borderId="63" xfId="1" applyFont="1" applyFill="1" applyBorder="1" applyAlignment="1">
      <alignment horizontal="center" textRotation="90"/>
    </xf>
    <xf numFmtId="0" fontId="33" fillId="2" borderId="24" xfId="1" applyFont="1" applyFill="1" applyBorder="1" applyAlignment="1">
      <alignment horizontal="center" textRotation="90"/>
    </xf>
    <xf numFmtId="0" fontId="33" fillId="2" borderId="40" xfId="1" applyFont="1" applyFill="1" applyBorder="1" applyAlignment="1">
      <alignment textRotation="90"/>
    </xf>
    <xf numFmtId="0" fontId="33" fillId="2" borderId="15" xfId="1" applyFont="1" applyFill="1" applyBorder="1" applyAlignment="1">
      <alignment textRotation="90"/>
    </xf>
    <xf numFmtId="0" fontId="33" fillId="2" borderId="23" xfId="1" applyFont="1" applyFill="1" applyBorder="1" applyAlignment="1">
      <alignment textRotation="90"/>
    </xf>
    <xf numFmtId="0" fontId="33" fillId="2" borderId="27" xfId="1" applyFont="1" applyFill="1" applyBorder="1" applyAlignment="1">
      <alignment textRotation="90"/>
    </xf>
    <xf numFmtId="0" fontId="33" fillId="2" borderId="40" xfId="1" applyFont="1" applyFill="1" applyBorder="1" applyAlignment="1">
      <alignment horizontal="center" textRotation="90"/>
    </xf>
    <xf numFmtId="0" fontId="33" fillId="2" borderId="20" xfId="1" applyFont="1" applyFill="1" applyBorder="1" applyAlignment="1">
      <alignment horizontal="center" textRotation="90"/>
    </xf>
    <xf numFmtId="0" fontId="33" fillId="2" borderId="23" xfId="1" applyFont="1" applyFill="1" applyBorder="1" applyAlignment="1">
      <alignment horizontal="center" textRotation="90"/>
    </xf>
    <xf numFmtId="0" fontId="33" fillId="2" borderId="29" xfId="1" applyFont="1" applyFill="1" applyBorder="1" applyAlignment="1">
      <alignment horizontal="center" textRotation="90"/>
    </xf>
    <xf numFmtId="1" fontId="11" fillId="2" borderId="65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top" wrapText="1"/>
    </xf>
    <xf numFmtId="0" fontId="2" fillId="0" borderId="11" xfId="1" applyNumberFormat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1" fontId="2" fillId="0" borderId="56" xfId="1" applyNumberFormat="1" applyFont="1" applyFill="1" applyBorder="1" applyAlignment="1">
      <alignment horizontal="center" wrapText="1"/>
    </xf>
    <xf numFmtId="1" fontId="2" fillId="0" borderId="57" xfId="1" applyNumberFormat="1" applyFont="1" applyFill="1" applyBorder="1" applyAlignment="1">
      <alignment horizontal="center" wrapText="1"/>
    </xf>
    <xf numFmtId="0" fontId="11" fillId="2" borderId="11" xfId="1" applyFont="1" applyFill="1" applyBorder="1" applyAlignment="1">
      <alignment horizontal="center" wrapText="1"/>
    </xf>
    <xf numFmtId="0" fontId="11" fillId="2" borderId="12" xfId="1" applyFont="1" applyFill="1" applyBorder="1" applyAlignment="1">
      <alignment horizontal="center"/>
    </xf>
    <xf numFmtId="0" fontId="11" fillId="2" borderId="11" xfId="1" applyFont="1" applyFill="1" applyBorder="1" applyAlignment="1">
      <alignment horizontal="center"/>
    </xf>
    <xf numFmtId="0" fontId="2" fillId="2" borderId="56" xfId="1" applyFont="1" applyFill="1" applyBorder="1" applyAlignment="1">
      <alignment horizontal="center" vertical="center" textRotation="90"/>
    </xf>
    <xf numFmtId="0" fontId="2" fillId="2" borderId="57" xfId="1" applyFont="1" applyFill="1" applyBorder="1" applyAlignment="1">
      <alignment horizontal="center" vertical="center" textRotation="90"/>
    </xf>
    <xf numFmtId="0" fontId="2" fillId="2" borderId="13" xfId="1" applyFont="1" applyFill="1" applyBorder="1" applyAlignment="1">
      <alignment horizontal="center" vertical="center" textRotation="90"/>
    </xf>
    <xf numFmtId="0" fontId="2" fillId="2" borderId="14" xfId="1" applyFont="1" applyFill="1" applyBorder="1" applyAlignment="1">
      <alignment horizontal="center" vertical="center" textRotation="90"/>
    </xf>
    <xf numFmtId="0" fontId="2" fillId="2" borderId="25" xfId="1" applyFont="1" applyFill="1" applyBorder="1" applyAlignment="1">
      <alignment horizontal="center" vertical="center" textRotation="90"/>
    </xf>
    <xf numFmtId="0" fontId="2" fillId="2" borderId="26" xfId="1" applyFont="1" applyFill="1" applyBorder="1" applyAlignment="1">
      <alignment horizontal="center" vertical="center" textRotation="90"/>
    </xf>
    <xf numFmtId="0" fontId="2" fillId="2" borderId="57" xfId="1" applyFont="1" applyFill="1" applyBorder="1" applyAlignment="1">
      <alignment horizontal="center" vertical="center" textRotation="90" wrapText="1"/>
    </xf>
    <xf numFmtId="0" fontId="2" fillId="2" borderId="14" xfId="1" applyFont="1" applyFill="1" applyBorder="1" applyAlignment="1">
      <alignment horizontal="center" vertical="center" textRotation="90" wrapText="1"/>
    </xf>
    <xf numFmtId="0" fontId="2" fillId="2" borderId="26" xfId="1" applyFont="1" applyFill="1" applyBorder="1" applyAlignment="1">
      <alignment horizontal="center" vertical="center" textRotation="90" wrapText="1"/>
    </xf>
    <xf numFmtId="0" fontId="2" fillId="2" borderId="58" xfId="1" applyFont="1" applyFill="1" applyBorder="1" applyAlignment="1">
      <alignment horizontal="center" vertical="center" textRotation="90" wrapText="1"/>
    </xf>
    <xf numFmtId="0" fontId="2" fillId="2" borderId="22" xfId="1" applyFont="1" applyFill="1" applyBorder="1" applyAlignment="1">
      <alignment horizontal="center" vertical="center" textRotation="90" wrapText="1"/>
    </xf>
    <xf numFmtId="0" fontId="2" fillId="2" borderId="30" xfId="1" applyFont="1" applyFill="1" applyBorder="1" applyAlignment="1">
      <alignment horizontal="center" vertical="center" textRotation="90" wrapText="1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33" fillId="0" borderId="62" xfId="1" applyFont="1" applyFill="1" applyBorder="1" applyAlignment="1">
      <alignment horizontal="center" vertical="center"/>
    </xf>
    <xf numFmtId="0" fontId="33" fillId="0" borderId="60" xfId="1" applyFont="1" applyFill="1" applyBorder="1" applyAlignment="1">
      <alignment horizontal="center" vertical="center"/>
    </xf>
    <xf numFmtId="0" fontId="33" fillId="2" borderId="11" xfId="1" applyFont="1" applyFill="1" applyBorder="1" applyAlignment="1">
      <alignment horizontal="center" textRotation="90"/>
    </xf>
    <xf numFmtId="49" fontId="11" fillId="2" borderId="65" xfId="1" applyNumberFormat="1" applyFont="1" applyFill="1" applyBorder="1" applyAlignment="1">
      <alignment horizontal="center" vertical="center"/>
    </xf>
    <xf numFmtId="0" fontId="11" fillId="2" borderId="65" xfId="1" applyFont="1" applyFill="1" applyBorder="1" applyAlignment="1">
      <alignment horizontal="left" vertical="center" wrapText="1"/>
    </xf>
    <xf numFmtId="0" fontId="11" fillId="2" borderId="65" xfId="0" applyFont="1" applyFill="1" applyBorder="1" applyAlignment="1">
      <alignment horizontal="center" vertical="center"/>
    </xf>
    <xf numFmtId="0" fontId="11" fillId="2" borderId="6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textRotation="90" wrapText="1"/>
    </xf>
    <xf numFmtId="0" fontId="11" fillId="2" borderId="8" xfId="1" applyFont="1" applyFill="1" applyBorder="1" applyAlignment="1">
      <alignment horizontal="center" vertical="center" textRotation="90" wrapText="1"/>
    </xf>
    <xf numFmtId="0" fontId="11" fillId="2" borderId="11" xfId="1" applyFont="1" applyFill="1" applyBorder="1" applyAlignment="1">
      <alignment horizontal="center" vertical="center" textRotation="90" wrapText="1"/>
    </xf>
    <xf numFmtId="0" fontId="11" fillId="2" borderId="0" xfId="1" applyFont="1" applyFill="1" applyBorder="1" applyAlignment="1">
      <alignment horizontal="center" vertical="center" textRotation="90" wrapText="1"/>
    </xf>
    <xf numFmtId="0" fontId="11" fillId="2" borderId="23" xfId="1" applyFont="1" applyFill="1" applyBorder="1" applyAlignment="1">
      <alignment horizontal="center" vertical="center" textRotation="90" wrapText="1"/>
    </xf>
    <xf numFmtId="0" fontId="11" fillId="2" borderId="29" xfId="1" applyFont="1" applyFill="1" applyBorder="1" applyAlignment="1">
      <alignment horizontal="center" vertical="center" textRotation="90" wrapText="1"/>
    </xf>
    <xf numFmtId="0" fontId="11" fillId="2" borderId="54" xfId="1" applyFont="1" applyFill="1" applyBorder="1" applyAlignment="1">
      <alignment horizontal="center" vertical="center" textRotation="90" wrapText="1"/>
    </xf>
    <xf numFmtId="0" fontId="11" fillId="2" borderId="55" xfId="1" applyFont="1" applyFill="1" applyBorder="1" applyAlignment="1">
      <alignment horizontal="center" vertical="center" textRotation="90" wrapText="1"/>
    </xf>
    <xf numFmtId="0" fontId="11" fillId="2" borderId="64" xfId="1" applyFont="1" applyFill="1" applyBorder="1" applyAlignment="1">
      <alignment horizontal="center" vertical="center" textRotation="90" wrapText="1"/>
    </xf>
    <xf numFmtId="0" fontId="2" fillId="2" borderId="56" xfId="1" applyFont="1" applyFill="1" applyBorder="1" applyAlignment="1">
      <alignment horizontal="center" vertical="center" textRotation="90" wrapText="1"/>
    </xf>
    <xf numFmtId="0" fontId="2" fillId="2" borderId="13" xfId="1" applyFont="1" applyFill="1" applyBorder="1" applyAlignment="1">
      <alignment horizontal="center" vertical="center" textRotation="90" wrapText="1"/>
    </xf>
    <xf numFmtId="0" fontId="2" fillId="2" borderId="25" xfId="3" applyFont="1" applyFill="1" applyBorder="1" applyAlignment="1">
      <alignment horizontal="center" vertical="center" textRotation="90"/>
    </xf>
    <xf numFmtId="0" fontId="2" fillId="2" borderId="26" xfId="3" applyFont="1" applyFill="1" applyBorder="1" applyAlignment="1">
      <alignment horizontal="center" vertical="center" textRotation="90"/>
    </xf>
    <xf numFmtId="0" fontId="2" fillId="2" borderId="58" xfId="1" applyFont="1" applyFill="1" applyBorder="1" applyAlignment="1">
      <alignment horizontal="center" vertical="center" textRotation="90"/>
    </xf>
    <xf numFmtId="0" fontId="2" fillId="2" borderId="22" xfId="1" applyFont="1" applyFill="1" applyBorder="1" applyAlignment="1">
      <alignment horizontal="center" vertical="center" textRotation="90"/>
    </xf>
    <xf numFmtId="0" fontId="2" fillId="2" borderId="30" xfId="1" applyFont="1" applyFill="1" applyBorder="1" applyAlignment="1">
      <alignment horizontal="center" vertical="center" textRotation="90"/>
    </xf>
    <xf numFmtId="0" fontId="2" fillId="2" borderId="59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35" xfId="0" applyFont="1" applyFill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11" xfId="1" applyFont="1" applyFill="1" applyBorder="1" applyAlignment="1">
      <alignment horizontal="center" vertical="center" textRotation="90" wrapText="1"/>
    </xf>
    <xf numFmtId="0" fontId="2" fillId="2" borderId="12" xfId="1" applyFont="1" applyFill="1" applyBorder="1" applyAlignment="1">
      <alignment horizontal="center" vertical="center" textRotation="90" wrapText="1"/>
    </xf>
    <xf numFmtId="0" fontId="2" fillId="2" borderId="23" xfId="1" applyFont="1" applyFill="1" applyBorder="1" applyAlignment="1">
      <alignment horizontal="center" vertical="center" textRotation="90" wrapText="1"/>
    </xf>
    <xf numFmtId="0" fontId="2" fillId="2" borderId="24" xfId="1" applyFont="1" applyFill="1" applyBorder="1" applyAlignment="1">
      <alignment horizontal="center" vertical="center" textRotation="90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29" xfId="1" applyFont="1" applyFill="1" applyBorder="1" applyAlignment="1">
      <alignment horizontal="center" vertic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/>
    </xf>
    <xf numFmtId="0" fontId="11" fillId="2" borderId="29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9" fillId="0" borderId="60" xfId="0" applyFont="1" applyFill="1" applyBorder="1" applyAlignment="1">
      <alignment horizontal="left" vertical="top" wrapText="1"/>
    </xf>
    <xf numFmtId="0" fontId="1" fillId="0" borderId="60" xfId="0" applyFont="1" applyBorder="1" applyAlignment="1">
      <alignment horizontal="left" vertical="top" wrapText="1"/>
    </xf>
    <xf numFmtId="0" fontId="9" fillId="0" borderId="0" xfId="0" applyFont="1" applyFill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" fillId="2" borderId="41" xfId="1" applyNumberFormat="1" applyFont="1" applyFill="1" applyBorder="1" applyAlignment="1">
      <alignment horizontal="center" vertical="center"/>
    </xf>
    <xf numFmtId="49" fontId="2" fillId="2" borderId="41" xfId="1" applyNumberFormat="1" applyFont="1" applyFill="1" applyBorder="1" applyAlignment="1">
      <alignment horizontal="center" vertical="center"/>
    </xf>
    <xf numFmtId="49" fontId="12" fillId="2" borderId="62" xfId="1" applyNumberFormat="1" applyFont="1" applyFill="1" applyBorder="1" applyAlignment="1">
      <alignment horizontal="center" vertical="center"/>
    </xf>
    <xf numFmtId="49" fontId="12" fillId="2" borderId="61" xfId="1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" fontId="2" fillId="2" borderId="34" xfId="1" applyNumberFormat="1" applyFont="1" applyFill="1" applyBorder="1" applyAlignment="1">
      <alignment horizontal="center" vertical="center" wrapText="1"/>
    </xf>
    <xf numFmtId="1" fontId="2" fillId="2" borderId="36" xfId="1" applyNumberFormat="1" applyFont="1" applyFill="1" applyBorder="1" applyAlignment="1">
      <alignment horizontal="center" vertical="center" wrapText="1"/>
    </xf>
    <xf numFmtId="49" fontId="12" fillId="2" borderId="34" xfId="1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2" borderId="62" xfId="1" applyFont="1" applyFill="1" applyBorder="1" applyAlignment="1">
      <alignment horizontal="center" vertical="center"/>
    </xf>
    <xf numFmtId="0" fontId="2" fillId="2" borderId="61" xfId="1" applyFont="1" applyFill="1" applyBorder="1" applyAlignment="1">
      <alignment horizontal="center" vertical="center"/>
    </xf>
    <xf numFmtId="1" fontId="2" fillId="2" borderId="62" xfId="0" applyNumberFormat="1" applyFont="1" applyFill="1" applyBorder="1" applyAlignment="1">
      <alignment horizontal="center" vertical="center"/>
    </xf>
    <xf numFmtId="1" fontId="2" fillId="2" borderId="60" xfId="0" applyNumberFormat="1" applyFont="1" applyFill="1" applyBorder="1" applyAlignment="1">
      <alignment horizontal="center" vertical="center"/>
    </xf>
    <xf numFmtId="1" fontId="2" fillId="2" borderId="62" xfId="1" applyNumberFormat="1" applyFont="1" applyFill="1" applyBorder="1" applyAlignment="1">
      <alignment horizontal="center" vertical="center"/>
    </xf>
    <xf numFmtId="1" fontId="2" fillId="2" borderId="68" xfId="1" applyNumberFormat="1" applyFont="1" applyFill="1" applyBorder="1" applyAlignment="1">
      <alignment horizontal="center" vertical="center"/>
    </xf>
    <xf numFmtId="0" fontId="2" fillId="2" borderId="16" xfId="1" applyNumberFormat="1" applyFont="1" applyFill="1" applyBorder="1" applyAlignment="1">
      <alignment horizontal="center" vertical="center"/>
    </xf>
    <xf numFmtId="49" fontId="2" fillId="2" borderId="16" xfId="1" applyNumberFormat="1" applyFont="1" applyFill="1" applyBorder="1" applyAlignment="1">
      <alignment horizontal="center" vertical="center"/>
    </xf>
    <xf numFmtId="1" fontId="2" fillId="2" borderId="20" xfId="1" applyNumberFormat="1" applyFont="1" applyFill="1" applyBorder="1" applyAlignment="1">
      <alignment horizontal="center" vertical="center"/>
    </xf>
    <xf numFmtId="1" fontId="11" fillId="2" borderId="51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1" fontId="2" fillId="2" borderId="40" xfId="1" applyNumberFormat="1" applyFont="1" applyFill="1" applyBorder="1" applyAlignment="1">
      <alignment horizontal="center" vertical="center" wrapText="1"/>
    </xf>
    <xf numFmtId="1" fontId="2" fillId="2" borderId="15" xfId="1" applyNumberFormat="1" applyFont="1" applyFill="1" applyBorder="1" applyAlignment="1">
      <alignment horizontal="center" vertical="center" wrapText="1"/>
    </xf>
    <xf numFmtId="49" fontId="16" fillId="2" borderId="48" xfId="1" applyNumberFormat="1" applyFont="1" applyFill="1" applyBorder="1" applyAlignment="1">
      <alignment horizontal="center" vertical="center"/>
    </xf>
    <xf numFmtId="49" fontId="16" fillId="2" borderId="59" xfId="1" applyNumberFormat="1" applyFont="1" applyFill="1" applyBorder="1" applyAlignment="1">
      <alignment horizontal="center" vertical="center"/>
    </xf>
    <xf numFmtId="0" fontId="11" fillId="0" borderId="48" xfId="1" applyFont="1" applyFill="1" applyBorder="1" applyAlignment="1">
      <alignment horizontal="left" vertical="center" wrapText="1"/>
    </xf>
    <xf numFmtId="0" fontId="11" fillId="0" borderId="59" xfId="1" applyFont="1" applyFill="1" applyBorder="1" applyAlignment="1">
      <alignment horizontal="left" vertical="center" wrapText="1"/>
    </xf>
    <xf numFmtId="1" fontId="11" fillId="2" borderId="48" xfId="0" applyNumberFormat="1" applyFont="1" applyFill="1" applyBorder="1" applyAlignment="1">
      <alignment horizontal="center" vertical="center"/>
    </xf>
    <xf numFmtId="1" fontId="11" fillId="2" borderId="49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2" borderId="35" xfId="0" applyNumberFormat="1" applyFont="1" applyFill="1" applyBorder="1" applyAlignment="1">
      <alignment horizontal="center" vertical="center"/>
    </xf>
    <xf numFmtId="1" fontId="2" fillId="2" borderId="69" xfId="1" applyNumberFormat="1" applyFont="1" applyFill="1" applyBorder="1" applyAlignment="1">
      <alignment horizontal="center" vertical="center"/>
    </xf>
    <xf numFmtId="1" fontId="2" fillId="2" borderId="18" xfId="1" applyNumberFormat="1" applyFont="1" applyFill="1" applyBorder="1" applyAlignment="1">
      <alignment horizontal="center" vertical="center"/>
    </xf>
    <xf numFmtId="1" fontId="2" fillId="2" borderId="60" xfId="1" applyNumberFormat="1" applyFont="1" applyFill="1" applyBorder="1" applyAlignment="1">
      <alignment horizontal="center" vertical="center"/>
    </xf>
    <xf numFmtId="1" fontId="2" fillId="0" borderId="44" xfId="1" applyNumberFormat="1" applyFont="1" applyFill="1" applyBorder="1" applyAlignment="1">
      <alignment horizontal="center" vertical="center"/>
    </xf>
    <xf numFmtId="1" fontId="2" fillId="0" borderId="72" xfId="1" applyNumberFormat="1" applyFont="1" applyFill="1" applyBorder="1" applyAlignment="1">
      <alignment horizontal="center" vertical="center"/>
    </xf>
    <xf numFmtId="0" fontId="11" fillId="2" borderId="48" xfId="1" applyFont="1" applyFill="1" applyBorder="1" applyAlignment="1">
      <alignment horizontal="left" vertical="center" wrapText="1"/>
    </xf>
    <xf numFmtId="0" fontId="11" fillId="2" borderId="59" xfId="1" applyFont="1" applyFill="1" applyBorder="1" applyAlignment="1">
      <alignment horizontal="left" vertical="center" wrapText="1"/>
    </xf>
    <xf numFmtId="49" fontId="11" fillId="2" borderId="48" xfId="1" applyNumberFormat="1" applyFont="1" applyFill="1" applyBorder="1" applyAlignment="1">
      <alignment horizontal="center" vertical="center"/>
    </xf>
    <xf numFmtId="0" fontId="2" fillId="0" borderId="44" xfId="1" applyFont="1" applyFill="1" applyBorder="1" applyAlignment="1">
      <alignment horizontal="center" vertical="center"/>
    </xf>
    <xf numFmtId="0" fontId="2" fillId="0" borderId="73" xfId="1" applyFont="1" applyFill="1" applyBorder="1" applyAlignment="1">
      <alignment horizontal="center" vertical="center"/>
    </xf>
    <xf numFmtId="1" fontId="2" fillId="0" borderId="28" xfId="1" applyNumberFormat="1" applyFont="1" applyFill="1" applyBorder="1" applyAlignment="1">
      <alignment horizontal="center" vertical="center"/>
    </xf>
    <xf numFmtId="1" fontId="2" fillId="0" borderId="24" xfId="1" applyNumberFormat="1" applyFont="1" applyFill="1" applyBorder="1" applyAlignment="1">
      <alignment horizontal="center" vertical="center"/>
    </xf>
    <xf numFmtId="1" fontId="2" fillId="0" borderId="73" xfId="1" applyNumberFormat="1" applyFont="1" applyFill="1" applyBorder="1" applyAlignment="1">
      <alignment horizontal="center" vertical="center"/>
    </xf>
    <xf numFmtId="1" fontId="2" fillId="0" borderId="46" xfId="1" applyNumberFormat="1" applyFont="1" applyFill="1" applyBorder="1" applyAlignment="1">
      <alignment horizontal="center" vertical="center"/>
    </xf>
    <xf numFmtId="0" fontId="2" fillId="0" borderId="46" xfId="1" applyNumberFormat="1" applyFont="1" applyFill="1" applyBorder="1" applyAlignment="1">
      <alignment horizontal="center" vertical="center"/>
    </xf>
    <xf numFmtId="49" fontId="2" fillId="0" borderId="46" xfId="1" applyNumberFormat="1" applyFont="1" applyFill="1" applyBorder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1" fontId="2" fillId="0" borderId="35" xfId="1" applyNumberFormat="1" applyFont="1" applyFill="1" applyBorder="1" applyAlignment="1">
      <alignment horizontal="center" vertical="center"/>
    </xf>
    <xf numFmtId="49" fontId="12" fillId="0" borderId="44" xfId="1" applyNumberFormat="1" applyFont="1" applyFill="1" applyBorder="1" applyAlignment="1">
      <alignment horizontal="center" vertical="center"/>
    </xf>
    <xf numFmtId="49" fontId="12" fillId="0" borderId="45" xfId="1" applyNumberFormat="1" applyFont="1" applyFill="1" applyBorder="1" applyAlignment="1">
      <alignment horizontal="center" vertical="center"/>
    </xf>
    <xf numFmtId="0" fontId="2" fillId="0" borderId="44" xfId="1" applyNumberFormat="1" applyFont="1" applyFill="1" applyBorder="1" applyAlignment="1">
      <alignment horizontal="center" vertical="center"/>
    </xf>
    <xf numFmtId="0" fontId="2" fillId="0" borderId="45" xfId="1" applyNumberFormat="1" applyFont="1" applyFill="1" applyBorder="1" applyAlignment="1">
      <alignment horizontal="center" vertical="center"/>
    </xf>
    <xf numFmtId="1" fontId="2" fillId="0" borderId="44" xfId="1" applyNumberFormat="1" applyFont="1" applyFill="1" applyBorder="1" applyAlignment="1">
      <alignment horizontal="center" vertical="center" wrapText="1"/>
    </xf>
    <xf numFmtId="1" fontId="2" fillId="0" borderId="73" xfId="1" applyNumberFormat="1" applyFont="1" applyFill="1" applyBorder="1" applyAlignment="1">
      <alignment horizontal="center" vertical="center" wrapText="1"/>
    </xf>
    <xf numFmtId="49" fontId="2" fillId="0" borderId="36" xfId="1" applyNumberFormat="1" applyFont="1" applyFill="1" applyBorder="1" applyAlignment="1">
      <alignment horizontal="center" vertical="center"/>
    </xf>
    <xf numFmtId="1" fontId="2" fillId="0" borderId="60" xfId="1" applyNumberFormat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left" vertical="center" wrapText="1"/>
    </xf>
    <xf numFmtId="0" fontId="2" fillId="0" borderId="35" xfId="1" applyFont="1" applyFill="1" applyBorder="1" applyAlignment="1">
      <alignment horizontal="left" vertical="center" wrapText="1"/>
    </xf>
    <xf numFmtId="0" fontId="2" fillId="0" borderId="39" xfId="1" applyFont="1" applyFill="1" applyBorder="1" applyAlignment="1">
      <alignment horizontal="left" vertical="center" wrapText="1"/>
    </xf>
    <xf numFmtId="1" fontId="2" fillId="0" borderId="34" xfId="1" applyNumberFormat="1" applyFont="1" applyFill="1" applyBorder="1" applyAlignment="1">
      <alignment horizontal="center" vertical="center" wrapText="1"/>
    </xf>
    <xf numFmtId="1" fontId="2" fillId="0" borderId="36" xfId="1" applyNumberFormat="1" applyFont="1" applyFill="1" applyBorder="1" applyAlignment="1">
      <alignment horizontal="center" vertical="center" wrapText="1"/>
    </xf>
    <xf numFmtId="0" fontId="2" fillId="0" borderId="69" xfId="1" applyNumberFormat="1" applyFont="1" applyFill="1" applyBorder="1" applyAlignment="1">
      <alignment horizontal="center" vertical="center"/>
    </xf>
    <xf numFmtId="49" fontId="2" fillId="0" borderId="68" xfId="1" applyNumberFormat="1" applyFont="1" applyFill="1" applyBorder="1" applyAlignment="1">
      <alignment horizontal="center" vertical="center"/>
    </xf>
    <xf numFmtId="0" fontId="2" fillId="0" borderId="62" xfId="1" applyFont="1" applyFill="1" applyBorder="1" applyAlignment="1">
      <alignment horizontal="left" vertical="center" wrapText="1"/>
    </xf>
    <xf numFmtId="0" fontId="2" fillId="0" borderId="61" xfId="1" applyFont="1" applyFill="1" applyBorder="1" applyAlignment="1">
      <alignment horizontal="left" vertical="center" wrapText="1"/>
    </xf>
    <xf numFmtId="1" fontId="11" fillId="2" borderId="25" xfId="1" applyNumberFormat="1" applyFont="1" applyFill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/>
    </xf>
    <xf numFmtId="1" fontId="11" fillId="2" borderId="59" xfId="1" applyNumberFormat="1" applyFont="1" applyFill="1" applyBorder="1" applyAlignment="1">
      <alignment horizontal="center" vertical="center"/>
    </xf>
    <xf numFmtId="49" fontId="16" fillId="0" borderId="23" xfId="1" applyNumberFormat="1" applyFont="1" applyFill="1" applyBorder="1" applyAlignment="1">
      <alignment horizontal="center" vertical="center"/>
    </xf>
    <xf numFmtId="49" fontId="16" fillId="0" borderId="24" xfId="1" applyNumberFormat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left" vertical="center" wrapText="1"/>
    </xf>
    <xf numFmtId="0" fontId="11" fillId="0" borderId="29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49" fontId="11" fillId="2" borderId="64" xfId="1" applyNumberFormat="1" applyFont="1" applyFill="1" applyBorder="1" applyAlignment="1">
      <alignment horizontal="center" vertical="center"/>
    </xf>
    <xf numFmtId="49" fontId="11" fillId="2" borderId="23" xfId="1" applyNumberFormat="1" applyFont="1" applyFill="1" applyBorder="1" applyAlignment="1">
      <alignment horizontal="center" vertical="center"/>
    </xf>
    <xf numFmtId="49" fontId="11" fillId="2" borderId="59" xfId="1" applyNumberFormat="1" applyFont="1" applyFill="1" applyBorder="1" applyAlignment="1">
      <alignment horizontal="center" vertical="center"/>
    </xf>
    <xf numFmtId="166" fontId="2" fillId="2" borderId="60" xfId="1" applyNumberFormat="1" applyFont="1" applyFill="1" applyBorder="1" applyAlignment="1">
      <alignment horizontal="center" vertical="center"/>
    </xf>
    <xf numFmtId="166" fontId="2" fillId="2" borderId="61" xfId="1" applyNumberFormat="1" applyFont="1" applyFill="1" applyBorder="1" applyAlignment="1">
      <alignment horizontal="center" vertical="center"/>
    </xf>
    <xf numFmtId="49" fontId="12" fillId="2" borderId="44" xfId="1" applyNumberFormat="1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66" fontId="2" fillId="2" borderId="69" xfId="1" applyNumberFormat="1" applyFont="1" applyFill="1" applyBorder="1" applyAlignment="1">
      <alignment horizontal="center" vertical="center"/>
    </xf>
    <xf numFmtId="1" fontId="2" fillId="2" borderId="61" xfId="1" applyNumberFormat="1" applyFont="1" applyFill="1" applyBorder="1" applyAlignment="1">
      <alignment horizontal="center" vertical="center"/>
    </xf>
    <xf numFmtId="0" fontId="2" fillId="2" borderId="69" xfId="1" applyFont="1" applyFill="1" applyBorder="1" applyAlignment="1">
      <alignment horizontal="center" vertical="center" wrapText="1"/>
    </xf>
    <xf numFmtId="0" fontId="2" fillId="2" borderId="68" xfId="1" applyFont="1" applyFill="1" applyBorder="1" applyAlignment="1">
      <alignment horizontal="center" vertical="center" wrapText="1"/>
    </xf>
    <xf numFmtId="1" fontId="2" fillId="2" borderId="34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" fontId="2" fillId="2" borderId="62" xfId="1" applyNumberFormat="1" applyFont="1" applyFill="1" applyBorder="1" applyAlignment="1">
      <alignment horizontal="center" vertical="center" wrapText="1"/>
    </xf>
    <xf numFmtId="1" fontId="2" fillId="2" borderId="68" xfId="1" applyNumberFormat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1" fontId="11" fillId="2" borderId="43" xfId="1" applyNumberFormat="1" applyFont="1" applyFill="1" applyBorder="1" applyAlignment="1">
      <alignment horizontal="center" vertical="center" wrapText="1"/>
    </xf>
    <xf numFmtId="1" fontId="11" fillId="2" borderId="36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11" fillId="2" borderId="34" xfId="1" applyNumberFormat="1" applyFont="1" applyFill="1" applyBorder="1" applyAlignment="1">
      <alignment horizontal="center" vertical="center" wrapText="1"/>
    </xf>
    <xf numFmtId="1" fontId="11" fillId="2" borderId="39" xfId="1" applyNumberFormat="1" applyFont="1" applyFill="1" applyBorder="1" applyAlignment="1">
      <alignment horizontal="center" vertical="center" wrapText="1"/>
    </xf>
    <xf numFmtId="1" fontId="2" fillId="2" borderId="35" xfId="1" applyNumberFormat="1" applyFont="1" applyFill="1" applyBorder="1" applyAlignment="1">
      <alignment horizontal="center" vertical="center" wrapText="1"/>
    </xf>
    <xf numFmtId="49" fontId="12" fillId="2" borderId="3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" fontId="2" fillId="2" borderId="66" xfId="1" applyNumberFormat="1" applyFont="1" applyFill="1" applyBorder="1" applyAlignment="1">
      <alignment horizontal="center" vertical="center"/>
    </xf>
    <xf numFmtId="0" fontId="2" fillId="2" borderId="52" xfId="1" applyFont="1" applyFill="1" applyBorder="1" applyAlignment="1">
      <alignment horizontal="center" vertical="center"/>
    </xf>
    <xf numFmtId="1" fontId="2" fillId="2" borderId="52" xfId="1" applyNumberFormat="1" applyFont="1" applyFill="1" applyBorder="1" applyAlignment="1">
      <alignment horizontal="center" vertical="center"/>
    </xf>
    <xf numFmtId="0" fontId="2" fillId="2" borderId="53" xfId="1" applyFont="1" applyFill="1" applyBorder="1" applyAlignment="1">
      <alignment horizontal="center" vertical="center"/>
    </xf>
    <xf numFmtId="49" fontId="2" fillId="2" borderId="65" xfId="1" applyNumberFormat="1" applyFont="1" applyFill="1" applyBorder="1" applyAlignment="1">
      <alignment horizontal="center" vertical="center"/>
    </xf>
    <xf numFmtId="49" fontId="2" fillId="2" borderId="48" xfId="1" applyNumberFormat="1" applyFont="1" applyFill="1" applyBorder="1" applyAlignment="1">
      <alignment horizontal="center" vertical="center"/>
    </xf>
    <xf numFmtId="0" fontId="2" fillId="2" borderId="43" xfId="1" applyNumberFormat="1" applyFont="1" applyFill="1" applyBorder="1" applyAlignment="1">
      <alignment horizontal="center" vertical="center"/>
    </xf>
    <xf numFmtId="0" fontId="2" fillId="2" borderId="36" xfId="1" applyNumberFormat="1" applyFont="1" applyFill="1" applyBorder="1" applyAlignment="1">
      <alignment horizontal="center" vertical="center"/>
    </xf>
    <xf numFmtId="0" fontId="2" fillId="2" borderId="18" xfId="1" applyNumberFormat="1" applyFont="1" applyFill="1" applyBorder="1" applyAlignment="1">
      <alignment horizontal="center" vertical="center"/>
    </xf>
    <xf numFmtId="49" fontId="2" fillId="2" borderId="15" xfId="1" applyNumberFormat="1" applyFont="1" applyFill="1" applyBorder="1" applyAlignment="1">
      <alignment horizontal="center" vertical="center"/>
    </xf>
    <xf numFmtId="0" fontId="2" fillId="2" borderId="77" xfId="1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166" fontId="2" fillId="2" borderId="7" xfId="1" applyNumberFormat="1" applyFont="1" applyFill="1" applyBorder="1" applyAlignment="1">
      <alignment horizontal="center" vertical="center"/>
    </xf>
    <xf numFmtId="166" fontId="2" fillId="2" borderId="2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/>
    </xf>
    <xf numFmtId="1" fontId="2" fillId="2" borderId="76" xfId="1" applyNumberFormat="1" applyFont="1" applyFill="1" applyBorder="1" applyAlignment="1">
      <alignment horizontal="center" vertical="center"/>
    </xf>
    <xf numFmtId="1" fontId="2" fillId="2" borderId="67" xfId="1" applyNumberFormat="1" applyFont="1" applyFill="1" applyBorder="1" applyAlignment="1">
      <alignment horizontal="center" vertical="center"/>
    </xf>
    <xf numFmtId="1" fontId="2" fillId="2" borderId="7" xfId="1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12" fillId="2" borderId="11" xfId="1" applyNumberFormat="1" applyFont="1" applyFill="1" applyBorder="1" applyAlignment="1">
      <alignment horizontal="center" vertical="center"/>
    </xf>
    <xf numFmtId="49" fontId="12" fillId="2" borderId="12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top" wrapText="1"/>
    </xf>
    <xf numFmtId="0" fontId="2" fillId="2" borderId="12" xfId="1" applyFont="1" applyFill="1" applyBorder="1" applyAlignment="1">
      <alignment horizontal="left" vertical="top" wrapText="1"/>
    </xf>
    <xf numFmtId="0" fontId="2" fillId="2" borderId="60" xfId="1" applyFont="1" applyFill="1" applyBorder="1" applyAlignment="1">
      <alignment horizontal="left" vertical="top" wrapText="1"/>
    </xf>
    <xf numFmtId="0" fontId="2" fillId="2" borderId="61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62" xfId="1" applyNumberFormat="1" applyFont="1" applyFill="1" applyBorder="1" applyAlignment="1">
      <alignment horizontal="center" vertical="center"/>
    </xf>
    <xf numFmtId="0" fontId="2" fillId="2" borderId="6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 wrapText="1"/>
    </xf>
    <xf numFmtId="1" fontId="2" fillId="2" borderId="9" xfId="1" applyNumberFormat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/>
    </xf>
    <xf numFmtId="166" fontId="2" fillId="2" borderId="74" xfId="1" applyNumberFormat="1" applyFont="1" applyFill="1" applyBorder="1" applyAlignment="1">
      <alignment horizontal="center" vertical="center"/>
    </xf>
    <xf numFmtId="166" fontId="2" fillId="2" borderId="45" xfId="1" applyNumberFormat="1" applyFont="1" applyFill="1" applyBorder="1" applyAlignment="1">
      <alignment horizontal="center" vertical="center"/>
    </xf>
    <xf numFmtId="1" fontId="2" fillId="2" borderId="44" xfId="1" applyNumberFormat="1" applyFont="1" applyFill="1" applyBorder="1" applyAlignment="1">
      <alignment horizontal="center" vertical="center"/>
    </xf>
    <xf numFmtId="1" fontId="2" fillId="2" borderId="45" xfId="1" applyNumberFormat="1" applyFont="1" applyFill="1" applyBorder="1" applyAlignment="1">
      <alignment horizontal="center" vertical="center"/>
    </xf>
    <xf numFmtId="49" fontId="11" fillId="2" borderId="49" xfId="1" applyNumberFormat="1" applyFont="1" applyFill="1" applyBorder="1" applyAlignment="1">
      <alignment horizontal="center" vertical="center"/>
    </xf>
    <xf numFmtId="1" fontId="2" fillId="2" borderId="73" xfId="1" applyNumberFormat="1" applyFont="1" applyFill="1" applyBorder="1" applyAlignment="1">
      <alignment horizontal="center" vertical="center"/>
    </xf>
    <xf numFmtId="1" fontId="2" fillId="2" borderId="74" xfId="1" applyNumberFormat="1" applyFont="1" applyFill="1" applyBorder="1" applyAlignment="1">
      <alignment horizontal="center" vertical="center"/>
    </xf>
    <xf numFmtId="0" fontId="2" fillId="2" borderId="74" xfId="1" applyNumberFormat="1" applyFont="1" applyFill="1" applyBorder="1" applyAlignment="1">
      <alignment horizontal="center" vertical="center"/>
    </xf>
    <xf numFmtId="0" fontId="2" fillId="2" borderId="73" xfId="1" applyNumberFormat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49" fontId="12" fillId="2" borderId="44" xfId="1" applyNumberFormat="1" applyFont="1" applyFill="1" applyBorder="1" applyAlignment="1">
      <alignment horizontal="center" vertical="center"/>
    </xf>
    <xf numFmtId="49" fontId="12" fillId="2" borderId="45" xfId="1" applyNumberFormat="1" applyFont="1" applyFill="1" applyBorder="1" applyAlignment="1">
      <alignment horizontal="center" vertical="center"/>
    </xf>
    <xf numFmtId="0" fontId="2" fillId="2" borderId="44" xfId="1" applyFont="1" applyFill="1" applyBorder="1" applyAlignment="1">
      <alignment horizontal="left" vertical="center"/>
    </xf>
    <xf numFmtId="0" fontId="2" fillId="2" borderId="72" xfId="1" applyFont="1" applyFill="1" applyBorder="1" applyAlignment="1">
      <alignment horizontal="left" vertical="center"/>
    </xf>
    <xf numFmtId="0" fontId="2" fillId="2" borderId="45" xfId="1" applyFont="1" applyFill="1" applyBorder="1" applyAlignment="1">
      <alignment horizontal="left" vertical="center"/>
    </xf>
    <xf numFmtId="1" fontId="2" fillId="2" borderId="44" xfId="1" applyNumberFormat="1" applyFont="1" applyFill="1" applyBorder="1" applyAlignment="1">
      <alignment horizontal="center" vertical="center" wrapText="1"/>
    </xf>
    <xf numFmtId="1" fontId="2" fillId="2" borderId="73" xfId="1" applyNumberFormat="1" applyFont="1" applyFill="1" applyBorder="1" applyAlignment="1">
      <alignment horizontal="center" vertical="center" wrapText="1"/>
    </xf>
    <xf numFmtId="1" fontId="2" fillId="2" borderId="5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0" fontId="11" fillId="2" borderId="48" xfId="1" applyFont="1" applyFill="1" applyBorder="1" applyAlignment="1">
      <alignment horizontal="left" vertical="justify" wrapText="1"/>
    </xf>
    <xf numFmtId="0" fontId="11" fillId="2" borderId="49" xfId="1" applyFont="1" applyFill="1" applyBorder="1" applyAlignment="1">
      <alignment horizontal="left" vertical="justify" wrapText="1"/>
    </xf>
    <xf numFmtId="0" fontId="11" fillId="2" borderId="59" xfId="1" applyFont="1" applyFill="1" applyBorder="1" applyAlignment="1">
      <alignment horizontal="left" vertical="justify" wrapText="1"/>
    </xf>
    <xf numFmtId="0" fontId="2" fillId="2" borderId="74" xfId="1" applyFont="1" applyFill="1" applyBorder="1" applyAlignment="1">
      <alignment horizontal="center" vertical="center" wrapText="1"/>
    </xf>
    <xf numFmtId="0" fontId="2" fillId="2" borderId="73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left" vertical="center" wrapText="1"/>
    </xf>
    <xf numFmtId="0" fontId="2" fillId="2" borderId="72" xfId="1" applyFont="1" applyFill="1" applyBorder="1" applyAlignment="1">
      <alignment horizontal="left" vertical="center" wrapText="1"/>
    </xf>
    <xf numFmtId="0" fontId="2" fillId="2" borderId="45" xfId="1" applyFont="1" applyFill="1" applyBorder="1" applyAlignment="1">
      <alignment horizontal="left" vertical="center" wrapText="1"/>
    </xf>
    <xf numFmtId="1" fontId="2" fillId="2" borderId="72" xfId="1" applyNumberFormat="1" applyFont="1" applyFill="1" applyBorder="1" applyAlignment="1">
      <alignment horizontal="center" vertical="center"/>
    </xf>
    <xf numFmtId="0" fontId="33" fillId="2" borderId="62" xfId="1" applyFont="1" applyFill="1" applyBorder="1" applyAlignment="1">
      <alignment horizontal="center" vertical="center"/>
    </xf>
    <xf numFmtId="0" fontId="33" fillId="2" borderId="60" xfId="1" applyFont="1" applyFill="1" applyBorder="1" applyAlignment="1">
      <alignment horizontal="center" vertical="center"/>
    </xf>
    <xf numFmtId="0" fontId="33" fillId="2" borderId="0" xfId="1" applyFont="1" applyFill="1" applyBorder="1" applyAlignment="1">
      <alignment horizontal="left" vertical="center"/>
    </xf>
    <xf numFmtId="0" fontId="2" fillId="2" borderId="60" xfId="1" applyFont="1" applyFill="1" applyBorder="1" applyAlignment="1">
      <alignment horizontal="center" vertical="center"/>
    </xf>
    <xf numFmtId="0" fontId="2" fillId="2" borderId="60" xfId="1" applyFont="1" applyFill="1" applyBorder="1" applyAlignment="1">
      <alignment horizontal="left" vertical="center"/>
    </xf>
    <xf numFmtId="1" fontId="32" fillId="2" borderId="52" xfId="1" applyNumberFormat="1" applyFont="1" applyFill="1" applyBorder="1" applyAlignment="1">
      <alignment horizontal="center" vertical="center"/>
    </xf>
    <xf numFmtId="0" fontId="32" fillId="2" borderId="53" xfId="1" applyFont="1" applyFill="1" applyBorder="1" applyAlignment="1">
      <alignment horizontal="center" vertical="center"/>
    </xf>
    <xf numFmtId="1" fontId="32" fillId="2" borderId="66" xfId="1" applyNumberFormat="1" applyFont="1" applyFill="1" applyBorder="1" applyAlignment="1">
      <alignment horizontal="center" vertical="center"/>
    </xf>
    <xf numFmtId="0" fontId="32" fillId="2" borderId="52" xfId="1" applyFont="1" applyFill="1" applyBorder="1" applyAlignment="1">
      <alignment horizontal="center" vertical="center"/>
    </xf>
    <xf numFmtId="0" fontId="2" fillId="2" borderId="69" xfId="1" applyFont="1" applyFill="1" applyBorder="1" applyAlignment="1">
      <alignment horizontal="left" vertical="center" wrapText="1"/>
    </xf>
    <xf numFmtId="1" fontId="2" fillId="2" borderId="60" xfId="1" applyNumberFormat="1" applyFont="1" applyFill="1" applyBorder="1" applyAlignment="1">
      <alignment horizontal="center" vertical="center" wrapText="1"/>
    </xf>
    <xf numFmtId="0" fontId="2" fillId="2" borderId="69" xfId="1" applyNumberFormat="1" applyFont="1" applyFill="1" applyBorder="1" applyAlignment="1">
      <alignment horizontal="center" vertical="center"/>
    </xf>
    <xf numFmtId="49" fontId="2" fillId="2" borderId="68" xfId="1" applyNumberFormat="1" applyFont="1" applyFill="1" applyBorder="1" applyAlignment="1">
      <alignment horizontal="center" vertical="center"/>
    </xf>
    <xf numFmtId="0" fontId="2" fillId="2" borderId="62" xfId="1" applyFont="1" applyFill="1" applyBorder="1" applyAlignment="1">
      <alignment horizontal="left" vertical="center" wrapText="1"/>
    </xf>
    <xf numFmtId="0" fontId="2" fillId="2" borderId="61" xfId="1" applyFont="1" applyFill="1" applyBorder="1" applyAlignment="1">
      <alignment horizontal="left" vertical="center" wrapText="1"/>
    </xf>
    <xf numFmtId="0" fontId="2" fillId="2" borderId="40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horizontal="left" vertical="center"/>
    </xf>
    <xf numFmtId="0" fontId="2" fillId="2" borderId="63" xfId="1" applyFont="1" applyFill="1" applyBorder="1" applyAlignment="1">
      <alignment horizontal="left" vertical="center"/>
    </xf>
    <xf numFmtId="49" fontId="2" fillId="2" borderId="34" xfId="1" applyNumberFormat="1" applyFont="1" applyFill="1" applyBorder="1" applyAlignment="1">
      <alignment horizontal="center" vertical="center"/>
    </xf>
    <xf numFmtId="49" fontId="2" fillId="2" borderId="39" xfId="1" applyNumberFormat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left" vertical="top" wrapText="1"/>
    </xf>
    <xf numFmtId="0" fontId="2" fillId="2" borderId="20" xfId="1" applyFont="1" applyFill="1" applyBorder="1" applyAlignment="1">
      <alignment horizontal="left" vertical="top" wrapText="1"/>
    </xf>
    <xf numFmtId="0" fontId="2" fillId="2" borderId="63" xfId="1" applyFont="1" applyFill="1" applyBorder="1" applyAlignment="1">
      <alignment horizontal="left" vertical="top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62" xfId="1" applyFont="1" applyFill="1" applyBorder="1" applyAlignment="1">
      <alignment horizontal="left" vertical="center"/>
    </xf>
    <xf numFmtId="0" fontId="2" fillId="2" borderId="61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center" vertical="center" wrapText="1"/>
    </xf>
    <xf numFmtId="1" fontId="2" fillId="2" borderId="13" xfId="1" applyNumberFormat="1" applyFont="1" applyFill="1" applyBorder="1" applyAlignment="1">
      <alignment horizontal="center" vertical="center" wrapText="1"/>
    </xf>
    <xf numFmtId="1" fontId="2" fillId="2" borderId="14" xfId="1" applyNumberFormat="1" applyFont="1" applyFill="1" applyBorder="1" applyAlignment="1">
      <alignment horizontal="center" vertical="center" wrapText="1"/>
    </xf>
    <xf numFmtId="0" fontId="2" fillId="2" borderId="34" xfId="1" applyNumberFormat="1" applyFont="1" applyFill="1" applyBorder="1" applyAlignment="1">
      <alignment horizontal="center" vertical="center"/>
    </xf>
    <xf numFmtId="0" fontId="2" fillId="2" borderId="35" xfId="1" applyNumberFormat="1" applyFont="1" applyFill="1" applyBorder="1" applyAlignment="1">
      <alignment horizontal="center" vertical="center"/>
    </xf>
    <xf numFmtId="0" fontId="2" fillId="0" borderId="35" xfId="1" applyNumberFormat="1" applyFont="1" applyFill="1" applyBorder="1" applyAlignment="1">
      <alignment horizontal="center" vertical="center"/>
    </xf>
    <xf numFmtId="49" fontId="2" fillId="2" borderId="35" xfId="1" applyNumberFormat="1" applyFont="1" applyFill="1" applyBorder="1" applyAlignment="1">
      <alignment horizontal="center" vertical="center"/>
    </xf>
    <xf numFmtId="0" fontId="2" fillId="2" borderId="39" xfId="1" applyNumberFormat="1" applyFont="1" applyFill="1" applyBorder="1" applyAlignment="1">
      <alignment horizontal="center" vertical="center"/>
    </xf>
    <xf numFmtId="49" fontId="2" fillId="2" borderId="42" xfId="1" applyNumberFormat="1" applyFont="1" applyFill="1" applyBorder="1" applyAlignment="1">
      <alignment horizontal="center" vertical="center"/>
    </xf>
    <xf numFmtId="0" fontId="2" fillId="2" borderId="71" xfId="1" applyNumberFormat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0" fontId="25" fillId="3" borderId="43" xfId="1" applyFont="1" applyFill="1" applyBorder="1" applyAlignment="1" applyProtection="1">
      <alignment horizontal="center" vertical="center"/>
    </xf>
    <xf numFmtId="0" fontId="25" fillId="3" borderId="39" xfId="1" applyFont="1" applyFill="1" applyBorder="1" applyAlignment="1" applyProtection="1">
      <alignment horizontal="center" vertical="center"/>
    </xf>
    <xf numFmtId="1" fontId="25" fillId="3" borderId="34" xfId="1" applyNumberFormat="1" applyFont="1" applyFill="1" applyBorder="1" applyAlignment="1" applyProtection="1">
      <alignment horizontal="center" vertical="center"/>
    </xf>
    <xf numFmtId="1" fontId="25" fillId="3" borderId="35" xfId="1" applyNumberFormat="1" applyFont="1" applyFill="1" applyBorder="1" applyAlignment="1" applyProtection="1">
      <alignment horizontal="center" vertical="center"/>
    </xf>
    <xf numFmtId="0" fontId="25" fillId="3" borderId="34" xfId="1" applyFont="1" applyFill="1" applyBorder="1" applyAlignment="1" applyProtection="1">
      <alignment horizontal="center" vertical="center"/>
    </xf>
    <xf numFmtId="0" fontId="25" fillId="3" borderId="36" xfId="1" applyFont="1" applyFill="1" applyBorder="1" applyAlignment="1" applyProtection="1">
      <alignment horizontal="center" vertical="center"/>
    </xf>
    <xf numFmtId="1" fontId="25" fillId="3" borderId="43" xfId="1" applyNumberFormat="1" applyFont="1" applyFill="1" applyBorder="1" applyAlignment="1" applyProtection="1">
      <alignment horizontal="center" vertical="center"/>
    </xf>
    <xf numFmtId="1" fontId="25" fillId="3" borderId="39" xfId="1" applyNumberFormat="1" applyFont="1" applyFill="1" applyBorder="1" applyAlignment="1" applyProtection="1">
      <alignment horizontal="center" vertical="center"/>
    </xf>
    <xf numFmtId="0" fontId="25" fillId="3" borderId="34" xfId="1" applyNumberFormat="1" applyFont="1" applyFill="1" applyBorder="1" applyAlignment="1" applyProtection="1">
      <alignment horizontal="center" vertical="center"/>
    </xf>
    <xf numFmtId="49" fontId="25" fillId="3" borderId="36" xfId="1" applyNumberFormat="1" applyFont="1" applyFill="1" applyBorder="1" applyAlignment="1" applyProtection="1">
      <alignment horizontal="center" vertical="center"/>
    </xf>
    <xf numFmtId="0" fontId="25" fillId="3" borderId="43" xfId="1" applyNumberFormat="1" applyFont="1" applyFill="1" applyBorder="1" applyAlignment="1" applyProtection="1">
      <alignment horizontal="center" vertical="center"/>
    </xf>
    <xf numFmtId="0" fontId="2" fillId="2" borderId="60" xfId="1" applyNumberFormat="1" applyFont="1" applyFill="1" applyBorder="1" applyAlignment="1">
      <alignment horizontal="center" vertical="center"/>
    </xf>
    <xf numFmtId="49" fontId="36" fillId="3" borderId="34" xfId="1" applyNumberFormat="1" applyFont="1" applyFill="1" applyBorder="1" applyAlignment="1" applyProtection="1">
      <alignment horizontal="center" vertical="center"/>
    </xf>
    <xf numFmtId="49" fontId="36" fillId="3" borderId="39" xfId="1" applyNumberFormat="1" applyFont="1" applyFill="1" applyBorder="1" applyAlignment="1" applyProtection="1">
      <alignment horizontal="center" vertical="center"/>
    </xf>
    <xf numFmtId="0" fontId="25" fillId="3" borderId="35" xfId="1" applyFont="1" applyFill="1" applyBorder="1" applyAlignment="1" applyProtection="1">
      <alignment horizontal="left" vertical="center" wrapText="1"/>
    </xf>
    <xf numFmtId="49" fontId="25" fillId="3" borderId="35" xfId="1" applyNumberFormat="1" applyFont="1" applyFill="1" applyBorder="1" applyAlignment="1" applyProtection="1">
      <alignment horizontal="center" vertical="center"/>
    </xf>
    <xf numFmtId="0" fontId="25" fillId="3" borderId="39" xfId="1" applyNumberFormat="1" applyFont="1" applyFill="1" applyBorder="1" applyAlignment="1" applyProtection="1">
      <alignment horizontal="center" vertical="center"/>
    </xf>
    <xf numFmtId="49" fontId="2" fillId="2" borderId="60" xfId="1" applyNumberFormat="1" applyFont="1" applyFill="1" applyBorder="1" applyAlignment="1">
      <alignment horizontal="center" vertical="center"/>
    </xf>
    <xf numFmtId="0" fontId="11" fillId="2" borderId="50" xfId="1" applyFont="1" applyFill="1" applyBorder="1" applyAlignment="1">
      <alignment horizontal="center" vertical="center"/>
    </xf>
    <xf numFmtId="0" fontId="11" fillId="2" borderId="66" xfId="1" applyFont="1" applyFill="1" applyBorder="1" applyAlignment="1">
      <alignment horizontal="center" vertical="center"/>
    </xf>
    <xf numFmtId="0" fontId="33" fillId="0" borderId="18" xfId="1" applyFont="1" applyFill="1" applyBorder="1" applyAlignment="1">
      <alignment horizontal="center" textRotation="90"/>
    </xf>
    <xf numFmtId="0" fontId="33" fillId="0" borderId="63" xfId="1" applyFont="1" applyFill="1" applyBorder="1" applyAlignment="1">
      <alignment horizontal="center" textRotation="90"/>
    </xf>
    <xf numFmtId="0" fontId="33" fillId="0" borderId="28" xfId="1" applyFont="1" applyFill="1" applyBorder="1" applyAlignment="1">
      <alignment horizontal="center" textRotation="90"/>
    </xf>
    <xf numFmtId="0" fontId="33" fillId="0" borderId="24" xfId="1" applyFont="1" applyFill="1" applyBorder="1" applyAlignment="1">
      <alignment horizontal="center" textRotation="90"/>
    </xf>
    <xf numFmtId="0" fontId="33" fillId="0" borderId="40" xfId="1" applyFont="1" applyFill="1" applyBorder="1" applyAlignment="1">
      <alignment horizontal="center" textRotation="90"/>
    </xf>
    <xf numFmtId="0" fontId="33" fillId="0" borderId="20" xfId="1" applyFont="1" applyFill="1" applyBorder="1" applyAlignment="1">
      <alignment horizontal="center" textRotation="90"/>
    </xf>
    <xf numFmtId="0" fontId="33" fillId="0" borderId="23" xfId="1" applyFont="1" applyFill="1" applyBorder="1" applyAlignment="1">
      <alignment horizontal="center" textRotation="90"/>
    </xf>
    <xf numFmtId="0" fontId="33" fillId="0" borderId="29" xfId="1" applyFont="1" applyFill="1" applyBorder="1" applyAlignment="1">
      <alignment horizontal="center" textRotation="90"/>
    </xf>
    <xf numFmtId="0" fontId="33" fillId="0" borderId="15" xfId="1" applyFont="1" applyFill="1" applyBorder="1" applyAlignment="1">
      <alignment horizontal="center" textRotation="90"/>
    </xf>
    <xf numFmtId="0" fontId="33" fillId="0" borderId="27" xfId="1" applyFont="1" applyFill="1" applyBorder="1" applyAlignment="1">
      <alignment horizontal="center" textRotation="90"/>
    </xf>
    <xf numFmtId="0" fontId="11" fillId="2" borderId="49" xfId="1" applyFont="1" applyFill="1" applyBorder="1" applyAlignment="1">
      <alignment horizontal="left" vertical="center"/>
    </xf>
    <xf numFmtId="0" fontId="11" fillId="0" borderId="57" xfId="1" applyFont="1" applyFill="1" applyBorder="1" applyAlignment="1">
      <alignment horizontal="center" vertical="center" textRotation="90" wrapText="1"/>
    </xf>
    <xf numFmtId="0" fontId="11" fillId="0" borderId="58" xfId="1" applyFont="1" applyFill="1" applyBorder="1" applyAlignment="1">
      <alignment horizontal="center" vertical="center" textRotation="90" wrapText="1"/>
    </xf>
    <xf numFmtId="0" fontId="11" fillId="0" borderId="14" xfId="1" applyFont="1" applyFill="1" applyBorder="1" applyAlignment="1">
      <alignment horizontal="center" vertical="center" textRotation="90" wrapText="1"/>
    </xf>
    <xf numFmtId="0" fontId="11" fillId="0" borderId="22" xfId="1" applyFont="1" applyFill="1" applyBorder="1" applyAlignment="1">
      <alignment horizontal="center" vertical="center" textRotation="90" wrapText="1"/>
    </xf>
    <xf numFmtId="0" fontId="11" fillId="0" borderId="26" xfId="1" applyFont="1" applyFill="1" applyBorder="1" applyAlignment="1">
      <alignment horizontal="center" vertical="center" textRotation="90" wrapText="1"/>
    </xf>
    <xf numFmtId="0" fontId="11" fillId="0" borderId="30" xfId="1" applyFont="1" applyFill="1" applyBorder="1" applyAlignment="1">
      <alignment horizontal="center" vertical="center" textRotation="90" wrapText="1"/>
    </xf>
    <xf numFmtId="0" fontId="33" fillId="0" borderId="11" xfId="1" applyFont="1" applyFill="1" applyBorder="1" applyAlignment="1">
      <alignment horizontal="center" textRotation="90"/>
    </xf>
    <xf numFmtId="0" fontId="33" fillId="0" borderId="40" xfId="1" applyFont="1" applyFill="1" applyBorder="1" applyAlignment="1">
      <alignment textRotation="90"/>
    </xf>
    <xf numFmtId="0" fontId="33" fillId="0" borderId="15" xfId="1" applyFont="1" applyFill="1" applyBorder="1" applyAlignment="1">
      <alignment textRotation="90"/>
    </xf>
    <xf numFmtId="0" fontId="33" fillId="0" borderId="23" xfId="1" applyFont="1" applyFill="1" applyBorder="1" applyAlignment="1">
      <alignment textRotation="90"/>
    </xf>
    <xf numFmtId="0" fontId="33" fillId="0" borderId="27" xfId="1" applyFont="1" applyFill="1" applyBorder="1" applyAlignment="1">
      <alignment textRotation="90"/>
    </xf>
    <xf numFmtId="0" fontId="11" fillId="0" borderId="1" xfId="1" applyFont="1" applyFill="1" applyBorder="1" applyAlignment="1">
      <alignment horizontal="center" vertical="center" textRotation="90" wrapText="1"/>
    </xf>
    <xf numFmtId="0" fontId="11" fillId="0" borderId="8" xfId="1" applyFont="1" applyFill="1" applyBorder="1" applyAlignment="1">
      <alignment horizontal="center" vertical="center" textRotation="90" wrapText="1"/>
    </xf>
    <xf numFmtId="0" fontId="11" fillId="0" borderId="11" xfId="1" applyFont="1" applyFill="1" applyBorder="1" applyAlignment="1">
      <alignment horizontal="center" vertical="center" textRotation="90" wrapText="1"/>
    </xf>
    <xf numFmtId="0" fontId="11" fillId="0" borderId="0" xfId="1" applyFont="1" applyFill="1" applyBorder="1" applyAlignment="1">
      <alignment horizontal="center" vertical="center" textRotation="90" wrapText="1"/>
    </xf>
    <xf numFmtId="0" fontId="11" fillId="0" borderId="23" xfId="1" applyFont="1" applyFill="1" applyBorder="1" applyAlignment="1">
      <alignment horizontal="center" vertical="center" textRotation="90" wrapText="1"/>
    </xf>
    <xf numFmtId="0" fontId="11" fillId="0" borderId="29" xfId="1" applyFont="1" applyFill="1" applyBorder="1" applyAlignment="1">
      <alignment horizontal="center" vertical="center" textRotation="90" wrapText="1"/>
    </xf>
    <xf numFmtId="0" fontId="11" fillId="0" borderId="54" xfId="1" applyFont="1" applyFill="1" applyBorder="1" applyAlignment="1">
      <alignment horizontal="center" vertical="center" textRotation="90" wrapText="1"/>
    </xf>
    <xf numFmtId="0" fontId="11" fillId="0" borderId="55" xfId="1" applyFont="1" applyFill="1" applyBorder="1" applyAlignment="1">
      <alignment horizontal="center" vertical="center" textRotation="90" wrapText="1"/>
    </xf>
    <xf numFmtId="0" fontId="11" fillId="0" borderId="64" xfId="1" applyFont="1" applyFill="1" applyBorder="1" applyAlignment="1">
      <alignment horizontal="center" vertical="center" textRotation="90" wrapText="1"/>
    </xf>
    <xf numFmtId="0" fontId="11" fillId="0" borderId="56" xfId="1" applyFont="1" applyFill="1" applyBorder="1" applyAlignment="1">
      <alignment horizontal="center" vertical="center" textRotation="90" wrapText="1"/>
    </xf>
    <xf numFmtId="0" fontId="11" fillId="0" borderId="13" xfId="1" applyFont="1" applyFill="1" applyBorder="1" applyAlignment="1">
      <alignment horizontal="center" vertical="center" textRotation="90" wrapText="1"/>
    </xf>
    <xf numFmtId="0" fontId="11" fillId="0" borderId="25" xfId="3" applyFont="1" applyFill="1" applyBorder="1" applyAlignment="1">
      <alignment horizontal="center" vertical="center" textRotation="90"/>
    </xf>
    <xf numFmtId="0" fontId="11" fillId="0" borderId="26" xfId="3" applyFont="1" applyFill="1" applyBorder="1" applyAlignment="1">
      <alignment horizontal="center" vertical="center" textRotation="90"/>
    </xf>
    <xf numFmtId="0" fontId="11" fillId="0" borderId="58" xfId="1" applyFont="1" applyFill="1" applyBorder="1" applyAlignment="1">
      <alignment horizontal="center" vertical="center" textRotation="90"/>
    </xf>
    <xf numFmtId="0" fontId="11" fillId="0" borderId="14" xfId="1" applyFont="1" applyFill="1" applyBorder="1" applyAlignment="1">
      <alignment horizontal="center" vertical="center" textRotation="90"/>
    </xf>
    <xf numFmtId="0" fontId="11" fillId="0" borderId="22" xfId="1" applyFont="1" applyFill="1" applyBorder="1" applyAlignment="1">
      <alignment horizontal="center" vertical="center" textRotation="90"/>
    </xf>
    <xf numFmtId="0" fontId="11" fillId="0" borderId="26" xfId="1" applyFont="1" applyFill="1" applyBorder="1" applyAlignment="1">
      <alignment horizontal="center" vertical="center" textRotation="90"/>
    </xf>
    <xf numFmtId="0" fontId="11" fillId="0" borderId="30" xfId="1" applyFont="1" applyFill="1" applyBorder="1" applyAlignment="1">
      <alignment horizontal="center" vertical="center" textRotation="90"/>
    </xf>
    <xf numFmtId="0" fontId="11" fillId="0" borderId="23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56" xfId="1" applyFont="1" applyFill="1" applyBorder="1" applyAlignment="1">
      <alignment horizontal="center" vertical="center" textRotation="90"/>
    </xf>
    <xf numFmtId="0" fontId="11" fillId="0" borderId="57" xfId="1" applyFont="1" applyFill="1" applyBorder="1" applyAlignment="1">
      <alignment horizontal="center" vertical="center" textRotation="90"/>
    </xf>
    <xf numFmtId="0" fontId="11" fillId="0" borderId="13" xfId="1" applyFont="1" applyFill="1" applyBorder="1" applyAlignment="1">
      <alignment horizontal="center" vertical="center" textRotation="90"/>
    </xf>
    <xf numFmtId="0" fontId="11" fillId="0" borderId="25" xfId="1" applyFont="1" applyFill="1" applyBorder="1" applyAlignment="1">
      <alignment horizontal="center" vertical="center" textRotation="90"/>
    </xf>
    <xf numFmtId="0" fontId="11" fillId="0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textRotation="90" wrapText="1"/>
    </xf>
    <xf numFmtId="0" fontId="11" fillId="0" borderId="12" xfId="1" applyFont="1" applyFill="1" applyBorder="1" applyAlignment="1">
      <alignment horizontal="center" vertical="center" textRotation="90" wrapText="1"/>
    </xf>
    <xf numFmtId="0" fontId="11" fillId="0" borderId="24" xfId="1" applyFont="1" applyFill="1" applyBorder="1" applyAlignment="1">
      <alignment horizontal="center" vertical="center" textRotation="90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textRotation="90" wrapText="1"/>
    </xf>
    <xf numFmtId="49" fontId="11" fillId="0" borderId="8" xfId="1" applyNumberFormat="1" applyFont="1" applyFill="1" applyBorder="1" applyAlignment="1">
      <alignment horizontal="center" vertical="center" textRotation="90" wrapText="1"/>
    </xf>
    <xf numFmtId="49" fontId="11" fillId="0" borderId="9" xfId="1" applyNumberFormat="1" applyFont="1" applyFill="1" applyBorder="1" applyAlignment="1">
      <alignment horizontal="center" vertical="center" textRotation="90" wrapText="1"/>
    </xf>
    <xf numFmtId="49" fontId="11" fillId="0" borderId="11" xfId="1" applyNumberFormat="1" applyFont="1" applyFill="1" applyBorder="1" applyAlignment="1">
      <alignment horizontal="center" vertical="center" textRotation="90" wrapText="1"/>
    </xf>
    <xf numFmtId="49" fontId="11" fillId="0" borderId="0" xfId="1" applyNumberFormat="1" applyFont="1" applyFill="1" applyBorder="1" applyAlignment="1">
      <alignment horizontal="center" vertical="center" textRotation="90" wrapText="1"/>
    </xf>
    <xf numFmtId="49" fontId="11" fillId="0" borderId="19" xfId="1" applyNumberFormat="1" applyFont="1" applyFill="1" applyBorder="1" applyAlignment="1">
      <alignment horizontal="center" vertical="center" textRotation="90" wrapText="1"/>
    </xf>
    <xf numFmtId="49" fontId="11" fillId="0" borderId="23" xfId="1" applyNumberFormat="1" applyFont="1" applyFill="1" applyBorder="1" applyAlignment="1">
      <alignment horizontal="center" vertical="center" textRotation="90" wrapText="1"/>
    </xf>
    <xf numFmtId="49" fontId="11" fillId="0" borderId="29" xfId="1" applyNumberFormat="1" applyFont="1" applyFill="1" applyBorder="1" applyAlignment="1">
      <alignment horizontal="center" vertical="center" textRotation="90" wrapText="1"/>
    </xf>
    <xf numFmtId="49" fontId="11" fillId="0" borderId="27" xfId="1" applyNumberFormat="1" applyFont="1" applyFill="1" applyBorder="1" applyAlignment="1">
      <alignment horizontal="center" vertical="center" textRotation="90" wrapText="1"/>
    </xf>
    <xf numFmtId="49" fontId="11" fillId="0" borderId="7" xfId="1" applyNumberFormat="1" applyFont="1" applyFill="1" applyBorder="1" applyAlignment="1">
      <alignment horizontal="center" vertical="center" textRotation="90" wrapText="1"/>
    </xf>
    <xf numFmtId="49" fontId="11" fillId="0" borderId="17" xfId="1" applyNumberFormat="1" applyFont="1" applyFill="1" applyBorder="1" applyAlignment="1">
      <alignment horizontal="center" vertical="center" textRotation="90" wrapText="1"/>
    </xf>
    <xf numFmtId="49" fontId="11" fillId="0" borderId="28" xfId="1" applyNumberFormat="1" applyFont="1" applyFill="1" applyBorder="1" applyAlignment="1">
      <alignment horizontal="center" vertical="center" textRotation="90" wrapText="1"/>
    </xf>
    <xf numFmtId="0" fontId="2" fillId="0" borderId="47" xfId="1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3" fillId="0" borderId="12" xfId="0" applyFont="1" applyFill="1" applyBorder="1" applyAlignment="1" applyProtection="1">
      <alignment horizontal="center" vertical="center"/>
      <protection hidden="1"/>
    </xf>
    <xf numFmtId="0" fontId="11" fillId="0" borderId="50" xfId="1" applyFont="1" applyFill="1" applyBorder="1" applyAlignment="1">
      <alignment horizontal="center" vertical="center"/>
    </xf>
    <xf numFmtId="0" fontId="11" fillId="0" borderId="51" xfId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left"/>
      <protection hidden="1"/>
    </xf>
    <xf numFmtId="49" fontId="12" fillId="0" borderId="1" xfId="1" applyNumberFormat="1" applyFont="1" applyFill="1" applyBorder="1" applyAlignment="1">
      <alignment horizontal="center" vertical="center" textRotation="90" wrapText="1"/>
    </xf>
    <xf numFmtId="49" fontId="12" fillId="0" borderId="2" xfId="1" applyNumberFormat="1" applyFont="1" applyFill="1" applyBorder="1" applyAlignment="1">
      <alignment horizontal="center" vertical="center" textRotation="90" wrapText="1"/>
    </xf>
    <xf numFmtId="49" fontId="12" fillId="0" borderId="11" xfId="1" applyNumberFormat="1" applyFont="1" applyFill="1" applyBorder="1" applyAlignment="1">
      <alignment horizontal="center" vertical="center" textRotation="90" wrapText="1"/>
    </xf>
    <xf numFmtId="49" fontId="12" fillId="0" borderId="12" xfId="1" applyNumberFormat="1" applyFont="1" applyFill="1" applyBorder="1" applyAlignment="1">
      <alignment horizontal="center" vertical="center" textRotation="90" wrapText="1"/>
    </xf>
    <xf numFmtId="49" fontId="12" fillId="0" borderId="23" xfId="1" applyNumberFormat="1" applyFont="1" applyFill="1" applyBorder="1" applyAlignment="1">
      <alignment horizontal="center" vertical="center" textRotation="90" wrapText="1"/>
    </xf>
    <xf numFmtId="49" fontId="12" fillId="0" borderId="24" xfId="1" applyNumberFormat="1" applyFont="1" applyFill="1" applyBorder="1" applyAlignment="1">
      <alignment horizontal="center" vertical="center" textRotation="90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36" fillId="0" borderId="0" xfId="0" applyFont="1" applyFill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0" fontId="0" fillId="0" borderId="35" xfId="0" applyFont="1" applyBorder="1" applyAlignment="1">
      <alignment horizontal="center" vertical="center" wrapText="1"/>
    </xf>
    <xf numFmtId="0" fontId="0" fillId="0" borderId="88" xfId="0" applyFont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0" fillId="0" borderId="88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 textRotation="90" wrapText="1"/>
    </xf>
    <xf numFmtId="49" fontId="11" fillId="0" borderId="12" xfId="1" applyNumberFormat="1" applyFont="1" applyFill="1" applyBorder="1" applyAlignment="1">
      <alignment horizontal="center" vertical="center" textRotation="90" wrapText="1"/>
    </xf>
    <xf numFmtId="49" fontId="11" fillId="0" borderId="24" xfId="1" applyNumberFormat="1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</cellXfs>
  <cellStyles count="6">
    <cellStyle name="Денежный 2" xfId="4"/>
    <cellStyle name="мой стиль" xfId="2"/>
    <cellStyle name="Обычный" xfId="0" builtinId="0"/>
    <cellStyle name="Обычный 2" xfId="3"/>
    <cellStyle name="Обычный_Образец_типового_плана" xfId="1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50"/>
  <sheetViews>
    <sheetView showZeros="0" tabSelected="1" view="pageBreakPreview" topLeftCell="F210" zoomScale="37" zoomScaleNormal="70" zoomScaleSheetLayoutView="37" zoomScalePageLayoutView="70" workbookViewId="0">
      <selection activeCell="S258" sqref="S258"/>
    </sheetView>
  </sheetViews>
  <sheetFormatPr defaultColWidth="9.109375" defaultRowHeight="13.8" x14ac:dyDescent="0.25"/>
  <cols>
    <col min="1" max="1" width="7.5546875" style="9" hidden="1" customWidth="1"/>
    <col min="2" max="2" width="9.88671875" style="9" hidden="1" customWidth="1"/>
    <col min="3" max="3" width="9.109375" style="9" hidden="1" customWidth="1"/>
    <col min="4" max="4" width="7.5546875" style="9" hidden="1" customWidth="1"/>
    <col min="5" max="5" width="8.6640625" style="9" hidden="1" customWidth="1"/>
    <col min="6" max="6" width="6.33203125" style="582" customWidth="1"/>
    <col min="7" max="7" width="6.5546875" style="582" customWidth="1"/>
    <col min="8" max="8" width="5.33203125" style="583" customWidth="1"/>
    <col min="9" max="20" width="5.33203125" style="9" customWidth="1"/>
    <col min="21" max="22" width="4.6640625" style="9" customWidth="1"/>
    <col min="23" max="23" width="5.33203125" style="9" customWidth="1"/>
    <col min="24" max="24" width="5.109375" style="9" customWidth="1"/>
    <col min="25" max="26" width="4.33203125" style="9" customWidth="1"/>
    <col min="27" max="28" width="4.33203125" style="606" customWidth="1"/>
    <col min="29" max="29" width="4.33203125" style="607" customWidth="1"/>
    <col min="30" max="39" width="4.33203125" style="9" customWidth="1"/>
    <col min="40" max="40" width="4.44140625" style="9" customWidth="1"/>
    <col min="41" max="42" width="4.33203125" style="509" customWidth="1"/>
    <col min="43" max="46" width="4.33203125" style="9" customWidth="1"/>
    <col min="47" max="48" width="4.33203125" style="509" customWidth="1"/>
    <col min="49" max="52" width="4.33203125" style="9" customWidth="1"/>
    <col min="53" max="54" width="4.33203125" style="509" customWidth="1"/>
    <col min="55" max="58" width="4.33203125" style="9" customWidth="1"/>
    <col min="59" max="60" width="4.33203125" style="509" customWidth="1"/>
    <col min="61" max="64" width="4.33203125" style="9" customWidth="1"/>
    <col min="65" max="66" width="4.33203125" style="509" customWidth="1"/>
    <col min="67" max="70" width="4.33203125" style="9" customWidth="1"/>
    <col min="71" max="72" width="4.33203125" style="509" customWidth="1"/>
    <col min="73" max="76" width="4.33203125" style="9" customWidth="1"/>
    <col min="77" max="78" width="4.33203125" style="509" customWidth="1"/>
    <col min="79" max="82" width="4.33203125" style="9" customWidth="1"/>
    <col min="83" max="84" width="4.33203125" style="509" customWidth="1"/>
    <col min="85" max="85" width="4.33203125" style="9" customWidth="1"/>
    <col min="86" max="86" width="5" style="9" customWidth="1"/>
    <col min="87" max="87" width="23.33203125" style="608" customWidth="1"/>
    <col min="88" max="88" width="10.5546875" style="9" customWidth="1"/>
    <col min="89" max="89" width="10.33203125" style="9" customWidth="1"/>
    <col min="90" max="90" width="9.5546875" style="9" customWidth="1"/>
    <col min="91" max="91" width="15.88671875" style="9" customWidth="1"/>
    <col min="92" max="92" width="9.33203125" style="9" customWidth="1"/>
    <col min="93" max="93" width="7.44140625" style="9" customWidth="1"/>
    <col min="94" max="103" width="2.109375" style="9" customWidth="1"/>
    <col min="104" max="16384" width="9.109375" style="9"/>
  </cols>
  <sheetData>
    <row r="1" spans="1:87" ht="30.6" x14ac:dyDescent="0.55000000000000004">
      <c r="A1" s="1"/>
      <c r="B1" s="1"/>
      <c r="C1" s="2"/>
      <c r="D1" s="1"/>
      <c r="E1" s="1"/>
      <c r="F1" s="3" t="s">
        <v>0</v>
      </c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5"/>
      <c r="AB1" s="5"/>
      <c r="AC1" s="5"/>
      <c r="AD1" s="5"/>
      <c r="AE1" s="5"/>
      <c r="AF1" s="6" t="s">
        <v>1</v>
      </c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5"/>
      <c r="BM1" s="5"/>
      <c r="BN1" s="5"/>
      <c r="BO1" s="4"/>
      <c r="BP1" s="4"/>
      <c r="BQ1" s="4"/>
      <c r="BR1" s="4"/>
      <c r="BS1" s="7"/>
      <c r="BT1" s="7"/>
      <c r="BU1" s="7"/>
      <c r="BV1" s="7"/>
      <c r="BW1" s="7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8"/>
    </row>
    <row r="2" spans="1:87" s="17" customFormat="1" ht="26.4" customHeight="1" x14ac:dyDescent="0.5">
      <c r="A2" s="2"/>
      <c r="B2" s="2"/>
      <c r="C2" s="10"/>
      <c r="D2" s="11"/>
      <c r="E2" s="11"/>
      <c r="F2" s="3" t="s">
        <v>2</v>
      </c>
      <c r="G2" s="3"/>
      <c r="H2" s="3"/>
      <c r="I2" s="3"/>
      <c r="J2" s="3"/>
      <c r="K2" s="3"/>
      <c r="L2" s="3"/>
      <c r="M2" s="3"/>
      <c r="N2" s="3"/>
      <c r="O2" s="12"/>
      <c r="P2" s="12"/>
      <c r="Q2" s="12"/>
      <c r="R2" s="12"/>
      <c r="S2" s="12"/>
      <c r="T2" s="12"/>
      <c r="U2" s="12"/>
      <c r="V2" s="13"/>
      <c r="W2" s="13"/>
      <c r="X2" s="13"/>
      <c r="Y2" s="13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5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7"/>
      <c r="BF2" s="7"/>
      <c r="BG2" s="7"/>
      <c r="BH2" s="7"/>
      <c r="BI2" s="7"/>
      <c r="BJ2" s="7"/>
      <c r="BK2" s="7"/>
      <c r="BL2" s="7"/>
      <c r="BM2" s="15"/>
      <c r="BN2" s="15"/>
      <c r="BO2" s="15"/>
      <c r="BP2" s="15"/>
      <c r="BQ2" s="15"/>
      <c r="BR2" s="15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16"/>
    </row>
    <row r="3" spans="1:87" s="17" customFormat="1" ht="27" customHeight="1" x14ac:dyDescent="0.5">
      <c r="A3" s="10"/>
      <c r="B3" s="10"/>
      <c r="C3" s="10"/>
      <c r="D3" s="18"/>
      <c r="E3" s="18"/>
      <c r="F3" s="3" t="s">
        <v>3</v>
      </c>
      <c r="G3" s="3"/>
      <c r="H3" s="3"/>
      <c r="I3" s="3"/>
      <c r="J3" s="3"/>
      <c r="K3" s="3"/>
      <c r="L3" s="3"/>
      <c r="M3" s="3"/>
      <c r="N3" s="3"/>
      <c r="O3" s="19"/>
      <c r="P3" s="19"/>
      <c r="Q3" s="19"/>
      <c r="R3" s="19"/>
      <c r="S3" s="19"/>
      <c r="T3" s="19"/>
      <c r="U3" s="19"/>
      <c r="V3" s="13"/>
      <c r="W3" s="13"/>
      <c r="X3" s="13"/>
      <c r="Y3" s="13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 t="s">
        <v>4</v>
      </c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5"/>
      <c r="BF3" s="5"/>
      <c r="BG3" s="5"/>
      <c r="BH3" s="5"/>
      <c r="BI3" s="5"/>
      <c r="BJ3" s="5"/>
      <c r="BK3" s="5"/>
      <c r="BL3" s="5"/>
      <c r="BM3" s="5"/>
      <c r="BN3" s="5"/>
      <c r="BO3" s="15"/>
      <c r="BP3" s="15"/>
      <c r="BQ3" s="15"/>
      <c r="BR3" s="15"/>
      <c r="BS3" s="4"/>
      <c r="BT3" s="4"/>
      <c r="BU3" s="3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13"/>
      <c r="CI3" s="16"/>
    </row>
    <row r="4" spans="1:87" s="17" customFormat="1" ht="24" customHeight="1" x14ac:dyDescent="0.5">
      <c r="A4" s="10"/>
      <c r="B4" s="10"/>
      <c r="C4" s="1"/>
      <c r="D4" s="18"/>
      <c r="E4" s="18"/>
      <c r="F4" s="3" t="s">
        <v>5</v>
      </c>
      <c r="G4" s="3"/>
      <c r="H4" s="3"/>
      <c r="I4" s="3"/>
      <c r="J4" s="3"/>
      <c r="K4" s="3"/>
      <c r="L4" s="3"/>
      <c r="M4" s="3"/>
      <c r="N4" s="3"/>
      <c r="O4" s="19"/>
      <c r="P4" s="19"/>
      <c r="Q4" s="19"/>
      <c r="R4" s="19"/>
      <c r="S4" s="19"/>
      <c r="T4" s="19"/>
      <c r="U4" s="19"/>
      <c r="V4" s="20"/>
      <c r="W4" s="13"/>
      <c r="X4" s="20"/>
      <c r="Y4" s="20"/>
      <c r="Z4" s="21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0"/>
      <c r="AO4" s="21"/>
      <c r="AP4" s="21"/>
      <c r="AQ4" s="23"/>
      <c r="AR4" s="23"/>
      <c r="AS4" s="23"/>
      <c r="AT4" s="23"/>
      <c r="AU4" s="22"/>
      <c r="AV4" s="22"/>
      <c r="AW4" s="14"/>
      <c r="AX4" s="14"/>
      <c r="AY4" s="14"/>
      <c r="AZ4" s="14"/>
      <c r="BA4" s="14"/>
      <c r="BB4" s="14"/>
      <c r="BC4" s="14"/>
      <c r="BD4" s="14"/>
      <c r="BE4" s="24"/>
      <c r="BF4" s="24"/>
      <c r="BG4" s="24"/>
      <c r="BH4" s="24"/>
      <c r="BI4" s="24"/>
      <c r="BJ4" s="24"/>
      <c r="BK4" s="24"/>
      <c r="BL4" s="24"/>
      <c r="BM4" s="25"/>
      <c r="BN4" s="25"/>
      <c r="BO4" s="25"/>
      <c r="BP4" s="25"/>
      <c r="BQ4" s="25"/>
      <c r="BR4" s="25"/>
      <c r="BS4" s="4"/>
      <c r="BT4" s="4"/>
      <c r="BU4" s="13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16"/>
    </row>
    <row r="5" spans="1:87" s="17" customFormat="1" ht="21.6" customHeight="1" x14ac:dyDescent="0.5">
      <c r="A5" s="10"/>
      <c r="B5" s="10"/>
      <c r="C5" s="10"/>
      <c r="D5" s="26"/>
      <c r="E5" s="26"/>
      <c r="F5" s="3"/>
      <c r="G5" s="3"/>
      <c r="H5" s="3"/>
      <c r="I5" s="3"/>
      <c r="J5" s="3"/>
      <c r="K5" s="3"/>
      <c r="L5" s="3"/>
      <c r="M5" s="3"/>
      <c r="N5" s="3"/>
      <c r="O5" s="27"/>
      <c r="P5" s="27"/>
      <c r="Q5" s="27"/>
      <c r="R5" s="27"/>
      <c r="S5" s="27"/>
      <c r="T5" s="27"/>
      <c r="U5" s="27"/>
      <c r="V5" s="1678"/>
      <c r="W5" s="1678"/>
      <c r="X5" s="1678"/>
      <c r="Y5" s="20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5"/>
      <c r="AQ5" s="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0"/>
      <c r="BE5" s="24"/>
      <c r="BF5" s="24"/>
      <c r="BG5" s="24"/>
      <c r="BH5" s="24"/>
      <c r="BI5" s="24"/>
      <c r="BJ5" s="24"/>
      <c r="BK5" s="24"/>
      <c r="BL5" s="24"/>
      <c r="BM5" s="25"/>
      <c r="BN5" s="25"/>
      <c r="BO5" s="25"/>
      <c r="BP5" s="25"/>
      <c r="BQ5" s="25"/>
      <c r="BR5" s="25"/>
      <c r="BS5" s="4"/>
      <c r="BT5" s="4"/>
      <c r="BU5" s="3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6"/>
    </row>
    <row r="6" spans="1:87" s="17" customFormat="1" ht="25.95" customHeight="1" x14ac:dyDescent="0.55000000000000004">
      <c r="A6" s="1"/>
      <c r="B6" s="1"/>
      <c r="C6" s="28"/>
      <c r="D6" s="26"/>
      <c r="E6" s="26"/>
      <c r="F6" s="3" t="s">
        <v>6</v>
      </c>
      <c r="G6" s="3"/>
      <c r="H6" s="3"/>
      <c r="I6" s="3"/>
      <c r="J6" s="3"/>
      <c r="K6" s="3"/>
      <c r="L6" s="3"/>
      <c r="M6" s="3"/>
      <c r="N6" s="3"/>
      <c r="O6" s="27"/>
      <c r="P6" s="27"/>
      <c r="Q6" s="29"/>
      <c r="R6" s="29"/>
      <c r="S6" s="27"/>
      <c r="T6" s="27"/>
      <c r="U6" s="27"/>
      <c r="V6" s="30"/>
      <c r="W6" s="13"/>
      <c r="X6" s="30"/>
      <c r="Y6" s="20"/>
      <c r="Z6" s="22"/>
      <c r="AA6" s="31" t="s">
        <v>7</v>
      </c>
      <c r="AB6" s="3"/>
      <c r="AC6" s="3"/>
      <c r="AD6" s="3"/>
      <c r="AE6" s="6"/>
      <c r="AF6" s="29"/>
      <c r="AG6" s="3"/>
      <c r="AH6" s="3"/>
      <c r="AI6" s="3"/>
      <c r="AJ6" s="3"/>
      <c r="AK6" s="3"/>
      <c r="AL6" s="3"/>
      <c r="AM6" s="3"/>
      <c r="AN6" s="1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13"/>
      <c r="BE6" s="7"/>
      <c r="BF6" s="7"/>
      <c r="BG6" s="7"/>
      <c r="BH6" s="7"/>
      <c r="BI6" s="7"/>
      <c r="BJ6" s="7"/>
      <c r="BK6" s="7"/>
      <c r="BL6" s="7"/>
      <c r="BM6" s="15"/>
      <c r="BN6" s="15"/>
      <c r="BO6" s="15"/>
      <c r="BP6" s="29"/>
      <c r="BQ6" s="12"/>
      <c r="BR6" s="12"/>
      <c r="BS6" s="29"/>
      <c r="BT6" s="656" t="s">
        <v>485</v>
      </c>
      <c r="BU6" s="657"/>
      <c r="BV6" s="657"/>
      <c r="BW6" s="657"/>
      <c r="BX6" s="657"/>
      <c r="BY6" s="657"/>
      <c r="BZ6" s="657"/>
      <c r="CA6" s="657"/>
      <c r="CB6" s="657"/>
      <c r="CC6" s="657"/>
      <c r="CD6" s="657"/>
      <c r="CE6" s="657"/>
      <c r="CF6" s="657"/>
      <c r="CG6" s="657"/>
      <c r="CH6" s="657"/>
      <c r="CI6" s="16"/>
    </row>
    <row r="7" spans="1:87" s="17" customFormat="1" ht="31.95" customHeight="1" x14ac:dyDescent="0.5">
      <c r="A7" s="1"/>
      <c r="B7" s="1"/>
      <c r="C7" s="1"/>
      <c r="D7" s="1"/>
      <c r="E7" s="1"/>
      <c r="F7" s="3" t="s">
        <v>8</v>
      </c>
      <c r="G7" s="3"/>
      <c r="H7" s="3"/>
      <c r="I7" s="3"/>
      <c r="J7" s="3"/>
      <c r="K7" s="3"/>
      <c r="L7" s="3"/>
      <c r="M7" s="3"/>
      <c r="N7" s="3"/>
      <c r="O7" s="4"/>
      <c r="P7" s="29"/>
      <c r="Q7" s="4"/>
      <c r="R7" s="4"/>
      <c r="S7" s="4"/>
      <c r="T7" s="4"/>
      <c r="U7" s="4"/>
      <c r="V7" s="20"/>
      <c r="W7" s="20"/>
      <c r="X7" s="32"/>
      <c r="Y7" s="32"/>
      <c r="Z7" s="2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"/>
      <c r="AO7" s="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4"/>
      <c r="BD7" s="34"/>
      <c r="BE7" s="7"/>
      <c r="BF7" s="7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20"/>
      <c r="BR7" s="12"/>
      <c r="BS7" s="29"/>
      <c r="BT7" s="657"/>
      <c r="BU7" s="657"/>
      <c r="BV7" s="657"/>
      <c r="BW7" s="657"/>
      <c r="BX7" s="657"/>
      <c r="BY7" s="657"/>
      <c r="BZ7" s="657"/>
      <c r="CA7" s="657"/>
      <c r="CB7" s="657"/>
      <c r="CC7" s="657"/>
      <c r="CD7" s="657"/>
      <c r="CE7" s="657"/>
      <c r="CF7" s="657"/>
      <c r="CG7" s="657"/>
      <c r="CH7" s="657"/>
      <c r="CI7" s="16"/>
    </row>
    <row r="8" spans="1:87" s="17" customFormat="1" ht="25.95" customHeight="1" x14ac:dyDescent="0.5">
      <c r="A8" s="28"/>
      <c r="B8" s="28"/>
      <c r="C8" s="35"/>
      <c r="D8" s="36"/>
      <c r="E8" s="36"/>
      <c r="F8" s="3"/>
      <c r="G8" s="3"/>
      <c r="H8" s="3"/>
      <c r="I8" s="3"/>
      <c r="J8" s="3"/>
      <c r="K8" s="3"/>
      <c r="L8" s="3"/>
      <c r="M8" s="3"/>
      <c r="N8" s="3"/>
      <c r="O8" s="37"/>
      <c r="P8" s="37"/>
      <c r="Q8" s="37"/>
      <c r="R8" s="37"/>
      <c r="S8" s="37"/>
      <c r="T8" s="37"/>
      <c r="U8" s="37"/>
      <c r="V8" s="21"/>
      <c r="W8" s="20"/>
      <c r="X8" s="32"/>
      <c r="Y8" s="21"/>
      <c r="Z8" s="13"/>
      <c r="AA8" s="656" t="s">
        <v>9</v>
      </c>
      <c r="AB8" s="656"/>
      <c r="AC8" s="656"/>
      <c r="AD8" s="656"/>
      <c r="AE8" s="656"/>
      <c r="AF8" s="656"/>
      <c r="AG8" s="656"/>
      <c r="AH8" s="656"/>
      <c r="AI8" s="656"/>
      <c r="AJ8" s="656"/>
      <c r="AK8" s="656"/>
      <c r="AL8" s="656"/>
      <c r="AM8" s="656"/>
      <c r="AN8" s="656"/>
      <c r="AO8" s="656"/>
      <c r="AP8" s="656"/>
      <c r="AQ8" s="656"/>
      <c r="AR8" s="656"/>
      <c r="AS8" s="656"/>
      <c r="AT8" s="656"/>
      <c r="AU8" s="656"/>
      <c r="AV8" s="656"/>
      <c r="AW8" s="656"/>
      <c r="AX8" s="656"/>
      <c r="AY8" s="656"/>
      <c r="AZ8" s="656"/>
      <c r="BA8" s="656"/>
      <c r="BB8" s="656"/>
      <c r="BC8" s="656"/>
      <c r="BD8" s="656"/>
      <c r="BE8" s="656"/>
      <c r="BF8" s="656"/>
      <c r="BG8" s="656"/>
      <c r="BH8" s="656"/>
      <c r="BI8" s="656"/>
      <c r="BJ8" s="656"/>
      <c r="BK8" s="656"/>
      <c r="BL8" s="656"/>
      <c r="BM8" s="656"/>
      <c r="BN8" s="656"/>
      <c r="BO8" s="656"/>
      <c r="BP8" s="656"/>
      <c r="BQ8" s="38"/>
      <c r="BR8" s="12"/>
      <c r="BS8" s="29"/>
      <c r="BT8" s="39"/>
      <c r="BU8" s="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16"/>
    </row>
    <row r="9" spans="1:87" s="17" customFormat="1" ht="31.95" customHeight="1" x14ac:dyDescent="0.5">
      <c r="A9" s="35"/>
      <c r="B9" s="35"/>
      <c r="C9" s="35"/>
      <c r="D9" s="40"/>
      <c r="E9" s="40"/>
      <c r="F9" s="3" t="s">
        <v>10</v>
      </c>
      <c r="G9" s="3"/>
      <c r="H9" s="3"/>
      <c r="I9" s="3"/>
      <c r="J9" s="3"/>
      <c r="K9" s="3"/>
      <c r="L9" s="3"/>
      <c r="M9" s="3"/>
      <c r="N9" s="3"/>
      <c r="O9" s="33"/>
      <c r="P9" s="33"/>
      <c r="Q9" s="33"/>
      <c r="R9" s="13"/>
      <c r="S9" s="41"/>
      <c r="T9" s="13"/>
      <c r="U9" s="13"/>
      <c r="V9" s="32"/>
      <c r="W9" s="3"/>
      <c r="X9" s="20"/>
      <c r="Y9" s="20"/>
      <c r="Z9" s="38"/>
      <c r="AA9" s="656"/>
      <c r="AB9" s="656"/>
      <c r="AC9" s="656"/>
      <c r="AD9" s="656"/>
      <c r="AE9" s="656"/>
      <c r="AF9" s="656"/>
      <c r="AG9" s="656"/>
      <c r="AH9" s="656"/>
      <c r="AI9" s="656"/>
      <c r="AJ9" s="656"/>
      <c r="AK9" s="656"/>
      <c r="AL9" s="656"/>
      <c r="AM9" s="656"/>
      <c r="AN9" s="656"/>
      <c r="AO9" s="656"/>
      <c r="AP9" s="656"/>
      <c r="AQ9" s="656"/>
      <c r="AR9" s="656"/>
      <c r="AS9" s="656"/>
      <c r="AT9" s="656"/>
      <c r="AU9" s="656"/>
      <c r="AV9" s="656"/>
      <c r="AW9" s="656"/>
      <c r="AX9" s="656"/>
      <c r="AY9" s="656"/>
      <c r="AZ9" s="656"/>
      <c r="BA9" s="656"/>
      <c r="BB9" s="656"/>
      <c r="BC9" s="656"/>
      <c r="BD9" s="656"/>
      <c r="BE9" s="656"/>
      <c r="BF9" s="656"/>
      <c r="BG9" s="656"/>
      <c r="BH9" s="656"/>
      <c r="BI9" s="656"/>
      <c r="BJ9" s="656"/>
      <c r="BK9" s="656"/>
      <c r="BL9" s="656"/>
      <c r="BM9" s="656"/>
      <c r="BN9" s="656"/>
      <c r="BO9" s="656"/>
      <c r="BP9" s="656"/>
      <c r="BQ9" s="38"/>
      <c r="BR9" s="33"/>
      <c r="BS9" s="33"/>
      <c r="BT9" s="658" t="s">
        <v>11</v>
      </c>
      <c r="BU9" s="657"/>
      <c r="BV9" s="657"/>
      <c r="BW9" s="657"/>
      <c r="BX9" s="657"/>
      <c r="BY9" s="657"/>
      <c r="BZ9" s="657"/>
      <c r="CA9" s="657"/>
      <c r="CB9" s="657"/>
      <c r="CC9" s="657"/>
      <c r="CD9" s="657"/>
      <c r="CE9" s="657"/>
      <c r="CF9" s="657"/>
      <c r="CG9" s="33"/>
      <c r="CH9" s="33"/>
      <c r="CI9" s="16"/>
    </row>
    <row r="10" spans="1:87" s="17" customFormat="1" ht="25.2" customHeight="1" x14ac:dyDescent="0.5">
      <c r="A10" s="35"/>
      <c r="B10" s="35"/>
      <c r="C10" s="35"/>
      <c r="D10" s="35"/>
      <c r="E10" s="35"/>
      <c r="F10" s="42"/>
      <c r="G10" s="42"/>
      <c r="H10" s="42"/>
      <c r="I10" s="43"/>
      <c r="J10" s="43"/>
      <c r="K10" s="43"/>
      <c r="L10" s="43"/>
      <c r="M10" s="43"/>
      <c r="N10" s="43"/>
      <c r="O10" s="43"/>
      <c r="P10" s="16"/>
      <c r="Q10" s="16"/>
      <c r="R10" s="13"/>
      <c r="S10" s="4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44"/>
      <c r="AT10" s="44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3"/>
      <c r="BQ10" s="29"/>
      <c r="BR10" s="29"/>
      <c r="BS10" s="29"/>
      <c r="BT10" s="29"/>
      <c r="BU10" s="1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16"/>
    </row>
    <row r="11" spans="1:87" s="17" customFormat="1" ht="29.4" customHeight="1" x14ac:dyDescent="0.5">
      <c r="F11" s="4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32"/>
      <c r="Z11" s="32"/>
      <c r="AA11" s="20"/>
      <c r="AB11" s="20"/>
      <c r="AC11" s="20"/>
      <c r="AD11" s="20"/>
      <c r="AE11" s="3"/>
      <c r="AF11" s="3"/>
      <c r="AG11" s="3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44"/>
      <c r="AS11" s="44"/>
      <c r="AT11" s="44"/>
      <c r="AU11" s="44"/>
      <c r="AV11" s="44"/>
      <c r="AW11" s="34"/>
      <c r="AX11" s="34"/>
      <c r="AY11" s="34"/>
      <c r="AZ11" s="34"/>
      <c r="BA11" s="34"/>
      <c r="BB11" s="34"/>
      <c r="BC11" s="34"/>
      <c r="BD11" s="7"/>
      <c r="BE11" s="7"/>
      <c r="BF11" s="7"/>
      <c r="BG11" s="7"/>
      <c r="BH11" s="7"/>
      <c r="BI11" s="7"/>
      <c r="BJ11" s="7"/>
      <c r="BK11" s="7"/>
      <c r="BL11" s="13"/>
      <c r="BM11" s="7"/>
      <c r="BN11" s="13"/>
      <c r="BO11" s="13"/>
      <c r="BP11" s="13"/>
      <c r="BQ11" s="13"/>
      <c r="BR11" s="29"/>
      <c r="BS11" s="29"/>
      <c r="BT11" s="29"/>
      <c r="BU11" s="13"/>
      <c r="BV11" s="15"/>
      <c r="BW11" s="29"/>
      <c r="BX11" s="15"/>
      <c r="BY11" s="15"/>
      <c r="BZ11" s="15"/>
      <c r="CA11" s="15"/>
      <c r="CB11" s="13"/>
      <c r="CC11" s="13"/>
      <c r="CD11" s="13"/>
      <c r="CE11" s="13"/>
      <c r="CF11" s="13"/>
      <c r="CG11" s="13"/>
      <c r="CH11" s="13"/>
      <c r="CI11" s="16"/>
    </row>
    <row r="12" spans="1:87" s="45" customFormat="1" ht="24" customHeight="1" thickBot="1" x14ac:dyDescent="0.45">
      <c r="F12" s="46" t="s">
        <v>12</v>
      </c>
      <c r="G12" s="47"/>
      <c r="H12" s="47"/>
      <c r="I12" s="47"/>
      <c r="J12" s="47"/>
      <c r="K12" s="47"/>
      <c r="L12" s="48"/>
      <c r="M12" s="48"/>
      <c r="N12" s="48"/>
      <c r="O12" s="48"/>
      <c r="P12" s="48"/>
      <c r="Q12" s="48"/>
      <c r="R12" s="48"/>
      <c r="S12" s="48"/>
      <c r="T12" s="47"/>
      <c r="U12" s="48"/>
      <c r="V12" s="48"/>
      <c r="W12" s="48"/>
      <c r="X12" s="47"/>
      <c r="Y12" s="47"/>
      <c r="Z12" s="47"/>
      <c r="AA12" s="47"/>
      <c r="AB12" s="49"/>
      <c r="AC12" s="49"/>
      <c r="AD12" s="49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4"/>
      <c r="AU12" s="44"/>
      <c r="AV12" s="44"/>
      <c r="AW12" s="44"/>
      <c r="AX12" s="44"/>
      <c r="AY12" s="50"/>
      <c r="AZ12" s="49"/>
      <c r="BA12" s="49"/>
      <c r="BB12" s="49"/>
      <c r="BC12" s="49"/>
      <c r="BD12" s="49"/>
      <c r="BE12" s="49"/>
      <c r="BF12" s="51"/>
      <c r="BG12" s="52"/>
      <c r="BH12" s="53"/>
      <c r="BI12" s="53"/>
      <c r="BJ12" s="53"/>
      <c r="BK12" s="53"/>
      <c r="BL12" s="46" t="s">
        <v>13</v>
      </c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4"/>
      <c r="CH12" s="49"/>
      <c r="CI12" s="55"/>
    </row>
    <row r="13" spans="1:87" s="45" customFormat="1" ht="19.5" customHeight="1" thickTop="1" x14ac:dyDescent="0.3">
      <c r="F13" s="1679" t="s">
        <v>14</v>
      </c>
      <c r="G13" s="1680"/>
      <c r="H13" s="1685" t="s">
        <v>15</v>
      </c>
      <c r="I13" s="1656"/>
      <c r="J13" s="1656"/>
      <c r="K13" s="1657"/>
      <c r="L13" s="1655" t="s">
        <v>16</v>
      </c>
      <c r="M13" s="1656"/>
      <c r="N13" s="1656"/>
      <c r="O13" s="1656"/>
      <c r="P13" s="1657"/>
      <c r="Q13" s="1655" t="s">
        <v>17</v>
      </c>
      <c r="R13" s="1656"/>
      <c r="S13" s="1656"/>
      <c r="T13" s="1657"/>
      <c r="U13" s="1001" t="s">
        <v>18</v>
      </c>
      <c r="V13" s="1281"/>
      <c r="W13" s="1281"/>
      <c r="X13" s="1686"/>
      <c r="Y13" s="1655" t="s">
        <v>19</v>
      </c>
      <c r="Z13" s="1656"/>
      <c r="AA13" s="1656"/>
      <c r="AB13" s="1656"/>
      <c r="AC13" s="1657"/>
      <c r="AD13" s="1655" t="s">
        <v>20</v>
      </c>
      <c r="AE13" s="1656"/>
      <c r="AF13" s="1656"/>
      <c r="AG13" s="1657"/>
      <c r="AH13" s="1655" t="s">
        <v>21</v>
      </c>
      <c r="AI13" s="1656"/>
      <c r="AJ13" s="1656"/>
      <c r="AK13" s="1657"/>
      <c r="AL13" s="1655" t="s">
        <v>22</v>
      </c>
      <c r="AM13" s="1656"/>
      <c r="AN13" s="1656"/>
      <c r="AO13" s="1656"/>
      <c r="AP13" s="1657"/>
      <c r="AQ13" s="1655" t="s">
        <v>23</v>
      </c>
      <c r="AR13" s="1656"/>
      <c r="AS13" s="1656"/>
      <c r="AT13" s="1657"/>
      <c r="AU13" s="1655" t="s">
        <v>24</v>
      </c>
      <c r="AV13" s="1656"/>
      <c r="AW13" s="1656"/>
      <c r="AX13" s="1657"/>
      <c r="AY13" s="1655" t="s">
        <v>25</v>
      </c>
      <c r="AZ13" s="1656"/>
      <c r="BA13" s="1656"/>
      <c r="BB13" s="1656"/>
      <c r="BC13" s="1657"/>
      <c r="BD13" s="1655" t="s">
        <v>26</v>
      </c>
      <c r="BE13" s="1656"/>
      <c r="BF13" s="1656"/>
      <c r="BG13" s="1657"/>
      <c r="BH13" s="1655" t="s">
        <v>15</v>
      </c>
      <c r="BI13" s="1656"/>
      <c r="BJ13" s="1656"/>
      <c r="BK13" s="1658"/>
      <c r="BL13" s="1659" t="s">
        <v>27</v>
      </c>
      <c r="BM13" s="1660"/>
      <c r="BN13" s="1661"/>
      <c r="BO13" s="1668" t="s">
        <v>28</v>
      </c>
      <c r="BP13" s="1660"/>
      <c r="BQ13" s="1661"/>
      <c r="BR13" s="1668" t="s">
        <v>29</v>
      </c>
      <c r="BS13" s="1660"/>
      <c r="BT13" s="1661"/>
      <c r="BU13" s="1668" t="s">
        <v>30</v>
      </c>
      <c r="BV13" s="1660"/>
      <c r="BW13" s="1661"/>
      <c r="BX13" s="1668" t="s">
        <v>31</v>
      </c>
      <c r="BY13" s="1661"/>
      <c r="BZ13" s="1668" t="s">
        <v>32</v>
      </c>
      <c r="CA13" s="1660"/>
      <c r="CB13" s="1661"/>
      <c r="CC13" s="1668" t="s">
        <v>33</v>
      </c>
      <c r="CD13" s="1660"/>
      <c r="CE13" s="1661"/>
      <c r="CF13" s="1668" t="s">
        <v>34</v>
      </c>
      <c r="CG13" s="1660"/>
      <c r="CH13" s="1660"/>
      <c r="CI13" s="1697"/>
    </row>
    <row r="14" spans="1:87" s="56" customFormat="1" ht="17.25" customHeight="1" x14ac:dyDescent="0.25">
      <c r="F14" s="1681"/>
      <c r="G14" s="1682"/>
      <c r="H14" s="57"/>
      <c r="I14" s="58"/>
      <c r="J14" s="58"/>
      <c r="K14" s="58"/>
      <c r="L14" s="59"/>
      <c r="M14" s="60"/>
      <c r="N14" s="60"/>
      <c r="O14" s="60"/>
      <c r="P14" s="61" t="s">
        <v>35</v>
      </c>
      <c r="Q14" s="62"/>
      <c r="R14" s="62"/>
      <c r="S14" s="61"/>
      <c r="T14" s="63" t="s">
        <v>36</v>
      </c>
      <c r="U14" s="60"/>
      <c r="V14" s="60"/>
      <c r="W14" s="64"/>
      <c r="X14" s="60"/>
      <c r="Y14" s="62"/>
      <c r="Z14" s="62"/>
      <c r="AA14" s="63"/>
      <c r="AB14" s="65"/>
      <c r="AC14" s="63" t="s">
        <v>35</v>
      </c>
      <c r="AD14" s="62"/>
      <c r="AE14" s="62"/>
      <c r="AF14" s="62"/>
      <c r="AG14" s="66" t="s">
        <v>37</v>
      </c>
      <c r="AH14" s="65"/>
      <c r="AI14" s="62"/>
      <c r="AJ14" s="62"/>
      <c r="AK14" s="63" t="s">
        <v>38</v>
      </c>
      <c r="AL14" s="63"/>
      <c r="AM14" s="62"/>
      <c r="AN14" s="62"/>
      <c r="AO14" s="62"/>
      <c r="AP14" s="61" t="s">
        <v>39</v>
      </c>
      <c r="AQ14" s="62"/>
      <c r="AR14" s="63"/>
      <c r="AS14" s="62"/>
      <c r="AT14" s="63" t="s">
        <v>36</v>
      </c>
      <c r="AU14" s="60"/>
      <c r="AV14" s="60"/>
      <c r="AW14" s="67"/>
      <c r="AX14" s="60"/>
      <c r="AY14" s="65"/>
      <c r="AZ14" s="62"/>
      <c r="BA14" s="63"/>
      <c r="BB14" s="65"/>
      <c r="BC14" s="61" t="s">
        <v>35</v>
      </c>
      <c r="BD14" s="62"/>
      <c r="BE14" s="62"/>
      <c r="BF14" s="62"/>
      <c r="BG14" s="63" t="s">
        <v>36</v>
      </c>
      <c r="BH14" s="60"/>
      <c r="BI14" s="60"/>
      <c r="BJ14" s="60"/>
      <c r="BK14" s="68"/>
      <c r="BL14" s="1662"/>
      <c r="BM14" s="1663"/>
      <c r="BN14" s="1664"/>
      <c r="BO14" s="1669"/>
      <c r="BP14" s="1663"/>
      <c r="BQ14" s="1664"/>
      <c r="BR14" s="1669"/>
      <c r="BS14" s="1663"/>
      <c r="BT14" s="1664"/>
      <c r="BU14" s="1669"/>
      <c r="BV14" s="1663"/>
      <c r="BW14" s="1664"/>
      <c r="BX14" s="1669"/>
      <c r="BY14" s="1664"/>
      <c r="BZ14" s="1669"/>
      <c r="CA14" s="1663"/>
      <c r="CB14" s="1664"/>
      <c r="CC14" s="1669"/>
      <c r="CD14" s="1663"/>
      <c r="CE14" s="1664"/>
      <c r="CF14" s="1669"/>
      <c r="CG14" s="1663"/>
      <c r="CH14" s="1663"/>
      <c r="CI14" s="1698"/>
    </row>
    <row r="15" spans="1:87" s="56" customFormat="1" ht="16.5" customHeight="1" x14ac:dyDescent="0.25">
      <c r="F15" s="1681"/>
      <c r="G15" s="1682"/>
      <c r="H15" s="65" t="s">
        <v>40</v>
      </c>
      <c r="I15" s="65" t="s">
        <v>41</v>
      </c>
      <c r="J15" s="65" t="s">
        <v>42</v>
      </c>
      <c r="K15" s="65" t="s">
        <v>43</v>
      </c>
      <c r="L15" s="65" t="s">
        <v>44</v>
      </c>
      <c r="M15" s="62" t="s">
        <v>45</v>
      </c>
      <c r="N15" s="62" t="s">
        <v>46</v>
      </c>
      <c r="O15" s="69" t="s">
        <v>47</v>
      </c>
      <c r="P15" s="69" t="s">
        <v>48</v>
      </c>
      <c r="Q15" s="62" t="s">
        <v>49</v>
      </c>
      <c r="R15" s="62" t="s">
        <v>50</v>
      </c>
      <c r="S15" s="69" t="s">
        <v>51</v>
      </c>
      <c r="T15" s="62" t="s">
        <v>52</v>
      </c>
      <c r="U15" s="65" t="s">
        <v>53</v>
      </c>
      <c r="V15" s="62" t="s">
        <v>52</v>
      </c>
      <c r="W15" s="69" t="s">
        <v>54</v>
      </c>
      <c r="X15" s="62" t="s">
        <v>55</v>
      </c>
      <c r="Y15" s="62" t="s">
        <v>44</v>
      </c>
      <c r="Z15" s="62" t="s">
        <v>45</v>
      </c>
      <c r="AA15" s="62" t="s">
        <v>46</v>
      </c>
      <c r="AB15" s="65" t="s">
        <v>47</v>
      </c>
      <c r="AC15" s="62" t="s">
        <v>56</v>
      </c>
      <c r="AD15" s="62" t="s">
        <v>57</v>
      </c>
      <c r="AE15" s="62" t="s">
        <v>56</v>
      </c>
      <c r="AF15" s="62" t="s">
        <v>58</v>
      </c>
      <c r="AG15" s="62" t="s">
        <v>59</v>
      </c>
      <c r="AH15" s="65" t="s">
        <v>60</v>
      </c>
      <c r="AI15" s="62" t="s">
        <v>61</v>
      </c>
      <c r="AJ15" s="62" t="s">
        <v>62</v>
      </c>
      <c r="AK15" s="62" t="s">
        <v>63</v>
      </c>
      <c r="AL15" s="62" t="s">
        <v>60</v>
      </c>
      <c r="AM15" s="62" t="s">
        <v>61</v>
      </c>
      <c r="AN15" s="62" t="s">
        <v>62</v>
      </c>
      <c r="AO15" s="62" t="s">
        <v>38</v>
      </c>
      <c r="AP15" s="69" t="s">
        <v>64</v>
      </c>
      <c r="AQ15" s="62" t="s">
        <v>49</v>
      </c>
      <c r="AR15" s="69" t="s">
        <v>50</v>
      </c>
      <c r="AS15" s="62" t="s">
        <v>51</v>
      </c>
      <c r="AT15" s="69" t="s">
        <v>65</v>
      </c>
      <c r="AU15" s="62" t="s">
        <v>40</v>
      </c>
      <c r="AV15" s="62" t="s">
        <v>41</v>
      </c>
      <c r="AW15" s="70" t="s">
        <v>42</v>
      </c>
      <c r="AX15" s="62" t="s">
        <v>43</v>
      </c>
      <c r="AY15" s="65" t="s">
        <v>44</v>
      </c>
      <c r="AZ15" s="62" t="s">
        <v>45</v>
      </c>
      <c r="BA15" s="62" t="s">
        <v>46</v>
      </c>
      <c r="BB15" s="65" t="s">
        <v>47</v>
      </c>
      <c r="BC15" s="69" t="s">
        <v>66</v>
      </c>
      <c r="BD15" s="62" t="s">
        <v>49</v>
      </c>
      <c r="BE15" s="62" t="s">
        <v>50</v>
      </c>
      <c r="BF15" s="62" t="s">
        <v>51</v>
      </c>
      <c r="BG15" s="62" t="s">
        <v>67</v>
      </c>
      <c r="BH15" s="65" t="s">
        <v>53</v>
      </c>
      <c r="BI15" s="62" t="s">
        <v>52</v>
      </c>
      <c r="BJ15" s="62" t="s">
        <v>54</v>
      </c>
      <c r="BK15" s="71" t="s">
        <v>55</v>
      </c>
      <c r="BL15" s="1662"/>
      <c r="BM15" s="1663"/>
      <c r="BN15" s="1664"/>
      <c r="BO15" s="1669"/>
      <c r="BP15" s="1663"/>
      <c r="BQ15" s="1664"/>
      <c r="BR15" s="1669"/>
      <c r="BS15" s="1663"/>
      <c r="BT15" s="1664"/>
      <c r="BU15" s="1669"/>
      <c r="BV15" s="1663"/>
      <c r="BW15" s="1664"/>
      <c r="BX15" s="1669"/>
      <c r="BY15" s="1664"/>
      <c r="BZ15" s="1669"/>
      <c r="CA15" s="1663"/>
      <c r="CB15" s="1664"/>
      <c r="CC15" s="1669"/>
      <c r="CD15" s="1663"/>
      <c r="CE15" s="1664"/>
      <c r="CF15" s="1669"/>
      <c r="CG15" s="1663"/>
      <c r="CH15" s="1663"/>
      <c r="CI15" s="1698"/>
    </row>
    <row r="16" spans="1:87" s="56" customFormat="1" ht="26.25" customHeight="1" x14ac:dyDescent="0.25">
      <c r="F16" s="1681"/>
      <c r="G16" s="1682"/>
      <c r="H16" s="57"/>
      <c r="I16" s="58"/>
      <c r="J16" s="58"/>
      <c r="K16" s="58"/>
      <c r="L16" s="65"/>
      <c r="M16" s="62"/>
      <c r="N16" s="62"/>
      <c r="O16" s="69"/>
      <c r="P16" s="69"/>
      <c r="Q16" s="62"/>
      <c r="R16" s="62"/>
      <c r="S16" s="69"/>
      <c r="T16" s="62"/>
      <c r="U16" s="65"/>
      <c r="V16" s="62"/>
      <c r="W16" s="69"/>
      <c r="X16" s="62"/>
      <c r="Y16" s="62"/>
      <c r="Z16" s="62"/>
      <c r="AA16" s="62"/>
      <c r="AB16" s="65"/>
      <c r="AC16" s="62"/>
      <c r="AD16" s="62"/>
      <c r="AE16" s="62"/>
      <c r="AF16" s="62"/>
      <c r="AG16" s="62"/>
      <c r="AH16" s="65"/>
      <c r="AI16" s="62"/>
      <c r="AJ16" s="62"/>
      <c r="AK16" s="62"/>
      <c r="AL16" s="62"/>
      <c r="AM16" s="62"/>
      <c r="AN16" s="62"/>
      <c r="AO16" s="62"/>
      <c r="AP16" s="69"/>
      <c r="AQ16" s="62"/>
      <c r="AR16" s="69"/>
      <c r="AS16" s="62"/>
      <c r="AT16" s="69"/>
      <c r="AU16" s="62"/>
      <c r="AV16" s="62"/>
      <c r="AW16" s="70"/>
      <c r="AX16" s="62"/>
      <c r="AY16" s="65"/>
      <c r="AZ16" s="62"/>
      <c r="BA16" s="62"/>
      <c r="BB16" s="65"/>
      <c r="BC16" s="69"/>
      <c r="BD16" s="62"/>
      <c r="BE16" s="62"/>
      <c r="BF16" s="62"/>
      <c r="BG16" s="62"/>
      <c r="BH16" s="65"/>
      <c r="BI16" s="62"/>
      <c r="BJ16" s="62"/>
      <c r="BK16" s="71"/>
      <c r="BL16" s="1662"/>
      <c r="BM16" s="1663"/>
      <c r="BN16" s="1664"/>
      <c r="BO16" s="1669"/>
      <c r="BP16" s="1663"/>
      <c r="BQ16" s="1664"/>
      <c r="BR16" s="1669"/>
      <c r="BS16" s="1663"/>
      <c r="BT16" s="1664"/>
      <c r="BU16" s="1669"/>
      <c r="BV16" s="1663"/>
      <c r="BW16" s="1664"/>
      <c r="BX16" s="1669"/>
      <c r="BY16" s="1664"/>
      <c r="BZ16" s="1669"/>
      <c r="CA16" s="1663"/>
      <c r="CB16" s="1664"/>
      <c r="CC16" s="1669"/>
      <c r="CD16" s="1663"/>
      <c r="CE16" s="1664"/>
      <c r="CF16" s="1669"/>
      <c r="CG16" s="1663"/>
      <c r="CH16" s="1663"/>
      <c r="CI16" s="1698"/>
    </row>
    <row r="17" spans="1:100" s="72" customFormat="1" ht="17.25" customHeight="1" x14ac:dyDescent="0.3">
      <c r="F17" s="1681"/>
      <c r="G17" s="1682"/>
      <c r="H17" s="65" t="s">
        <v>52</v>
      </c>
      <c r="I17" s="65" t="s">
        <v>54</v>
      </c>
      <c r="J17" s="65" t="s">
        <v>55</v>
      </c>
      <c r="K17" s="65" t="s">
        <v>68</v>
      </c>
      <c r="L17" s="65" t="s">
        <v>69</v>
      </c>
      <c r="M17" s="62" t="s">
        <v>70</v>
      </c>
      <c r="N17" s="62" t="s">
        <v>71</v>
      </c>
      <c r="O17" s="69" t="s">
        <v>72</v>
      </c>
      <c r="P17" s="61" t="s">
        <v>73</v>
      </c>
      <c r="Q17" s="62" t="s">
        <v>56</v>
      </c>
      <c r="R17" s="62" t="s">
        <v>58</v>
      </c>
      <c r="S17" s="73" t="s">
        <v>37</v>
      </c>
      <c r="T17" s="74" t="s">
        <v>63</v>
      </c>
      <c r="U17" s="65" t="s">
        <v>61</v>
      </c>
      <c r="V17" s="62" t="s">
        <v>62</v>
      </c>
      <c r="W17" s="69" t="s">
        <v>38</v>
      </c>
      <c r="X17" s="62" t="s">
        <v>39</v>
      </c>
      <c r="Y17" s="65" t="s">
        <v>69</v>
      </c>
      <c r="Z17" s="62" t="s">
        <v>70</v>
      </c>
      <c r="AA17" s="62" t="s">
        <v>71</v>
      </c>
      <c r="AB17" s="62" t="s">
        <v>72</v>
      </c>
      <c r="AC17" s="74" t="s">
        <v>65</v>
      </c>
      <c r="AD17" s="75" t="s">
        <v>41</v>
      </c>
      <c r="AE17" s="75" t="s">
        <v>42</v>
      </c>
      <c r="AF17" s="75" t="s">
        <v>43</v>
      </c>
      <c r="AG17" s="74" t="s">
        <v>59</v>
      </c>
      <c r="AH17" s="76" t="s">
        <v>45</v>
      </c>
      <c r="AI17" s="75" t="s">
        <v>46</v>
      </c>
      <c r="AJ17" s="75" t="s">
        <v>47</v>
      </c>
      <c r="AK17" s="74" t="s">
        <v>59</v>
      </c>
      <c r="AL17" s="75" t="s">
        <v>45</v>
      </c>
      <c r="AM17" s="77" t="s">
        <v>46</v>
      </c>
      <c r="AN17" s="77" t="s">
        <v>47</v>
      </c>
      <c r="AO17" s="77" t="s">
        <v>35</v>
      </c>
      <c r="AP17" s="73" t="s">
        <v>73</v>
      </c>
      <c r="AQ17" s="77" t="s">
        <v>56</v>
      </c>
      <c r="AR17" s="78" t="s">
        <v>58</v>
      </c>
      <c r="AS17" s="77" t="s">
        <v>37</v>
      </c>
      <c r="AT17" s="78" t="s">
        <v>64</v>
      </c>
      <c r="AU17" s="77" t="s">
        <v>52</v>
      </c>
      <c r="AV17" s="77" t="s">
        <v>54</v>
      </c>
      <c r="AW17" s="77" t="s">
        <v>55</v>
      </c>
      <c r="AX17" s="77" t="s">
        <v>68</v>
      </c>
      <c r="AY17" s="79" t="s">
        <v>69</v>
      </c>
      <c r="AZ17" s="77" t="s">
        <v>70</v>
      </c>
      <c r="BA17" s="80" t="s">
        <v>71</v>
      </c>
      <c r="BB17" s="79" t="s">
        <v>72</v>
      </c>
      <c r="BC17" s="78" t="s">
        <v>73</v>
      </c>
      <c r="BD17" s="77" t="s">
        <v>56</v>
      </c>
      <c r="BE17" s="77" t="s">
        <v>58</v>
      </c>
      <c r="BF17" s="77" t="s">
        <v>37</v>
      </c>
      <c r="BG17" s="80" t="s">
        <v>63</v>
      </c>
      <c r="BH17" s="79" t="s">
        <v>61</v>
      </c>
      <c r="BI17" s="77" t="s">
        <v>62</v>
      </c>
      <c r="BJ17" s="77" t="s">
        <v>38</v>
      </c>
      <c r="BK17" s="81" t="s">
        <v>68</v>
      </c>
      <c r="BL17" s="1662"/>
      <c r="BM17" s="1663"/>
      <c r="BN17" s="1664"/>
      <c r="BO17" s="1669"/>
      <c r="BP17" s="1663"/>
      <c r="BQ17" s="1664"/>
      <c r="BR17" s="1669"/>
      <c r="BS17" s="1663"/>
      <c r="BT17" s="1664"/>
      <c r="BU17" s="1669"/>
      <c r="BV17" s="1663"/>
      <c r="BW17" s="1664"/>
      <c r="BX17" s="1669"/>
      <c r="BY17" s="1664"/>
      <c r="BZ17" s="1669"/>
      <c r="CA17" s="1663"/>
      <c r="CB17" s="1664"/>
      <c r="CC17" s="1669"/>
      <c r="CD17" s="1663"/>
      <c r="CE17" s="1664"/>
      <c r="CF17" s="1669"/>
      <c r="CG17" s="1663"/>
      <c r="CH17" s="1663"/>
      <c r="CI17" s="1698"/>
    </row>
    <row r="18" spans="1:100" s="56" customFormat="1" ht="45.6" customHeight="1" thickBot="1" x14ac:dyDescent="0.3">
      <c r="F18" s="1683"/>
      <c r="G18" s="1684"/>
      <c r="H18" s="82"/>
      <c r="I18" s="83"/>
      <c r="J18" s="83"/>
      <c r="K18" s="83"/>
      <c r="L18" s="84"/>
      <c r="M18" s="85"/>
      <c r="N18" s="85"/>
      <c r="O18" s="86"/>
      <c r="P18" s="86" t="s">
        <v>52</v>
      </c>
      <c r="Q18" s="85"/>
      <c r="R18" s="85"/>
      <c r="S18" s="86"/>
      <c r="T18" s="85" t="s">
        <v>41</v>
      </c>
      <c r="U18" s="84"/>
      <c r="V18" s="85"/>
      <c r="W18" s="86"/>
      <c r="X18" s="85"/>
      <c r="Y18" s="85"/>
      <c r="Z18" s="85"/>
      <c r="AA18" s="85"/>
      <c r="AB18" s="84"/>
      <c r="AC18" s="85" t="s">
        <v>59</v>
      </c>
      <c r="AD18" s="85"/>
      <c r="AE18" s="85"/>
      <c r="AF18" s="85"/>
      <c r="AG18" s="85" t="s">
        <v>63</v>
      </c>
      <c r="AH18" s="84"/>
      <c r="AI18" s="85"/>
      <c r="AJ18" s="85"/>
      <c r="AK18" s="85" t="s">
        <v>64</v>
      </c>
      <c r="AL18" s="85"/>
      <c r="AM18" s="85"/>
      <c r="AN18" s="85"/>
      <c r="AO18" s="85"/>
      <c r="AP18" s="86" t="s">
        <v>65</v>
      </c>
      <c r="AQ18" s="85"/>
      <c r="AR18" s="86"/>
      <c r="AS18" s="85"/>
      <c r="AT18" s="86" t="s">
        <v>73</v>
      </c>
      <c r="AU18" s="85"/>
      <c r="AV18" s="85"/>
      <c r="AW18" s="87"/>
      <c r="AX18" s="85"/>
      <c r="AY18" s="84"/>
      <c r="AZ18" s="85"/>
      <c r="BA18" s="85"/>
      <c r="BB18" s="84"/>
      <c r="BC18" s="86" t="s">
        <v>67</v>
      </c>
      <c r="BD18" s="85"/>
      <c r="BE18" s="85"/>
      <c r="BF18" s="85"/>
      <c r="BG18" s="85" t="s">
        <v>74</v>
      </c>
      <c r="BH18" s="84"/>
      <c r="BI18" s="85"/>
      <c r="BJ18" s="85"/>
      <c r="BK18" s="88"/>
      <c r="BL18" s="1665"/>
      <c r="BM18" s="1666"/>
      <c r="BN18" s="1667"/>
      <c r="BO18" s="1670"/>
      <c r="BP18" s="1666"/>
      <c r="BQ18" s="1667"/>
      <c r="BR18" s="1670"/>
      <c r="BS18" s="1666"/>
      <c r="BT18" s="1667"/>
      <c r="BU18" s="1670"/>
      <c r="BV18" s="1666"/>
      <c r="BW18" s="1667"/>
      <c r="BX18" s="1670"/>
      <c r="BY18" s="1667"/>
      <c r="BZ18" s="1670"/>
      <c r="CA18" s="1666"/>
      <c r="CB18" s="1667"/>
      <c r="CC18" s="1670"/>
      <c r="CD18" s="1666"/>
      <c r="CE18" s="1667"/>
      <c r="CF18" s="1670"/>
      <c r="CG18" s="1666"/>
      <c r="CH18" s="1666"/>
      <c r="CI18" s="1699"/>
    </row>
    <row r="19" spans="1:100" s="45" customFormat="1" ht="22.2" customHeight="1" thickTop="1" x14ac:dyDescent="0.4">
      <c r="F19" s="1685" t="s">
        <v>75</v>
      </c>
      <c r="G19" s="1658"/>
      <c r="H19" s="89"/>
      <c r="I19" s="90"/>
      <c r="J19" s="90"/>
      <c r="K19" s="91" t="s">
        <v>76</v>
      </c>
      <c r="L19" s="92"/>
      <c r="M19" s="93"/>
      <c r="N19" s="93"/>
      <c r="O19" s="93"/>
      <c r="P19" s="93"/>
      <c r="Q19" s="93"/>
      <c r="R19" s="93">
        <v>17</v>
      </c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4" t="s">
        <v>77</v>
      </c>
      <c r="AD19" s="94" t="s">
        <v>77</v>
      </c>
      <c r="AE19" s="94" t="s">
        <v>77</v>
      </c>
      <c r="AF19" s="94" t="s">
        <v>77</v>
      </c>
      <c r="AG19" s="90" t="s">
        <v>78</v>
      </c>
      <c r="AH19" s="90" t="s">
        <v>78</v>
      </c>
      <c r="AI19" s="93"/>
      <c r="AJ19" s="93"/>
      <c r="AK19" s="93"/>
      <c r="AL19" s="93"/>
      <c r="AM19" s="93"/>
      <c r="AN19" s="93"/>
      <c r="AO19" s="95">
        <v>17</v>
      </c>
      <c r="AP19" s="93"/>
      <c r="AQ19" s="93"/>
      <c r="AR19" s="93"/>
      <c r="AS19" s="93"/>
      <c r="AT19" s="93"/>
      <c r="AU19" s="93"/>
      <c r="AV19" s="93"/>
      <c r="AW19" s="93"/>
      <c r="AX19" s="93"/>
      <c r="AY19" s="94"/>
      <c r="AZ19" s="94" t="s">
        <v>77</v>
      </c>
      <c r="BA19" s="94" t="s">
        <v>77</v>
      </c>
      <c r="BB19" s="94" t="s">
        <v>77</v>
      </c>
      <c r="BC19" s="94" t="s">
        <v>77</v>
      </c>
      <c r="BD19" s="90" t="s">
        <v>78</v>
      </c>
      <c r="BE19" s="90" t="s">
        <v>78</v>
      </c>
      <c r="BF19" s="90" t="s">
        <v>78</v>
      </c>
      <c r="BG19" s="90" t="s">
        <v>78</v>
      </c>
      <c r="BH19" s="90" t="s">
        <v>79</v>
      </c>
      <c r="BI19" s="90" t="s">
        <v>79</v>
      </c>
      <c r="BJ19" s="90" t="s">
        <v>79</v>
      </c>
      <c r="BK19" s="96" t="s">
        <v>79</v>
      </c>
      <c r="BL19" s="877">
        <f>4+R19+AO19</f>
        <v>38</v>
      </c>
      <c r="BM19" s="876"/>
      <c r="BN19" s="1097"/>
      <c r="BO19" s="1655">
        <v>8</v>
      </c>
      <c r="BP19" s="1656"/>
      <c r="BQ19" s="1657"/>
      <c r="BR19" s="1655">
        <v>4</v>
      </c>
      <c r="BS19" s="1656"/>
      <c r="BT19" s="1657"/>
      <c r="BU19" s="1655"/>
      <c r="BV19" s="1656"/>
      <c r="BW19" s="1657"/>
      <c r="BX19" s="99"/>
      <c r="BY19" s="99"/>
      <c r="BZ19" s="1655"/>
      <c r="CA19" s="1656"/>
      <c r="CB19" s="1657"/>
      <c r="CC19" s="1655">
        <v>6</v>
      </c>
      <c r="CD19" s="1656"/>
      <c r="CE19" s="1657"/>
      <c r="CF19" s="1695">
        <f>SUM(BL19:CE19)</f>
        <v>56</v>
      </c>
      <c r="CG19" s="1695"/>
      <c r="CH19" s="1695"/>
      <c r="CI19" s="1696"/>
    </row>
    <row r="20" spans="1:100" s="45" customFormat="1" ht="22.2" customHeight="1" x14ac:dyDescent="0.4">
      <c r="F20" s="877" t="s">
        <v>80</v>
      </c>
      <c r="G20" s="878"/>
      <c r="H20" s="101"/>
      <c r="I20" s="102"/>
      <c r="J20" s="102"/>
      <c r="K20" s="103"/>
      <c r="L20" s="104"/>
      <c r="M20" s="105"/>
      <c r="N20" s="105"/>
      <c r="O20" s="105"/>
      <c r="P20" s="105"/>
      <c r="Q20" s="105"/>
      <c r="R20" s="105">
        <v>17</v>
      </c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 t="s">
        <v>77</v>
      </c>
      <c r="AD20" s="106" t="s">
        <v>77</v>
      </c>
      <c r="AE20" s="106" t="s">
        <v>77</v>
      </c>
      <c r="AF20" s="106" t="s">
        <v>77</v>
      </c>
      <c r="AG20" s="107" t="s">
        <v>78</v>
      </c>
      <c r="AH20" s="107" t="s">
        <v>78</v>
      </c>
      <c r="AI20" s="105"/>
      <c r="AJ20" s="105"/>
      <c r="AK20" s="105"/>
      <c r="AL20" s="105"/>
      <c r="AM20" s="105"/>
      <c r="AN20" s="105"/>
      <c r="AO20" s="108">
        <v>18</v>
      </c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 t="s">
        <v>77</v>
      </c>
      <c r="BB20" s="106" t="s">
        <v>77</v>
      </c>
      <c r="BC20" s="106" t="s">
        <v>77</v>
      </c>
      <c r="BD20" s="106" t="s">
        <v>77</v>
      </c>
      <c r="BE20" s="107" t="s">
        <v>79</v>
      </c>
      <c r="BF20" s="107" t="s">
        <v>79</v>
      </c>
      <c r="BG20" s="107" t="s">
        <v>79</v>
      </c>
      <c r="BH20" s="107" t="s">
        <v>78</v>
      </c>
      <c r="BI20" s="107" t="s">
        <v>78</v>
      </c>
      <c r="BJ20" s="107" t="s">
        <v>78</v>
      </c>
      <c r="BK20" s="109" t="s">
        <v>78</v>
      </c>
      <c r="BL20" s="877">
        <f>R20+AO20</f>
        <v>35</v>
      </c>
      <c r="BM20" s="876"/>
      <c r="BN20" s="1097"/>
      <c r="BO20" s="1098">
        <v>8</v>
      </c>
      <c r="BP20" s="876"/>
      <c r="BQ20" s="1097"/>
      <c r="BR20" s="1098">
        <v>3</v>
      </c>
      <c r="BS20" s="876"/>
      <c r="BT20" s="1097"/>
      <c r="BU20" s="1098"/>
      <c r="BV20" s="876"/>
      <c r="BW20" s="1097"/>
      <c r="BX20" s="111"/>
      <c r="BY20" s="111"/>
      <c r="BZ20" s="1098"/>
      <c r="CA20" s="876"/>
      <c r="CB20" s="1097"/>
      <c r="CC20" s="1098">
        <v>6</v>
      </c>
      <c r="CD20" s="876"/>
      <c r="CE20" s="1097"/>
      <c r="CF20" s="1233">
        <f>SUM(BL20:CE20)</f>
        <v>52</v>
      </c>
      <c r="CG20" s="1233"/>
      <c r="CH20" s="1233"/>
      <c r="CI20" s="1234"/>
    </row>
    <row r="21" spans="1:100" s="45" customFormat="1" ht="22.2" customHeight="1" x14ac:dyDescent="0.4">
      <c r="F21" s="877" t="s">
        <v>81</v>
      </c>
      <c r="G21" s="878"/>
      <c r="H21" s="112"/>
      <c r="I21" s="113"/>
      <c r="J21" s="113"/>
      <c r="K21" s="114"/>
      <c r="L21" s="115"/>
      <c r="M21" s="116"/>
      <c r="N21" s="116"/>
      <c r="O21" s="105"/>
      <c r="P21" s="105"/>
      <c r="Q21" s="105"/>
      <c r="R21" s="105">
        <v>18</v>
      </c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6" t="s">
        <v>77</v>
      </c>
      <c r="AE21" s="106" t="s">
        <v>77</v>
      </c>
      <c r="AF21" s="106" t="s">
        <v>77</v>
      </c>
      <c r="AG21" s="107" t="s">
        <v>78</v>
      </c>
      <c r="AH21" s="107" t="s">
        <v>78</v>
      </c>
      <c r="AI21" s="105"/>
      <c r="AJ21" s="105"/>
      <c r="AK21" s="105"/>
      <c r="AL21" s="105"/>
      <c r="AM21" s="105"/>
      <c r="AN21" s="105"/>
      <c r="AO21" s="108">
        <v>18</v>
      </c>
      <c r="AP21" s="105"/>
      <c r="AQ21" s="105"/>
      <c r="AR21" s="105"/>
      <c r="AS21" s="105"/>
      <c r="AT21" s="105"/>
      <c r="AU21" s="105"/>
      <c r="AV21" s="105"/>
      <c r="AW21" s="106"/>
      <c r="AX21" s="105"/>
      <c r="AY21" s="106"/>
      <c r="AZ21" s="106"/>
      <c r="BA21" s="106" t="s">
        <v>77</v>
      </c>
      <c r="BB21" s="106" t="s">
        <v>77</v>
      </c>
      <c r="BC21" s="106" t="s">
        <v>77</v>
      </c>
      <c r="BD21" s="106" t="s">
        <v>77</v>
      </c>
      <c r="BE21" s="107" t="s">
        <v>82</v>
      </c>
      <c r="BF21" s="107" t="s">
        <v>82</v>
      </c>
      <c r="BG21" s="107" t="s">
        <v>82</v>
      </c>
      <c r="BH21" s="107" t="s">
        <v>78</v>
      </c>
      <c r="BI21" s="107" t="s">
        <v>78</v>
      </c>
      <c r="BJ21" s="107" t="s">
        <v>78</v>
      </c>
      <c r="BK21" s="109" t="s">
        <v>78</v>
      </c>
      <c r="BL21" s="877">
        <f>R21+AO21</f>
        <v>36</v>
      </c>
      <c r="BM21" s="876"/>
      <c r="BN21" s="1097"/>
      <c r="BO21" s="1098">
        <v>7</v>
      </c>
      <c r="BP21" s="876"/>
      <c r="BQ21" s="1097"/>
      <c r="BR21" s="1098"/>
      <c r="BS21" s="876"/>
      <c r="BT21" s="1097"/>
      <c r="BU21" s="1098">
        <v>3</v>
      </c>
      <c r="BV21" s="876"/>
      <c r="BW21" s="1097"/>
      <c r="BX21" s="111"/>
      <c r="BY21" s="111"/>
      <c r="BZ21" s="1098"/>
      <c r="CA21" s="876"/>
      <c r="CB21" s="1097"/>
      <c r="CC21" s="1098">
        <v>6</v>
      </c>
      <c r="CD21" s="876"/>
      <c r="CE21" s="1097"/>
      <c r="CF21" s="1233">
        <f>SUM(BL21:CE21)</f>
        <v>52</v>
      </c>
      <c r="CG21" s="1233"/>
      <c r="CH21" s="1233"/>
      <c r="CI21" s="1234"/>
    </row>
    <row r="22" spans="1:100" s="118" customFormat="1" ht="22.2" customHeight="1" thickBot="1" x14ac:dyDescent="0.45">
      <c r="F22" s="1389" t="s">
        <v>83</v>
      </c>
      <c r="G22" s="788"/>
      <c r="H22" s="119"/>
      <c r="I22" s="120"/>
      <c r="J22" s="120"/>
      <c r="K22" s="121"/>
      <c r="L22" s="122" t="s">
        <v>82</v>
      </c>
      <c r="M22" s="122" t="s">
        <v>82</v>
      </c>
      <c r="N22" s="122" t="s">
        <v>82</v>
      </c>
      <c r="O22" s="122"/>
      <c r="P22" s="123"/>
      <c r="Q22" s="123"/>
      <c r="R22" s="123">
        <v>15</v>
      </c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4"/>
      <c r="AD22" s="124" t="s">
        <v>77</v>
      </c>
      <c r="AE22" s="124" t="s">
        <v>77</v>
      </c>
      <c r="AF22" s="124" t="s">
        <v>77</v>
      </c>
      <c r="AG22" s="124" t="s">
        <v>77</v>
      </c>
      <c r="AH22" s="122" t="s">
        <v>78</v>
      </c>
      <c r="AI22" s="122" t="s">
        <v>78</v>
      </c>
      <c r="AJ22" s="122" t="s">
        <v>82</v>
      </c>
      <c r="AK22" s="122" t="s">
        <v>82</v>
      </c>
      <c r="AL22" s="122" t="s">
        <v>82</v>
      </c>
      <c r="AM22" s="122" t="s">
        <v>82</v>
      </c>
      <c r="AN22" s="122" t="s">
        <v>82</v>
      </c>
      <c r="AO22" s="122" t="s">
        <v>82</v>
      </c>
      <c r="AP22" s="124" t="s">
        <v>84</v>
      </c>
      <c r="AQ22" s="124" t="s">
        <v>84</v>
      </c>
      <c r="AR22" s="124" t="s">
        <v>85</v>
      </c>
      <c r="AS22" s="124" t="s">
        <v>85</v>
      </c>
      <c r="AT22" s="124" t="s">
        <v>85</v>
      </c>
      <c r="AU22" s="124" t="s">
        <v>85</v>
      </c>
      <c r="AV22" s="124" t="s">
        <v>85</v>
      </c>
      <c r="AW22" s="124" t="s">
        <v>85</v>
      </c>
      <c r="AX22" s="124" t="s">
        <v>85</v>
      </c>
      <c r="AY22" s="124" t="s">
        <v>85</v>
      </c>
      <c r="AZ22" s="124" t="s">
        <v>85</v>
      </c>
      <c r="BA22" s="124" t="s">
        <v>85</v>
      </c>
      <c r="BB22" s="124" t="s">
        <v>84</v>
      </c>
      <c r="BC22" s="124"/>
      <c r="BD22" s="122"/>
      <c r="BE22" s="122"/>
      <c r="BF22" s="122"/>
      <c r="BG22" s="122"/>
      <c r="BH22" s="122"/>
      <c r="BI22" s="122"/>
      <c r="BJ22" s="122"/>
      <c r="BK22" s="125"/>
      <c r="BL22" s="877">
        <f>R22</f>
        <v>15</v>
      </c>
      <c r="BM22" s="876"/>
      <c r="BN22" s="1097"/>
      <c r="BO22" s="1098">
        <v>4</v>
      </c>
      <c r="BP22" s="876"/>
      <c r="BQ22" s="1097"/>
      <c r="BR22" s="1098"/>
      <c r="BS22" s="876"/>
      <c r="BT22" s="1097"/>
      <c r="BU22" s="1098">
        <v>9</v>
      </c>
      <c r="BV22" s="876"/>
      <c r="BW22" s="1097"/>
      <c r="BX22" s="1098">
        <v>10</v>
      </c>
      <c r="BY22" s="1097"/>
      <c r="BZ22" s="1098">
        <v>3</v>
      </c>
      <c r="CA22" s="876"/>
      <c r="CB22" s="1097"/>
      <c r="CC22" s="1098">
        <v>2</v>
      </c>
      <c r="CD22" s="876"/>
      <c r="CE22" s="1097"/>
      <c r="CF22" s="903">
        <f>SUM(BL22:CE22)</f>
        <v>43</v>
      </c>
      <c r="CG22" s="903"/>
      <c r="CH22" s="903"/>
      <c r="CI22" s="1671"/>
    </row>
    <row r="23" spans="1:100" s="118" customFormat="1" ht="22.2" customHeight="1" thickTop="1" thickBot="1" x14ac:dyDescent="0.35">
      <c r="F23" s="49"/>
      <c r="G23" s="49"/>
      <c r="H23" s="49"/>
      <c r="I23" s="49"/>
      <c r="J23" s="49"/>
      <c r="K23" s="49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1672"/>
      <c r="BJ23" s="1672"/>
      <c r="BK23" s="1673"/>
      <c r="BL23" s="1025">
        <f>SUM(BL19:BN22)</f>
        <v>124</v>
      </c>
      <c r="BM23" s="1028"/>
      <c r="BN23" s="1674"/>
      <c r="BO23" s="1675">
        <f>SUM(BO19:BQ22)</f>
        <v>27</v>
      </c>
      <c r="BP23" s="1028"/>
      <c r="BQ23" s="1674"/>
      <c r="BR23" s="1675">
        <f>SUM(BR19:BT22)</f>
        <v>7</v>
      </c>
      <c r="BS23" s="1028"/>
      <c r="BT23" s="1674"/>
      <c r="BU23" s="1675">
        <f>SUM(BU19:BW22)</f>
        <v>12</v>
      </c>
      <c r="BV23" s="1028"/>
      <c r="BW23" s="1674"/>
      <c r="BX23" s="1675">
        <f>SUM(BX19:BY22)</f>
        <v>10</v>
      </c>
      <c r="BY23" s="1674"/>
      <c r="BZ23" s="1675">
        <f>SUM(BZ19:CB22)</f>
        <v>3</v>
      </c>
      <c r="CA23" s="1028"/>
      <c r="CB23" s="1674"/>
      <c r="CC23" s="1675">
        <f>SUM(CC19:CE22)</f>
        <v>20</v>
      </c>
      <c r="CD23" s="1028"/>
      <c r="CE23" s="1674"/>
      <c r="CF23" s="1017">
        <f>SUM(CF19:CH22)</f>
        <v>203</v>
      </c>
      <c r="CG23" s="1017"/>
      <c r="CH23" s="1017"/>
      <c r="CI23" s="1019"/>
    </row>
    <row r="24" spans="1:100" s="118" customFormat="1" ht="22.2" customHeight="1" thickTop="1" x14ac:dyDescent="0.4">
      <c r="F24" s="126" t="s">
        <v>86</v>
      </c>
      <c r="G24" s="54"/>
      <c r="H24" s="54"/>
      <c r="I24" s="54"/>
      <c r="J24" s="54"/>
      <c r="K24" s="127"/>
      <c r="L24" s="655" t="s">
        <v>87</v>
      </c>
      <c r="M24" s="129" t="s">
        <v>88</v>
      </c>
      <c r="N24" s="54"/>
      <c r="O24" s="54"/>
      <c r="P24" s="47"/>
      <c r="Q24" s="130"/>
      <c r="R24" s="128"/>
      <c r="S24" s="131"/>
      <c r="T24" s="131"/>
      <c r="U24" s="131"/>
      <c r="V24" s="131"/>
      <c r="W24" s="131"/>
      <c r="X24" s="132" t="s">
        <v>79</v>
      </c>
      <c r="Y24" s="128" t="s">
        <v>87</v>
      </c>
      <c r="Z24" s="126" t="s">
        <v>89</v>
      </c>
      <c r="AA24" s="131"/>
      <c r="AB24" s="131"/>
      <c r="AC24" s="131"/>
      <c r="AD24" s="133"/>
      <c r="AE24" s="5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5" t="s">
        <v>85</v>
      </c>
      <c r="AP24" s="133" t="s">
        <v>87</v>
      </c>
      <c r="AQ24" s="126" t="s">
        <v>90</v>
      </c>
      <c r="AR24" s="54"/>
      <c r="AS24" s="47"/>
      <c r="AT24" s="136"/>
      <c r="AU24" s="137"/>
      <c r="AV24" s="54"/>
      <c r="AW24" s="54"/>
      <c r="AX24" s="54"/>
      <c r="AY24" s="54"/>
      <c r="AZ24" s="54"/>
      <c r="BA24" s="54"/>
      <c r="BB24" s="54"/>
      <c r="BC24" s="132" t="s">
        <v>78</v>
      </c>
      <c r="BD24" s="128" t="s">
        <v>87</v>
      </c>
      <c r="BE24" s="126" t="s">
        <v>91</v>
      </c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9"/>
    </row>
    <row r="25" spans="1:100" s="118" customFormat="1" ht="22.2" customHeight="1" x14ac:dyDescent="0.4">
      <c r="F25" s="49"/>
      <c r="G25" s="49"/>
      <c r="H25" s="49"/>
      <c r="I25" s="49"/>
      <c r="J25" s="49"/>
      <c r="K25" s="49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55"/>
    </row>
    <row r="26" spans="1:100" s="118" customFormat="1" ht="22.2" customHeight="1" x14ac:dyDescent="0.4">
      <c r="F26" s="49"/>
      <c r="G26" s="49"/>
      <c r="H26" s="49"/>
      <c r="I26" s="49"/>
      <c r="J26" s="49"/>
      <c r="K26" s="132" t="s">
        <v>77</v>
      </c>
      <c r="L26" s="128" t="s">
        <v>87</v>
      </c>
      <c r="M26" s="129" t="s">
        <v>92</v>
      </c>
      <c r="N26" s="47"/>
      <c r="O26" s="47"/>
      <c r="P26" s="47"/>
      <c r="Q26" s="140"/>
      <c r="R26" s="128"/>
      <c r="S26" s="131"/>
      <c r="T26" s="131"/>
      <c r="U26" s="131"/>
      <c r="V26" s="131"/>
      <c r="W26" s="131"/>
      <c r="X26" s="132" t="s">
        <v>82</v>
      </c>
      <c r="Y26" s="128" t="s">
        <v>87</v>
      </c>
      <c r="Z26" s="126" t="s">
        <v>93</v>
      </c>
      <c r="AA26" s="131"/>
      <c r="AB26" s="131"/>
      <c r="AC26" s="131"/>
      <c r="AD26" s="133"/>
      <c r="AE26" s="5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2" t="s">
        <v>84</v>
      </c>
      <c r="AP26" s="133" t="s">
        <v>87</v>
      </c>
      <c r="AQ26" s="126" t="s">
        <v>94</v>
      </c>
      <c r="AR26" s="54"/>
      <c r="AS26" s="47"/>
      <c r="AT26" s="133"/>
      <c r="AU26" s="54"/>
      <c r="AV26" s="54"/>
      <c r="AW26" s="54"/>
      <c r="AX26" s="54"/>
      <c r="AY26" s="54"/>
      <c r="AZ26" s="54"/>
      <c r="BA26" s="54"/>
      <c r="BB26" s="54"/>
      <c r="BC26" s="47"/>
      <c r="BD26" s="54"/>
      <c r="BE26" s="54"/>
      <c r="BF26" s="47"/>
      <c r="BG26" s="47"/>
      <c r="BH26" s="133"/>
      <c r="BI26" s="47"/>
      <c r="BJ26" s="47"/>
      <c r="BK26" s="47" t="s">
        <v>95</v>
      </c>
      <c r="BL26" s="47"/>
      <c r="BM26" s="47"/>
      <c r="BN26" s="141"/>
      <c r="BO26" s="141"/>
      <c r="BP26" s="141"/>
      <c r="BQ26" s="141"/>
      <c r="BR26" s="141"/>
      <c r="BS26" s="141"/>
      <c r="BT26" s="141"/>
      <c r="BU26" s="141"/>
      <c r="BV26" s="141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55"/>
    </row>
    <row r="27" spans="1:100" s="142" customFormat="1" ht="16.2" customHeight="1" x14ac:dyDescent="0.4">
      <c r="F27" s="138"/>
      <c r="G27" s="138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4"/>
      <c r="BJ27" s="144"/>
      <c r="BK27" s="144"/>
      <c r="BL27" s="144"/>
      <c r="BM27" s="145"/>
      <c r="BN27" s="145"/>
      <c r="BO27" s="144"/>
      <c r="BP27" s="144"/>
      <c r="BQ27" s="144"/>
      <c r="BR27" s="144"/>
      <c r="BS27" s="144"/>
      <c r="BT27" s="144"/>
      <c r="BU27" s="143"/>
      <c r="BV27" s="143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46"/>
      <c r="CJ27" s="147"/>
      <c r="CK27" s="147"/>
      <c r="CL27" s="147"/>
      <c r="CM27" s="147"/>
      <c r="CN27" s="148"/>
    </row>
    <row r="28" spans="1:100" s="149" customFormat="1" ht="25.2" customHeight="1" x14ac:dyDescent="0.4">
      <c r="F28" s="150"/>
      <c r="G28" s="150"/>
      <c r="H28" s="151"/>
      <c r="I28" s="151"/>
      <c r="J28" s="152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3"/>
      <c r="Z28" s="153"/>
      <c r="AA28" s="153"/>
      <c r="AB28" s="153"/>
      <c r="AC28" s="154"/>
      <c r="AD28" s="153"/>
      <c r="AE28" s="153"/>
      <c r="AF28" s="153"/>
      <c r="AG28" s="153"/>
      <c r="AH28" s="153"/>
      <c r="AI28" s="153"/>
      <c r="AJ28" s="153"/>
      <c r="AK28" s="153" t="s">
        <v>96</v>
      </c>
      <c r="AL28" s="153"/>
      <c r="AM28" s="153"/>
      <c r="AN28" s="153"/>
      <c r="AO28" s="155"/>
      <c r="AP28" s="155"/>
      <c r="AQ28" s="153"/>
      <c r="AR28" s="153"/>
      <c r="AS28" s="153"/>
      <c r="AT28" s="153"/>
      <c r="AU28" s="155"/>
      <c r="AV28" s="155"/>
      <c r="AW28" s="151"/>
      <c r="AX28" s="151"/>
      <c r="AY28" s="151"/>
      <c r="AZ28" s="151"/>
      <c r="BA28" s="156"/>
      <c r="BB28" s="156"/>
      <c r="BC28" s="151"/>
      <c r="BD28" s="151"/>
      <c r="BE28" s="151"/>
      <c r="BF28" s="47"/>
      <c r="BG28" s="157"/>
      <c r="BH28" s="157"/>
      <c r="BI28" s="47"/>
      <c r="BJ28" s="47"/>
      <c r="BK28" s="47"/>
      <c r="BL28" s="47"/>
      <c r="BM28" s="156"/>
      <c r="BN28" s="156"/>
      <c r="BO28" s="47"/>
      <c r="BP28" s="47"/>
      <c r="BQ28" s="151"/>
      <c r="BR28" s="151"/>
      <c r="BS28" s="155"/>
      <c r="BT28" s="155"/>
      <c r="BU28" s="153"/>
      <c r="BV28" s="153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58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</row>
    <row r="29" spans="1:100" s="149" customFormat="1" ht="16.5" customHeight="1" thickBot="1" x14ac:dyDescent="0.45">
      <c r="F29" s="150"/>
      <c r="G29" s="150"/>
      <c r="H29" s="151"/>
      <c r="I29" s="151"/>
      <c r="J29" s="152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44"/>
      <c r="Z29" s="44"/>
      <c r="AA29" s="160"/>
      <c r="AB29" s="160"/>
      <c r="AC29" s="161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162"/>
      <c r="AP29" s="162"/>
      <c r="AQ29" s="44"/>
      <c r="AR29" s="44"/>
      <c r="AS29" s="44"/>
      <c r="AT29" s="44"/>
      <c r="AU29" s="162"/>
      <c r="AV29" s="162"/>
      <c r="AW29" s="151"/>
      <c r="AX29" s="151"/>
      <c r="AY29" s="151"/>
      <c r="AZ29" s="151"/>
      <c r="BA29" s="156"/>
      <c r="BB29" s="156"/>
      <c r="BC29" s="151"/>
      <c r="BD29" s="151"/>
      <c r="BE29" s="151"/>
      <c r="BF29" s="163"/>
      <c r="BG29" s="164"/>
      <c r="BH29" s="164"/>
      <c r="BI29" s="163"/>
      <c r="BJ29" s="163"/>
      <c r="BK29" s="163"/>
      <c r="BL29" s="163"/>
      <c r="BM29" s="156"/>
      <c r="BN29" s="156"/>
      <c r="BO29" s="163"/>
      <c r="BP29" s="163"/>
      <c r="BQ29" s="151"/>
      <c r="BR29" s="151"/>
      <c r="BS29" s="156"/>
      <c r="BT29" s="156"/>
      <c r="BU29" s="163"/>
      <c r="BV29" s="163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58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</row>
    <row r="30" spans="1:100" s="118" customFormat="1" ht="15" customHeight="1" thickTop="1" x14ac:dyDescent="0.3">
      <c r="A30" s="149"/>
      <c r="B30" s="149"/>
      <c r="C30" s="149"/>
      <c r="D30" s="149"/>
      <c r="E30" s="149"/>
      <c r="F30" s="1630" t="s">
        <v>97</v>
      </c>
      <c r="G30" s="1631"/>
      <c r="H30" s="1636" t="s">
        <v>98</v>
      </c>
      <c r="I30" s="1637"/>
      <c r="J30" s="1637"/>
      <c r="K30" s="1637"/>
      <c r="L30" s="1637"/>
      <c r="M30" s="1637"/>
      <c r="N30" s="1637"/>
      <c r="O30" s="1637"/>
      <c r="P30" s="1637"/>
      <c r="Q30" s="1637"/>
      <c r="R30" s="1637"/>
      <c r="S30" s="1637"/>
      <c r="T30" s="1638"/>
      <c r="U30" s="1604" t="s">
        <v>99</v>
      </c>
      <c r="V30" s="1645"/>
      <c r="W30" s="1604" t="s">
        <v>100</v>
      </c>
      <c r="X30" s="1645"/>
      <c r="Y30" s="1630" t="s">
        <v>101</v>
      </c>
      <c r="Z30" s="1648"/>
      <c r="AA30" s="1648"/>
      <c r="AB30" s="1648"/>
      <c r="AC30" s="1648"/>
      <c r="AD30" s="1648"/>
      <c r="AE30" s="1648"/>
      <c r="AF30" s="1648"/>
      <c r="AG30" s="1648"/>
      <c r="AH30" s="1648"/>
      <c r="AI30" s="1648"/>
      <c r="AJ30" s="1649"/>
      <c r="AK30" s="1653" t="s">
        <v>102</v>
      </c>
      <c r="AL30" s="1654"/>
      <c r="AM30" s="1654"/>
      <c r="AN30" s="1654"/>
      <c r="AO30" s="1654"/>
      <c r="AP30" s="1654"/>
      <c r="AQ30" s="1654"/>
      <c r="AR30" s="1654"/>
      <c r="AS30" s="1654"/>
      <c r="AT30" s="1654"/>
      <c r="AU30" s="1654"/>
      <c r="AV30" s="1654"/>
      <c r="AW30" s="1654"/>
      <c r="AX30" s="1654"/>
      <c r="AY30" s="1654"/>
      <c r="AZ30" s="1654"/>
      <c r="BA30" s="1654"/>
      <c r="BB30" s="1654"/>
      <c r="BC30" s="1654"/>
      <c r="BD30" s="1654"/>
      <c r="BE30" s="1654"/>
      <c r="BF30" s="1654"/>
      <c r="BG30" s="1654"/>
      <c r="BH30" s="1654"/>
      <c r="BI30" s="1654"/>
      <c r="BJ30" s="1654"/>
      <c r="BK30" s="1654"/>
      <c r="BL30" s="1654"/>
      <c r="BM30" s="1654"/>
      <c r="BN30" s="1654"/>
      <c r="BO30" s="1654"/>
      <c r="BP30" s="1654"/>
      <c r="BQ30" s="1654"/>
      <c r="BR30" s="1654"/>
      <c r="BS30" s="1654"/>
      <c r="BT30" s="1654"/>
      <c r="BU30" s="1654"/>
      <c r="BV30" s="1654"/>
      <c r="BW30" s="1654"/>
      <c r="BX30" s="1654"/>
      <c r="BY30" s="1654"/>
      <c r="BZ30" s="1654"/>
      <c r="CA30" s="1654"/>
      <c r="CB30" s="1654"/>
      <c r="CC30" s="1654"/>
      <c r="CD30" s="1654"/>
      <c r="CE30" s="1654"/>
      <c r="CF30" s="1654"/>
      <c r="CG30" s="1604" t="s">
        <v>103</v>
      </c>
      <c r="CH30" s="1605"/>
      <c r="CI30" s="1610" t="s">
        <v>104</v>
      </c>
    </row>
    <row r="31" spans="1:100" s="118" customFormat="1" ht="24" customHeight="1" thickBot="1" x14ac:dyDescent="0.4">
      <c r="A31" s="165" t="s">
        <v>105</v>
      </c>
      <c r="B31" s="165"/>
      <c r="C31" s="165"/>
      <c r="D31" s="165" t="s">
        <v>106</v>
      </c>
      <c r="E31" s="165"/>
      <c r="F31" s="1632"/>
      <c r="G31" s="1633"/>
      <c r="H31" s="1639"/>
      <c r="I31" s="1640"/>
      <c r="J31" s="1640"/>
      <c r="K31" s="1640"/>
      <c r="L31" s="1640"/>
      <c r="M31" s="1640"/>
      <c r="N31" s="1640"/>
      <c r="O31" s="1640"/>
      <c r="P31" s="1640"/>
      <c r="Q31" s="1640"/>
      <c r="R31" s="1640"/>
      <c r="S31" s="1640"/>
      <c r="T31" s="1641"/>
      <c r="U31" s="1606"/>
      <c r="V31" s="1646"/>
      <c r="W31" s="1606"/>
      <c r="X31" s="1646"/>
      <c r="Y31" s="1650"/>
      <c r="Z31" s="1651"/>
      <c r="AA31" s="1651"/>
      <c r="AB31" s="1651"/>
      <c r="AC31" s="1651"/>
      <c r="AD31" s="1651"/>
      <c r="AE31" s="1651"/>
      <c r="AF31" s="1651"/>
      <c r="AG31" s="1651"/>
      <c r="AH31" s="1651"/>
      <c r="AI31" s="1651"/>
      <c r="AJ31" s="1652"/>
      <c r="AK31" s="1622"/>
      <c r="AL31" s="1623"/>
      <c r="AM31" s="1623"/>
      <c r="AN31" s="1623"/>
      <c r="AO31" s="1623"/>
      <c r="AP31" s="1623"/>
      <c r="AQ31" s="1623"/>
      <c r="AR31" s="1623"/>
      <c r="AS31" s="1623"/>
      <c r="AT31" s="1623"/>
      <c r="AU31" s="1623"/>
      <c r="AV31" s="1623"/>
      <c r="AW31" s="1623"/>
      <c r="AX31" s="1623"/>
      <c r="AY31" s="1623"/>
      <c r="AZ31" s="1623"/>
      <c r="BA31" s="1623"/>
      <c r="BB31" s="1623"/>
      <c r="BC31" s="1623"/>
      <c r="BD31" s="1623"/>
      <c r="BE31" s="1623"/>
      <c r="BF31" s="1623"/>
      <c r="BG31" s="1623"/>
      <c r="BH31" s="1623"/>
      <c r="BI31" s="1623"/>
      <c r="BJ31" s="1623"/>
      <c r="BK31" s="1623"/>
      <c r="BL31" s="1623"/>
      <c r="BM31" s="1623"/>
      <c r="BN31" s="1623"/>
      <c r="BO31" s="1623"/>
      <c r="BP31" s="1623"/>
      <c r="BQ31" s="1623"/>
      <c r="BR31" s="1623"/>
      <c r="BS31" s="1623"/>
      <c r="BT31" s="1623"/>
      <c r="BU31" s="1623"/>
      <c r="BV31" s="1623"/>
      <c r="BW31" s="1623"/>
      <c r="BX31" s="1623"/>
      <c r="BY31" s="1623"/>
      <c r="BZ31" s="1623"/>
      <c r="CA31" s="1623"/>
      <c r="CB31" s="1623"/>
      <c r="CC31" s="1623"/>
      <c r="CD31" s="1623"/>
      <c r="CE31" s="1623"/>
      <c r="CF31" s="1623"/>
      <c r="CG31" s="1606"/>
      <c r="CH31" s="1607"/>
      <c r="CI31" s="1611"/>
    </row>
    <row r="32" spans="1:100" s="118" customFormat="1" ht="22.95" customHeight="1" thickTop="1" thickBot="1" x14ac:dyDescent="0.35">
      <c r="A32" s="166"/>
      <c r="B32" s="166" t="s">
        <v>107</v>
      </c>
      <c r="C32" s="166" t="s">
        <v>108</v>
      </c>
      <c r="D32" s="166" t="s">
        <v>109</v>
      </c>
      <c r="E32" s="166" t="s">
        <v>110</v>
      </c>
      <c r="F32" s="1632"/>
      <c r="G32" s="1633"/>
      <c r="H32" s="1639"/>
      <c r="I32" s="1640"/>
      <c r="J32" s="1640"/>
      <c r="K32" s="1640"/>
      <c r="L32" s="1640"/>
      <c r="M32" s="1640"/>
      <c r="N32" s="1640"/>
      <c r="O32" s="1640"/>
      <c r="P32" s="1640"/>
      <c r="Q32" s="1640"/>
      <c r="R32" s="1640"/>
      <c r="S32" s="1640"/>
      <c r="T32" s="1641"/>
      <c r="U32" s="1606"/>
      <c r="V32" s="1646"/>
      <c r="W32" s="1606"/>
      <c r="X32" s="1646"/>
      <c r="Y32" s="1613" t="s">
        <v>106</v>
      </c>
      <c r="Z32" s="1593"/>
      <c r="AA32" s="1593" t="s">
        <v>111</v>
      </c>
      <c r="AB32" s="1617"/>
      <c r="AC32" s="1025" t="s">
        <v>112</v>
      </c>
      <c r="AD32" s="1028"/>
      <c r="AE32" s="1028"/>
      <c r="AF32" s="1028"/>
      <c r="AG32" s="1028"/>
      <c r="AH32" s="1028"/>
      <c r="AI32" s="1028"/>
      <c r="AJ32" s="1026"/>
      <c r="AK32" s="1025" t="s">
        <v>113</v>
      </c>
      <c r="AL32" s="1028"/>
      <c r="AM32" s="1028"/>
      <c r="AN32" s="1028"/>
      <c r="AO32" s="1028"/>
      <c r="AP32" s="1028"/>
      <c r="AQ32" s="1028"/>
      <c r="AR32" s="1028"/>
      <c r="AS32" s="1028"/>
      <c r="AT32" s="1028"/>
      <c r="AU32" s="1028"/>
      <c r="AV32" s="1026"/>
      <c r="AW32" s="1622" t="s">
        <v>114</v>
      </c>
      <c r="AX32" s="1623"/>
      <c r="AY32" s="1623"/>
      <c r="AZ32" s="1623"/>
      <c r="BA32" s="1623"/>
      <c r="BB32" s="1623"/>
      <c r="BC32" s="1623"/>
      <c r="BD32" s="1623"/>
      <c r="BE32" s="1623"/>
      <c r="BF32" s="1623"/>
      <c r="BG32" s="1623"/>
      <c r="BH32" s="1624"/>
      <c r="BI32" s="1625" t="s">
        <v>115</v>
      </c>
      <c r="BJ32" s="1625"/>
      <c r="BK32" s="1625"/>
      <c r="BL32" s="1625"/>
      <c r="BM32" s="1625"/>
      <c r="BN32" s="1625"/>
      <c r="BO32" s="1625"/>
      <c r="BP32" s="1625"/>
      <c r="BQ32" s="1625"/>
      <c r="BR32" s="1625"/>
      <c r="BS32" s="1625"/>
      <c r="BT32" s="1625"/>
      <c r="BU32" s="1622" t="s">
        <v>116</v>
      </c>
      <c r="BV32" s="1623"/>
      <c r="BW32" s="1623"/>
      <c r="BX32" s="1623"/>
      <c r="BY32" s="1623"/>
      <c r="BZ32" s="1623"/>
      <c r="CA32" s="1623"/>
      <c r="CB32" s="1623"/>
      <c r="CC32" s="1623"/>
      <c r="CD32" s="1623"/>
      <c r="CE32" s="1623"/>
      <c r="CF32" s="1624"/>
      <c r="CG32" s="1606"/>
      <c r="CH32" s="1607"/>
      <c r="CI32" s="1611"/>
    </row>
    <row r="33" spans="1:91" s="118" customFormat="1" ht="23.4" customHeight="1" thickTop="1" x14ac:dyDescent="0.4">
      <c r="A33" s="166">
        <v>1.5</v>
      </c>
      <c r="B33" s="166">
        <f>A33*E33</f>
        <v>75</v>
      </c>
      <c r="C33" s="166">
        <f>A33*E33+36</f>
        <v>111</v>
      </c>
      <c r="D33" s="166">
        <f>A33*E33+2*36</f>
        <v>147</v>
      </c>
      <c r="E33" s="166">
        <v>50</v>
      </c>
      <c r="F33" s="1632"/>
      <c r="G33" s="1633"/>
      <c r="H33" s="1639"/>
      <c r="I33" s="1640"/>
      <c r="J33" s="1640"/>
      <c r="K33" s="1640"/>
      <c r="L33" s="1640"/>
      <c r="M33" s="1640"/>
      <c r="N33" s="1640"/>
      <c r="O33" s="1640"/>
      <c r="P33" s="1640"/>
      <c r="Q33" s="1640"/>
      <c r="R33" s="1640"/>
      <c r="S33" s="1640"/>
      <c r="T33" s="1641"/>
      <c r="U33" s="1606"/>
      <c r="V33" s="1646"/>
      <c r="W33" s="1606"/>
      <c r="X33" s="1646"/>
      <c r="Y33" s="1614"/>
      <c r="Z33" s="1595"/>
      <c r="AA33" s="1618"/>
      <c r="AB33" s="1619"/>
      <c r="AC33" s="1626" t="s">
        <v>117</v>
      </c>
      <c r="AD33" s="1627"/>
      <c r="AE33" s="1593" t="s">
        <v>118</v>
      </c>
      <c r="AF33" s="1593"/>
      <c r="AG33" s="1593" t="s">
        <v>119</v>
      </c>
      <c r="AH33" s="1593"/>
      <c r="AI33" s="1593" t="s">
        <v>120</v>
      </c>
      <c r="AJ33" s="1594"/>
      <c r="AK33" s="167"/>
      <c r="AL33" s="168" t="s">
        <v>121</v>
      </c>
      <c r="AM33" s="168"/>
      <c r="AN33" s="168"/>
      <c r="AO33" s="168"/>
      <c r="AP33" s="169"/>
      <c r="AQ33" s="1280" t="s">
        <v>122</v>
      </c>
      <c r="AR33" s="1281"/>
      <c r="AS33" s="1281"/>
      <c r="AT33" s="1281"/>
      <c r="AU33" s="1281"/>
      <c r="AV33" s="1002"/>
      <c r="AW33" s="1281" t="s">
        <v>123</v>
      </c>
      <c r="AX33" s="1281"/>
      <c r="AY33" s="1281"/>
      <c r="AZ33" s="1281"/>
      <c r="BA33" s="1281"/>
      <c r="BB33" s="1281"/>
      <c r="BC33" s="1280" t="s">
        <v>124</v>
      </c>
      <c r="BD33" s="1281"/>
      <c r="BE33" s="1281"/>
      <c r="BF33" s="1281"/>
      <c r="BG33" s="1281"/>
      <c r="BH33" s="1002"/>
      <c r="BI33" s="1281" t="s">
        <v>125</v>
      </c>
      <c r="BJ33" s="1281"/>
      <c r="BK33" s="1281"/>
      <c r="BL33" s="1281"/>
      <c r="BM33" s="1281"/>
      <c r="BN33" s="1281"/>
      <c r="BO33" s="1280" t="s">
        <v>126</v>
      </c>
      <c r="BP33" s="1281"/>
      <c r="BQ33" s="1281"/>
      <c r="BR33" s="1281"/>
      <c r="BS33" s="1281"/>
      <c r="BT33" s="1002"/>
      <c r="BU33" s="1281" t="s">
        <v>127</v>
      </c>
      <c r="BV33" s="1281"/>
      <c r="BW33" s="1281"/>
      <c r="BX33" s="1281"/>
      <c r="BY33" s="1281"/>
      <c r="BZ33" s="1281"/>
      <c r="CA33" s="1280" t="s">
        <v>128</v>
      </c>
      <c r="CB33" s="1281"/>
      <c r="CC33" s="1281"/>
      <c r="CD33" s="1281"/>
      <c r="CE33" s="1281"/>
      <c r="CF33" s="1002"/>
      <c r="CG33" s="1606"/>
      <c r="CH33" s="1607"/>
      <c r="CI33" s="1611"/>
    </row>
    <row r="34" spans="1:91" s="118" customFormat="1" ht="18.600000000000001" customHeight="1" x14ac:dyDescent="0.35">
      <c r="A34" s="166">
        <v>2.1</v>
      </c>
      <c r="B34" s="166">
        <f>A34*E34</f>
        <v>105</v>
      </c>
      <c r="C34" s="166">
        <f>A34*E34+36</f>
        <v>141</v>
      </c>
      <c r="D34" s="166">
        <f>A34*E34+2*36</f>
        <v>177</v>
      </c>
      <c r="E34" s="166">
        <v>50</v>
      </c>
      <c r="F34" s="1632"/>
      <c r="G34" s="1633"/>
      <c r="H34" s="1639"/>
      <c r="I34" s="1640"/>
      <c r="J34" s="1640"/>
      <c r="K34" s="1640"/>
      <c r="L34" s="1640"/>
      <c r="M34" s="1640"/>
      <c r="N34" s="1640"/>
      <c r="O34" s="1640"/>
      <c r="P34" s="1640"/>
      <c r="Q34" s="1640"/>
      <c r="R34" s="1640"/>
      <c r="S34" s="1640"/>
      <c r="T34" s="1641"/>
      <c r="U34" s="1606"/>
      <c r="V34" s="1646"/>
      <c r="W34" s="1606"/>
      <c r="X34" s="1646"/>
      <c r="Y34" s="1614"/>
      <c r="Z34" s="1595"/>
      <c r="AA34" s="1618"/>
      <c r="AB34" s="1619"/>
      <c r="AC34" s="1628"/>
      <c r="AD34" s="1618"/>
      <c r="AE34" s="1595"/>
      <c r="AF34" s="1595"/>
      <c r="AG34" s="1595"/>
      <c r="AH34" s="1595"/>
      <c r="AI34" s="1595"/>
      <c r="AJ34" s="1596"/>
      <c r="AK34" s="170"/>
      <c r="AL34" s="171">
        <v>17</v>
      </c>
      <c r="AM34" s="1342" t="s">
        <v>129</v>
      </c>
      <c r="AN34" s="1342"/>
      <c r="AO34" s="1342"/>
      <c r="AP34" s="172"/>
      <c r="AQ34" s="173"/>
      <c r="AR34" s="171">
        <v>17</v>
      </c>
      <c r="AS34" s="171" t="s">
        <v>129</v>
      </c>
      <c r="AT34" s="171"/>
      <c r="AU34" s="171"/>
      <c r="AV34" s="174"/>
      <c r="AW34" s="173"/>
      <c r="AX34" s="171">
        <v>17</v>
      </c>
      <c r="AY34" s="171" t="s">
        <v>129</v>
      </c>
      <c r="AZ34" s="171"/>
      <c r="BA34" s="171"/>
      <c r="BB34" s="174"/>
      <c r="BC34" s="173"/>
      <c r="BD34" s="171">
        <v>18</v>
      </c>
      <c r="BE34" s="171" t="s">
        <v>129</v>
      </c>
      <c r="BF34" s="171"/>
      <c r="BG34" s="171"/>
      <c r="BH34" s="174"/>
      <c r="BI34" s="173"/>
      <c r="BJ34" s="171">
        <v>18</v>
      </c>
      <c r="BK34" s="171" t="s">
        <v>129</v>
      </c>
      <c r="BL34" s="171"/>
      <c r="BM34" s="171"/>
      <c r="BN34" s="174"/>
      <c r="BO34" s="173"/>
      <c r="BP34" s="171">
        <v>18</v>
      </c>
      <c r="BQ34" s="171" t="s">
        <v>129</v>
      </c>
      <c r="BR34" s="171"/>
      <c r="BS34" s="171"/>
      <c r="BT34" s="174"/>
      <c r="BU34" s="173"/>
      <c r="BV34" s="171">
        <v>15</v>
      </c>
      <c r="BW34" s="171" t="s">
        <v>129</v>
      </c>
      <c r="BX34" s="171"/>
      <c r="BY34" s="171"/>
      <c r="BZ34" s="174"/>
      <c r="CA34" s="173"/>
      <c r="CB34" s="171"/>
      <c r="CC34" s="171"/>
      <c r="CD34" s="171"/>
      <c r="CE34" s="171"/>
      <c r="CF34" s="174"/>
      <c r="CG34" s="1606"/>
      <c r="CH34" s="1607"/>
      <c r="CI34" s="1611"/>
    </row>
    <row r="35" spans="1:91" s="118" customFormat="1" ht="19.95" customHeight="1" x14ac:dyDescent="0.35">
      <c r="F35" s="1632"/>
      <c r="G35" s="1633"/>
      <c r="H35" s="1639"/>
      <c r="I35" s="1640"/>
      <c r="J35" s="1640"/>
      <c r="K35" s="1640"/>
      <c r="L35" s="1640"/>
      <c r="M35" s="1640"/>
      <c r="N35" s="1640"/>
      <c r="O35" s="1640"/>
      <c r="P35" s="1640"/>
      <c r="Q35" s="1640"/>
      <c r="R35" s="1640"/>
      <c r="S35" s="1640"/>
      <c r="T35" s="1641"/>
      <c r="U35" s="1606"/>
      <c r="V35" s="1646"/>
      <c r="W35" s="1606"/>
      <c r="X35" s="1646"/>
      <c r="Y35" s="1614"/>
      <c r="Z35" s="1595"/>
      <c r="AA35" s="1618"/>
      <c r="AB35" s="1619"/>
      <c r="AC35" s="1628"/>
      <c r="AD35" s="1618"/>
      <c r="AE35" s="1595"/>
      <c r="AF35" s="1595"/>
      <c r="AG35" s="1595"/>
      <c r="AH35" s="1595"/>
      <c r="AI35" s="1595"/>
      <c r="AJ35" s="1596"/>
      <c r="AK35" s="175" t="s">
        <v>130</v>
      </c>
      <c r="AL35" s="176" t="s">
        <v>131</v>
      </c>
      <c r="AM35" s="177"/>
      <c r="AN35" s="177"/>
      <c r="AO35" s="177"/>
      <c r="AP35" s="178"/>
      <c r="AQ35" s="1282"/>
      <c r="AR35" s="1283"/>
      <c r="AS35" s="1283"/>
      <c r="AT35" s="1283"/>
      <c r="AU35" s="1283"/>
      <c r="AV35" s="1283"/>
      <c r="AW35" s="1282"/>
      <c r="AX35" s="1283"/>
      <c r="AY35" s="1283"/>
      <c r="AZ35" s="1283"/>
      <c r="BA35" s="1283"/>
      <c r="BB35" s="1283"/>
      <c r="BC35" s="1282"/>
      <c r="BD35" s="1283"/>
      <c r="BE35" s="1283"/>
      <c r="BF35" s="1283"/>
      <c r="BG35" s="1283"/>
      <c r="BH35" s="1283"/>
      <c r="BI35" s="1282"/>
      <c r="BJ35" s="1283"/>
      <c r="BK35" s="1283"/>
      <c r="BL35" s="1283"/>
      <c r="BM35" s="1283"/>
      <c r="BN35" s="1283"/>
      <c r="BO35" s="1282"/>
      <c r="BP35" s="1283"/>
      <c r="BQ35" s="1283"/>
      <c r="BR35" s="1283"/>
      <c r="BS35" s="1283"/>
      <c r="BT35" s="1283"/>
      <c r="BU35" s="1282"/>
      <c r="BV35" s="1283"/>
      <c r="BW35" s="1283"/>
      <c r="BX35" s="1283"/>
      <c r="BY35" s="1283"/>
      <c r="BZ35" s="1283"/>
      <c r="CA35" s="1282"/>
      <c r="CB35" s="1283"/>
      <c r="CC35" s="1283"/>
      <c r="CD35" s="1283"/>
      <c r="CE35" s="1283"/>
      <c r="CF35" s="1283"/>
      <c r="CG35" s="1606"/>
      <c r="CH35" s="1607"/>
      <c r="CI35" s="1611"/>
    </row>
    <row r="36" spans="1:91" s="118" customFormat="1" ht="24" customHeight="1" x14ac:dyDescent="0.35">
      <c r="A36" s="179">
        <f>(B36-36)/C36</f>
        <v>1.9523809523809523</v>
      </c>
      <c r="B36" s="166">
        <v>200</v>
      </c>
      <c r="C36" s="166">
        <v>84</v>
      </c>
      <c r="D36" s="166" t="s">
        <v>108</v>
      </c>
      <c r="F36" s="1632"/>
      <c r="G36" s="1633"/>
      <c r="H36" s="1639"/>
      <c r="I36" s="1640"/>
      <c r="J36" s="1640"/>
      <c r="K36" s="1640"/>
      <c r="L36" s="1640"/>
      <c r="M36" s="1640"/>
      <c r="N36" s="1640"/>
      <c r="O36" s="1640"/>
      <c r="P36" s="1640"/>
      <c r="Q36" s="1640"/>
      <c r="R36" s="1640"/>
      <c r="S36" s="1640"/>
      <c r="T36" s="1641"/>
      <c r="U36" s="1606"/>
      <c r="V36" s="1646"/>
      <c r="W36" s="1606"/>
      <c r="X36" s="1646"/>
      <c r="Y36" s="1614"/>
      <c r="Z36" s="1595"/>
      <c r="AA36" s="1618"/>
      <c r="AB36" s="1619"/>
      <c r="AC36" s="1628"/>
      <c r="AD36" s="1618"/>
      <c r="AE36" s="1595"/>
      <c r="AF36" s="1595"/>
      <c r="AG36" s="1595"/>
      <c r="AH36" s="1595"/>
      <c r="AI36" s="1595"/>
      <c r="AJ36" s="1596"/>
      <c r="AK36" s="1599" t="s">
        <v>132</v>
      </c>
      <c r="AL36" s="1587"/>
      <c r="AM36" s="1582" t="s">
        <v>133</v>
      </c>
      <c r="AN36" s="1590"/>
      <c r="AO36" s="1582" t="s">
        <v>134</v>
      </c>
      <c r="AP36" s="1583"/>
      <c r="AQ36" s="1600" t="s">
        <v>132</v>
      </c>
      <c r="AR36" s="1601"/>
      <c r="AS36" s="1582" t="s">
        <v>133</v>
      </c>
      <c r="AT36" s="1590"/>
      <c r="AU36" s="1582" t="s">
        <v>134</v>
      </c>
      <c r="AV36" s="1583"/>
      <c r="AW36" s="1586" t="s">
        <v>132</v>
      </c>
      <c r="AX36" s="1587"/>
      <c r="AY36" s="1582" t="s">
        <v>133</v>
      </c>
      <c r="AZ36" s="1590"/>
      <c r="BA36" s="1582" t="s">
        <v>134</v>
      </c>
      <c r="BB36" s="1583"/>
      <c r="BC36" s="1586" t="s">
        <v>132</v>
      </c>
      <c r="BD36" s="1587"/>
      <c r="BE36" s="1582" t="s">
        <v>133</v>
      </c>
      <c r="BF36" s="1590"/>
      <c r="BG36" s="1582" t="s">
        <v>134</v>
      </c>
      <c r="BH36" s="1583"/>
      <c r="BI36" s="1586" t="s">
        <v>132</v>
      </c>
      <c r="BJ36" s="1587"/>
      <c r="BK36" s="1582" t="s">
        <v>133</v>
      </c>
      <c r="BL36" s="1590"/>
      <c r="BM36" s="1582" t="s">
        <v>134</v>
      </c>
      <c r="BN36" s="1583"/>
      <c r="BO36" s="1586" t="s">
        <v>132</v>
      </c>
      <c r="BP36" s="1587"/>
      <c r="BQ36" s="1582" t="s">
        <v>133</v>
      </c>
      <c r="BR36" s="1590"/>
      <c r="BS36" s="1582" t="s">
        <v>134</v>
      </c>
      <c r="BT36" s="1583"/>
      <c r="BU36" s="1586" t="s">
        <v>132</v>
      </c>
      <c r="BV36" s="1587"/>
      <c r="BW36" s="1582" t="s">
        <v>133</v>
      </c>
      <c r="BX36" s="1590"/>
      <c r="BY36" s="1582" t="s">
        <v>134</v>
      </c>
      <c r="BZ36" s="1583"/>
      <c r="CA36" s="1586" t="s">
        <v>132</v>
      </c>
      <c r="CB36" s="1587"/>
      <c r="CC36" s="1582" t="s">
        <v>133</v>
      </c>
      <c r="CD36" s="1590"/>
      <c r="CE36" s="1582" t="s">
        <v>134</v>
      </c>
      <c r="CF36" s="1583"/>
      <c r="CG36" s="1606"/>
      <c r="CH36" s="1607"/>
      <c r="CI36" s="1611"/>
      <c r="CJ36" s="180" t="s">
        <v>135</v>
      </c>
    </row>
    <row r="37" spans="1:91" s="118" customFormat="1" ht="75.75" customHeight="1" thickBot="1" x14ac:dyDescent="0.35">
      <c r="A37" s="179">
        <f>B37/C37</f>
        <v>1.6666666666666667</v>
      </c>
      <c r="B37" s="166">
        <v>170</v>
      </c>
      <c r="C37" s="166">
        <v>102</v>
      </c>
      <c r="D37" s="166" t="s">
        <v>107</v>
      </c>
      <c r="F37" s="1634"/>
      <c r="G37" s="1635"/>
      <c r="H37" s="1642"/>
      <c r="I37" s="1643"/>
      <c r="J37" s="1643"/>
      <c r="K37" s="1643"/>
      <c r="L37" s="1643"/>
      <c r="M37" s="1643"/>
      <c r="N37" s="1643"/>
      <c r="O37" s="1643"/>
      <c r="P37" s="1643"/>
      <c r="Q37" s="1643"/>
      <c r="R37" s="1643"/>
      <c r="S37" s="1643"/>
      <c r="T37" s="1644"/>
      <c r="U37" s="1608"/>
      <c r="V37" s="1647"/>
      <c r="W37" s="1608"/>
      <c r="X37" s="1647"/>
      <c r="Y37" s="1615"/>
      <c r="Z37" s="1616"/>
      <c r="AA37" s="1620"/>
      <c r="AB37" s="1621"/>
      <c r="AC37" s="1629"/>
      <c r="AD37" s="1620"/>
      <c r="AE37" s="1597"/>
      <c r="AF37" s="1597"/>
      <c r="AG37" s="1597"/>
      <c r="AH37" s="1597"/>
      <c r="AI37" s="1597"/>
      <c r="AJ37" s="1598"/>
      <c r="AK37" s="1588"/>
      <c r="AL37" s="1589"/>
      <c r="AM37" s="1584"/>
      <c r="AN37" s="1591"/>
      <c r="AO37" s="1584"/>
      <c r="AP37" s="1585"/>
      <c r="AQ37" s="1602"/>
      <c r="AR37" s="1603"/>
      <c r="AS37" s="1584"/>
      <c r="AT37" s="1591"/>
      <c r="AU37" s="1584"/>
      <c r="AV37" s="1585"/>
      <c r="AW37" s="1588"/>
      <c r="AX37" s="1589"/>
      <c r="AY37" s="1584"/>
      <c r="AZ37" s="1591"/>
      <c r="BA37" s="1584"/>
      <c r="BB37" s="1585"/>
      <c r="BC37" s="1588"/>
      <c r="BD37" s="1589"/>
      <c r="BE37" s="1584"/>
      <c r="BF37" s="1591"/>
      <c r="BG37" s="1584"/>
      <c r="BH37" s="1585"/>
      <c r="BI37" s="1588"/>
      <c r="BJ37" s="1589"/>
      <c r="BK37" s="1584"/>
      <c r="BL37" s="1591"/>
      <c r="BM37" s="1584"/>
      <c r="BN37" s="1585"/>
      <c r="BO37" s="1588"/>
      <c r="BP37" s="1589"/>
      <c r="BQ37" s="1584"/>
      <c r="BR37" s="1591"/>
      <c r="BS37" s="1584"/>
      <c r="BT37" s="1585"/>
      <c r="BU37" s="1588"/>
      <c r="BV37" s="1589"/>
      <c r="BW37" s="1584"/>
      <c r="BX37" s="1591"/>
      <c r="BY37" s="1584"/>
      <c r="BZ37" s="1585"/>
      <c r="CA37" s="1588"/>
      <c r="CB37" s="1589"/>
      <c r="CC37" s="1584"/>
      <c r="CD37" s="1591"/>
      <c r="CE37" s="1584"/>
      <c r="CF37" s="1585"/>
      <c r="CG37" s="1608"/>
      <c r="CH37" s="1609"/>
      <c r="CI37" s="1612"/>
      <c r="CJ37" s="181" t="s">
        <v>132</v>
      </c>
      <c r="CK37" s="181" t="s">
        <v>133</v>
      </c>
      <c r="CL37" s="181" t="s">
        <v>136</v>
      </c>
    </row>
    <row r="38" spans="1:91" s="182" customFormat="1" ht="33" customHeight="1" thickTop="1" thickBot="1" x14ac:dyDescent="0.3">
      <c r="F38" s="1388" t="s">
        <v>137</v>
      </c>
      <c r="G38" s="1426"/>
      <c r="H38" s="1592" t="s">
        <v>138</v>
      </c>
      <c r="I38" s="1592"/>
      <c r="J38" s="1592"/>
      <c r="K38" s="1592"/>
      <c r="L38" s="1592"/>
      <c r="M38" s="1592"/>
      <c r="N38" s="1592"/>
      <c r="O38" s="1592"/>
      <c r="P38" s="1592"/>
      <c r="Q38" s="1592"/>
      <c r="R38" s="1592"/>
      <c r="S38" s="1592"/>
      <c r="T38" s="1592"/>
      <c r="U38" s="1285"/>
      <c r="V38" s="1388"/>
      <c r="W38" s="1285"/>
      <c r="X38" s="1285"/>
      <c r="Y38" s="1190">
        <f>Y39+Y51+Y55+Y58+Y62+Y74+Y78+Y83</f>
        <v>3650</v>
      </c>
      <c r="Z38" s="1191"/>
      <c r="AA38" s="1190">
        <f>AA39+AA51+AA55+AA58+AA62+AA74+AA78+AA83</f>
        <v>1760</v>
      </c>
      <c r="AB38" s="1191"/>
      <c r="AC38" s="1190">
        <f>AC39+AC51+AC55+AC58+AC62+AC74+AC78+AC83</f>
        <v>836</v>
      </c>
      <c r="AD38" s="1191"/>
      <c r="AE38" s="1190">
        <f>AE39+AE51+AE55+AE58+AE62+AE74+AE78+AE83</f>
        <v>262</v>
      </c>
      <c r="AF38" s="1191"/>
      <c r="AG38" s="1190">
        <f>AG39+AG51+AG55+AG58+AG62+AG74+AG78+AG83</f>
        <v>568</v>
      </c>
      <c r="AH38" s="1191"/>
      <c r="AI38" s="1190">
        <f>AI39+AI51+AI55+AI58+AI62+AI74+AI78+AI83</f>
        <v>94</v>
      </c>
      <c r="AJ38" s="1191"/>
      <c r="AK38" s="1190">
        <f>AK39+AK51+AK55+AK58+AK62+AK74+AK78+AK83</f>
        <v>932</v>
      </c>
      <c r="AL38" s="1191"/>
      <c r="AM38" s="1190">
        <f>AM39+AM51+AM55+AM58+AM62+AM74+AM78+AM83</f>
        <v>454</v>
      </c>
      <c r="AN38" s="1191"/>
      <c r="AO38" s="1190">
        <f>AO39+AO51+AO55+AO58+AO62+AO74+AO78+AO83</f>
        <v>27</v>
      </c>
      <c r="AP38" s="1191"/>
      <c r="AQ38" s="1190">
        <f>AQ39+AQ51+AQ55+AQ58+AQ62+AQ74+AQ78+AQ83</f>
        <v>1024</v>
      </c>
      <c r="AR38" s="1191"/>
      <c r="AS38" s="1190">
        <f>AS39+AS51+AS55+AS58+AS62+AS74+AS78+AS83</f>
        <v>482</v>
      </c>
      <c r="AT38" s="1191"/>
      <c r="AU38" s="1190">
        <f>AU39+AU51+AU55+AU58+AU62+AU74+AU78+AU83</f>
        <v>29</v>
      </c>
      <c r="AV38" s="1191"/>
      <c r="AW38" s="1190">
        <f>AW39+AW51+AW55+AW58+AW62+AW74+AW78+AW83</f>
        <v>682</v>
      </c>
      <c r="AX38" s="1191"/>
      <c r="AY38" s="1190">
        <f>AY39+AY51+AY55+AY58+AY62+AY74+AY78+AY83</f>
        <v>348</v>
      </c>
      <c r="AZ38" s="1191"/>
      <c r="BA38" s="1190">
        <f>BA39+BA51+BA55+BA58+BA62+BA74+BA78+BA83</f>
        <v>20</v>
      </c>
      <c r="BB38" s="1191"/>
      <c r="BC38" s="1190">
        <f>BC39+BC51+BC55+BC58+BC62+BC74+BC78+BC83</f>
        <v>392</v>
      </c>
      <c r="BD38" s="1191"/>
      <c r="BE38" s="1190">
        <f>BE39+BE51+BE55+BE58+BE62+BE74+BE78+BE83</f>
        <v>192</v>
      </c>
      <c r="BF38" s="1191"/>
      <c r="BG38" s="1190">
        <f>BG39+BG51+BG55+BG58+BG62+BG74+BG78+BG83</f>
        <v>11</v>
      </c>
      <c r="BH38" s="1191"/>
      <c r="BI38" s="1190">
        <f>BI39+BI51+BI55+BI58+BI62+BI74+BI78+BI83</f>
        <v>120</v>
      </c>
      <c r="BJ38" s="1191"/>
      <c r="BK38" s="1190">
        <f>BK39+BK51+BK55+BK58+BK62+BK74+BK78+BK83</f>
        <v>68</v>
      </c>
      <c r="BL38" s="1191"/>
      <c r="BM38" s="1190">
        <f>BM39+BM51+BM55+BM58+BM62+BM74+BM78+BM83</f>
        <v>3</v>
      </c>
      <c r="BN38" s="1191"/>
      <c r="BO38" s="1190">
        <f>BO39+BO51+BO55+BO58+BO62+BO74+BO78+BO83</f>
        <v>150</v>
      </c>
      <c r="BP38" s="1191"/>
      <c r="BQ38" s="1190">
        <f>BQ39+BQ51+BQ55+BQ58+BQ62+BQ74+BQ78+BQ83</f>
        <v>48</v>
      </c>
      <c r="BR38" s="1191"/>
      <c r="BS38" s="1190">
        <f>BS39+BS51+BS55+BS58+BS62+BS74+BS78+BS83</f>
        <v>4</v>
      </c>
      <c r="BT38" s="1191"/>
      <c r="BU38" s="1190">
        <f>BU39+BU51+BU55+BU58+BU62+BU74+BU78+BU83</f>
        <v>350</v>
      </c>
      <c r="BV38" s="1191"/>
      <c r="BW38" s="1190">
        <f>BW39+BW51+BW55+BW58+BW62+BW74+BW78+BW83</f>
        <v>168</v>
      </c>
      <c r="BX38" s="1191"/>
      <c r="BY38" s="1190">
        <f>BY39+BY51+BY55+BY58+BY62+BY74+BY78+BY83</f>
        <v>11</v>
      </c>
      <c r="BZ38" s="1191"/>
      <c r="CA38" s="1190">
        <f>CA39+CA51+CA55+CA58+CA62+CA74+CA78+CA83</f>
        <v>0</v>
      </c>
      <c r="CB38" s="1191"/>
      <c r="CC38" s="1190">
        <f>CC39+CC51+CC55+CC58+CC62+CC74+CC78+CC83</f>
        <v>0</v>
      </c>
      <c r="CD38" s="1191"/>
      <c r="CE38" s="1190">
        <f>CE39+CE51+CE55+CE58+CE62+CE74+CE78+CE83</f>
        <v>0</v>
      </c>
      <c r="CF38" s="1191"/>
      <c r="CG38" s="1190">
        <f>CG39+CG51+CG55+CG58+CG62+CG74+CG78+CG83</f>
        <v>105</v>
      </c>
      <c r="CH38" s="1191"/>
      <c r="CI38" s="271">
        <f>AJ38+AP38+AV38+BB38+BH38+BN38+BT38+BZ38</f>
        <v>0</v>
      </c>
      <c r="CJ38" s="183">
        <f>AK38+AQ38+AW38+BC38+BI38+BO38+BU38+CA38</f>
        <v>3650</v>
      </c>
      <c r="CK38" s="184">
        <f>AM38+AS38+AY38+BE38+BK38+BQ38+BW38+CC38</f>
        <v>1760</v>
      </c>
      <c r="CL38" s="184">
        <f>AO38+AU38+BA38+BG38+BM38+BS38+BY38+CE38</f>
        <v>105</v>
      </c>
      <c r="CM38" s="184">
        <f>SUM(AC38:AJ38)</f>
        <v>1760</v>
      </c>
    </row>
    <row r="39" spans="1:91" s="182" customFormat="1" ht="40.5" customHeight="1" thickTop="1" thickBot="1" x14ac:dyDescent="0.3">
      <c r="A39" s="185"/>
      <c r="B39" s="185"/>
      <c r="C39" s="185"/>
      <c r="D39" s="185"/>
      <c r="E39" s="185"/>
      <c r="F39" s="1373" t="s">
        <v>139</v>
      </c>
      <c r="G39" s="1374"/>
      <c r="H39" s="1386" t="s">
        <v>478</v>
      </c>
      <c r="I39" s="1149"/>
      <c r="J39" s="1149"/>
      <c r="K39" s="1149"/>
      <c r="L39" s="1149"/>
      <c r="M39" s="1149"/>
      <c r="N39" s="1149"/>
      <c r="O39" s="1149"/>
      <c r="P39" s="1149"/>
      <c r="Q39" s="1149"/>
      <c r="R39" s="1149"/>
      <c r="S39" s="1149"/>
      <c r="T39" s="1387"/>
      <c r="U39" s="1285"/>
      <c r="V39" s="1388"/>
      <c r="W39" s="1285"/>
      <c r="X39" s="1285"/>
      <c r="Y39" s="1581">
        <f>Y40+Y45+Y48+Y42</f>
        <v>432</v>
      </c>
      <c r="Z39" s="1397"/>
      <c r="AA39" s="1146">
        <f>AA40+AA42+AA45+AA48</f>
        <v>204</v>
      </c>
      <c r="AB39" s="1121"/>
      <c r="AC39" s="1581">
        <f>AC40+AC45+AC48+AC42</f>
        <v>110</v>
      </c>
      <c r="AD39" s="1397"/>
      <c r="AE39" s="1121">
        <f>AE40+AE45+AE48+AE42</f>
        <v>0</v>
      </c>
      <c r="AF39" s="1397"/>
      <c r="AG39" s="1121">
        <f>AG40+AG45+AG48+AG42</f>
        <v>0</v>
      </c>
      <c r="AH39" s="1121"/>
      <c r="AI39" s="1580">
        <f>AI40+AI45+AI48+AI42</f>
        <v>94</v>
      </c>
      <c r="AJ39" s="1121"/>
      <c r="AK39" s="1581">
        <f>AK40+AK45+AK48+AK42</f>
        <v>72</v>
      </c>
      <c r="AL39" s="1397"/>
      <c r="AM39" s="1121">
        <f>AM40+AM45+AM48+AM42</f>
        <v>34</v>
      </c>
      <c r="AN39" s="1121"/>
      <c r="AO39" s="1580">
        <f>AO40+AO45+AO48+AO42</f>
        <v>2</v>
      </c>
      <c r="AP39" s="1121"/>
      <c r="AQ39" s="1581">
        <f>AQ40+AQ45+AQ48+AQ42</f>
        <v>144</v>
      </c>
      <c r="AR39" s="1397"/>
      <c r="AS39" s="1121">
        <f>AS40+AS45+AS48+AS42</f>
        <v>60</v>
      </c>
      <c r="AT39" s="1121"/>
      <c r="AU39" s="1580">
        <f>AU40+AU45+AU48+AU42</f>
        <v>4</v>
      </c>
      <c r="AV39" s="1121"/>
      <c r="AW39" s="1581">
        <f>AW40+AW45+AW48+AW42</f>
        <v>144</v>
      </c>
      <c r="AX39" s="1397"/>
      <c r="AY39" s="1121">
        <f>AY40+AY45+AY48+AY42</f>
        <v>76</v>
      </c>
      <c r="AZ39" s="1121"/>
      <c r="BA39" s="1580">
        <f>BA40+BA45+BA48+BA42</f>
        <v>4</v>
      </c>
      <c r="BB39" s="1121"/>
      <c r="BC39" s="1581">
        <f>BC40+BC45+BC48+BC42</f>
        <v>72</v>
      </c>
      <c r="BD39" s="1397"/>
      <c r="BE39" s="1121">
        <f>BE40+BE45+BE48+BE42</f>
        <v>34</v>
      </c>
      <c r="BF39" s="1121"/>
      <c r="BG39" s="1580">
        <f>BG40+BG45+BG48+BG42</f>
        <v>2</v>
      </c>
      <c r="BH39" s="1121"/>
      <c r="BI39" s="1581">
        <f>BI40+BI45+BI48+BI42</f>
        <v>0</v>
      </c>
      <c r="BJ39" s="1397"/>
      <c r="BK39" s="1121">
        <f>BK40+BK45+BK48+BK42</f>
        <v>0</v>
      </c>
      <c r="BL39" s="1121"/>
      <c r="BM39" s="1580">
        <f>BM40+BM45+BM48+BM42</f>
        <v>0</v>
      </c>
      <c r="BN39" s="1121"/>
      <c r="BO39" s="1581">
        <f>BO40+BO45+BO48+BO42</f>
        <v>0</v>
      </c>
      <c r="BP39" s="1397"/>
      <c r="BQ39" s="1121">
        <f>BQ40+BQ45+BQ48+BQ42</f>
        <v>0</v>
      </c>
      <c r="BR39" s="1121"/>
      <c r="BS39" s="1580">
        <f>BS40+BS45+BS48+BS42</f>
        <v>0</v>
      </c>
      <c r="BT39" s="1121"/>
      <c r="BU39" s="1581">
        <f>BU40+BU45+BU48+BU42</f>
        <v>0</v>
      </c>
      <c r="BV39" s="1397"/>
      <c r="BW39" s="1121">
        <f>BW40+BW45+BW48+BW42</f>
        <v>0</v>
      </c>
      <c r="BX39" s="1121"/>
      <c r="BY39" s="1580">
        <f>BY40+BY45+BY48+BY42</f>
        <v>0</v>
      </c>
      <c r="BZ39" s="1121"/>
      <c r="CA39" s="1581">
        <f>CA40+CA45+CA48+CA42</f>
        <v>0</v>
      </c>
      <c r="CB39" s="1397"/>
      <c r="CC39" s="1121">
        <f>CC40+CC45+CC48+CC42</f>
        <v>0</v>
      </c>
      <c r="CD39" s="1121"/>
      <c r="CE39" s="1580">
        <f>CE40+CE45+CE48+CE42</f>
        <v>0</v>
      </c>
      <c r="CF39" s="1121"/>
      <c r="CG39" s="1120">
        <f>CG40+CG45+CG48+CG42</f>
        <v>12</v>
      </c>
      <c r="CH39" s="1366"/>
      <c r="CI39" s="186">
        <f t="shared" ref="CI39:CJ54" si="0">AJ39+AP39+AV39+BB39+BH39+BN39+BT39+BZ39</f>
        <v>0</v>
      </c>
      <c r="CJ39" s="183">
        <f t="shared" si="0"/>
        <v>432</v>
      </c>
      <c r="CK39" s="184">
        <f t="shared" ref="CK39:CK100" si="1">AM39+AS39+AY39+BE39+BK39+BQ39+BW39+CC39</f>
        <v>204</v>
      </c>
      <c r="CL39" s="184">
        <f t="shared" ref="CL39:CL102" si="2">AO39+AU39+BA39+BG39+BM39+BS39+BY39+CE39</f>
        <v>12</v>
      </c>
      <c r="CM39" s="184">
        <f t="shared" ref="CM39:CM64" si="3">SUM(AC39:AJ39)</f>
        <v>204</v>
      </c>
    </row>
    <row r="40" spans="1:91" s="190" customFormat="1" ht="19.2" customHeight="1" thickTop="1" x14ac:dyDescent="0.25">
      <c r="A40" s="187"/>
      <c r="B40" s="187"/>
      <c r="C40" s="187"/>
      <c r="D40" s="187"/>
      <c r="E40" s="187"/>
      <c r="F40" s="1350" t="s">
        <v>140</v>
      </c>
      <c r="G40" s="1351"/>
      <c r="H40" s="1537" t="s">
        <v>141</v>
      </c>
      <c r="I40" s="1144"/>
      <c r="J40" s="1144"/>
      <c r="K40" s="1144"/>
      <c r="L40" s="1144"/>
      <c r="M40" s="1144"/>
      <c r="N40" s="1144"/>
      <c r="O40" s="1144"/>
      <c r="P40" s="1144"/>
      <c r="Q40" s="1144"/>
      <c r="R40" s="1144"/>
      <c r="S40" s="1144"/>
      <c r="T40" s="1538"/>
      <c r="U40" s="1486"/>
      <c r="V40" s="1579"/>
      <c r="W40" s="1486" t="s">
        <v>142</v>
      </c>
      <c r="X40" s="1487"/>
      <c r="Y40" s="1486">
        <f>SUM(Y41:Z41)</f>
        <v>72</v>
      </c>
      <c r="Z40" s="1536"/>
      <c r="AA40" s="1383">
        <f>SUM(AA41:AB41)</f>
        <v>34</v>
      </c>
      <c r="AB40" s="1579"/>
      <c r="AC40" s="1486">
        <f>SUM(AC41:AD41)</f>
        <v>18</v>
      </c>
      <c r="AD40" s="1579"/>
      <c r="AE40" s="1535">
        <f>SUM(AE41:AF41)</f>
        <v>0</v>
      </c>
      <c r="AF40" s="1536"/>
      <c r="AG40" s="1535">
        <f>SUM(AG41:AH41)</f>
        <v>0</v>
      </c>
      <c r="AH40" s="1536"/>
      <c r="AI40" s="1573">
        <f>SUM(AI41:AJ41)</f>
        <v>16</v>
      </c>
      <c r="AJ40" s="1536"/>
      <c r="AK40" s="1486">
        <f>SUM(AK41:AL41)</f>
        <v>72</v>
      </c>
      <c r="AL40" s="1536"/>
      <c r="AM40" s="1573">
        <f>SUM(AM41:AN41)</f>
        <v>34</v>
      </c>
      <c r="AN40" s="1536"/>
      <c r="AO40" s="1381">
        <f>SUM(AO41)</f>
        <v>2</v>
      </c>
      <c r="AP40" s="1432"/>
      <c r="AQ40" s="1486"/>
      <c r="AR40" s="1536"/>
      <c r="AS40" s="1573"/>
      <c r="AT40" s="1536"/>
      <c r="AU40" s="1381"/>
      <c r="AV40" s="1432"/>
      <c r="AW40" s="1486">
        <f>SUM(AW41:AX41)</f>
        <v>0</v>
      </c>
      <c r="AX40" s="1536"/>
      <c r="AY40" s="1573">
        <f>SUM(AY41:AZ41)</f>
        <v>0</v>
      </c>
      <c r="AZ40" s="1536"/>
      <c r="BA40" s="1132"/>
      <c r="BB40" s="1358"/>
      <c r="BC40" s="1486">
        <f>SUM(BC41:BD41)</f>
        <v>0</v>
      </c>
      <c r="BD40" s="1536"/>
      <c r="BE40" s="1573">
        <f>SUM(BE41:BF41)</f>
        <v>0</v>
      </c>
      <c r="BF40" s="1536"/>
      <c r="BG40" s="1132"/>
      <c r="BH40" s="1358"/>
      <c r="BI40" s="1486">
        <f>SUM(BI41:BJ41)</f>
        <v>0</v>
      </c>
      <c r="BJ40" s="1536"/>
      <c r="BK40" s="1573">
        <f>SUM(BK41:BL41)</f>
        <v>0</v>
      </c>
      <c r="BL40" s="1536"/>
      <c r="BM40" s="1132"/>
      <c r="BN40" s="1358"/>
      <c r="BO40" s="1486">
        <f>SUM(BO41:BP41)</f>
        <v>0</v>
      </c>
      <c r="BP40" s="1536"/>
      <c r="BQ40" s="1573">
        <f>SUM(BQ41:BR41)</f>
        <v>0</v>
      </c>
      <c r="BR40" s="1536"/>
      <c r="BS40" s="1132"/>
      <c r="BT40" s="1358"/>
      <c r="BU40" s="1486">
        <f>SUM(BU41:BV41)</f>
        <v>0</v>
      </c>
      <c r="BV40" s="1536"/>
      <c r="BW40" s="1573">
        <f>SUM(BW41:BX41)</f>
        <v>0</v>
      </c>
      <c r="BX40" s="1536"/>
      <c r="BY40" s="1132"/>
      <c r="BZ40" s="1358"/>
      <c r="CA40" s="1486">
        <f>SUM(CA41:CB41)</f>
        <v>0</v>
      </c>
      <c r="CB40" s="1536"/>
      <c r="CC40" s="1573">
        <f>SUM(CC41:CD41)</f>
        <v>0</v>
      </c>
      <c r="CD40" s="1536"/>
      <c r="CE40" s="1132"/>
      <c r="CF40" s="1358"/>
      <c r="CG40" s="1361">
        <f>SUM(CG41:CH41)</f>
        <v>2</v>
      </c>
      <c r="CH40" s="1383"/>
      <c r="CI40" s="186" t="s">
        <v>143</v>
      </c>
      <c r="CJ40" s="188">
        <f t="shared" si="0"/>
        <v>72</v>
      </c>
      <c r="CK40" s="189">
        <f t="shared" si="1"/>
        <v>34</v>
      </c>
      <c r="CL40" s="189">
        <f t="shared" si="2"/>
        <v>2</v>
      </c>
      <c r="CM40" s="184">
        <f t="shared" si="3"/>
        <v>34</v>
      </c>
    </row>
    <row r="41" spans="1:91" s="196" customFormat="1" ht="18" hidden="1" customHeight="1" x14ac:dyDescent="0.25">
      <c r="A41" s="190"/>
      <c r="B41" s="190"/>
      <c r="C41" s="190"/>
      <c r="D41" s="190"/>
      <c r="E41" s="190"/>
      <c r="F41" s="1574" t="s">
        <v>144</v>
      </c>
      <c r="G41" s="1575"/>
      <c r="H41" s="1576" t="s">
        <v>145</v>
      </c>
      <c r="I41" s="1576"/>
      <c r="J41" s="1576"/>
      <c r="K41" s="1576"/>
      <c r="L41" s="1576"/>
      <c r="M41" s="1576"/>
      <c r="N41" s="1576"/>
      <c r="O41" s="1576"/>
      <c r="P41" s="1576"/>
      <c r="Q41" s="1576"/>
      <c r="R41" s="1576"/>
      <c r="S41" s="1576"/>
      <c r="T41" s="1576"/>
      <c r="U41" s="1570"/>
      <c r="V41" s="1577"/>
      <c r="W41" s="1570"/>
      <c r="X41" s="1578"/>
      <c r="Y41" s="1570">
        <v>72</v>
      </c>
      <c r="Z41" s="1571"/>
      <c r="AA41" s="1565">
        <f>SUM(AC41:AJ41)</f>
        <v>34</v>
      </c>
      <c r="AB41" s="1565"/>
      <c r="AC41" s="1570">
        <v>18</v>
      </c>
      <c r="AD41" s="1571"/>
      <c r="AE41" s="1572"/>
      <c r="AF41" s="1571"/>
      <c r="AG41" s="1572"/>
      <c r="AH41" s="1571"/>
      <c r="AI41" s="1572">
        <v>16</v>
      </c>
      <c r="AJ41" s="1571"/>
      <c r="AK41" s="1566">
        <v>72</v>
      </c>
      <c r="AL41" s="1567"/>
      <c r="AM41" s="1562">
        <v>34</v>
      </c>
      <c r="AN41" s="1567"/>
      <c r="AO41" s="1562">
        <v>2</v>
      </c>
      <c r="AP41" s="1563"/>
      <c r="AQ41" s="1566"/>
      <c r="AR41" s="1567"/>
      <c r="AS41" s="1562"/>
      <c r="AT41" s="1567"/>
      <c r="AU41" s="1568"/>
      <c r="AV41" s="1569"/>
      <c r="AW41" s="191"/>
      <c r="AX41" s="192"/>
      <c r="AY41" s="193"/>
      <c r="AZ41" s="194"/>
      <c r="BA41" s="1562"/>
      <c r="BB41" s="1563"/>
      <c r="BC41" s="1566"/>
      <c r="BD41" s="1567"/>
      <c r="BE41" s="1562"/>
      <c r="BF41" s="1567"/>
      <c r="BG41" s="1568"/>
      <c r="BH41" s="1569"/>
      <c r="BI41" s="191"/>
      <c r="BJ41" s="192"/>
      <c r="BK41" s="193"/>
      <c r="BL41" s="194"/>
      <c r="BM41" s="1562"/>
      <c r="BN41" s="1563"/>
      <c r="BO41" s="191"/>
      <c r="BP41" s="192"/>
      <c r="BQ41" s="193"/>
      <c r="BR41" s="194"/>
      <c r="BS41" s="1562"/>
      <c r="BT41" s="1563"/>
      <c r="BU41" s="191"/>
      <c r="BV41" s="192"/>
      <c r="BW41" s="193"/>
      <c r="BX41" s="194"/>
      <c r="BY41" s="1562"/>
      <c r="BZ41" s="1563"/>
      <c r="CA41" s="191"/>
      <c r="CB41" s="192"/>
      <c r="CC41" s="193"/>
      <c r="CD41" s="194"/>
      <c r="CE41" s="1562"/>
      <c r="CF41" s="1563"/>
      <c r="CG41" s="1564">
        <f>AO41+AU41+BA41+BG41+BM41+BS41+BY41+CE41</f>
        <v>2</v>
      </c>
      <c r="CH41" s="1565"/>
      <c r="CI41" s="195">
        <f t="shared" si="0"/>
        <v>0</v>
      </c>
      <c r="CJ41" s="183">
        <f t="shared" si="0"/>
        <v>72</v>
      </c>
      <c r="CK41" s="184">
        <f t="shared" si="1"/>
        <v>34</v>
      </c>
      <c r="CL41" s="184">
        <f t="shared" si="2"/>
        <v>2</v>
      </c>
      <c r="CM41" s="184">
        <f t="shared" si="3"/>
        <v>34</v>
      </c>
    </row>
    <row r="42" spans="1:91" s="190" customFormat="1" ht="21" x14ac:dyDescent="0.25">
      <c r="A42" s="187"/>
      <c r="B42" s="187"/>
      <c r="C42" s="187"/>
      <c r="D42" s="187"/>
      <c r="E42" s="187"/>
      <c r="F42" s="1104" t="s">
        <v>146</v>
      </c>
      <c r="G42" s="1105"/>
      <c r="H42" s="1106" t="s">
        <v>147</v>
      </c>
      <c r="I42" s="980"/>
      <c r="J42" s="980"/>
      <c r="K42" s="980"/>
      <c r="L42" s="980"/>
      <c r="M42" s="980"/>
      <c r="N42" s="980"/>
      <c r="O42" s="980"/>
      <c r="P42" s="980"/>
      <c r="Q42" s="980"/>
      <c r="R42" s="980"/>
      <c r="S42" s="980"/>
      <c r="T42" s="1107"/>
      <c r="U42" s="1553">
        <v>2</v>
      </c>
      <c r="V42" s="1556"/>
      <c r="W42" s="1553"/>
      <c r="X42" s="1543"/>
      <c r="Y42" s="1553">
        <f>SUM(Y43:Z44)</f>
        <v>144</v>
      </c>
      <c r="Z42" s="947"/>
      <c r="AA42" s="1553">
        <f>SUM(AA43:AB44)</f>
        <v>60</v>
      </c>
      <c r="AB42" s="947"/>
      <c r="AC42" s="1553">
        <v>34</v>
      </c>
      <c r="AD42" s="1556"/>
      <c r="AE42" s="1455">
        <f t="shared" ref="AE42" si="4">SUM(AE43:AF44)</f>
        <v>0</v>
      </c>
      <c r="AF42" s="947"/>
      <c r="AG42" s="1554">
        <f t="shared" ref="AG42" si="5">SUM(AG43:AH44)</f>
        <v>0</v>
      </c>
      <c r="AH42" s="947"/>
      <c r="AI42" s="1554">
        <v>26</v>
      </c>
      <c r="AJ42" s="947"/>
      <c r="AK42" s="1559">
        <f t="shared" ref="AK42" si="6">SUM(AK43:AL44)</f>
        <v>0</v>
      </c>
      <c r="AL42" s="1349"/>
      <c r="AM42" s="1348">
        <f t="shared" ref="AM42" si="7">SUM(AM43:AN44)</f>
        <v>0</v>
      </c>
      <c r="AN42" s="1349"/>
      <c r="AO42" s="1560"/>
      <c r="AP42" s="1561"/>
      <c r="AQ42" s="1559">
        <f t="shared" ref="AQ42" si="8">SUM(AQ43:AR44)</f>
        <v>144</v>
      </c>
      <c r="AR42" s="1349"/>
      <c r="AS42" s="1348">
        <f t="shared" ref="AS42" si="9">SUM(AS43:AT44)</f>
        <v>60</v>
      </c>
      <c r="AT42" s="1349"/>
      <c r="AU42" s="1348">
        <f t="shared" ref="AU42" si="10">SUM(AU43:AV44)</f>
        <v>4</v>
      </c>
      <c r="AV42" s="1558"/>
      <c r="AW42" s="1553"/>
      <c r="AX42" s="947"/>
      <c r="AY42" s="1554"/>
      <c r="AZ42" s="947"/>
      <c r="BA42" s="1554"/>
      <c r="BB42" s="947"/>
      <c r="BC42" s="1559">
        <f t="shared" ref="BC42" si="11">SUM(BC43:BD44)</f>
        <v>0</v>
      </c>
      <c r="BD42" s="1349"/>
      <c r="BE42" s="1348">
        <f t="shared" ref="BE42" si="12">SUM(BE43:BF44)</f>
        <v>0</v>
      </c>
      <c r="BF42" s="1349"/>
      <c r="BG42" s="1348">
        <f t="shared" ref="BG42" si="13">SUM(BG43:BH44)</f>
        <v>0</v>
      </c>
      <c r="BH42" s="1558"/>
      <c r="BI42" s="1559">
        <f t="shared" ref="BI42" si="14">SUM(BI43:BJ44)</f>
        <v>0</v>
      </c>
      <c r="BJ42" s="1349"/>
      <c r="BK42" s="1348">
        <f t="shared" ref="BK42" si="15">SUM(BK43:BL44)</f>
        <v>0</v>
      </c>
      <c r="BL42" s="1349"/>
      <c r="BM42" s="1348">
        <f t="shared" ref="BM42" si="16">SUM(BM43:BN44)</f>
        <v>0</v>
      </c>
      <c r="BN42" s="1558"/>
      <c r="BO42" s="1559">
        <f t="shared" ref="BO42" si="17">SUM(BO43:BP44)</f>
        <v>0</v>
      </c>
      <c r="BP42" s="1349"/>
      <c r="BQ42" s="1348">
        <f t="shared" ref="BQ42" si="18">SUM(BQ43:BR44)</f>
        <v>0</v>
      </c>
      <c r="BR42" s="1349"/>
      <c r="BS42" s="1348">
        <f t="shared" ref="BS42" si="19">SUM(BS43:BT44)</f>
        <v>0</v>
      </c>
      <c r="BT42" s="1558"/>
      <c r="BU42" s="1559">
        <f t="shared" ref="BU42" si="20">SUM(BU43:BV44)</f>
        <v>0</v>
      </c>
      <c r="BV42" s="1349"/>
      <c r="BW42" s="1348">
        <f t="shared" ref="BW42" si="21">SUM(BW43:BX44)</f>
        <v>0</v>
      </c>
      <c r="BX42" s="1349"/>
      <c r="BY42" s="1348">
        <f t="shared" ref="BY42" si="22">SUM(BY43:BZ44)</f>
        <v>0</v>
      </c>
      <c r="BZ42" s="1558"/>
      <c r="CA42" s="1559">
        <f t="shared" ref="CA42" si="23">SUM(CA43:CB44)</f>
        <v>0</v>
      </c>
      <c r="CB42" s="1349"/>
      <c r="CC42" s="1348">
        <f t="shared" ref="CC42" si="24">SUM(CC43:CD44)</f>
        <v>0</v>
      </c>
      <c r="CD42" s="1349"/>
      <c r="CE42" s="1348">
        <f t="shared" ref="CE42" si="25">SUM(CE43:CF44)</f>
        <v>0</v>
      </c>
      <c r="CF42" s="1558"/>
      <c r="CG42" s="1553">
        <f t="shared" ref="CG42" si="26">SUM(CG43:CH44)</f>
        <v>4</v>
      </c>
      <c r="CH42" s="947"/>
      <c r="CI42" s="186" t="s">
        <v>148</v>
      </c>
      <c r="CJ42" s="188">
        <f>AK42+AQ42+AW42+BC42+BI42+BO42+BU42+CA42</f>
        <v>144</v>
      </c>
      <c r="CK42" s="189">
        <f>AM42+AS42+AY42+BE42+BK42+BQ42+BW42+CC42</f>
        <v>60</v>
      </c>
      <c r="CL42" s="189">
        <f>AO42+AU42+BA42+BG42+BM42+BS42+BY42+CE42</f>
        <v>4</v>
      </c>
      <c r="CM42" s="184">
        <f t="shared" si="3"/>
        <v>60</v>
      </c>
    </row>
    <row r="43" spans="1:91" s="196" customFormat="1" ht="25.95" hidden="1" customHeight="1" x14ac:dyDescent="0.25">
      <c r="A43" s="187"/>
      <c r="B43" s="187"/>
      <c r="C43" s="187"/>
      <c r="D43" s="187"/>
      <c r="E43" s="187"/>
      <c r="F43" s="1104" t="s">
        <v>149</v>
      </c>
      <c r="G43" s="1105"/>
      <c r="H43" s="1010" t="s">
        <v>150</v>
      </c>
      <c r="I43" s="1010"/>
      <c r="J43" s="1010"/>
      <c r="K43" s="1010"/>
      <c r="L43" s="1010"/>
      <c r="M43" s="1010"/>
      <c r="N43" s="1010"/>
      <c r="O43" s="1010"/>
      <c r="P43" s="1010"/>
      <c r="Q43" s="1010"/>
      <c r="R43" s="1010"/>
      <c r="S43" s="1010"/>
      <c r="T43" s="1010"/>
      <c r="U43" s="871"/>
      <c r="V43" s="774"/>
      <c r="W43" s="871"/>
      <c r="X43" s="812"/>
      <c r="Y43" s="1553">
        <v>110</v>
      </c>
      <c r="Z43" s="947"/>
      <c r="AA43" s="951">
        <f>SUM(AC43:AJ43)</f>
        <v>42</v>
      </c>
      <c r="AB43" s="951"/>
      <c r="AC43" s="1553">
        <v>22</v>
      </c>
      <c r="AD43" s="947"/>
      <c r="AE43" s="1455"/>
      <c r="AF43" s="947"/>
      <c r="AG43" s="1455"/>
      <c r="AH43" s="947"/>
      <c r="AI43" s="1455">
        <v>20</v>
      </c>
      <c r="AJ43" s="947"/>
      <c r="AK43" s="197"/>
      <c r="AL43" s="198"/>
      <c r="AM43" s="199"/>
      <c r="AN43" s="200"/>
      <c r="AO43" s="773"/>
      <c r="AP43" s="812"/>
      <c r="AQ43" s="871">
        <v>110</v>
      </c>
      <c r="AR43" s="809"/>
      <c r="AS43" s="773">
        <v>42</v>
      </c>
      <c r="AT43" s="809"/>
      <c r="AU43" s="773">
        <v>2</v>
      </c>
      <c r="AV43" s="812"/>
      <c r="AW43" s="871"/>
      <c r="AX43" s="809"/>
      <c r="AY43" s="773"/>
      <c r="AZ43" s="809"/>
      <c r="BA43" s="773"/>
      <c r="BB43" s="812"/>
      <c r="BC43" s="871"/>
      <c r="BD43" s="809"/>
      <c r="BE43" s="773"/>
      <c r="BF43" s="809"/>
      <c r="BG43" s="773"/>
      <c r="BH43" s="812"/>
      <c r="BI43" s="197"/>
      <c r="BJ43" s="198"/>
      <c r="BK43" s="199"/>
      <c r="BL43" s="200"/>
      <c r="BM43" s="773"/>
      <c r="BN43" s="812"/>
      <c r="BO43" s="197"/>
      <c r="BP43" s="198"/>
      <c r="BQ43" s="199"/>
      <c r="BR43" s="200"/>
      <c r="BS43" s="773"/>
      <c r="BT43" s="812"/>
      <c r="BU43" s="197"/>
      <c r="BV43" s="198"/>
      <c r="BW43" s="199"/>
      <c r="BX43" s="200"/>
      <c r="BY43" s="773"/>
      <c r="BZ43" s="812"/>
      <c r="CA43" s="197"/>
      <c r="CB43" s="198"/>
      <c r="CC43" s="199"/>
      <c r="CD43" s="200"/>
      <c r="CE43" s="773"/>
      <c r="CF43" s="812"/>
      <c r="CG43" s="950">
        <f>AO43+AU43+BA43+BG43+BM43+BS43+BY43+CE43</f>
        <v>2</v>
      </c>
      <c r="CH43" s="951"/>
      <c r="CI43" s="201">
        <f t="shared" ref="CI43:CJ44" si="27">AJ43+AP43+AV43+BB43+BH43+BN43+BT43+BZ43</f>
        <v>0</v>
      </c>
      <c r="CJ43" s="183">
        <f t="shared" si="27"/>
        <v>110</v>
      </c>
      <c r="CK43" s="184">
        <f t="shared" ref="CK43:CK44" si="28">AM43+AS43+AY43+BE43+BK43+BQ43+BW43+CC43</f>
        <v>42</v>
      </c>
      <c r="CL43" s="184">
        <f t="shared" ref="CL43:CL44" si="29">AO43+AU43+BA43+BG43+BM43+BS43+BY43+CE43</f>
        <v>2</v>
      </c>
      <c r="CM43" s="184">
        <f t="shared" si="3"/>
        <v>42</v>
      </c>
    </row>
    <row r="44" spans="1:91" s="196" customFormat="1" ht="25.95" hidden="1" customHeight="1" x14ac:dyDescent="0.25">
      <c r="A44" s="187"/>
      <c r="B44" s="187"/>
      <c r="C44" s="187"/>
      <c r="D44" s="187"/>
      <c r="E44" s="187"/>
      <c r="F44" s="1104" t="s">
        <v>151</v>
      </c>
      <c r="G44" s="1105"/>
      <c r="H44" s="1010" t="s">
        <v>152</v>
      </c>
      <c r="I44" s="1010"/>
      <c r="J44" s="1010"/>
      <c r="K44" s="1010"/>
      <c r="L44" s="1010"/>
      <c r="M44" s="1010"/>
      <c r="N44" s="1010"/>
      <c r="O44" s="1010"/>
      <c r="P44" s="1010"/>
      <c r="Q44" s="1010"/>
      <c r="R44" s="1010"/>
      <c r="S44" s="1010"/>
      <c r="T44" s="1010"/>
      <c r="U44" s="871"/>
      <c r="V44" s="774"/>
      <c r="W44" s="871"/>
      <c r="X44" s="812"/>
      <c r="Y44" s="1553">
        <v>34</v>
      </c>
      <c r="Z44" s="947"/>
      <c r="AA44" s="951">
        <f>SUM(AC44:AJ44)</f>
        <v>18</v>
      </c>
      <c r="AB44" s="951"/>
      <c r="AC44" s="1553">
        <v>12</v>
      </c>
      <c r="AD44" s="947"/>
      <c r="AE44" s="1455"/>
      <c r="AF44" s="947"/>
      <c r="AG44" s="1455"/>
      <c r="AH44" s="947"/>
      <c r="AI44" s="1455">
        <v>6</v>
      </c>
      <c r="AJ44" s="947"/>
      <c r="AK44" s="197"/>
      <c r="AL44" s="198"/>
      <c r="AM44" s="199"/>
      <c r="AN44" s="200"/>
      <c r="AO44" s="773"/>
      <c r="AP44" s="812"/>
      <c r="AQ44" s="871">
        <v>34</v>
      </c>
      <c r="AR44" s="809"/>
      <c r="AS44" s="773">
        <v>18</v>
      </c>
      <c r="AT44" s="809"/>
      <c r="AU44" s="773">
        <v>2</v>
      </c>
      <c r="AV44" s="812"/>
      <c r="AW44" s="871"/>
      <c r="AX44" s="809"/>
      <c r="AY44" s="773"/>
      <c r="AZ44" s="809"/>
      <c r="BA44" s="773"/>
      <c r="BB44" s="812"/>
      <c r="BC44" s="871"/>
      <c r="BD44" s="809"/>
      <c r="BE44" s="773"/>
      <c r="BF44" s="809"/>
      <c r="BG44" s="773"/>
      <c r="BH44" s="812"/>
      <c r="BI44" s="197"/>
      <c r="BJ44" s="198"/>
      <c r="BK44" s="199"/>
      <c r="BL44" s="200"/>
      <c r="BM44" s="773"/>
      <c r="BN44" s="812"/>
      <c r="BO44" s="197"/>
      <c r="BP44" s="198"/>
      <c r="BQ44" s="199"/>
      <c r="BR44" s="200"/>
      <c r="BS44" s="773"/>
      <c r="BT44" s="812"/>
      <c r="BU44" s="197"/>
      <c r="BV44" s="198"/>
      <c r="BW44" s="199"/>
      <c r="BX44" s="200"/>
      <c r="BY44" s="773"/>
      <c r="BZ44" s="812"/>
      <c r="CA44" s="197"/>
      <c r="CB44" s="198"/>
      <c r="CC44" s="199"/>
      <c r="CD44" s="200"/>
      <c r="CE44" s="773"/>
      <c r="CF44" s="812"/>
      <c r="CG44" s="950">
        <f>AO44+AU44+BA44+BG44+BM44+BS44+BY44+CE44</f>
        <v>2</v>
      </c>
      <c r="CH44" s="951"/>
      <c r="CI44" s="201">
        <f t="shared" si="27"/>
        <v>0</v>
      </c>
      <c r="CJ44" s="183">
        <f t="shared" si="27"/>
        <v>34</v>
      </c>
      <c r="CK44" s="184">
        <f t="shared" si="28"/>
        <v>18</v>
      </c>
      <c r="CL44" s="184">
        <f t="shared" si="29"/>
        <v>2</v>
      </c>
      <c r="CM44" s="184">
        <f t="shared" si="3"/>
        <v>18</v>
      </c>
    </row>
    <row r="45" spans="1:91" s="190" customFormat="1" ht="21" x14ac:dyDescent="0.25">
      <c r="A45" s="187"/>
      <c r="B45" s="187"/>
      <c r="C45" s="187"/>
      <c r="D45" s="187"/>
      <c r="E45" s="187"/>
      <c r="F45" s="1104" t="s">
        <v>153</v>
      </c>
      <c r="G45" s="1105"/>
      <c r="H45" s="1106" t="s">
        <v>154</v>
      </c>
      <c r="I45" s="980"/>
      <c r="J45" s="980"/>
      <c r="K45" s="980"/>
      <c r="L45" s="980"/>
      <c r="M45" s="980"/>
      <c r="N45" s="980"/>
      <c r="O45" s="980"/>
      <c r="P45" s="980"/>
      <c r="Q45" s="980"/>
      <c r="R45" s="980"/>
      <c r="S45" s="980"/>
      <c r="T45" s="1107"/>
      <c r="U45" s="1553">
        <v>3</v>
      </c>
      <c r="V45" s="1556"/>
      <c r="W45" s="1542"/>
      <c r="X45" s="1543"/>
      <c r="Y45" s="1553">
        <f>SUM(Y46:Z47)</f>
        <v>144</v>
      </c>
      <c r="Z45" s="947"/>
      <c r="AA45" s="951">
        <f>SUM(AA46:AB47)</f>
        <v>76</v>
      </c>
      <c r="AB45" s="1556"/>
      <c r="AC45" s="1553">
        <f>SUM(AC46:AD47)</f>
        <v>40</v>
      </c>
      <c r="AD45" s="1556"/>
      <c r="AE45" s="1455">
        <f>SUM(AE46:AF47)</f>
        <v>0</v>
      </c>
      <c r="AF45" s="947"/>
      <c r="AG45" s="1455">
        <f>SUM(AG46:AH47)</f>
        <v>0</v>
      </c>
      <c r="AH45" s="947"/>
      <c r="AI45" s="1554">
        <f>SUM(AI46:AJ47)</f>
        <v>36</v>
      </c>
      <c r="AJ45" s="947"/>
      <c r="AK45" s="1553">
        <f>SUM(AK46:AL47)</f>
        <v>0</v>
      </c>
      <c r="AL45" s="947"/>
      <c r="AM45" s="1554">
        <f>SUM(AM46:AN47)</f>
        <v>0</v>
      </c>
      <c r="AN45" s="947"/>
      <c r="AO45" s="773"/>
      <c r="AP45" s="812"/>
      <c r="AQ45" s="1553"/>
      <c r="AR45" s="947"/>
      <c r="AS45" s="1554"/>
      <c r="AT45" s="947"/>
      <c r="AU45" s="773"/>
      <c r="AV45" s="812"/>
      <c r="AW45" s="1553">
        <f>SUM(AW46:AX47)</f>
        <v>144</v>
      </c>
      <c r="AX45" s="947"/>
      <c r="AY45" s="1554">
        <f>SUM(AY46:AZ47)</f>
        <v>76</v>
      </c>
      <c r="AZ45" s="947"/>
      <c r="BA45" s="773">
        <f>SUM(BA46:BB47)</f>
        <v>4</v>
      </c>
      <c r="BB45" s="812"/>
      <c r="BC45" s="1553">
        <f>SUM(BC46:BD47)</f>
        <v>0</v>
      </c>
      <c r="BD45" s="947"/>
      <c r="BE45" s="1554">
        <f>SUM(BE46:BF47)</f>
        <v>0</v>
      </c>
      <c r="BF45" s="947"/>
      <c r="BG45" s="773"/>
      <c r="BH45" s="812"/>
      <c r="BI45" s="1553">
        <f>SUM(BI46:BJ47)</f>
        <v>0</v>
      </c>
      <c r="BJ45" s="947"/>
      <c r="BK45" s="1554">
        <f>SUM(BK46:BL47)</f>
        <v>0</v>
      </c>
      <c r="BL45" s="947"/>
      <c r="BM45" s="773"/>
      <c r="BN45" s="812"/>
      <c r="BO45" s="1553">
        <f>SUM(BO46:BP47)</f>
        <v>0</v>
      </c>
      <c r="BP45" s="947"/>
      <c r="BQ45" s="1554">
        <f>SUM(BQ46:BR47)</f>
        <v>0</v>
      </c>
      <c r="BR45" s="947"/>
      <c r="BS45" s="773"/>
      <c r="BT45" s="812"/>
      <c r="BU45" s="1553">
        <f>SUM(BU46:BV47)</f>
        <v>0</v>
      </c>
      <c r="BV45" s="947"/>
      <c r="BW45" s="1554">
        <f>SUM(BW46:BX47)</f>
        <v>0</v>
      </c>
      <c r="BX45" s="947"/>
      <c r="BY45" s="773"/>
      <c r="BZ45" s="812"/>
      <c r="CA45" s="1553">
        <f>SUM(CA46:CB47)</f>
        <v>0</v>
      </c>
      <c r="CB45" s="947"/>
      <c r="CC45" s="1554">
        <f>SUM(CC46:CD47)</f>
        <v>0</v>
      </c>
      <c r="CD45" s="947"/>
      <c r="CE45" s="773"/>
      <c r="CF45" s="812"/>
      <c r="CG45" s="950">
        <f>SUM(CG46:CH47)</f>
        <v>4</v>
      </c>
      <c r="CH45" s="951"/>
      <c r="CI45" s="201" t="s">
        <v>155</v>
      </c>
      <c r="CJ45" s="188">
        <f t="shared" si="0"/>
        <v>144</v>
      </c>
      <c r="CK45" s="189">
        <f t="shared" si="1"/>
        <v>76</v>
      </c>
      <c r="CL45" s="189">
        <f t="shared" si="2"/>
        <v>4</v>
      </c>
      <c r="CM45" s="184">
        <f t="shared" si="3"/>
        <v>76</v>
      </c>
    </row>
    <row r="46" spans="1:91" s="196" customFormat="1" ht="25.95" hidden="1" customHeight="1" x14ac:dyDescent="0.25">
      <c r="A46" s="187"/>
      <c r="B46" s="187"/>
      <c r="C46" s="187"/>
      <c r="D46" s="187"/>
      <c r="E46" s="187"/>
      <c r="F46" s="1104" t="s">
        <v>156</v>
      </c>
      <c r="G46" s="1105"/>
      <c r="H46" s="1010" t="s">
        <v>154</v>
      </c>
      <c r="I46" s="1010"/>
      <c r="J46" s="1010"/>
      <c r="K46" s="1010"/>
      <c r="L46" s="1010"/>
      <c r="M46" s="1010"/>
      <c r="N46" s="1010"/>
      <c r="O46" s="1010"/>
      <c r="P46" s="1010"/>
      <c r="Q46" s="1010"/>
      <c r="R46" s="1010"/>
      <c r="S46" s="1010"/>
      <c r="T46" s="1010"/>
      <c r="U46" s="871"/>
      <c r="V46" s="774"/>
      <c r="W46" s="871"/>
      <c r="X46" s="812"/>
      <c r="Y46" s="1553">
        <v>84</v>
      </c>
      <c r="Z46" s="947"/>
      <c r="AA46" s="951">
        <f>SUM(AC46:AJ46)</f>
        <v>42</v>
      </c>
      <c r="AB46" s="951"/>
      <c r="AC46" s="1553">
        <v>22</v>
      </c>
      <c r="AD46" s="947"/>
      <c r="AE46" s="1455"/>
      <c r="AF46" s="947"/>
      <c r="AG46" s="1455"/>
      <c r="AH46" s="947"/>
      <c r="AI46" s="1455">
        <v>20</v>
      </c>
      <c r="AJ46" s="947"/>
      <c r="AK46" s="197"/>
      <c r="AL46" s="198"/>
      <c r="AM46" s="199"/>
      <c r="AN46" s="200"/>
      <c r="AO46" s="773"/>
      <c r="AP46" s="812"/>
      <c r="AQ46" s="871"/>
      <c r="AR46" s="809"/>
      <c r="AS46" s="773"/>
      <c r="AT46" s="809"/>
      <c r="AU46" s="773"/>
      <c r="AV46" s="812"/>
      <c r="AW46" s="871">
        <v>84</v>
      </c>
      <c r="AX46" s="809"/>
      <c r="AY46" s="773">
        <v>42</v>
      </c>
      <c r="AZ46" s="809"/>
      <c r="BA46" s="773">
        <v>2</v>
      </c>
      <c r="BB46" s="812"/>
      <c r="BC46" s="197"/>
      <c r="BD46" s="198"/>
      <c r="BE46" s="199"/>
      <c r="BF46" s="200"/>
      <c r="BG46" s="773"/>
      <c r="BH46" s="812"/>
      <c r="BI46" s="197"/>
      <c r="BJ46" s="198"/>
      <c r="BK46" s="199"/>
      <c r="BL46" s="200"/>
      <c r="BM46" s="773"/>
      <c r="BN46" s="812"/>
      <c r="BO46" s="197"/>
      <c r="BP46" s="198"/>
      <c r="BQ46" s="199"/>
      <c r="BR46" s="200"/>
      <c r="BS46" s="773"/>
      <c r="BT46" s="812"/>
      <c r="BU46" s="197"/>
      <c r="BV46" s="198"/>
      <c r="BW46" s="199"/>
      <c r="BX46" s="200"/>
      <c r="BY46" s="773"/>
      <c r="BZ46" s="812"/>
      <c r="CA46" s="197"/>
      <c r="CB46" s="198"/>
      <c r="CC46" s="199"/>
      <c r="CD46" s="200"/>
      <c r="CE46" s="773"/>
      <c r="CF46" s="812"/>
      <c r="CG46" s="950">
        <f>AO46+AU46+BA46+BG46+BM46+BS46+BY46+CE46</f>
        <v>2</v>
      </c>
      <c r="CH46" s="951"/>
      <c r="CI46" s="201" t="s">
        <v>157</v>
      </c>
      <c r="CJ46" s="183">
        <f t="shared" si="0"/>
        <v>84</v>
      </c>
      <c r="CK46" s="184">
        <f t="shared" si="1"/>
        <v>42</v>
      </c>
      <c r="CL46" s="184">
        <f t="shared" si="2"/>
        <v>2</v>
      </c>
      <c r="CM46" s="184">
        <f t="shared" si="3"/>
        <v>42</v>
      </c>
    </row>
    <row r="47" spans="1:91" s="196" customFormat="1" ht="25.95" hidden="1" customHeight="1" x14ac:dyDescent="0.25">
      <c r="A47" s="187"/>
      <c r="B47" s="187"/>
      <c r="C47" s="187"/>
      <c r="D47" s="187"/>
      <c r="E47" s="187"/>
      <c r="F47" s="1104" t="s">
        <v>158</v>
      </c>
      <c r="G47" s="1105"/>
      <c r="H47" s="1010" t="s">
        <v>159</v>
      </c>
      <c r="I47" s="1010"/>
      <c r="J47" s="1010"/>
      <c r="K47" s="1010"/>
      <c r="L47" s="1010"/>
      <c r="M47" s="1010"/>
      <c r="N47" s="1010"/>
      <c r="O47" s="1010"/>
      <c r="P47" s="1010"/>
      <c r="Q47" s="1010"/>
      <c r="R47" s="1010"/>
      <c r="S47" s="1010"/>
      <c r="T47" s="1010"/>
      <c r="U47" s="871"/>
      <c r="V47" s="774"/>
      <c r="W47" s="871"/>
      <c r="X47" s="812"/>
      <c r="Y47" s="1553">
        <v>60</v>
      </c>
      <c r="Z47" s="947"/>
      <c r="AA47" s="951">
        <f>SUM(AC47:AJ47)</f>
        <v>34</v>
      </c>
      <c r="AB47" s="951"/>
      <c r="AC47" s="1553">
        <v>18</v>
      </c>
      <c r="AD47" s="947"/>
      <c r="AE47" s="1455"/>
      <c r="AF47" s="947"/>
      <c r="AG47" s="1455"/>
      <c r="AH47" s="947"/>
      <c r="AI47" s="1455">
        <v>16</v>
      </c>
      <c r="AJ47" s="947"/>
      <c r="AK47" s="197"/>
      <c r="AL47" s="198"/>
      <c r="AM47" s="199"/>
      <c r="AN47" s="200"/>
      <c r="AO47" s="773"/>
      <c r="AP47" s="812"/>
      <c r="AQ47" s="871"/>
      <c r="AR47" s="809"/>
      <c r="AS47" s="773"/>
      <c r="AT47" s="809"/>
      <c r="AU47" s="773"/>
      <c r="AV47" s="812"/>
      <c r="AW47" s="871">
        <v>60</v>
      </c>
      <c r="AX47" s="809"/>
      <c r="AY47" s="773">
        <v>34</v>
      </c>
      <c r="AZ47" s="809"/>
      <c r="BA47" s="773">
        <v>2</v>
      </c>
      <c r="BB47" s="812"/>
      <c r="BC47" s="197"/>
      <c r="BD47" s="198"/>
      <c r="BE47" s="199"/>
      <c r="BF47" s="200"/>
      <c r="BG47" s="773"/>
      <c r="BH47" s="812"/>
      <c r="BI47" s="197"/>
      <c r="BJ47" s="198"/>
      <c r="BK47" s="199"/>
      <c r="BL47" s="200"/>
      <c r="BM47" s="773"/>
      <c r="BN47" s="812"/>
      <c r="BO47" s="197"/>
      <c r="BP47" s="198"/>
      <c r="BQ47" s="199"/>
      <c r="BR47" s="200"/>
      <c r="BS47" s="773"/>
      <c r="BT47" s="812"/>
      <c r="BU47" s="197"/>
      <c r="BV47" s="198"/>
      <c r="BW47" s="199"/>
      <c r="BX47" s="200"/>
      <c r="BY47" s="773"/>
      <c r="BZ47" s="812"/>
      <c r="CA47" s="197"/>
      <c r="CB47" s="198"/>
      <c r="CC47" s="199"/>
      <c r="CD47" s="200"/>
      <c r="CE47" s="773"/>
      <c r="CF47" s="812"/>
      <c r="CG47" s="950">
        <f>AO47+AU47+BA47+BG47+BM47+BS47+BY47+CE47</f>
        <v>2</v>
      </c>
      <c r="CH47" s="951"/>
      <c r="CI47" s="201">
        <f t="shared" si="0"/>
        <v>0</v>
      </c>
      <c r="CJ47" s="183">
        <f t="shared" si="0"/>
        <v>60</v>
      </c>
      <c r="CK47" s="184">
        <f t="shared" si="1"/>
        <v>34</v>
      </c>
      <c r="CL47" s="184">
        <f t="shared" si="2"/>
        <v>2</v>
      </c>
      <c r="CM47" s="184">
        <f t="shared" si="3"/>
        <v>34</v>
      </c>
    </row>
    <row r="48" spans="1:91" s="203" customFormat="1" ht="21.6" thickBot="1" x14ac:dyDescent="0.3">
      <c r="A48" s="187"/>
      <c r="B48" s="187"/>
      <c r="C48" s="187"/>
      <c r="D48" s="187"/>
      <c r="E48" s="187"/>
      <c r="F48" s="1104" t="s">
        <v>160</v>
      </c>
      <c r="G48" s="1105"/>
      <c r="H48" s="1106" t="s">
        <v>161</v>
      </c>
      <c r="I48" s="980"/>
      <c r="J48" s="980"/>
      <c r="K48" s="980"/>
      <c r="L48" s="980"/>
      <c r="M48" s="980"/>
      <c r="N48" s="980"/>
      <c r="O48" s="980"/>
      <c r="P48" s="980"/>
      <c r="Q48" s="980"/>
      <c r="R48" s="980"/>
      <c r="S48" s="980"/>
      <c r="T48" s="1107"/>
      <c r="U48" s="1553"/>
      <c r="V48" s="1556"/>
      <c r="W48" s="1553" t="s">
        <v>316</v>
      </c>
      <c r="X48" s="1557"/>
      <c r="Y48" s="1553">
        <f>SUM(Y49:Z50)</f>
        <v>72</v>
      </c>
      <c r="Z48" s="947"/>
      <c r="AA48" s="951">
        <f>SUM(AA49:AB50)</f>
        <v>34</v>
      </c>
      <c r="AB48" s="1556"/>
      <c r="AC48" s="1553">
        <f>SUM(AC49:AD50)</f>
        <v>18</v>
      </c>
      <c r="AD48" s="1556"/>
      <c r="AE48" s="1455">
        <f>SUM(AE49:AF50)</f>
        <v>0</v>
      </c>
      <c r="AF48" s="947"/>
      <c r="AG48" s="1455">
        <f>SUM(AG49:AH50)</f>
        <v>0</v>
      </c>
      <c r="AH48" s="947"/>
      <c r="AI48" s="1554">
        <f>SUM(AI49:AJ50)</f>
        <v>16</v>
      </c>
      <c r="AJ48" s="947"/>
      <c r="AK48" s="1553">
        <f>SUM(AK49:AL50)</f>
        <v>0</v>
      </c>
      <c r="AL48" s="947"/>
      <c r="AM48" s="1554">
        <f>SUM(AM49:AN50)</f>
        <v>0</v>
      </c>
      <c r="AN48" s="947"/>
      <c r="AO48" s="773"/>
      <c r="AP48" s="812"/>
      <c r="AQ48" s="1553"/>
      <c r="AR48" s="947"/>
      <c r="AS48" s="1554"/>
      <c r="AT48" s="947"/>
      <c r="AU48" s="948"/>
      <c r="AV48" s="949"/>
      <c r="AW48" s="1231">
        <f>SUM(AW49:AX50)</f>
        <v>0</v>
      </c>
      <c r="AX48" s="1405"/>
      <c r="AY48" s="1555">
        <f>SUM(AY49:AZ50)</f>
        <v>0</v>
      </c>
      <c r="AZ48" s="1405"/>
      <c r="BA48" s="1095">
        <f>SUM(BA49:BB50)</f>
        <v>0</v>
      </c>
      <c r="BB48" s="1213"/>
      <c r="BC48" s="1231">
        <f>SUM(BC49:BD50)</f>
        <v>72</v>
      </c>
      <c r="BD48" s="1116"/>
      <c r="BE48" s="1115">
        <f>SUM(BE49:BF50)</f>
        <v>34</v>
      </c>
      <c r="BF48" s="1116"/>
      <c r="BG48" s="1095">
        <f>SUM(BG49:BH50)</f>
        <v>2</v>
      </c>
      <c r="BH48" s="1213"/>
      <c r="BI48" s="1553">
        <f>SUM(BI49:BJ50)</f>
        <v>0</v>
      </c>
      <c r="BJ48" s="947"/>
      <c r="BK48" s="1554">
        <f>SUM(BK49:BL50)</f>
        <v>0</v>
      </c>
      <c r="BL48" s="947"/>
      <c r="BM48" s="773"/>
      <c r="BN48" s="812"/>
      <c r="BO48" s="1553">
        <f>SUM(BO49:BP50)</f>
        <v>0</v>
      </c>
      <c r="BP48" s="947"/>
      <c r="BQ48" s="1554">
        <f>SUM(BQ49:BR50)</f>
        <v>0</v>
      </c>
      <c r="BR48" s="947"/>
      <c r="BS48" s="773"/>
      <c r="BT48" s="812"/>
      <c r="BU48" s="1553">
        <f>SUM(BU49:BV50)</f>
        <v>0</v>
      </c>
      <c r="BV48" s="947"/>
      <c r="BW48" s="1554">
        <f>SUM(BW49:BX50)</f>
        <v>0</v>
      </c>
      <c r="BX48" s="947"/>
      <c r="BY48" s="773"/>
      <c r="BZ48" s="812"/>
      <c r="CA48" s="1553">
        <f>SUM(CA49:CB50)</f>
        <v>0</v>
      </c>
      <c r="CB48" s="947"/>
      <c r="CC48" s="1554">
        <f>SUM(CC49:CD50)</f>
        <v>0</v>
      </c>
      <c r="CD48" s="947"/>
      <c r="CE48" s="773"/>
      <c r="CF48" s="812"/>
      <c r="CG48" s="950">
        <f>SUM(CG49:CH50)</f>
        <v>2</v>
      </c>
      <c r="CH48" s="951"/>
      <c r="CI48" s="201" t="s">
        <v>162</v>
      </c>
      <c r="CJ48" s="188">
        <f t="shared" si="0"/>
        <v>72</v>
      </c>
      <c r="CK48" s="189">
        <f t="shared" si="1"/>
        <v>34</v>
      </c>
      <c r="CL48" s="189">
        <f t="shared" si="2"/>
        <v>2</v>
      </c>
      <c r="CM48" s="184">
        <f t="shared" si="3"/>
        <v>34</v>
      </c>
    </row>
    <row r="49" spans="1:91" s="196" customFormat="1" ht="25.95" hidden="1" customHeight="1" x14ac:dyDescent="0.25">
      <c r="A49" s="187"/>
      <c r="B49" s="187"/>
      <c r="C49" s="187"/>
      <c r="D49" s="187"/>
      <c r="E49" s="187"/>
      <c r="F49" s="1104" t="s">
        <v>163</v>
      </c>
      <c r="G49" s="1105"/>
      <c r="H49" s="1010" t="s">
        <v>161</v>
      </c>
      <c r="I49" s="1010"/>
      <c r="J49" s="1010"/>
      <c r="K49" s="1010"/>
      <c r="L49" s="1010"/>
      <c r="M49" s="1010"/>
      <c r="N49" s="1010"/>
      <c r="O49" s="1010"/>
      <c r="P49" s="1010"/>
      <c r="Q49" s="1010"/>
      <c r="R49" s="1010"/>
      <c r="S49" s="1010"/>
      <c r="T49" s="1010"/>
      <c r="U49" s="871"/>
      <c r="V49" s="774"/>
      <c r="W49" s="871"/>
      <c r="X49" s="812"/>
      <c r="Y49" s="1553">
        <v>38</v>
      </c>
      <c r="Z49" s="947"/>
      <c r="AA49" s="951">
        <f>SUM(AC49:AJ49)</f>
        <v>18</v>
      </c>
      <c r="AB49" s="951"/>
      <c r="AC49" s="1553">
        <v>10</v>
      </c>
      <c r="AD49" s="947"/>
      <c r="AE49" s="1455"/>
      <c r="AF49" s="947"/>
      <c r="AG49" s="1455"/>
      <c r="AH49" s="947"/>
      <c r="AI49" s="1455">
        <v>8</v>
      </c>
      <c r="AJ49" s="947"/>
      <c r="AK49" s="197"/>
      <c r="AL49" s="198"/>
      <c r="AM49" s="199"/>
      <c r="AN49" s="200"/>
      <c r="AO49" s="773"/>
      <c r="AP49" s="812"/>
      <c r="AQ49" s="871"/>
      <c r="AR49" s="809"/>
      <c r="AS49" s="773"/>
      <c r="AT49" s="809"/>
      <c r="AU49" s="948"/>
      <c r="AV49" s="949"/>
      <c r="AW49" s="871"/>
      <c r="AX49" s="809"/>
      <c r="AY49" s="773"/>
      <c r="AZ49" s="809"/>
      <c r="BA49" s="948"/>
      <c r="BB49" s="949"/>
      <c r="BC49" s="871">
        <v>38</v>
      </c>
      <c r="BD49" s="809"/>
      <c r="BE49" s="773">
        <v>18</v>
      </c>
      <c r="BF49" s="809"/>
      <c r="BG49" s="948">
        <v>1</v>
      </c>
      <c r="BH49" s="949"/>
      <c r="BI49" s="197"/>
      <c r="BJ49" s="198"/>
      <c r="BK49" s="199"/>
      <c r="BL49" s="200"/>
      <c r="BM49" s="773"/>
      <c r="BN49" s="812"/>
      <c r="BO49" s="197"/>
      <c r="BP49" s="198"/>
      <c r="BQ49" s="199"/>
      <c r="BR49" s="200"/>
      <c r="BS49" s="773"/>
      <c r="BT49" s="812"/>
      <c r="BU49" s="197"/>
      <c r="BV49" s="198"/>
      <c r="BW49" s="199"/>
      <c r="BX49" s="200"/>
      <c r="BY49" s="773"/>
      <c r="BZ49" s="812"/>
      <c r="CA49" s="197"/>
      <c r="CB49" s="198"/>
      <c r="CC49" s="199"/>
      <c r="CD49" s="200"/>
      <c r="CE49" s="773"/>
      <c r="CF49" s="812"/>
      <c r="CG49" s="950">
        <f>AO49+AU49+BA49+BG49+BM49+BS49+BY49+CE49</f>
        <v>1</v>
      </c>
      <c r="CH49" s="951"/>
      <c r="CI49" s="201" t="s">
        <v>164</v>
      </c>
      <c r="CJ49" s="183">
        <f t="shared" si="0"/>
        <v>38</v>
      </c>
      <c r="CK49" s="184">
        <f t="shared" si="1"/>
        <v>18</v>
      </c>
      <c r="CL49" s="184">
        <f t="shared" si="2"/>
        <v>1</v>
      </c>
      <c r="CM49" s="184">
        <f t="shared" si="3"/>
        <v>18</v>
      </c>
    </row>
    <row r="50" spans="1:91" s="196" customFormat="1" ht="28.2" hidden="1" customHeight="1" thickBot="1" x14ac:dyDescent="0.3">
      <c r="A50" s="190"/>
      <c r="B50" s="190"/>
      <c r="C50" s="190"/>
      <c r="D50" s="190"/>
      <c r="E50" s="190"/>
      <c r="F50" s="1104" t="s">
        <v>165</v>
      </c>
      <c r="G50" s="1105"/>
      <c r="H50" s="980" t="s">
        <v>166</v>
      </c>
      <c r="I50" s="980"/>
      <c r="J50" s="980"/>
      <c r="K50" s="980"/>
      <c r="L50" s="980"/>
      <c r="M50" s="980"/>
      <c r="N50" s="980"/>
      <c r="O50" s="980"/>
      <c r="P50" s="980"/>
      <c r="Q50" s="980"/>
      <c r="R50" s="980"/>
      <c r="S50" s="980"/>
      <c r="T50" s="980"/>
      <c r="U50" s="871"/>
      <c r="V50" s="774"/>
      <c r="W50" s="871"/>
      <c r="X50" s="812"/>
      <c r="Y50" s="1553">
        <v>34</v>
      </c>
      <c r="Z50" s="947"/>
      <c r="AA50" s="951">
        <f>SUM(AC50:AJ50)</f>
        <v>16</v>
      </c>
      <c r="AB50" s="951"/>
      <c r="AC50" s="1553">
        <v>8</v>
      </c>
      <c r="AD50" s="947"/>
      <c r="AE50" s="1455"/>
      <c r="AF50" s="947"/>
      <c r="AG50" s="1455"/>
      <c r="AH50" s="947"/>
      <c r="AI50" s="1455">
        <v>8</v>
      </c>
      <c r="AJ50" s="947"/>
      <c r="AK50" s="197"/>
      <c r="AL50" s="198"/>
      <c r="AM50" s="199"/>
      <c r="AN50" s="200"/>
      <c r="AO50" s="773"/>
      <c r="AP50" s="812"/>
      <c r="AQ50" s="871"/>
      <c r="AR50" s="809"/>
      <c r="AS50" s="773"/>
      <c r="AT50" s="809"/>
      <c r="AU50" s="948"/>
      <c r="AV50" s="949"/>
      <c r="AW50" s="871"/>
      <c r="AX50" s="809"/>
      <c r="AY50" s="773"/>
      <c r="AZ50" s="809"/>
      <c r="BA50" s="948"/>
      <c r="BB50" s="949"/>
      <c r="BC50" s="871">
        <v>34</v>
      </c>
      <c r="BD50" s="809"/>
      <c r="BE50" s="773">
        <v>16</v>
      </c>
      <c r="BF50" s="809"/>
      <c r="BG50" s="948">
        <v>1</v>
      </c>
      <c r="BH50" s="949"/>
      <c r="BI50" s="197"/>
      <c r="BJ50" s="198"/>
      <c r="BK50" s="199"/>
      <c r="BL50" s="200"/>
      <c r="BM50" s="773"/>
      <c r="BN50" s="812"/>
      <c r="BO50" s="197"/>
      <c r="BP50" s="198"/>
      <c r="BQ50" s="199"/>
      <c r="BR50" s="200"/>
      <c r="BS50" s="773"/>
      <c r="BT50" s="812"/>
      <c r="BU50" s="197"/>
      <c r="BV50" s="198"/>
      <c r="BW50" s="199"/>
      <c r="BX50" s="200"/>
      <c r="BY50" s="773"/>
      <c r="BZ50" s="812"/>
      <c r="CA50" s="197"/>
      <c r="CB50" s="198"/>
      <c r="CC50" s="199"/>
      <c r="CD50" s="200"/>
      <c r="CE50" s="773"/>
      <c r="CF50" s="812"/>
      <c r="CG50" s="950">
        <f>AO50+AU50+BA50+BG50+BM50+BS50+BY50+CE50</f>
        <v>1</v>
      </c>
      <c r="CH50" s="951"/>
      <c r="CI50" s="201">
        <f t="shared" si="0"/>
        <v>0</v>
      </c>
      <c r="CJ50" s="183">
        <f t="shared" si="0"/>
        <v>34</v>
      </c>
      <c r="CK50" s="184">
        <f t="shared" si="1"/>
        <v>16</v>
      </c>
      <c r="CL50" s="184">
        <f t="shared" si="2"/>
        <v>1</v>
      </c>
      <c r="CM50" s="184">
        <f t="shared" si="3"/>
        <v>16</v>
      </c>
    </row>
    <row r="51" spans="1:91" s="182" customFormat="1" ht="42" customHeight="1" thickTop="1" thickBot="1" x14ac:dyDescent="0.3">
      <c r="A51" s="185"/>
      <c r="B51" s="185"/>
      <c r="C51" s="185"/>
      <c r="D51" s="185"/>
      <c r="E51" s="185"/>
      <c r="F51" s="1373" t="s">
        <v>167</v>
      </c>
      <c r="G51" s="1374"/>
      <c r="H51" s="1386" t="s">
        <v>168</v>
      </c>
      <c r="I51" s="1149"/>
      <c r="J51" s="1149"/>
      <c r="K51" s="1149"/>
      <c r="L51" s="1149"/>
      <c r="M51" s="1149"/>
      <c r="N51" s="1149"/>
      <c r="O51" s="1149"/>
      <c r="P51" s="1149"/>
      <c r="Q51" s="1149"/>
      <c r="R51" s="1149"/>
      <c r="S51" s="1149"/>
      <c r="T51" s="1387"/>
      <c r="U51" s="1285"/>
      <c r="V51" s="1388"/>
      <c r="W51" s="1285"/>
      <c r="X51" s="1285"/>
      <c r="Y51" s="1120">
        <f>SUM(Y52:Z54)</f>
        <v>740</v>
      </c>
      <c r="Z51" s="1121"/>
      <c r="AA51" s="1146">
        <f>SUM(AA52:AB54)</f>
        <v>406</v>
      </c>
      <c r="AB51" s="1147"/>
      <c r="AC51" s="1120">
        <f t="shared" ref="AC51" si="30">SUM(AC52:AD54)</f>
        <v>204</v>
      </c>
      <c r="AD51" s="1121"/>
      <c r="AE51" s="1146">
        <f t="shared" ref="AE51" si="31">SUM(AE52:AF54)</f>
        <v>50</v>
      </c>
      <c r="AF51" s="1121"/>
      <c r="AG51" s="1146">
        <f t="shared" ref="AG51" si="32">SUM(AG52:AH54)</f>
        <v>152</v>
      </c>
      <c r="AH51" s="1121"/>
      <c r="AI51" s="1146">
        <f t="shared" ref="AI51" si="33">SUM(AI52:AJ54)</f>
        <v>0</v>
      </c>
      <c r="AJ51" s="1147"/>
      <c r="AK51" s="1120">
        <f t="shared" ref="AK51" si="34">SUM(AK52:AL54)</f>
        <v>330</v>
      </c>
      <c r="AL51" s="1121"/>
      <c r="AM51" s="1146">
        <f t="shared" ref="AM51" si="35">SUM(AM52:AN54)</f>
        <v>186</v>
      </c>
      <c r="AN51" s="1121"/>
      <c r="AO51" s="1146">
        <f t="shared" ref="AO51" si="36">SUM(AO52:AP54)</f>
        <v>10</v>
      </c>
      <c r="AP51" s="1147"/>
      <c r="AQ51" s="1120">
        <f t="shared" ref="AQ51" si="37">SUM(AQ52:AR54)</f>
        <v>410</v>
      </c>
      <c r="AR51" s="1121"/>
      <c r="AS51" s="1146">
        <f t="shared" ref="AS51" si="38">SUM(AS52:AT54)</f>
        <v>220</v>
      </c>
      <c r="AT51" s="1121"/>
      <c r="AU51" s="1146">
        <f t="shared" ref="AU51" si="39">SUM(AU52:AV54)</f>
        <v>12</v>
      </c>
      <c r="AV51" s="1147"/>
      <c r="AW51" s="1120">
        <f t="shared" ref="AW51" si="40">SUM(AW52:AX54)</f>
        <v>0</v>
      </c>
      <c r="AX51" s="1121"/>
      <c r="AY51" s="1146">
        <f t="shared" ref="AY51" si="41">SUM(AY52:AZ54)</f>
        <v>0</v>
      </c>
      <c r="AZ51" s="1121"/>
      <c r="BA51" s="1146">
        <f t="shared" ref="BA51" si="42">SUM(BA52:BB54)</f>
        <v>0</v>
      </c>
      <c r="BB51" s="1147"/>
      <c r="BC51" s="1120">
        <f t="shared" ref="BC51" si="43">SUM(BC52:BD54)</f>
        <v>0</v>
      </c>
      <c r="BD51" s="1121"/>
      <c r="BE51" s="1146">
        <f t="shared" ref="BE51" si="44">SUM(BE52:BF54)</f>
        <v>0</v>
      </c>
      <c r="BF51" s="1121"/>
      <c r="BG51" s="1146">
        <f t="shared" ref="BG51" si="45">SUM(BG52:BH54)</f>
        <v>0</v>
      </c>
      <c r="BH51" s="1147"/>
      <c r="BI51" s="1120">
        <f t="shared" ref="BI51" si="46">SUM(BI52:BJ54)</f>
        <v>0</v>
      </c>
      <c r="BJ51" s="1121"/>
      <c r="BK51" s="1146">
        <f t="shared" ref="BK51" si="47">SUM(BK52:BL54)</f>
        <v>0</v>
      </c>
      <c r="BL51" s="1121"/>
      <c r="BM51" s="1146">
        <f t="shared" ref="BM51" si="48">SUM(BM52:BN54)</f>
        <v>0</v>
      </c>
      <c r="BN51" s="1147"/>
      <c r="BO51" s="1120">
        <f t="shared" ref="BO51" si="49">SUM(BO52:BP54)</f>
        <v>0</v>
      </c>
      <c r="BP51" s="1121"/>
      <c r="BQ51" s="1146">
        <f t="shared" ref="BQ51" si="50">SUM(BQ52:BR54)</f>
        <v>0</v>
      </c>
      <c r="BR51" s="1121"/>
      <c r="BS51" s="1146">
        <f t="shared" ref="BS51" si="51">SUM(BS52:BT54)</f>
        <v>0</v>
      </c>
      <c r="BT51" s="1147"/>
      <c r="BU51" s="1120">
        <f t="shared" ref="BU51" si="52">SUM(BU52:BV54)</f>
        <v>0</v>
      </c>
      <c r="BV51" s="1121"/>
      <c r="BW51" s="1146">
        <f t="shared" ref="BW51" si="53">SUM(BW52:BX54)</f>
        <v>0</v>
      </c>
      <c r="BX51" s="1121"/>
      <c r="BY51" s="1146">
        <f t="shared" ref="BY51" si="54">SUM(BY52:BZ54)</f>
        <v>0</v>
      </c>
      <c r="BZ51" s="1147"/>
      <c r="CA51" s="1120">
        <f t="shared" ref="CA51" si="55">SUM(CA52:CB54)</f>
        <v>0</v>
      </c>
      <c r="CB51" s="1121"/>
      <c r="CC51" s="1146">
        <f t="shared" ref="CC51" si="56">SUM(CC52:CD54)</f>
        <v>0</v>
      </c>
      <c r="CD51" s="1121"/>
      <c r="CE51" s="1146">
        <f t="shared" ref="CE51" si="57">SUM(CE52:CF54)</f>
        <v>0</v>
      </c>
      <c r="CF51" s="1147"/>
      <c r="CG51" s="1120">
        <f t="shared" ref="CG51" si="58">SUM(CG52:CH54)</f>
        <v>22</v>
      </c>
      <c r="CH51" s="1397"/>
      <c r="CI51" s="201" t="s">
        <v>169</v>
      </c>
      <c r="CJ51" s="183">
        <f t="shared" si="0"/>
        <v>740</v>
      </c>
      <c r="CK51" s="184">
        <f t="shared" si="1"/>
        <v>406</v>
      </c>
      <c r="CL51" s="184">
        <f t="shared" si="2"/>
        <v>22</v>
      </c>
      <c r="CM51" s="184">
        <f t="shared" si="3"/>
        <v>406</v>
      </c>
    </row>
    <row r="52" spans="1:91" s="190" customFormat="1" ht="21.6" thickTop="1" x14ac:dyDescent="0.25">
      <c r="A52" s="204">
        <f>ROUND(1,1)*Y52/36</f>
        <v>11.111111111111111</v>
      </c>
      <c r="B52" s="204">
        <f t="shared" ref="B52:B54" si="59">ROUND(1,1)*Y52/40</f>
        <v>10</v>
      </c>
      <c r="C52" s="205">
        <f t="shared" ref="C52:C53" si="60">(Y52-2*36)/AA52</f>
        <v>1.607843137254902</v>
      </c>
      <c r="D52" s="206">
        <f>AK52+AQ52+AW52+BC52+BI52+BO52+BU52+CA52</f>
        <v>400</v>
      </c>
      <c r="E52" s="207">
        <f t="shared" ref="E52" si="61">AM52+AS52+AY52+BE52+BK52+BQ52+BW52+CC52</f>
        <v>204</v>
      </c>
      <c r="F52" s="1350" t="s">
        <v>170</v>
      </c>
      <c r="G52" s="1351"/>
      <c r="H52" s="1548" t="s">
        <v>171</v>
      </c>
      <c r="I52" s="1528"/>
      <c r="J52" s="1528"/>
      <c r="K52" s="1528"/>
      <c r="L52" s="1528"/>
      <c r="M52" s="1528"/>
      <c r="N52" s="1528"/>
      <c r="O52" s="1528"/>
      <c r="P52" s="1528"/>
      <c r="Q52" s="1528"/>
      <c r="R52" s="1528"/>
      <c r="S52" s="1528"/>
      <c r="T52" s="1549"/>
      <c r="U52" s="1550" t="s">
        <v>172</v>
      </c>
      <c r="V52" s="1368"/>
      <c r="W52" s="208"/>
      <c r="X52" s="209"/>
      <c r="Y52" s="1551">
        <f>AK52+AQ52+AW52+BC52+BI52+BO52+BU52+CA52</f>
        <v>400</v>
      </c>
      <c r="Z52" s="1552"/>
      <c r="AA52" s="1527">
        <f>SUM(AC52:AJ52)</f>
        <v>204</v>
      </c>
      <c r="AB52" s="1358"/>
      <c r="AC52" s="1357">
        <v>102</v>
      </c>
      <c r="AD52" s="1133"/>
      <c r="AE52" s="1132"/>
      <c r="AF52" s="1133"/>
      <c r="AG52" s="1132">
        <v>102</v>
      </c>
      <c r="AH52" s="1133"/>
      <c r="AI52" s="1132"/>
      <c r="AJ52" s="1358"/>
      <c r="AK52" s="1361">
        <v>200</v>
      </c>
      <c r="AL52" s="1362"/>
      <c r="AM52" s="1132">
        <v>102</v>
      </c>
      <c r="AN52" s="1133"/>
      <c r="AO52" s="1381">
        <v>6</v>
      </c>
      <c r="AP52" s="1432"/>
      <c r="AQ52" s="1357">
        <v>200</v>
      </c>
      <c r="AR52" s="1133"/>
      <c r="AS52" s="1132">
        <v>102</v>
      </c>
      <c r="AT52" s="1133"/>
      <c r="AU52" s="1381">
        <v>6</v>
      </c>
      <c r="AV52" s="1432"/>
      <c r="AW52" s="1357"/>
      <c r="AX52" s="1133"/>
      <c r="AY52" s="1132"/>
      <c r="AZ52" s="1133"/>
      <c r="BA52" s="1431">
        <f>ROUND(1,1)*AW52/40</f>
        <v>0</v>
      </c>
      <c r="BB52" s="1428"/>
      <c r="BC52" s="1357"/>
      <c r="BD52" s="1133"/>
      <c r="BE52" s="1132"/>
      <c r="BF52" s="1133"/>
      <c r="BG52" s="1431">
        <f>ROUND(1,1)*BC52/40</f>
        <v>0</v>
      </c>
      <c r="BH52" s="1428"/>
      <c r="BI52" s="1357"/>
      <c r="BJ52" s="1133"/>
      <c r="BK52" s="1132"/>
      <c r="BL52" s="1133"/>
      <c r="BM52" s="1431">
        <f>ROUND(1,1)*BI52/40</f>
        <v>0</v>
      </c>
      <c r="BN52" s="1428"/>
      <c r="BO52" s="1357"/>
      <c r="BP52" s="1133"/>
      <c r="BQ52" s="1132"/>
      <c r="BR52" s="1133"/>
      <c r="BS52" s="1431">
        <f>ROUND(1,1)*BO52/40</f>
        <v>0</v>
      </c>
      <c r="BT52" s="1428"/>
      <c r="BU52" s="1357"/>
      <c r="BV52" s="1133"/>
      <c r="BW52" s="1132"/>
      <c r="BX52" s="1133"/>
      <c r="BY52" s="1431">
        <f>ROUND(1,1)*BU52/40</f>
        <v>0</v>
      </c>
      <c r="BZ52" s="1428"/>
      <c r="CA52" s="1357"/>
      <c r="CB52" s="1133"/>
      <c r="CC52" s="1132"/>
      <c r="CD52" s="1133"/>
      <c r="CE52" s="1431">
        <f>ROUND(1,1)*CA52/40</f>
        <v>0</v>
      </c>
      <c r="CF52" s="1428"/>
      <c r="CG52" s="1361">
        <f>AO52+AU52+BA52+BG52+BM52+BS52+BY52+CE52</f>
        <v>12</v>
      </c>
      <c r="CH52" s="1383"/>
      <c r="CI52" s="186"/>
      <c r="CJ52" s="183">
        <f t="shared" si="0"/>
        <v>400</v>
      </c>
      <c r="CK52" s="184">
        <f t="shared" si="1"/>
        <v>204</v>
      </c>
      <c r="CL52" s="210">
        <f t="shared" si="2"/>
        <v>12</v>
      </c>
      <c r="CM52" s="184">
        <f t="shared" si="3"/>
        <v>204</v>
      </c>
    </row>
    <row r="53" spans="1:91" s="190" customFormat="1" ht="21" x14ac:dyDescent="0.25">
      <c r="A53" s="204">
        <f t="shared" ref="A53:A54" si="62">ROUND(1,1)*Y53/36</f>
        <v>6.666666666666667</v>
      </c>
      <c r="B53" s="204">
        <f t="shared" si="59"/>
        <v>6</v>
      </c>
      <c r="C53" s="205">
        <f t="shared" si="60"/>
        <v>1.1052631578947369</v>
      </c>
      <c r="D53" s="206">
        <f t="shared" ref="D53" si="63">AK53+AQ53+AW53+BC53+BI53+BO53+BU53+CA53</f>
        <v>240</v>
      </c>
      <c r="E53" s="207">
        <f>AM53+AS53+AY53+BE53+BK53+BQ53+BW53+CC53</f>
        <v>152</v>
      </c>
      <c r="F53" s="1104" t="s">
        <v>173</v>
      </c>
      <c r="G53" s="1105"/>
      <c r="H53" s="1544" t="s">
        <v>174</v>
      </c>
      <c r="I53" s="1545"/>
      <c r="J53" s="1545"/>
      <c r="K53" s="1545"/>
      <c r="L53" s="1545"/>
      <c r="M53" s="1545"/>
      <c r="N53" s="1545"/>
      <c r="O53" s="1545"/>
      <c r="P53" s="1545"/>
      <c r="Q53" s="1545"/>
      <c r="R53" s="1545"/>
      <c r="S53" s="1545"/>
      <c r="T53" s="1546"/>
      <c r="U53" s="1547" t="s">
        <v>172</v>
      </c>
      <c r="V53" s="1436"/>
      <c r="W53" s="211"/>
      <c r="X53" s="212"/>
      <c r="Y53" s="1353">
        <f>AK53+AQ53+AW53+BC53+BI53+BO53+BU53+CA53</f>
        <v>240</v>
      </c>
      <c r="Z53" s="1354"/>
      <c r="AA53" s="776">
        <f>SUM(AC53:AJ53)</f>
        <v>152</v>
      </c>
      <c r="AB53" s="1013"/>
      <c r="AC53" s="1012">
        <v>68</v>
      </c>
      <c r="AD53" s="777"/>
      <c r="AE53" s="775">
        <v>34</v>
      </c>
      <c r="AF53" s="777"/>
      <c r="AG53" s="775">
        <v>50</v>
      </c>
      <c r="AH53" s="777"/>
      <c r="AI53" s="775"/>
      <c r="AJ53" s="1013"/>
      <c r="AK53" s="950">
        <v>130</v>
      </c>
      <c r="AL53" s="991"/>
      <c r="AM53" s="773">
        <v>84</v>
      </c>
      <c r="AN53" s="809"/>
      <c r="AO53" s="948">
        <v>4</v>
      </c>
      <c r="AP53" s="949"/>
      <c r="AQ53" s="871">
        <v>110</v>
      </c>
      <c r="AR53" s="809"/>
      <c r="AS53" s="773">
        <v>68</v>
      </c>
      <c r="AT53" s="809"/>
      <c r="AU53" s="948">
        <v>3</v>
      </c>
      <c r="AV53" s="949"/>
      <c r="AW53" s="871"/>
      <c r="AX53" s="809"/>
      <c r="AY53" s="773"/>
      <c r="AZ53" s="809"/>
      <c r="BA53" s="948"/>
      <c r="BB53" s="949"/>
      <c r="BC53" s="1012"/>
      <c r="BD53" s="777"/>
      <c r="BE53" s="775"/>
      <c r="BF53" s="777"/>
      <c r="BG53" s="1005">
        <f>ROUND(1,1)*BC53/40</f>
        <v>0</v>
      </c>
      <c r="BH53" s="1006"/>
      <c r="BI53" s="1012"/>
      <c r="BJ53" s="777"/>
      <c r="BK53" s="775"/>
      <c r="BL53" s="777"/>
      <c r="BM53" s="1005">
        <f>ROUND(1,1)*BI53/40</f>
        <v>0</v>
      </c>
      <c r="BN53" s="1006"/>
      <c r="BO53" s="1012"/>
      <c r="BP53" s="777"/>
      <c r="BQ53" s="775"/>
      <c r="BR53" s="777"/>
      <c r="BS53" s="1005">
        <f>ROUND(1,1)*BO53/40</f>
        <v>0</v>
      </c>
      <c r="BT53" s="1006"/>
      <c r="BU53" s="1012"/>
      <c r="BV53" s="777"/>
      <c r="BW53" s="775"/>
      <c r="BX53" s="777"/>
      <c r="BY53" s="1005">
        <f>ROUND(1,1)*BU53/40</f>
        <v>0</v>
      </c>
      <c r="BZ53" s="1006"/>
      <c r="CA53" s="1012"/>
      <c r="CB53" s="777"/>
      <c r="CC53" s="775"/>
      <c r="CD53" s="777"/>
      <c r="CE53" s="1005">
        <f>ROUND(1,1)*CA53/40</f>
        <v>0</v>
      </c>
      <c r="CF53" s="1006"/>
      <c r="CG53" s="1036">
        <f>AO53+AU53+BA53+BG53+BM53+BS53+BY53+CE53</f>
        <v>7</v>
      </c>
      <c r="CH53" s="1365"/>
      <c r="CI53" s="186"/>
      <c r="CJ53" s="183">
        <f t="shared" si="0"/>
        <v>240</v>
      </c>
      <c r="CK53" s="184">
        <f t="shared" si="1"/>
        <v>152</v>
      </c>
      <c r="CL53" s="210">
        <f t="shared" si="2"/>
        <v>7</v>
      </c>
      <c r="CM53" s="184">
        <f t="shared" si="3"/>
        <v>152</v>
      </c>
    </row>
    <row r="54" spans="1:91" s="203" customFormat="1" ht="21.6" thickBot="1" x14ac:dyDescent="0.3">
      <c r="A54" s="204">
        <f t="shared" si="62"/>
        <v>2.7777777777777777</v>
      </c>
      <c r="B54" s="204">
        <f t="shared" si="59"/>
        <v>2.5</v>
      </c>
      <c r="C54" s="205">
        <f>(Y54-36)/AA54</f>
        <v>1.28</v>
      </c>
      <c r="D54" s="213"/>
      <c r="E54" s="207">
        <f t="shared" ref="E54" si="64">AM54+AS54+AY54+BE54+BK54+BQ54+BW54+CC54</f>
        <v>50</v>
      </c>
      <c r="F54" s="1104" t="s">
        <v>175</v>
      </c>
      <c r="G54" s="1105"/>
      <c r="H54" s="1539" t="s">
        <v>176</v>
      </c>
      <c r="I54" s="1540"/>
      <c r="J54" s="1540"/>
      <c r="K54" s="1540"/>
      <c r="L54" s="1540"/>
      <c r="M54" s="1540"/>
      <c r="N54" s="1540"/>
      <c r="O54" s="1540"/>
      <c r="P54" s="1540"/>
      <c r="Q54" s="1540"/>
      <c r="R54" s="1540"/>
      <c r="S54" s="1540"/>
      <c r="T54" s="1541"/>
      <c r="U54" s="871">
        <v>2</v>
      </c>
      <c r="V54" s="774"/>
      <c r="W54" s="1542"/>
      <c r="X54" s="1543"/>
      <c r="Y54" s="985">
        <f>AK54+AQ54+AW54+BC54+BI54+BO54+BU54+CA54</f>
        <v>100</v>
      </c>
      <c r="Z54" s="986"/>
      <c r="AA54" s="774">
        <v>50</v>
      </c>
      <c r="AB54" s="812"/>
      <c r="AC54" s="776">
        <v>34</v>
      </c>
      <c r="AD54" s="777"/>
      <c r="AE54" s="1455">
        <v>16</v>
      </c>
      <c r="AF54" s="1456"/>
      <c r="AG54" s="1457"/>
      <c r="AH54" s="1458"/>
      <c r="AI54" s="775"/>
      <c r="AJ54" s="777"/>
      <c r="AK54" s="950"/>
      <c r="AL54" s="991"/>
      <c r="AM54" s="773"/>
      <c r="AN54" s="809"/>
      <c r="AO54" s="948"/>
      <c r="AP54" s="949"/>
      <c r="AQ54" s="950">
        <v>100</v>
      </c>
      <c r="AR54" s="991"/>
      <c r="AS54" s="773">
        <v>50</v>
      </c>
      <c r="AT54" s="809"/>
      <c r="AU54" s="948">
        <v>3</v>
      </c>
      <c r="AV54" s="949"/>
      <c r="AW54" s="871"/>
      <c r="AX54" s="809"/>
      <c r="AY54" s="773"/>
      <c r="AZ54" s="809"/>
      <c r="BA54" s="967">
        <f t="shared" ref="BA54" si="65">ROUND(1,1)*AW54/40</f>
        <v>0</v>
      </c>
      <c r="BB54" s="968"/>
      <c r="BC54" s="871"/>
      <c r="BD54" s="809"/>
      <c r="BE54" s="773"/>
      <c r="BF54" s="809"/>
      <c r="BG54" s="967"/>
      <c r="BH54" s="968"/>
      <c r="BI54" s="871"/>
      <c r="BJ54" s="809"/>
      <c r="BK54" s="773"/>
      <c r="BL54" s="809"/>
      <c r="BM54" s="967">
        <f t="shared" ref="BM54" si="66">ROUND(1,1)*BI54/40</f>
        <v>0</v>
      </c>
      <c r="BN54" s="968"/>
      <c r="BO54" s="871"/>
      <c r="BP54" s="809"/>
      <c r="BQ54" s="773"/>
      <c r="BR54" s="809"/>
      <c r="BS54" s="967">
        <f t="shared" ref="BS54" si="67">ROUND(1,1)*BO54/40</f>
        <v>0</v>
      </c>
      <c r="BT54" s="968"/>
      <c r="BU54" s="871"/>
      <c r="BV54" s="809"/>
      <c r="BW54" s="773"/>
      <c r="BX54" s="809"/>
      <c r="BY54" s="967">
        <f t="shared" ref="BY54" si="68">ROUND(1,1)*BU54/40</f>
        <v>0</v>
      </c>
      <c r="BZ54" s="968"/>
      <c r="CA54" s="871"/>
      <c r="CB54" s="809"/>
      <c r="CC54" s="773"/>
      <c r="CD54" s="809"/>
      <c r="CE54" s="967">
        <f t="shared" ref="CE54" si="69">ROUND(1,1)*CA54/40</f>
        <v>0</v>
      </c>
      <c r="CF54" s="968"/>
      <c r="CG54" s="950">
        <f t="shared" ref="CG54" si="70">AO54+AU54+BA54+BG54+BM54+BS54+BY54+CE54</f>
        <v>3</v>
      </c>
      <c r="CH54" s="951"/>
      <c r="CI54" s="186"/>
      <c r="CJ54" s="183">
        <f t="shared" si="0"/>
        <v>100</v>
      </c>
      <c r="CK54" s="184">
        <f t="shared" si="1"/>
        <v>50</v>
      </c>
      <c r="CL54" s="210">
        <f t="shared" si="2"/>
        <v>3</v>
      </c>
      <c r="CM54" s="184">
        <f t="shared" si="3"/>
        <v>50</v>
      </c>
    </row>
    <row r="55" spans="1:91" s="182" customFormat="1" ht="40.5" customHeight="1" thickTop="1" thickBot="1" x14ac:dyDescent="0.3">
      <c r="A55" s="185"/>
      <c r="B55" s="185"/>
      <c r="C55" s="185"/>
      <c r="D55" s="185"/>
      <c r="E55" s="185"/>
      <c r="F55" s="1373" t="s">
        <v>177</v>
      </c>
      <c r="G55" s="1374"/>
      <c r="H55" s="1386" t="s">
        <v>178</v>
      </c>
      <c r="I55" s="1149"/>
      <c r="J55" s="1149"/>
      <c r="K55" s="1149"/>
      <c r="L55" s="1149"/>
      <c r="M55" s="1149"/>
      <c r="N55" s="1149"/>
      <c r="O55" s="1149"/>
      <c r="P55" s="1149"/>
      <c r="Q55" s="1149"/>
      <c r="R55" s="1149"/>
      <c r="S55" s="1149"/>
      <c r="T55" s="1387"/>
      <c r="U55" s="1285"/>
      <c r="V55" s="1388"/>
      <c r="W55" s="1285"/>
      <c r="X55" s="1285"/>
      <c r="Y55" s="1120">
        <f>SUM(Y56:Z57)</f>
        <v>310</v>
      </c>
      <c r="Z55" s="1121"/>
      <c r="AA55" s="1146">
        <f t="shared" ref="AA55" si="71">SUM(AA56:AB57)</f>
        <v>134</v>
      </c>
      <c r="AB55" s="1147"/>
      <c r="AC55" s="1120">
        <f t="shared" ref="AC55" si="72">SUM(AC56:AD57)</f>
        <v>0</v>
      </c>
      <c r="AD55" s="1121"/>
      <c r="AE55" s="1146">
        <f t="shared" ref="AE55" si="73">SUM(AE56:AF57)</f>
        <v>0</v>
      </c>
      <c r="AF55" s="1121"/>
      <c r="AG55" s="1146">
        <f t="shared" ref="AG55" si="74">SUM(AG56:AH57)</f>
        <v>134</v>
      </c>
      <c r="AH55" s="1121"/>
      <c r="AI55" s="1146">
        <f t="shared" ref="AI55" si="75">SUM(AI56:AJ57)</f>
        <v>0</v>
      </c>
      <c r="AJ55" s="1147"/>
      <c r="AK55" s="1120">
        <f t="shared" ref="AK55" si="76">SUM(AK56:AL57)</f>
        <v>110</v>
      </c>
      <c r="AL55" s="1121"/>
      <c r="AM55" s="1146">
        <f t="shared" ref="AM55" si="77">SUM(AM56:AN57)</f>
        <v>50</v>
      </c>
      <c r="AN55" s="1121"/>
      <c r="AO55" s="1146">
        <f t="shared" ref="AO55" si="78">SUM(AO56:AP57)</f>
        <v>3</v>
      </c>
      <c r="AP55" s="1147"/>
      <c r="AQ55" s="1120">
        <f t="shared" ref="AQ55" si="79">SUM(AQ56:AR57)</f>
        <v>110</v>
      </c>
      <c r="AR55" s="1121"/>
      <c r="AS55" s="1146">
        <f t="shared" ref="AS55" si="80">SUM(AS56:AT57)</f>
        <v>50</v>
      </c>
      <c r="AT55" s="1121"/>
      <c r="AU55" s="1146">
        <f t="shared" ref="AU55" si="81">SUM(AU56:AV57)</f>
        <v>3</v>
      </c>
      <c r="AV55" s="1147"/>
      <c r="AW55" s="1120">
        <f t="shared" ref="AW55" si="82">SUM(AW56:AX57)</f>
        <v>90</v>
      </c>
      <c r="AX55" s="1121"/>
      <c r="AY55" s="1146">
        <f t="shared" ref="AY55" si="83">SUM(AY56:AZ57)</f>
        <v>34</v>
      </c>
      <c r="AZ55" s="1121"/>
      <c r="BA55" s="1146">
        <f t="shared" ref="BA55" si="84">SUM(BA56:BB57)</f>
        <v>3</v>
      </c>
      <c r="BB55" s="1147"/>
      <c r="BC55" s="1120">
        <f t="shared" ref="BC55" si="85">SUM(BC56:BD57)</f>
        <v>0</v>
      </c>
      <c r="BD55" s="1121"/>
      <c r="BE55" s="1146">
        <f t="shared" ref="BE55" si="86">SUM(BE56:BF57)</f>
        <v>0</v>
      </c>
      <c r="BF55" s="1121"/>
      <c r="BG55" s="1146">
        <f t="shared" ref="BG55" si="87">SUM(BG56:BH57)</f>
        <v>0</v>
      </c>
      <c r="BH55" s="1147"/>
      <c r="BI55" s="1120">
        <f t="shared" ref="BI55" si="88">SUM(BI56:BJ57)</f>
        <v>0</v>
      </c>
      <c r="BJ55" s="1121"/>
      <c r="BK55" s="1146">
        <f t="shared" ref="BK55" si="89">SUM(BK56:BL57)</f>
        <v>0</v>
      </c>
      <c r="BL55" s="1121"/>
      <c r="BM55" s="1146">
        <f t="shared" ref="BM55" si="90">SUM(BM56:BN57)</f>
        <v>0</v>
      </c>
      <c r="BN55" s="1147"/>
      <c r="BO55" s="1120">
        <f t="shared" ref="BO55" si="91">SUM(BO56:BP57)</f>
        <v>0</v>
      </c>
      <c r="BP55" s="1121"/>
      <c r="BQ55" s="1146">
        <f t="shared" ref="BQ55" si="92">SUM(BQ56:BR57)</f>
        <v>0</v>
      </c>
      <c r="BR55" s="1121"/>
      <c r="BS55" s="1146">
        <f t="shared" ref="BS55" si="93">SUM(BS56:BT57)</f>
        <v>0</v>
      </c>
      <c r="BT55" s="1147"/>
      <c r="BU55" s="1120">
        <f t="shared" ref="BU55" si="94">SUM(BU56:BV57)</f>
        <v>0</v>
      </c>
      <c r="BV55" s="1121"/>
      <c r="BW55" s="1146">
        <f t="shared" ref="BW55" si="95">SUM(BW56:BX57)</f>
        <v>0</v>
      </c>
      <c r="BX55" s="1121"/>
      <c r="BY55" s="1146">
        <f t="shared" ref="BY55" si="96">SUM(BY56:BZ57)</f>
        <v>0</v>
      </c>
      <c r="BZ55" s="1147"/>
      <c r="CA55" s="1120">
        <f t="shared" ref="CA55" si="97">SUM(CA56:CB57)</f>
        <v>0</v>
      </c>
      <c r="CB55" s="1121"/>
      <c r="CC55" s="1146">
        <f t="shared" ref="CC55" si="98">SUM(CC56:CD57)</f>
        <v>0</v>
      </c>
      <c r="CD55" s="1121"/>
      <c r="CE55" s="1146">
        <f t="shared" ref="CE55" si="99">SUM(CE56:CF57)</f>
        <v>0</v>
      </c>
      <c r="CF55" s="1147"/>
      <c r="CG55" s="1120">
        <f t="shared" ref="CG55" si="100">SUM(CG56:CH57)</f>
        <v>9</v>
      </c>
      <c r="CH55" s="1397"/>
      <c r="CI55" s="201">
        <f t="shared" ref="CI55:CJ93" si="101">AJ55+AP55+AV55+BB55+BH55+BN55+BT55+BZ55</f>
        <v>0</v>
      </c>
      <c r="CJ55" s="183">
        <f t="shared" si="101"/>
        <v>310</v>
      </c>
      <c r="CK55" s="184">
        <f t="shared" si="1"/>
        <v>134</v>
      </c>
      <c r="CL55" s="210">
        <f t="shared" si="2"/>
        <v>9</v>
      </c>
      <c r="CM55" s="184">
        <f t="shared" si="3"/>
        <v>134</v>
      </c>
    </row>
    <row r="56" spans="1:91" s="190" customFormat="1" ht="21.6" thickTop="1" x14ac:dyDescent="0.25">
      <c r="A56" s="204">
        <f>ROUND(1,1)*Y56/36</f>
        <v>6.1111111111111107</v>
      </c>
      <c r="B56" s="204">
        <f>ROUND(1,1)*Y56/40</f>
        <v>5.5</v>
      </c>
      <c r="C56" s="204">
        <f>(Y56-36)/AA56</f>
        <v>1.84</v>
      </c>
      <c r="D56" s="206">
        <f t="shared" ref="D56:D57" si="102">AK56+AQ56+AW56+BC56+BI56+BO56+BU56+CA56</f>
        <v>220</v>
      </c>
      <c r="E56" s="207">
        <f t="shared" ref="E56:E57" si="103">AM56+AS56+AY56+BE56+BK56+BQ56+BW56+CC56</f>
        <v>100</v>
      </c>
      <c r="F56" s="1350" t="s">
        <v>179</v>
      </c>
      <c r="G56" s="1351"/>
      <c r="H56" s="1537" t="s">
        <v>180</v>
      </c>
      <c r="I56" s="1144"/>
      <c r="J56" s="1144"/>
      <c r="K56" s="1144"/>
      <c r="L56" s="1144"/>
      <c r="M56" s="1144"/>
      <c r="N56" s="1144"/>
      <c r="O56" s="1144"/>
      <c r="P56" s="1144"/>
      <c r="Q56" s="1144"/>
      <c r="R56" s="1144"/>
      <c r="S56" s="1144"/>
      <c r="T56" s="1538"/>
      <c r="U56" s="1361">
        <v>2</v>
      </c>
      <c r="V56" s="1383"/>
      <c r="W56" s="1361">
        <v>1</v>
      </c>
      <c r="X56" s="1432"/>
      <c r="Y56" s="1437">
        <f>AK56+AQ56+AW56+BC56+BI56+BO56+BU56+CA56</f>
        <v>220</v>
      </c>
      <c r="Z56" s="1438"/>
      <c r="AA56" s="1132">
        <f>SUM(AC56:AJ56)</f>
        <v>100</v>
      </c>
      <c r="AB56" s="1358"/>
      <c r="AC56" s="1527"/>
      <c r="AD56" s="1133"/>
      <c r="AE56" s="1535"/>
      <c r="AF56" s="1536"/>
      <c r="AG56" s="1535">
        <v>100</v>
      </c>
      <c r="AH56" s="1536"/>
      <c r="AI56" s="1132"/>
      <c r="AJ56" s="1358"/>
      <c r="AK56" s="1361">
        <v>110</v>
      </c>
      <c r="AL56" s="1362"/>
      <c r="AM56" s="1132">
        <v>50</v>
      </c>
      <c r="AN56" s="1133"/>
      <c r="AO56" s="1383">
        <v>3</v>
      </c>
      <c r="AP56" s="1432"/>
      <c r="AQ56" s="1361">
        <v>110</v>
      </c>
      <c r="AR56" s="1362"/>
      <c r="AS56" s="1132">
        <v>50</v>
      </c>
      <c r="AT56" s="1133"/>
      <c r="AU56" s="1383">
        <v>3</v>
      </c>
      <c r="AV56" s="1432"/>
      <c r="AW56" s="1361"/>
      <c r="AX56" s="1362"/>
      <c r="AY56" s="1132"/>
      <c r="AZ56" s="1133"/>
      <c r="BA56" s="1427">
        <f t="shared" ref="BA56" si="104">ROUND(1,1)*AW56/40</f>
        <v>0</v>
      </c>
      <c r="BB56" s="1428"/>
      <c r="BC56" s="1361"/>
      <c r="BD56" s="1362"/>
      <c r="BE56" s="1132"/>
      <c r="BF56" s="1133"/>
      <c r="BG56" s="1427">
        <f t="shared" ref="BG56:BG57" si="105">ROUND(1,1)*BC56/40</f>
        <v>0</v>
      </c>
      <c r="BH56" s="1428"/>
      <c r="BI56" s="1361"/>
      <c r="BJ56" s="1362"/>
      <c r="BK56" s="1132"/>
      <c r="BL56" s="1133"/>
      <c r="BM56" s="1427">
        <f t="shared" ref="BM56:BM57" si="106">ROUND(1,1)*BI56/40</f>
        <v>0</v>
      </c>
      <c r="BN56" s="1428"/>
      <c r="BO56" s="1361"/>
      <c r="BP56" s="1362"/>
      <c r="BQ56" s="1132"/>
      <c r="BR56" s="1133"/>
      <c r="BS56" s="1427">
        <f t="shared" ref="BS56" si="107">ROUND(1,1)*BO56/40</f>
        <v>0</v>
      </c>
      <c r="BT56" s="1428"/>
      <c r="BU56" s="1357"/>
      <c r="BV56" s="1133"/>
      <c r="BW56" s="1132"/>
      <c r="BX56" s="1133"/>
      <c r="BY56" s="1427">
        <f t="shared" ref="BY56" si="108">ROUND(1,1)*BU56/40</f>
        <v>0</v>
      </c>
      <c r="BZ56" s="1428"/>
      <c r="CA56" s="1357"/>
      <c r="CB56" s="1133"/>
      <c r="CC56" s="1132"/>
      <c r="CD56" s="1133"/>
      <c r="CE56" s="1427">
        <f t="shared" ref="CE56:CE57" si="109">ROUND(1,1)*CA56/40</f>
        <v>0</v>
      </c>
      <c r="CF56" s="1428"/>
      <c r="CG56" s="1361">
        <f>AO56+AU56+BA56+BG56+BM56+BS56+BY56+CE56</f>
        <v>6</v>
      </c>
      <c r="CH56" s="1383"/>
      <c r="CI56" s="186" t="s">
        <v>164</v>
      </c>
      <c r="CJ56" s="183">
        <f t="shared" si="101"/>
        <v>220</v>
      </c>
      <c r="CK56" s="184">
        <f t="shared" si="1"/>
        <v>100</v>
      </c>
      <c r="CL56" s="210">
        <f t="shared" si="2"/>
        <v>6</v>
      </c>
      <c r="CM56" s="184">
        <f t="shared" si="3"/>
        <v>100</v>
      </c>
    </row>
    <row r="57" spans="1:91" s="190" customFormat="1" ht="42" customHeight="1" thickBot="1" x14ac:dyDescent="0.3">
      <c r="A57" s="204">
        <f t="shared" ref="A57" si="110">ROUND(1,1)*Y57/36</f>
        <v>2.5</v>
      </c>
      <c r="B57" s="204">
        <f>ROUND(1,1)*Y57/40</f>
        <v>2.25</v>
      </c>
      <c r="C57" s="204"/>
      <c r="D57" s="206">
        <f t="shared" si="102"/>
        <v>90</v>
      </c>
      <c r="E57" s="207">
        <f t="shared" si="103"/>
        <v>34</v>
      </c>
      <c r="F57" s="1104" t="s">
        <v>181</v>
      </c>
      <c r="G57" s="1105"/>
      <c r="H57" s="1533" t="s">
        <v>182</v>
      </c>
      <c r="I57" s="1144"/>
      <c r="J57" s="1144"/>
      <c r="K57" s="1144"/>
      <c r="L57" s="1144"/>
      <c r="M57" s="1144"/>
      <c r="N57" s="1144"/>
      <c r="O57" s="1144"/>
      <c r="P57" s="1144"/>
      <c r="Q57" s="1144"/>
      <c r="R57" s="1144"/>
      <c r="S57" s="1144"/>
      <c r="T57" s="1144"/>
      <c r="U57" s="1361"/>
      <c r="V57" s="1383"/>
      <c r="W57" s="1357">
        <v>3</v>
      </c>
      <c r="X57" s="1358"/>
      <c r="Y57" s="1353">
        <f>AK57+AQ57+AW57+BC57+BI57+BO57+BU57+CA57</f>
        <v>90</v>
      </c>
      <c r="Z57" s="1354"/>
      <c r="AA57" s="1309">
        <f>SUM(AC57:AJ57)</f>
        <v>34</v>
      </c>
      <c r="AB57" s="1440"/>
      <c r="AC57" s="1527"/>
      <c r="AD57" s="1133"/>
      <c r="AE57" s="1132"/>
      <c r="AF57" s="1133"/>
      <c r="AG57" s="1132">
        <v>34</v>
      </c>
      <c r="AH57" s="1133"/>
      <c r="AI57" s="1132"/>
      <c r="AJ57" s="1133"/>
      <c r="AK57" s="1361"/>
      <c r="AL57" s="1362"/>
      <c r="AM57" s="1132"/>
      <c r="AN57" s="1133"/>
      <c r="AO57" s="1129"/>
      <c r="AP57" s="968"/>
      <c r="AQ57" s="1361"/>
      <c r="AR57" s="1362"/>
      <c r="AS57" s="1132"/>
      <c r="AT57" s="1133"/>
      <c r="AU57" s="951"/>
      <c r="AV57" s="949"/>
      <c r="AW57" s="1361">
        <v>90</v>
      </c>
      <c r="AX57" s="1362"/>
      <c r="AY57" s="1132">
        <v>34</v>
      </c>
      <c r="AZ57" s="1133"/>
      <c r="BA57" s="951">
        <v>3</v>
      </c>
      <c r="BB57" s="949"/>
      <c r="BC57" s="1357"/>
      <c r="BD57" s="1133"/>
      <c r="BE57" s="1132"/>
      <c r="BF57" s="1133"/>
      <c r="BG57" s="1129">
        <f t="shared" si="105"/>
        <v>0</v>
      </c>
      <c r="BH57" s="968"/>
      <c r="BI57" s="1361"/>
      <c r="BJ57" s="1362"/>
      <c r="BK57" s="1132"/>
      <c r="BL57" s="1133"/>
      <c r="BM57" s="1129">
        <f t="shared" si="106"/>
        <v>0</v>
      </c>
      <c r="BN57" s="968"/>
      <c r="BO57" s="1361"/>
      <c r="BP57" s="1362"/>
      <c r="BQ57" s="1132"/>
      <c r="BR57" s="1133"/>
      <c r="BS57" s="1129"/>
      <c r="BT57" s="968"/>
      <c r="BU57" s="1361"/>
      <c r="BV57" s="1362"/>
      <c r="BW57" s="1132"/>
      <c r="BX57" s="1133"/>
      <c r="BY57" s="951"/>
      <c r="BZ57" s="949"/>
      <c r="CA57" s="871"/>
      <c r="CB57" s="809"/>
      <c r="CC57" s="773"/>
      <c r="CD57" s="809"/>
      <c r="CE57" s="1129">
        <f t="shared" si="109"/>
        <v>0</v>
      </c>
      <c r="CF57" s="968"/>
      <c r="CG57" s="950">
        <f t="shared" ref="CG57" si="111">AO57+AU57+BA57+BG57+BM57+BS57+BY57+CE57</f>
        <v>3</v>
      </c>
      <c r="CH57" s="951"/>
      <c r="CI57" s="186" t="s">
        <v>183</v>
      </c>
      <c r="CJ57" s="183">
        <f t="shared" si="101"/>
        <v>90</v>
      </c>
      <c r="CK57" s="184">
        <f t="shared" si="1"/>
        <v>34</v>
      </c>
      <c r="CL57" s="210">
        <f t="shared" si="2"/>
        <v>3</v>
      </c>
      <c r="CM57" s="184">
        <f t="shared" si="3"/>
        <v>34</v>
      </c>
    </row>
    <row r="58" spans="1:91" s="182" customFormat="1" ht="42" customHeight="1" thickTop="1" thickBot="1" x14ac:dyDescent="0.3">
      <c r="A58" s="185"/>
      <c r="B58" s="185"/>
      <c r="C58" s="185"/>
      <c r="D58" s="185"/>
      <c r="E58" s="185"/>
      <c r="F58" s="1373" t="s">
        <v>184</v>
      </c>
      <c r="G58" s="1374"/>
      <c r="H58" s="1386" t="s">
        <v>185</v>
      </c>
      <c r="I58" s="1149"/>
      <c r="J58" s="1149"/>
      <c r="K58" s="1149"/>
      <c r="L58" s="1149"/>
      <c r="M58" s="1149"/>
      <c r="N58" s="1149"/>
      <c r="O58" s="1149"/>
      <c r="P58" s="1149"/>
      <c r="Q58" s="1149"/>
      <c r="R58" s="1149"/>
      <c r="S58" s="1149"/>
      <c r="T58" s="1387"/>
      <c r="U58" s="1285"/>
      <c r="V58" s="1388"/>
      <c r="W58" s="1285"/>
      <c r="X58" s="1285"/>
      <c r="Y58" s="1120">
        <f>SUM(Y59:Z61)</f>
        <v>450</v>
      </c>
      <c r="Z58" s="1121"/>
      <c r="AA58" s="1146">
        <f>SUM(AA59:AB61)</f>
        <v>218</v>
      </c>
      <c r="AB58" s="1147"/>
      <c r="AC58" s="1120">
        <f t="shared" ref="AC58" si="112">SUM(AC59:AD61)</f>
        <v>102</v>
      </c>
      <c r="AD58" s="1121"/>
      <c r="AE58" s="1146">
        <f t="shared" ref="AE58" si="113">SUM(AE59:AF61)</f>
        <v>32</v>
      </c>
      <c r="AF58" s="1121"/>
      <c r="AG58" s="1146">
        <f t="shared" ref="AG58" si="114">SUM(AG59:AH61)</f>
        <v>84</v>
      </c>
      <c r="AH58" s="1121"/>
      <c r="AI58" s="1146">
        <f t="shared" ref="AI58" si="115">SUM(AI59:AJ61)</f>
        <v>0</v>
      </c>
      <c r="AJ58" s="1147"/>
      <c r="AK58" s="1120">
        <f t="shared" ref="AK58" si="116">SUM(AK59:AL61)</f>
        <v>220</v>
      </c>
      <c r="AL58" s="1121"/>
      <c r="AM58" s="1146">
        <f t="shared" ref="AM58" si="117">SUM(AM59:AN61)</f>
        <v>100</v>
      </c>
      <c r="AN58" s="1121"/>
      <c r="AO58" s="1146">
        <f t="shared" ref="AO58" si="118">SUM(AO59:AP61)</f>
        <v>6</v>
      </c>
      <c r="AP58" s="1147"/>
      <c r="AQ58" s="1120">
        <f t="shared" ref="AQ58" si="119">SUM(AQ59:AR61)</f>
        <v>230</v>
      </c>
      <c r="AR58" s="1121"/>
      <c r="AS58" s="1146">
        <f t="shared" ref="AS58" si="120">SUM(AS59:AT61)</f>
        <v>118</v>
      </c>
      <c r="AT58" s="1121"/>
      <c r="AU58" s="1146">
        <f t="shared" ref="AU58" si="121">SUM(AU59:AV61)</f>
        <v>6</v>
      </c>
      <c r="AV58" s="1147"/>
      <c r="AW58" s="1120">
        <f t="shared" ref="AW58" si="122">SUM(AW59:AX61)</f>
        <v>0</v>
      </c>
      <c r="AX58" s="1121"/>
      <c r="AY58" s="1146">
        <f t="shared" ref="AY58" si="123">SUM(AY59:AZ61)</f>
        <v>0</v>
      </c>
      <c r="AZ58" s="1121"/>
      <c r="BA58" s="1146">
        <f t="shared" ref="BA58" si="124">SUM(BA59:BB61)</f>
        <v>0</v>
      </c>
      <c r="BB58" s="1147"/>
      <c r="BC58" s="1120">
        <f t="shared" ref="BC58" si="125">SUM(BC59:BD61)</f>
        <v>0</v>
      </c>
      <c r="BD58" s="1121"/>
      <c r="BE58" s="1146">
        <f t="shared" ref="BE58" si="126">SUM(BE59:BF61)</f>
        <v>0</v>
      </c>
      <c r="BF58" s="1121"/>
      <c r="BG58" s="1146">
        <f t="shared" ref="BG58" si="127">SUM(BG59:BH61)</f>
        <v>0</v>
      </c>
      <c r="BH58" s="1147"/>
      <c r="BI58" s="1120">
        <f t="shared" ref="BI58" si="128">SUM(BI59:BJ61)</f>
        <v>0</v>
      </c>
      <c r="BJ58" s="1121"/>
      <c r="BK58" s="1146">
        <f t="shared" ref="BK58" si="129">SUM(BK59:BL61)</f>
        <v>0</v>
      </c>
      <c r="BL58" s="1121"/>
      <c r="BM58" s="1146">
        <f t="shared" ref="BM58" si="130">SUM(BM59:BN61)</f>
        <v>0</v>
      </c>
      <c r="BN58" s="1147"/>
      <c r="BO58" s="1120">
        <f t="shared" ref="BO58" si="131">SUM(BO59:BP61)</f>
        <v>0</v>
      </c>
      <c r="BP58" s="1121"/>
      <c r="BQ58" s="1146">
        <f t="shared" ref="BQ58" si="132">SUM(BQ59:BR61)</f>
        <v>0</v>
      </c>
      <c r="BR58" s="1121"/>
      <c r="BS58" s="1146">
        <f t="shared" ref="BS58" si="133">SUM(BS59:BT61)</f>
        <v>0</v>
      </c>
      <c r="BT58" s="1147"/>
      <c r="BU58" s="1120">
        <f t="shared" ref="BU58" si="134">SUM(BU59:BV61)</f>
        <v>0</v>
      </c>
      <c r="BV58" s="1121"/>
      <c r="BW58" s="1146">
        <f t="shared" ref="BW58" si="135">SUM(BW59:BX61)</f>
        <v>0</v>
      </c>
      <c r="BX58" s="1121"/>
      <c r="BY58" s="1146">
        <f t="shared" ref="BY58" si="136">SUM(BY59:BZ61)</f>
        <v>0</v>
      </c>
      <c r="BZ58" s="1147"/>
      <c r="CA58" s="1120">
        <f t="shared" ref="CA58" si="137">SUM(CA59:CB61)</f>
        <v>0</v>
      </c>
      <c r="CB58" s="1121"/>
      <c r="CC58" s="1146">
        <f t="shared" ref="CC58" si="138">SUM(CC59:CD61)</f>
        <v>0</v>
      </c>
      <c r="CD58" s="1121"/>
      <c r="CE58" s="1146">
        <f t="shared" ref="CE58" si="139">SUM(CE59:CF61)</f>
        <v>0</v>
      </c>
      <c r="CF58" s="1147"/>
      <c r="CG58" s="1120">
        <f>SUM(CG59:CH61)</f>
        <v>12</v>
      </c>
      <c r="CH58" s="1397"/>
      <c r="CI58" s="201">
        <f t="shared" si="101"/>
        <v>0</v>
      </c>
      <c r="CJ58" s="183">
        <f t="shared" si="101"/>
        <v>450</v>
      </c>
      <c r="CK58" s="184">
        <f t="shared" si="1"/>
        <v>218</v>
      </c>
      <c r="CL58" s="210">
        <f t="shared" si="2"/>
        <v>12</v>
      </c>
      <c r="CM58" s="184">
        <f t="shared" si="3"/>
        <v>218</v>
      </c>
    </row>
    <row r="59" spans="1:91" s="190" customFormat="1" ht="21.6" customHeight="1" thickTop="1" x14ac:dyDescent="0.25">
      <c r="A59" s="204">
        <f t="shared" ref="A59:A61" si="140">ROUND(1,1)*Y59/36</f>
        <v>6.3888888888888893</v>
      </c>
      <c r="B59" s="204">
        <f>ROUND(1,1)*Y59/40</f>
        <v>5.75</v>
      </c>
      <c r="C59" s="204">
        <f>(Y59-36)/AA59</f>
        <v>1.6440677966101696</v>
      </c>
      <c r="D59" s="206">
        <f t="shared" ref="D59:D61" si="141">AK59+AQ59+AW59+BC59+BI59+BO59+BU59+CA59</f>
        <v>230</v>
      </c>
      <c r="E59" s="207">
        <f t="shared" ref="E59:E61" si="142">AM59+AS59+AY59+BE59+BK59+BQ59+BW59+CC59</f>
        <v>118</v>
      </c>
      <c r="F59" s="1350" t="s">
        <v>186</v>
      </c>
      <c r="G59" s="1351"/>
      <c r="H59" s="1533" t="s">
        <v>187</v>
      </c>
      <c r="I59" s="1144"/>
      <c r="J59" s="1144"/>
      <c r="K59" s="1144"/>
      <c r="L59" s="1144"/>
      <c r="M59" s="1144"/>
      <c r="N59" s="1144"/>
      <c r="O59" s="1144"/>
      <c r="P59" s="1144"/>
      <c r="Q59" s="1144"/>
      <c r="R59" s="1144"/>
      <c r="S59" s="1144"/>
      <c r="T59" s="1144"/>
      <c r="U59" s="1126">
        <v>1</v>
      </c>
      <c r="V59" s="1127"/>
      <c r="W59" s="1101" t="s">
        <v>188</v>
      </c>
      <c r="X59" s="1134"/>
      <c r="Y59" s="1534">
        <f>AK59+AQ59+AW59+BC59+BI59+BO59+BU59+CA59</f>
        <v>230</v>
      </c>
      <c r="Z59" s="1438"/>
      <c r="AA59" s="1381">
        <f>SUM(AC59:AJ59)</f>
        <v>118</v>
      </c>
      <c r="AB59" s="1432"/>
      <c r="AC59" s="1527">
        <v>34</v>
      </c>
      <c r="AD59" s="1133"/>
      <c r="AE59" s="1132"/>
      <c r="AF59" s="1133"/>
      <c r="AG59" s="1132">
        <v>84</v>
      </c>
      <c r="AH59" s="1133"/>
      <c r="AI59" s="1132"/>
      <c r="AJ59" s="1133"/>
      <c r="AK59" s="1361">
        <v>110</v>
      </c>
      <c r="AL59" s="1362"/>
      <c r="AM59" s="1132">
        <v>50</v>
      </c>
      <c r="AN59" s="1133"/>
      <c r="AO59" s="1381">
        <v>3</v>
      </c>
      <c r="AP59" s="1432"/>
      <c r="AQ59" s="1357">
        <v>120</v>
      </c>
      <c r="AR59" s="1133"/>
      <c r="AS59" s="1132">
        <v>68</v>
      </c>
      <c r="AT59" s="1133"/>
      <c r="AU59" s="1383">
        <v>3</v>
      </c>
      <c r="AV59" s="1432"/>
      <c r="AW59" s="1361"/>
      <c r="AX59" s="1362"/>
      <c r="AY59" s="1132"/>
      <c r="AZ59" s="1133"/>
      <c r="BA59" s="1427"/>
      <c r="BB59" s="1428"/>
      <c r="BC59" s="1357"/>
      <c r="BD59" s="1133"/>
      <c r="BE59" s="1132"/>
      <c r="BF59" s="1133"/>
      <c r="BG59" s="1427">
        <f t="shared" ref="BG59:BG61" si="143">ROUND(1,1)*BC59/40</f>
        <v>0</v>
      </c>
      <c r="BH59" s="1428"/>
      <c r="BI59" s="1357"/>
      <c r="BJ59" s="1133"/>
      <c r="BK59" s="1132"/>
      <c r="BL59" s="1133"/>
      <c r="BM59" s="1427">
        <f t="shared" ref="BM59:BM61" si="144">ROUND(1,1)*BI59/40</f>
        <v>0</v>
      </c>
      <c r="BN59" s="1428"/>
      <c r="BO59" s="1357"/>
      <c r="BP59" s="1133"/>
      <c r="BQ59" s="1132"/>
      <c r="BR59" s="1133"/>
      <c r="BS59" s="1427">
        <f t="shared" ref="BS59:BS61" si="145">ROUND(1,1)*BO59/40</f>
        <v>0</v>
      </c>
      <c r="BT59" s="1428"/>
      <c r="BU59" s="1357"/>
      <c r="BV59" s="1133"/>
      <c r="BW59" s="1132"/>
      <c r="BX59" s="1133"/>
      <c r="BY59" s="1427">
        <f t="shared" ref="BY59:BY61" si="146">ROUND(1,1)*BU59/40</f>
        <v>0</v>
      </c>
      <c r="BZ59" s="1428"/>
      <c r="CA59" s="1357"/>
      <c r="CB59" s="1133"/>
      <c r="CC59" s="1132"/>
      <c r="CD59" s="1133"/>
      <c r="CE59" s="1427">
        <f t="shared" ref="CE59:CE61" si="147">ROUND(1,1)*CA59/40</f>
        <v>0</v>
      </c>
      <c r="CF59" s="1428"/>
      <c r="CG59" s="1361">
        <f t="shared" ref="CG59:CG61" si="148">AO59+AU59+BA59+BG59+BM59+BS59+BY59+CE59</f>
        <v>6</v>
      </c>
      <c r="CH59" s="1383"/>
      <c r="CI59" s="201" t="s">
        <v>189</v>
      </c>
      <c r="CJ59" s="183">
        <f t="shared" si="101"/>
        <v>230</v>
      </c>
      <c r="CK59" s="184">
        <f t="shared" si="1"/>
        <v>118</v>
      </c>
      <c r="CL59" s="210">
        <f t="shared" si="2"/>
        <v>6</v>
      </c>
      <c r="CM59" s="184">
        <f t="shared" si="3"/>
        <v>118</v>
      </c>
    </row>
    <row r="60" spans="1:91" s="190" customFormat="1" ht="21.6" customHeight="1" x14ac:dyDescent="0.25">
      <c r="A60" s="204">
        <f t="shared" si="140"/>
        <v>3.0555555555555554</v>
      </c>
      <c r="B60" s="204">
        <f>ROUND(1,1)*Y60/40</f>
        <v>2.75</v>
      </c>
      <c r="C60" s="204">
        <f>(Y60-36)/AA60</f>
        <v>1.48</v>
      </c>
      <c r="D60" s="206">
        <f t="shared" si="141"/>
        <v>110</v>
      </c>
      <c r="E60" s="207">
        <f t="shared" si="142"/>
        <v>50</v>
      </c>
      <c r="F60" s="1350" t="s">
        <v>190</v>
      </c>
      <c r="G60" s="1351"/>
      <c r="H60" s="979" t="s">
        <v>191</v>
      </c>
      <c r="I60" s="980"/>
      <c r="J60" s="980"/>
      <c r="K60" s="980"/>
      <c r="L60" s="980"/>
      <c r="M60" s="980"/>
      <c r="N60" s="980"/>
      <c r="O60" s="980"/>
      <c r="P60" s="980"/>
      <c r="Q60" s="980"/>
      <c r="R60" s="980"/>
      <c r="S60" s="980"/>
      <c r="T60" s="980"/>
      <c r="U60" s="950">
        <v>1</v>
      </c>
      <c r="V60" s="951"/>
      <c r="W60" s="871"/>
      <c r="X60" s="812"/>
      <c r="Y60" s="1446">
        <f t="shared" ref="Y60:Y61" si="149">AK60+AQ60+AW60+BC60+BI60+BO60+BU60+CA60</f>
        <v>110</v>
      </c>
      <c r="Z60" s="1354"/>
      <c r="AA60" s="948">
        <f>SUM(AC60:AJ60)</f>
        <v>50</v>
      </c>
      <c r="AB60" s="949"/>
      <c r="AC60" s="774">
        <v>34</v>
      </c>
      <c r="AD60" s="809"/>
      <c r="AE60" s="773">
        <v>16</v>
      </c>
      <c r="AF60" s="809"/>
      <c r="AG60" s="773"/>
      <c r="AH60" s="809"/>
      <c r="AI60" s="773"/>
      <c r="AJ60" s="809"/>
      <c r="AK60" s="950">
        <v>110</v>
      </c>
      <c r="AL60" s="991"/>
      <c r="AM60" s="773">
        <v>50</v>
      </c>
      <c r="AN60" s="809"/>
      <c r="AO60" s="948">
        <v>3</v>
      </c>
      <c r="AP60" s="949"/>
      <c r="AQ60" s="871"/>
      <c r="AR60" s="809"/>
      <c r="AS60" s="773"/>
      <c r="AT60" s="809"/>
      <c r="AU60" s="1129"/>
      <c r="AV60" s="968"/>
      <c r="AW60" s="950"/>
      <c r="AX60" s="991"/>
      <c r="AY60" s="773"/>
      <c r="AZ60" s="809"/>
      <c r="BA60" s="1129"/>
      <c r="BB60" s="968"/>
      <c r="BC60" s="871"/>
      <c r="BD60" s="809"/>
      <c r="BE60" s="773"/>
      <c r="BF60" s="809"/>
      <c r="BG60" s="1129">
        <f t="shared" si="143"/>
        <v>0</v>
      </c>
      <c r="BH60" s="968"/>
      <c r="BI60" s="871"/>
      <c r="BJ60" s="809"/>
      <c r="BK60" s="773"/>
      <c r="BL60" s="809"/>
      <c r="BM60" s="1129">
        <f t="shared" si="144"/>
        <v>0</v>
      </c>
      <c r="BN60" s="968"/>
      <c r="BO60" s="871"/>
      <c r="BP60" s="809"/>
      <c r="BQ60" s="773"/>
      <c r="BR60" s="809"/>
      <c r="BS60" s="1129">
        <f t="shared" si="145"/>
        <v>0</v>
      </c>
      <c r="BT60" s="968"/>
      <c r="BU60" s="871"/>
      <c r="BV60" s="809"/>
      <c r="BW60" s="773"/>
      <c r="BX60" s="809"/>
      <c r="BY60" s="1129">
        <f t="shared" si="146"/>
        <v>0</v>
      </c>
      <c r="BZ60" s="968"/>
      <c r="CA60" s="871"/>
      <c r="CB60" s="809"/>
      <c r="CC60" s="773"/>
      <c r="CD60" s="809"/>
      <c r="CE60" s="1129">
        <f t="shared" si="147"/>
        <v>0</v>
      </c>
      <c r="CF60" s="968"/>
      <c r="CG60" s="950">
        <f t="shared" si="148"/>
        <v>3</v>
      </c>
      <c r="CH60" s="951"/>
      <c r="CI60" s="201" t="s">
        <v>192</v>
      </c>
      <c r="CJ60" s="183">
        <f t="shared" si="101"/>
        <v>110</v>
      </c>
      <c r="CK60" s="184">
        <f t="shared" si="1"/>
        <v>50</v>
      </c>
      <c r="CL60" s="210">
        <f t="shared" si="2"/>
        <v>3</v>
      </c>
      <c r="CM60" s="184">
        <f t="shared" si="3"/>
        <v>50</v>
      </c>
    </row>
    <row r="61" spans="1:91" s="190" customFormat="1" ht="21.6" customHeight="1" thickBot="1" x14ac:dyDescent="0.3">
      <c r="A61" s="204">
        <f t="shared" si="140"/>
        <v>3.0555555555555554</v>
      </c>
      <c r="B61" s="204">
        <f>ROUND(1,1)*Y61/40</f>
        <v>2.75</v>
      </c>
      <c r="C61" s="204">
        <f>(Y61-36)/AA61</f>
        <v>1.48</v>
      </c>
      <c r="D61" s="206">
        <f t="shared" si="141"/>
        <v>110</v>
      </c>
      <c r="E61" s="207">
        <f t="shared" si="142"/>
        <v>50</v>
      </c>
      <c r="F61" s="1350" t="s">
        <v>193</v>
      </c>
      <c r="G61" s="1351"/>
      <c r="H61" s="979" t="s">
        <v>194</v>
      </c>
      <c r="I61" s="980"/>
      <c r="J61" s="980"/>
      <c r="K61" s="980"/>
      <c r="L61" s="980"/>
      <c r="M61" s="980"/>
      <c r="N61" s="980"/>
      <c r="O61" s="980"/>
      <c r="P61" s="980"/>
      <c r="Q61" s="980"/>
      <c r="R61" s="980"/>
      <c r="S61" s="980"/>
      <c r="T61" s="980"/>
      <c r="U61" s="1493"/>
      <c r="V61" s="1523"/>
      <c r="W61" s="1490" t="s">
        <v>188</v>
      </c>
      <c r="X61" s="1500"/>
      <c r="Y61" s="1446">
        <f t="shared" si="149"/>
        <v>110</v>
      </c>
      <c r="Z61" s="1354"/>
      <c r="AA61" s="948">
        <f>SUM(AC61:AJ61)</f>
        <v>50</v>
      </c>
      <c r="AB61" s="949"/>
      <c r="AC61" s="774">
        <v>34</v>
      </c>
      <c r="AD61" s="809"/>
      <c r="AE61" s="773">
        <v>16</v>
      </c>
      <c r="AF61" s="809"/>
      <c r="AG61" s="773"/>
      <c r="AH61" s="809"/>
      <c r="AI61" s="773"/>
      <c r="AJ61" s="809"/>
      <c r="AK61" s="950"/>
      <c r="AL61" s="991"/>
      <c r="AM61" s="773"/>
      <c r="AN61" s="809"/>
      <c r="AO61" s="967"/>
      <c r="AP61" s="968"/>
      <c r="AQ61" s="950">
        <v>110</v>
      </c>
      <c r="AR61" s="991"/>
      <c r="AS61" s="773">
        <v>50</v>
      </c>
      <c r="AT61" s="809"/>
      <c r="AU61" s="948">
        <v>3</v>
      </c>
      <c r="AV61" s="949"/>
      <c r="AW61" s="950"/>
      <c r="AX61" s="991"/>
      <c r="AY61" s="773"/>
      <c r="AZ61" s="809"/>
      <c r="BA61" s="1129"/>
      <c r="BB61" s="968"/>
      <c r="BC61" s="871"/>
      <c r="BD61" s="809"/>
      <c r="BE61" s="773"/>
      <c r="BF61" s="809"/>
      <c r="BG61" s="1129">
        <f t="shared" si="143"/>
        <v>0</v>
      </c>
      <c r="BH61" s="968"/>
      <c r="BI61" s="871"/>
      <c r="BJ61" s="809"/>
      <c r="BK61" s="773"/>
      <c r="BL61" s="809"/>
      <c r="BM61" s="1129">
        <f t="shared" si="144"/>
        <v>0</v>
      </c>
      <c r="BN61" s="968"/>
      <c r="BO61" s="871"/>
      <c r="BP61" s="809"/>
      <c r="BQ61" s="773"/>
      <c r="BR61" s="809"/>
      <c r="BS61" s="1129">
        <f t="shared" si="145"/>
        <v>0</v>
      </c>
      <c r="BT61" s="968"/>
      <c r="BU61" s="871"/>
      <c r="BV61" s="809"/>
      <c r="BW61" s="773"/>
      <c r="BX61" s="809"/>
      <c r="BY61" s="1129">
        <f t="shared" si="146"/>
        <v>0</v>
      </c>
      <c r="BZ61" s="968"/>
      <c r="CA61" s="871"/>
      <c r="CB61" s="809"/>
      <c r="CC61" s="773"/>
      <c r="CD61" s="809"/>
      <c r="CE61" s="1129">
        <f t="shared" si="147"/>
        <v>0</v>
      </c>
      <c r="CF61" s="968"/>
      <c r="CG61" s="950">
        <f t="shared" si="148"/>
        <v>3</v>
      </c>
      <c r="CH61" s="951"/>
      <c r="CI61" s="201" t="s">
        <v>195</v>
      </c>
      <c r="CJ61" s="183">
        <f t="shared" si="101"/>
        <v>110</v>
      </c>
      <c r="CK61" s="184">
        <f t="shared" si="1"/>
        <v>50</v>
      </c>
      <c r="CL61" s="210">
        <f t="shared" si="2"/>
        <v>3</v>
      </c>
      <c r="CM61" s="184">
        <f t="shared" si="3"/>
        <v>50</v>
      </c>
    </row>
    <row r="62" spans="1:91" s="182" customFormat="1" ht="42" customHeight="1" thickTop="1" thickBot="1" x14ac:dyDescent="0.3">
      <c r="A62" s="185"/>
      <c r="B62" s="185"/>
      <c r="C62" s="185"/>
      <c r="D62" s="185"/>
      <c r="E62" s="185"/>
      <c r="F62" s="1373" t="s">
        <v>196</v>
      </c>
      <c r="G62" s="1374"/>
      <c r="H62" s="1386" t="s">
        <v>197</v>
      </c>
      <c r="I62" s="1149"/>
      <c r="J62" s="1149"/>
      <c r="K62" s="1149"/>
      <c r="L62" s="1149"/>
      <c r="M62" s="1149"/>
      <c r="N62" s="1149"/>
      <c r="O62" s="1149"/>
      <c r="P62" s="1149"/>
      <c r="Q62" s="1149"/>
      <c r="R62" s="1149"/>
      <c r="S62" s="1149"/>
      <c r="T62" s="1387"/>
      <c r="U62" s="1285"/>
      <c r="V62" s="1388"/>
      <c r="W62" s="1285"/>
      <c r="X62" s="1285"/>
      <c r="Y62" s="1120">
        <f>SUM(Y63:Z64,Y72:Z73)</f>
        <v>570</v>
      </c>
      <c r="Z62" s="1121"/>
      <c r="AA62" s="1146">
        <f>SUM(AA63:AB64,AA72:AB73)</f>
        <v>310</v>
      </c>
      <c r="AB62" s="1147"/>
      <c r="AC62" s="1120">
        <f>SUM(AC63:AD64,AC72:AD73)</f>
        <v>170</v>
      </c>
      <c r="AD62" s="1397"/>
      <c r="AE62" s="1146">
        <f>SUM(AE63:AF73)</f>
        <v>32</v>
      </c>
      <c r="AF62" s="1121"/>
      <c r="AG62" s="1146">
        <f>SUM(AG63:AH64,AG72:AH73)</f>
        <v>108</v>
      </c>
      <c r="AH62" s="1121"/>
      <c r="AI62" s="1146">
        <f>SUM(AI63:AJ73)</f>
        <v>0</v>
      </c>
      <c r="AJ62" s="1147"/>
      <c r="AK62" s="1531"/>
      <c r="AL62" s="1532"/>
      <c r="AM62" s="1529">
        <f>SUM(AM63:AN73)</f>
        <v>0</v>
      </c>
      <c r="AN62" s="1532"/>
      <c r="AO62" s="1529">
        <f>SUM(AO63:AP73)</f>
        <v>0</v>
      </c>
      <c r="AP62" s="1530"/>
      <c r="AQ62" s="1531"/>
      <c r="AR62" s="1532"/>
      <c r="AS62" s="1146">
        <f>SUM(AS63:AT73)</f>
        <v>0</v>
      </c>
      <c r="AT62" s="1121"/>
      <c r="AU62" s="1146">
        <f>SUM(AU63:AV73)</f>
        <v>0</v>
      </c>
      <c r="AV62" s="1147"/>
      <c r="AW62" s="1120">
        <f>SUM(AW63:AX64)</f>
        <v>250</v>
      </c>
      <c r="AX62" s="1121"/>
      <c r="AY62" s="1146">
        <f>SUM(AY63:AZ73)</f>
        <v>152</v>
      </c>
      <c r="AZ62" s="1121"/>
      <c r="BA62" s="1146">
        <f>SUM(BA63:BB73)</f>
        <v>7</v>
      </c>
      <c r="BB62" s="1147"/>
      <c r="BC62" s="1120">
        <f>SUM(BC63+BC72+BC73)</f>
        <v>320</v>
      </c>
      <c r="BD62" s="1121"/>
      <c r="BE62" s="1146">
        <f>SUM(BE63:BF73)</f>
        <v>158</v>
      </c>
      <c r="BF62" s="1121"/>
      <c r="BG62" s="1146">
        <f>SUM(BG63:BH73)</f>
        <v>9</v>
      </c>
      <c r="BH62" s="1147"/>
      <c r="BI62" s="1531"/>
      <c r="BJ62" s="1532"/>
      <c r="BK62" s="1529">
        <f>SUM(BK63:BL73)</f>
        <v>0</v>
      </c>
      <c r="BL62" s="1532"/>
      <c r="BM62" s="1529">
        <f>SUM(BM63:BN73)</f>
        <v>0</v>
      </c>
      <c r="BN62" s="1530"/>
      <c r="BO62" s="1531"/>
      <c r="BP62" s="1532"/>
      <c r="BQ62" s="1529">
        <f>SUM(BQ63:BR73)</f>
        <v>0</v>
      </c>
      <c r="BR62" s="1532"/>
      <c r="BS62" s="1529">
        <f>SUM(BS63:BT73)</f>
        <v>0</v>
      </c>
      <c r="BT62" s="1530"/>
      <c r="BU62" s="1531"/>
      <c r="BV62" s="1532"/>
      <c r="BW62" s="1146">
        <f>SUM(BW63:BX73)</f>
        <v>0</v>
      </c>
      <c r="BX62" s="1121"/>
      <c r="BY62" s="1146">
        <f>SUM(BY63:BZ73)</f>
        <v>0</v>
      </c>
      <c r="BZ62" s="1147"/>
      <c r="CA62" s="1120">
        <f>SUM(CA63:CB73)</f>
        <v>0</v>
      </c>
      <c r="CB62" s="1121"/>
      <c r="CC62" s="1146">
        <f>SUM(CC63:CD73)</f>
        <v>0</v>
      </c>
      <c r="CD62" s="1121"/>
      <c r="CE62" s="1146">
        <f>SUM(CE63:CF73)</f>
        <v>0</v>
      </c>
      <c r="CF62" s="1147"/>
      <c r="CG62" s="1120">
        <f>SUM(CG63:CH73)</f>
        <v>16</v>
      </c>
      <c r="CH62" s="1366"/>
      <c r="CI62" s="201">
        <f t="shared" si="101"/>
        <v>0</v>
      </c>
      <c r="CJ62" s="183">
        <f t="shared" si="101"/>
        <v>570</v>
      </c>
      <c r="CK62" s="184">
        <f t="shared" si="1"/>
        <v>310</v>
      </c>
      <c r="CL62" s="210">
        <f t="shared" si="2"/>
        <v>16</v>
      </c>
      <c r="CM62" s="184">
        <f t="shared" si="3"/>
        <v>310</v>
      </c>
    </row>
    <row r="63" spans="1:91" s="190" customFormat="1" ht="21.6" thickTop="1" x14ac:dyDescent="0.25">
      <c r="A63" s="204">
        <f t="shared" ref="A63:A73" si="150">ROUND(1,1)*Y63/36</f>
        <v>6.3888888888888893</v>
      </c>
      <c r="B63" s="204">
        <f>ROUND(1,1)*Y63/40</f>
        <v>5.75</v>
      </c>
      <c r="C63" s="204">
        <f>(Y63-72)/AA63</f>
        <v>1.3389830508474576</v>
      </c>
      <c r="D63" s="214">
        <f>BI63+BO63+BU63+CA63</f>
        <v>0</v>
      </c>
      <c r="E63" s="215">
        <f t="shared" ref="E63" si="151">BK63+BQ63+BW63+CC63</f>
        <v>0</v>
      </c>
      <c r="F63" s="1350" t="s">
        <v>198</v>
      </c>
      <c r="G63" s="1351"/>
      <c r="H63" s="1528" t="s">
        <v>199</v>
      </c>
      <c r="I63" s="1528"/>
      <c r="J63" s="1528"/>
      <c r="K63" s="1528"/>
      <c r="L63" s="1528"/>
      <c r="M63" s="1528"/>
      <c r="N63" s="1528"/>
      <c r="O63" s="1528"/>
      <c r="P63" s="1528"/>
      <c r="Q63" s="1528"/>
      <c r="R63" s="1528"/>
      <c r="S63" s="1528"/>
      <c r="T63" s="1528"/>
      <c r="U63" s="1126" t="s">
        <v>200</v>
      </c>
      <c r="V63" s="1127"/>
      <c r="W63" s="1357"/>
      <c r="X63" s="1358"/>
      <c r="Y63" s="1437">
        <f>AK63+AQ63+AW63+BC63+BI63+BO63+BU63+CA63</f>
        <v>230</v>
      </c>
      <c r="Z63" s="1438"/>
      <c r="AA63" s="1132">
        <f>SUM(AC63:AJ63)</f>
        <v>118</v>
      </c>
      <c r="AB63" s="1358"/>
      <c r="AC63" s="1527">
        <v>68</v>
      </c>
      <c r="AD63" s="1133"/>
      <c r="AE63" s="1132"/>
      <c r="AF63" s="1133"/>
      <c r="AG63" s="1132">
        <v>50</v>
      </c>
      <c r="AH63" s="1133"/>
      <c r="AI63" s="1132"/>
      <c r="AJ63" s="1133"/>
      <c r="AK63" s="1361"/>
      <c r="AL63" s="1362"/>
      <c r="AM63" s="1132"/>
      <c r="AN63" s="1133"/>
      <c r="AO63" s="1431">
        <f t="shared" ref="AO63" si="152">ROUND(1,1)*AK63/40</f>
        <v>0</v>
      </c>
      <c r="AP63" s="1428"/>
      <c r="AQ63" s="1361"/>
      <c r="AR63" s="1362"/>
      <c r="AS63" s="1132"/>
      <c r="AT63" s="1133"/>
      <c r="AU63" s="1383"/>
      <c r="AV63" s="1432"/>
      <c r="AW63" s="1361">
        <v>120</v>
      </c>
      <c r="AX63" s="1362"/>
      <c r="AY63" s="1132">
        <v>68</v>
      </c>
      <c r="AZ63" s="1133"/>
      <c r="BA63" s="1383">
        <v>3</v>
      </c>
      <c r="BB63" s="1432"/>
      <c r="BC63" s="1101">
        <v>110</v>
      </c>
      <c r="BD63" s="815"/>
      <c r="BE63" s="813">
        <v>50</v>
      </c>
      <c r="BF63" s="815"/>
      <c r="BG63" s="1130">
        <v>3</v>
      </c>
      <c r="BH63" s="1131"/>
      <c r="BI63" s="1357"/>
      <c r="BJ63" s="1133"/>
      <c r="BK63" s="1132"/>
      <c r="BL63" s="1133"/>
      <c r="BM63" s="1427">
        <f t="shared" ref="BM63:BM72" si="153">ROUND(1,1)*BI63/40</f>
        <v>0</v>
      </c>
      <c r="BN63" s="1428"/>
      <c r="BO63" s="1357"/>
      <c r="BP63" s="1133"/>
      <c r="BQ63" s="1132"/>
      <c r="BR63" s="1133"/>
      <c r="BS63" s="1427">
        <f t="shared" ref="BS63:BS72" si="154">ROUND(1,1)*BO63/40</f>
        <v>0</v>
      </c>
      <c r="BT63" s="1428"/>
      <c r="BU63" s="1357"/>
      <c r="BV63" s="1133"/>
      <c r="BW63" s="1132"/>
      <c r="BX63" s="1133"/>
      <c r="BY63" s="1427">
        <f t="shared" ref="BY63:BY72" si="155">ROUND(1,1)*BU63/40</f>
        <v>0</v>
      </c>
      <c r="BZ63" s="1428"/>
      <c r="CA63" s="1357"/>
      <c r="CB63" s="1133"/>
      <c r="CC63" s="1132"/>
      <c r="CD63" s="1133"/>
      <c r="CE63" s="1427">
        <f t="shared" ref="CE63:CE73" si="156">ROUND(1,1)*CA63/40</f>
        <v>0</v>
      </c>
      <c r="CF63" s="1428"/>
      <c r="CG63" s="1361">
        <f t="shared" ref="CG63:CG73" si="157">AO63+AU63+BA63+BG63+BM63+BS63+BY63+CE63</f>
        <v>6</v>
      </c>
      <c r="CH63" s="1383"/>
      <c r="CI63" s="201" t="s">
        <v>201</v>
      </c>
      <c r="CJ63" s="183">
        <f t="shared" si="101"/>
        <v>230</v>
      </c>
      <c r="CK63" s="184">
        <f t="shared" si="1"/>
        <v>118</v>
      </c>
      <c r="CL63" s="210">
        <f t="shared" si="2"/>
        <v>6</v>
      </c>
      <c r="CM63" s="184">
        <f t="shared" si="3"/>
        <v>118</v>
      </c>
    </row>
    <row r="64" spans="1:91" s="190" customFormat="1" ht="21.6" thickBot="1" x14ac:dyDescent="0.3">
      <c r="A64" s="204">
        <f>ROUND(1,1)*Y64/36</f>
        <v>3.6111111111111112</v>
      </c>
      <c r="B64" s="204">
        <f>ROUND(1,1)*Y64/40</f>
        <v>3.25</v>
      </c>
      <c r="C64" s="204">
        <f>(Y64-72)/AA64</f>
        <v>0.69047619047619047</v>
      </c>
      <c r="D64" s="206">
        <f t="shared" ref="D64" si="158">AK64+AQ64+AW64+BC64+BI64+BO64+BU64+CA64</f>
        <v>130</v>
      </c>
      <c r="E64" s="207">
        <f>AM64+AS64+AY64+BE64+BK64+BQ64+BW64+CC64</f>
        <v>84</v>
      </c>
      <c r="F64" s="1104" t="s">
        <v>202</v>
      </c>
      <c r="G64" s="1105"/>
      <c r="H64" s="1010" t="s">
        <v>203</v>
      </c>
      <c r="I64" s="1010"/>
      <c r="J64" s="1010"/>
      <c r="K64" s="1010"/>
      <c r="L64" s="1010"/>
      <c r="M64" s="1010"/>
      <c r="N64" s="1010"/>
      <c r="O64" s="1010"/>
      <c r="P64" s="1010"/>
      <c r="Q64" s="1010"/>
      <c r="R64" s="1010"/>
      <c r="S64" s="1010"/>
      <c r="T64" s="1010"/>
      <c r="U64" s="950">
        <v>3</v>
      </c>
      <c r="V64" s="951"/>
      <c r="W64" s="1490"/>
      <c r="X64" s="1500"/>
      <c r="Y64" s="1353">
        <v>130</v>
      </c>
      <c r="Z64" s="1354"/>
      <c r="AA64" s="773">
        <f>SUM(AC64:AJ64)</f>
        <v>84</v>
      </c>
      <c r="AB64" s="812"/>
      <c r="AC64" s="774">
        <v>50</v>
      </c>
      <c r="AD64" s="809"/>
      <c r="AE64" s="1455"/>
      <c r="AF64" s="947"/>
      <c r="AG64" s="1455">
        <v>34</v>
      </c>
      <c r="AH64" s="947"/>
      <c r="AI64" s="773"/>
      <c r="AJ64" s="809"/>
      <c r="AK64" s="950"/>
      <c r="AL64" s="991"/>
      <c r="AM64" s="773"/>
      <c r="AN64" s="809"/>
      <c r="AO64" s="967">
        <f>ROUND(1,1)*AK64/40</f>
        <v>0</v>
      </c>
      <c r="AP64" s="968"/>
      <c r="AQ64" s="950"/>
      <c r="AR64" s="991"/>
      <c r="AS64" s="773"/>
      <c r="AT64" s="809"/>
      <c r="AU64" s="1129">
        <f>ROUND(1,1)*AQ64/40</f>
        <v>0</v>
      </c>
      <c r="AV64" s="968"/>
      <c r="AW64" s="871">
        <v>130</v>
      </c>
      <c r="AX64" s="809"/>
      <c r="AY64" s="773">
        <v>84</v>
      </c>
      <c r="AZ64" s="809"/>
      <c r="BA64" s="1398">
        <v>4</v>
      </c>
      <c r="BB64" s="1213"/>
      <c r="BC64" s="871"/>
      <c r="BD64" s="809"/>
      <c r="BE64" s="773"/>
      <c r="BF64" s="809"/>
      <c r="BG64" s="951"/>
      <c r="BH64" s="949"/>
      <c r="BI64" s="871"/>
      <c r="BJ64" s="809"/>
      <c r="BK64" s="773"/>
      <c r="BL64" s="809"/>
      <c r="BM64" s="948"/>
      <c r="BN64" s="949"/>
      <c r="BO64" s="871"/>
      <c r="BP64" s="809"/>
      <c r="BQ64" s="773"/>
      <c r="BR64" s="809"/>
      <c r="BS64" s="1129">
        <f t="shared" si="154"/>
        <v>0</v>
      </c>
      <c r="BT64" s="968"/>
      <c r="BU64" s="871"/>
      <c r="BV64" s="809"/>
      <c r="BW64" s="773"/>
      <c r="BX64" s="809"/>
      <c r="BY64" s="1129">
        <f t="shared" si="155"/>
        <v>0</v>
      </c>
      <c r="BZ64" s="968"/>
      <c r="CA64" s="871"/>
      <c r="CB64" s="809"/>
      <c r="CC64" s="773"/>
      <c r="CD64" s="809"/>
      <c r="CE64" s="1129">
        <f>ROUND(1,1)*CA64/40</f>
        <v>0</v>
      </c>
      <c r="CF64" s="968"/>
      <c r="CG64" s="950">
        <f>AO64+AU64+BA64+BG64+BM64+BS64+BY64+CE64</f>
        <v>4</v>
      </c>
      <c r="CH64" s="951"/>
      <c r="CI64" s="201" t="s">
        <v>204</v>
      </c>
      <c r="CJ64" s="183">
        <f t="shared" si="101"/>
        <v>130</v>
      </c>
      <c r="CK64" s="184">
        <f t="shared" si="1"/>
        <v>84</v>
      </c>
      <c r="CL64" s="210">
        <f t="shared" si="2"/>
        <v>4</v>
      </c>
      <c r="CM64" s="184">
        <f t="shared" si="3"/>
        <v>84</v>
      </c>
    </row>
    <row r="65" spans="1:91" s="118" customFormat="1" ht="38.25" customHeight="1" thickTop="1" thickBot="1" x14ac:dyDescent="0.4">
      <c r="A65" s="149"/>
      <c r="B65" s="149"/>
      <c r="C65" s="149"/>
      <c r="D65" s="149"/>
      <c r="E65" s="149"/>
      <c r="F65" s="216"/>
      <c r="G65" s="217"/>
      <c r="H65" s="1317" t="s">
        <v>98</v>
      </c>
      <c r="I65" s="1318"/>
      <c r="J65" s="1318"/>
      <c r="K65" s="1318"/>
      <c r="L65" s="1318"/>
      <c r="M65" s="1318"/>
      <c r="N65" s="1318"/>
      <c r="O65" s="1318"/>
      <c r="P65" s="1318"/>
      <c r="Q65" s="1318"/>
      <c r="R65" s="1318"/>
      <c r="S65" s="1318"/>
      <c r="T65" s="1319"/>
      <c r="U65" s="1326" t="s">
        <v>99</v>
      </c>
      <c r="V65" s="1327"/>
      <c r="W65" s="1326" t="s">
        <v>100</v>
      </c>
      <c r="X65" s="1327"/>
      <c r="Y65" s="1332" t="s">
        <v>101</v>
      </c>
      <c r="Z65" s="1333"/>
      <c r="AA65" s="1333"/>
      <c r="AB65" s="1333"/>
      <c r="AC65" s="1333"/>
      <c r="AD65" s="1333"/>
      <c r="AE65" s="1333"/>
      <c r="AF65" s="1333"/>
      <c r="AG65" s="1333"/>
      <c r="AH65" s="1333"/>
      <c r="AI65" s="1333"/>
      <c r="AJ65" s="1334"/>
      <c r="AK65" s="842" t="s">
        <v>102</v>
      </c>
      <c r="AL65" s="843"/>
      <c r="AM65" s="843"/>
      <c r="AN65" s="843"/>
      <c r="AO65" s="843"/>
      <c r="AP65" s="843"/>
      <c r="AQ65" s="843"/>
      <c r="AR65" s="843"/>
      <c r="AS65" s="843"/>
      <c r="AT65" s="843"/>
      <c r="AU65" s="843"/>
      <c r="AV65" s="843"/>
      <c r="AW65" s="843"/>
      <c r="AX65" s="843"/>
      <c r="AY65" s="843"/>
      <c r="AZ65" s="843"/>
      <c r="BA65" s="843"/>
      <c r="BB65" s="843"/>
      <c r="BC65" s="843"/>
      <c r="BD65" s="843"/>
      <c r="BE65" s="843"/>
      <c r="BF65" s="843"/>
      <c r="BG65" s="843"/>
      <c r="BH65" s="843"/>
      <c r="BI65" s="843"/>
      <c r="BJ65" s="843"/>
      <c r="BK65" s="843"/>
      <c r="BL65" s="843"/>
      <c r="BM65" s="843"/>
      <c r="BN65" s="843"/>
      <c r="BO65" s="843"/>
      <c r="BP65" s="843"/>
      <c r="BQ65" s="843"/>
      <c r="BR65" s="843"/>
      <c r="BS65" s="843"/>
      <c r="BT65" s="843"/>
      <c r="BU65" s="843"/>
      <c r="BV65" s="843"/>
      <c r="BW65" s="843"/>
      <c r="BX65" s="843"/>
      <c r="BY65" s="843"/>
      <c r="BZ65" s="843"/>
      <c r="CA65" s="843"/>
      <c r="CB65" s="843"/>
      <c r="CC65" s="843"/>
      <c r="CD65" s="843"/>
      <c r="CE65" s="843"/>
      <c r="CF65" s="844"/>
      <c r="CG65" s="1289" t="s">
        <v>103</v>
      </c>
      <c r="CH65" s="1290"/>
      <c r="CI65" s="1295" t="s">
        <v>104</v>
      </c>
    </row>
    <row r="66" spans="1:91" s="118" customFormat="1" ht="22.95" customHeight="1" thickTop="1" thickBot="1" x14ac:dyDescent="0.4">
      <c r="A66" s="166"/>
      <c r="B66" s="166" t="s">
        <v>107</v>
      </c>
      <c r="C66" s="166" t="s">
        <v>108</v>
      </c>
      <c r="D66" s="166" t="s">
        <v>109</v>
      </c>
      <c r="E66" s="166" t="s">
        <v>110</v>
      </c>
      <c r="F66" s="218"/>
      <c r="G66" s="219"/>
      <c r="H66" s="1320"/>
      <c r="I66" s="1321"/>
      <c r="J66" s="1321"/>
      <c r="K66" s="1321"/>
      <c r="L66" s="1321"/>
      <c r="M66" s="1321"/>
      <c r="N66" s="1321"/>
      <c r="O66" s="1321"/>
      <c r="P66" s="1321"/>
      <c r="Q66" s="1321"/>
      <c r="R66" s="1321"/>
      <c r="S66" s="1321"/>
      <c r="T66" s="1322"/>
      <c r="U66" s="1328"/>
      <c r="V66" s="1329"/>
      <c r="W66" s="1328"/>
      <c r="X66" s="1329"/>
      <c r="Y66" s="1298" t="s">
        <v>106</v>
      </c>
      <c r="Z66" s="1274"/>
      <c r="AA66" s="1274" t="s">
        <v>111</v>
      </c>
      <c r="AB66" s="1302"/>
      <c r="AC66" s="836" t="s">
        <v>112</v>
      </c>
      <c r="AD66" s="837"/>
      <c r="AE66" s="837"/>
      <c r="AF66" s="837"/>
      <c r="AG66" s="837"/>
      <c r="AH66" s="837"/>
      <c r="AI66" s="837"/>
      <c r="AJ66" s="1305"/>
      <c r="AK66" s="1306" t="s">
        <v>113</v>
      </c>
      <c r="AL66" s="1307"/>
      <c r="AM66" s="1307"/>
      <c r="AN66" s="1307"/>
      <c r="AO66" s="1307"/>
      <c r="AP66" s="1307"/>
      <c r="AQ66" s="1307"/>
      <c r="AR66" s="1307"/>
      <c r="AS66" s="1307"/>
      <c r="AT66" s="1307"/>
      <c r="AU66" s="1307"/>
      <c r="AV66" s="1308"/>
      <c r="AW66" s="1306" t="s">
        <v>114</v>
      </c>
      <c r="AX66" s="1307"/>
      <c r="AY66" s="1307"/>
      <c r="AZ66" s="1307"/>
      <c r="BA66" s="1307"/>
      <c r="BB66" s="1307"/>
      <c r="BC66" s="1307"/>
      <c r="BD66" s="1307"/>
      <c r="BE66" s="1307"/>
      <c r="BF66" s="1307"/>
      <c r="BG66" s="1307"/>
      <c r="BH66" s="1308"/>
      <c r="BI66" s="1309" t="s">
        <v>115</v>
      </c>
      <c r="BJ66" s="1309"/>
      <c r="BK66" s="1309"/>
      <c r="BL66" s="1309"/>
      <c r="BM66" s="1309"/>
      <c r="BN66" s="1309"/>
      <c r="BO66" s="1309"/>
      <c r="BP66" s="1309"/>
      <c r="BQ66" s="1309"/>
      <c r="BR66" s="1309"/>
      <c r="BS66" s="1309"/>
      <c r="BT66" s="1309"/>
      <c r="BU66" s="1306" t="s">
        <v>116</v>
      </c>
      <c r="BV66" s="1307"/>
      <c r="BW66" s="1307"/>
      <c r="BX66" s="1307"/>
      <c r="BY66" s="1307"/>
      <c r="BZ66" s="1307"/>
      <c r="CA66" s="1307"/>
      <c r="CB66" s="1307"/>
      <c r="CC66" s="1307"/>
      <c r="CD66" s="1307"/>
      <c r="CE66" s="1307"/>
      <c r="CF66" s="1308"/>
      <c r="CG66" s="1291"/>
      <c r="CH66" s="1292"/>
      <c r="CI66" s="1296"/>
    </row>
    <row r="67" spans="1:91" s="118" customFormat="1" ht="18" customHeight="1" thickTop="1" x14ac:dyDescent="0.4">
      <c r="A67" s="166">
        <v>1.5</v>
      </c>
      <c r="B67" s="166">
        <f>A67*E67</f>
        <v>75</v>
      </c>
      <c r="C67" s="166">
        <f>A67*E67+36</f>
        <v>111</v>
      </c>
      <c r="D67" s="166">
        <f>A67*E67+2*36</f>
        <v>147</v>
      </c>
      <c r="E67" s="166">
        <v>50</v>
      </c>
      <c r="F67" s="1265" t="s">
        <v>97</v>
      </c>
      <c r="G67" s="1266"/>
      <c r="H67" s="1320"/>
      <c r="I67" s="1321"/>
      <c r="J67" s="1321"/>
      <c r="K67" s="1321"/>
      <c r="L67" s="1321"/>
      <c r="M67" s="1321"/>
      <c r="N67" s="1321"/>
      <c r="O67" s="1321"/>
      <c r="P67" s="1321"/>
      <c r="Q67" s="1321"/>
      <c r="R67" s="1321"/>
      <c r="S67" s="1321"/>
      <c r="T67" s="1322"/>
      <c r="U67" s="1328"/>
      <c r="V67" s="1329"/>
      <c r="W67" s="1328"/>
      <c r="X67" s="1329"/>
      <c r="Y67" s="1299"/>
      <c r="Z67" s="1275"/>
      <c r="AA67" s="1271"/>
      <c r="AB67" s="1303"/>
      <c r="AC67" s="1268" t="s">
        <v>117</v>
      </c>
      <c r="AD67" s="1269"/>
      <c r="AE67" s="1274" t="s">
        <v>118</v>
      </c>
      <c r="AF67" s="1274"/>
      <c r="AG67" s="1274" t="s">
        <v>119</v>
      </c>
      <c r="AH67" s="1274"/>
      <c r="AI67" s="1274" t="s">
        <v>120</v>
      </c>
      <c r="AJ67" s="1277"/>
      <c r="AK67" s="220"/>
      <c r="AL67" s="221" t="s">
        <v>121</v>
      </c>
      <c r="AM67" s="221"/>
      <c r="AN67" s="221"/>
      <c r="AO67" s="221"/>
      <c r="AP67" s="222"/>
      <c r="AQ67" s="1476" t="s">
        <v>122</v>
      </c>
      <c r="AR67" s="1483"/>
      <c r="AS67" s="1483"/>
      <c r="AT67" s="1483"/>
      <c r="AU67" s="1483"/>
      <c r="AV67" s="1472"/>
      <c r="AW67" s="1483" t="s">
        <v>123</v>
      </c>
      <c r="AX67" s="1483"/>
      <c r="AY67" s="1483"/>
      <c r="AZ67" s="1483"/>
      <c r="BA67" s="1483"/>
      <c r="BB67" s="1483"/>
      <c r="BC67" s="1476" t="s">
        <v>124</v>
      </c>
      <c r="BD67" s="1483"/>
      <c r="BE67" s="1483"/>
      <c r="BF67" s="1483"/>
      <c r="BG67" s="1483"/>
      <c r="BH67" s="1472"/>
      <c r="BI67" s="1483" t="s">
        <v>125</v>
      </c>
      <c r="BJ67" s="1483"/>
      <c r="BK67" s="1483"/>
      <c r="BL67" s="1483"/>
      <c r="BM67" s="1483"/>
      <c r="BN67" s="1483"/>
      <c r="BO67" s="1476" t="s">
        <v>126</v>
      </c>
      <c r="BP67" s="1483"/>
      <c r="BQ67" s="1483"/>
      <c r="BR67" s="1483"/>
      <c r="BS67" s="1483"/>
      <c r="BT67" s="1472"/>
      <c r="BU67" s="1483" t="s">
        <v>127</v>
      </c>
      <c r="BV67" s="1483"/>
      <c r="BW67" s="1483"/>
      <c r="BX67" s="1483"/>
      <c r="BY67" s="1483"/>
      <c r="BZ67" s="1483"/>
      <c r="CA67" s="1476" t="s">
        <v>128</v>
      </c>
      <c r="CB67" s="1483"/>
      <c r="CC67" s="1483"/>
      <c r="CD67" s="1483"/>
      <c r="CE67" s="1483"/>
      <c r="CF67" s="1472"/>
      <c r="CG67" s="1291"/>
      <c r="CH67" s="1292"/>
      <c r="CI67" s="1296"/>
    </row>
    <row r="68" spans="1:91" s="118" customFormat="1" ht="21" customHeight="1" x14ac:dyDescent="0.35">
      <c r="A68" s="166">
        <v>2.1</v>
      </c>
      <c r="B68" s="166">
        <f>A68*E68</f>
        <v>105</v>
      </c>
      <c r="C68" s="166">
        <f>A68*E68+36</f>
        <v>141</v>
      </c>
      <c r="D68" s="166">
        <f>A68*E68+2*36</f>
        <v>177</v>
      </c>
      <c r="E68" s="166">
        <v>50</v>
      </c>
      <c r="F68" s="1265"/>
      <c r="G68" s="1266"/>
      <c r="H68" s="1320"/>
      <c r="I68" s="1321"/>
      <c r="J68" s="1321"/>
      <c r="K68" s="1321"/>
      <c r="L68" s="1321"/>
      <c r="M68" s="1321"/>
      <c r="N68" s="1321"/>
      <c r="O68" s="1321"/>
      <c r="P68" s="1321"/>
      <c r="Q68" s="1321"/>
      <c r="R68" s="1321"/>
      <c r="S68" s="1321"/>
      <c r="T68" s="1322"/>
      <c r="U68" s="1328"/>
      <c r="V68" s="1329"/>
      <c r="W68" s="1328"/>
      <c r="X68" s="1329"/>
      <c r="Y68" s="1299"/>
      <c r="Z68" s="1275"/>
      <c r="AA68" s="1271"/>
      <c r="AB68" s="1303"/>
      <c r="AC68" s="1270"/>
      <c r="AD68" s="1271"/>
      <c r="AE68" s="1275"/>
      <c r="AF68" s="1275"/>
      <c r="AG68" s="1275"/>
      <c r="AH68" s="1275"/>
      <c r="AI68" s="1275"/>
      <c r="AJ68" s="1278"/>
      <c r="AK68" s="223"/>
      <c r="AL68" s="224">
        <v>17</v>
      </c>
      <c r="AM68" s="1526" t="s">
        <v>129</v>
      </c>
      <c r="AN68" s="1526"/>
      <c r="AO68" s="1526"/>
      <c r="AP68" s="225"/>
      <c r="AQ68" s="226"/>
      <c r="AR68" s="224">
        <v>17</v>
      </c>
      <c r="AS68" s="224" t="s">
        <v>129</v>
      </c>
      <c r="AT68" s="224"/>
      <c r="AU68" s="224"/>
      <c r="AV68" s="227"/>
      <c r="AW68" s="226"/>
      <c r="AX68" s="224">
        <v>17</v>
      </c>
      <c r="AY68" s="224" t="s">
        <v>129</v>
      </c>
      <c r="AZ68" s="224"/>
      <c r="BA68" s="224"/>
      <c r="BB68" s="227"/>
      <c r="BC68" s="226"/>
      <c r="BD68" s="224">
        <v>18</v>
      </c>
      <c r="BE68" s="224" t="s">
        <v>129</v>
      </c>
      <c r="BF68" s="224"/>
      <c r="BG68" s="224"/>
      <c r="BH68" s="227"/>
      <c r="BI68" s="226"/>
      <c r="BJ68" s="224">
        <v>18</v>
      </c>
      <c r="BK68" s="224" t="s">
        <v>129</v>
      </c>
      <c r="BL68" s="224"/>
      <c r="BM68" s="224"/>
      <c r="BN68" s="227"/>
      <c r="BO68" s="226"/>
      <c r="BP68" s="224">
        <v>18</v>
      </c>
      <c r="BQ68" s="224" t="s">
        <v>129</v>
      </c>
      <c r="BR68" s="224"/>
      <c r="BS68" s="224"/>
      <c r="BT68" s="227"/>
      <c r="BU68" s="226"/>
      <c r="BV68" s="224">
        <v>15</v>
      </c>
      <c r="BW68" s="224" t="s">
        <v>129</v>
      </c>
      <c r="BX68" s="224"/>
      <c r="BY68" s="224"/>
      <c r="BZ68" s="227"/>
      <c r="CA68" s="226"/>
      <c r="CB68" s="224"/>
      <c r="CC68" s="224"/>
      <c r="CD68" s="224"/>
      <c r="CE68" s="224"/>
      <c r="CF68" s="227"/>
      <c r="CG68" s="1291"/>
      <c r="CH68" s="1292"/>
      <c r="CI68" s="1296"/>
    </row>
    <row r="69" spans="1:91" s="118" customFormat="1" ht="21" customHeight="1" x14ac:dyDescent="0.35">
      <c r="F69" s="1265"/>
      <c r="G69" s="1266"/>
      <c r="H69" s="1320"/>
      <c r="I69" s="1321"/>
      <c r="J69" s="1321"/>
      <c r="K69" s="1321"/>
      <c r="L69" s="1321"/>
      <c r="M69" s="1321"/>
      <c r="N69" s="1321"/>
      <c r="O69" s="1321"/>
      <c r="P69" s="1321"/>
      <c r="Q69" s="1321"/>
      <c r="R69" s="1321"/>
      <c r="S69" s="1321"/>
      <c r="T69" s="1322"/>
      <c r="U69" s="1328"/>
      <c r="V69" s="1329"/>
      <c r="W69" s="1328"/>
      <c r="X69" s="1329"/>
      <c r="Y69" s="1299"/>
      <c r="Z69" s="1275"/>
      <c r="AA69" s="1271"/>
      <c r="AB69" s="1303"/>
      <c r="AC69" s="1270"/>
      <c r="AD69" s="1271"/>
      <c r="AE69" s="1275"/>
      <c r="AF69" s="1275"/>
      <c r="AG69" s="1275"/>
      <c r="AH69" s="1275"/>
      <c r="AI69" s="1275"/>
      <c r="AJ69" s="1278"/>
      <c r="AK69" s="228" t="s">
        <v>130</v>
      </c>
      <c r="AL69" s="176" t="s">
        <v>131</v>
      </c>
      <c r="AM69" s="229"/>
      <c r="AN69" s="229"/>
      <c r="AO69" s="229"/>
      <c r="AP69" s="230"/>
      <c r="AQ69" s="1524"/>
      <c r="AR69" s="1525"/>
      <c r="AS69" s="1525"/>
      <c r="AT69" s="1525"/>
      <c r="AU69" s="1525"/>
      <c r="AV69" s="1525"/>
      <c r="AW69" s="1524"/>
      <c r="AX69" s="1525"/>
      <c r="AY69" s="1525"/>
      <c r="AZ69" s="1525"/>
      <c r="BA69" s="1525"/>
      <c r="BB69" s="1525"/>
      <c r="BC69" s="1524"/>
      <c r="BD69" s="1525"/>
      <c r="BE69" s="1525"/>
      <c r="BF69" s="1525"/>
      <c r="BG69" s="1525"/>
      <c r="BH69" s="1525"/>
      <c r="BI69" s="1524"/>
      <c r="BJ69" s="1525"/>
      <c r="BK69" s="1525"/>
      <c r="BL69" s="1525"/>
      <c r="BM69" s="1525"/>
      <c r="BN69" s="1525"/>
      <c r="BO69" s="1524"/>
      <c r="BP69" s="1525"/>
      <c r="BQ69" s="1525"/>
      <c r="BR69" s="1525"/>
      <c r="BS69" s="1525"/>
      <c r="BT69" s="1525"/>
      <c r="BU69" s="1524"/>
      <c r="BV69" s="1525"/>
      <c r="BW69" s="1525"/>
      <c r="BX69" s="1525"/>
      <c r="BY69" s="1525"/>
      <c r="BZ69" s="1525"/>
      <c r="CA69" s="1524"/>
      <c r="CB69" s="1525"/>
      <c r="CC69" s="1525"/>
      <c r="CD69" s="1525"/>
      <c r="CE69" s="1525"/>
      <c r="CF69" s="1525"/>
      <c r="CG69" s="1291"/>
      <c r="CH69" s="1292"/>
      <c r="CI69" s="1296"/>
    </row>
    <row r="70" spans="1:91" s="118" customFormat="1" ht="24" customHeight="1" x14ac:dyDescent="0.35">
      <c r="A70" s="179">
        <f>(B70-36)/C70</f>
        <v>1.9523809523809523</v>
      </c>
      <c r="B70" s="166">
        <v>200</v>
      </c>
      <c r="C70" s="166">
        <v>84</v>
      </c>
      <c r="D70" s="166" t="s">
        <v>108</v>
      </c>
      <c r="F70" s="1267"/>
      <c r="G70" s="1266"/>
      <c r="H70" s="1320"/>
      <c r="I70" s="1321"/>
      <c r="J70" s="1321"/>
      <c r="K70" s="1321"/>
      <c r="L70" s="1321"/>
      <c r="M70" s="1321"/>
      <c r="N70" s="1321"/>
      <c r="O70" s="1321"/>
      <c r="P70" s="1321"/>
      <c r="Q70" s="1321"/>
      <c r="R70" s="1321"/>
      <c r="S70" s="1321"/>
      <c r="T70" s="1322"/>
      <c r="U70" s="1328"/>
      <c r="V70" s="1329"/>
      <c r="W70" s="1328"/>
      <c r="X70" s="1329"/>
      <c r="Y70" s="1299"/>
      <c r="Z70" s="1275"/>
      <c r="AA70" s="1271"/>
      <c r="AB70" s="1303"/>
      <c r="AC70" s="1270"/>
      <c r="AD70" s="1271"/>
      <c r="AE70" s="1275"/>
      <c r="AF70" s="1275"/>
      <c r="AG70" s="1275"/>
      <c r="AH70" s="1275"/>
      <c r="AI70" s="1275"/>
      <c r="AJ70" s="1278"/>
      <c r="AK70" s="1284" t="s">
        <v>132</v>
      </c>
      <c r="AL70" s="1256"/>
      <c r="AM70" s="1245" t="s">
        <v>133</v>
      </c>
      <c r="AN70" s="1246"/>
      <c r="AO70" s="1245" t="s">
        <v>134</v>
      </c>
      <c r="AP70" s="1249"/>
      <c r="AQ70" s="1251" t="s">
        <v>132</v>
      </c>
      <c r="AR70" s="1252"/>
      <c r="AS70" s="1245" t="s">
        <v>133</v>
      </c>
      <c r="AT70" s="1246"/>
      <c r="AU70" s="1245" t="s">
        <v>134</v>
      </c>
      <c r="AV70" s="1249"/>
      <c r="AW70" s="1255" t="s">
        <v>132</v>
      </c>
      <c r="AX70" s="1256"/>
      <c r="AY70" s="1245" t="s">
        <v>133</v>
      </c>
      <c r="AZ70" s="1246"/>
      <c r="BA70" s="1245" t="s">
        <v>134</v>
      </c>
      <c r="BB70" s="1249"/>
      <c r="BC70" s="1255" t="s">
        <v>132</v>
      </c>
      <c r="BD70" s="1256"/>
      <c r="BE70" s="1245" t="s">
        <v>133</v>
      </c>
      <c r="BF70" s="1246"/>
      <c r="BG70" s="1245" t="s">
        <v>134</v>
      </c>
      <c r="BH70" s="1249"/>
      <c r="BI70" s="1255" t="s">
        <v>132</v>
      </c>
      <c r="BJ70" s="1256"/>
      <c r="BK70" s="1245" t="s">
        <v>133</v>
      </c>
      <c r="BL70" s="1246"/>
      <c r="BM70" s="1245" t="s">
        <v>134</v>
      </c>
      <c r="BN70" s="1249"/>
      <c r="BO70" s="1255" t="s">
        <v>132</v>
      </c>
      <c r="BP70" s="1256"/>
      <c r="BQ70" s="1245" t="s">
        <v>133</v>
      </c>
      <c r="BR70" s="1246"/>
      <c r="BS70" s="1245" t="s">
        <v>134</v>
      </c>
      <c r="BT70" s="1249"/>
      <c r="BU70" s="1255" t="s">
        <v>132</v>
      </c>
      <c r="BV70" s="1256"/>
      <c r="BW70" s="1245" t="s">
        <v>133</v>
      </c>
      <c r="BX70" s="1246"/>
      <c r="BY70" s="1245" t="s">
        <v>134</v>
      </c>
      <c r="BZ70" s="1249"/>
      <c r="CA70" s="1255" t="s">
        <v>132</v>
      </c>
      <c r="CB70" s="1256"/>
      <c r="CC70" s="1245" t="s">
        <v>133</v>
      </c>
      <c r="CD70" s="1246"/>
      <c r="CE70" s="1245" t="s">
        <v>134</v>
      </c>
      <c r="CF70" s="1249"/>
      <c r="CG70" s="1291"/>
      <c r="CH70" s="1292"/>
      <c r="CI70" s="1296"/>
      <c r="CJ70" s="180" t="s">
        <v>135</v>
      </c>
    </row>
    <row r="71" spans="1:91" s="118" customFormat="1" ht="61.2" customHeight="1" thickBot="1" x14ac:dyDescent="0.4">
      <c r="A71" s="179">
        <f>B71/C71</f>
        <v>1.6666666666666667</v>
      </c>
      <c r="B71" s="166">
        <v>170</v>
      </c>
      <c r="C71" s="166">
        <v>102</v>
      </c>
      <c r="D71" s="166" t="s">
        <v>107</v>
      </c>
      <c r="F71" s="231"/>
      <c r="G71" s="232"/>
      <c r="H71" s="1323"/>
      <c r="I71" s="1324"/>
      <c r="J71" s="1324"/>
      <c r="K71" s="1324"/>
      <c r="L71" s="1324"/>
      <c r="M71" s="1324"/>
      <c r="N71" s="1324"/>
      <c r="O71" s="1324"/>
      <c r="P71" s="1324"/>
      <c r="Q71" s="1324"/>
      <c r="R71" s="1324"/>
      <c r="S71" s="1324"/>
      <c r="T71" s="1325"/>
      <c r="U71" s="1330"/>
      <c r="V71" s="1331"/>
      <c r="W71" s="1330"/>
      <c r="X71" s="1331"/>
      <c r="Y71" s="1300"/>
      <c r="Z71" s="1301"/>
      <c r="AA71" s="1273"/>
      <c r="AB71" s="1304"/>
      <c r="AC71" s="1272"/>
      <c r="AD71" s="1273"/>
      <c r="AE71" s="1276"/>
      <c r="AF71" s="1276"/>
      <c r="AG71" s="1276"/>
      <c r="AH71" s="1276"/>
      <c r="AI71" s="1276"/>
      <c r="AJ71" s="1279"/>
      <c r="AK71" s="1257"/>
      <c r="AL71" s="1258"/>
      <c r="AM71" s="1247"/>
      <c r="AN71" s="1248"/>
      <c r="AO71" s="1247"/>
      <c r="AP71" s="1250"/>
      <c r="AQ71" s="1253"/>
      <c r="AR71" s="1254"/>
      <c r="AS71" s="1247"/>
      <c r="AT71" s="1248"/>
      <c r="AU71" s="1247"/>
      <c r="AV71" s="1250"/>
      <c r="AW71" s="1257"/>
      <c r="AX71" s="1258"/>
      <c r="AY71" s="1247"/>
      <c r="AZ71" s="1248"/>
      <c r="BA71" s="1247"/>
      <c r="BB71" s="1250"/>
      <c r="BC71" s="1257"/>
      <c r="BD71" s="1258"/>
      <c r="BE71" s="1247"/>
      <c r="BF71" s="1248"/>
      <c r="BG71" s="1247"/>
      <c r="BH71" s="1250"/>
      <c r="BI71" s="1257"/>
      <c r="BJ71" s="1258"/>
      <c r="BK71" s="1247"/>
      <c r="BL71" s="1248"/>
      <c r="BM71" s="1247"/>
      <c r="BN71" s="1250"/>
      <c r="BO71" s="1257"/>
      <c r="BP71" s="1258"/>
      <c r="BQ71" s="1247"/>
      <c r="BR71" s="1248"/>
      <c r="BS71" s="1247"/>
      <c r="BT71" s="1250"/>
      <c r="BU71" s="1257"/>
      <c r="BV71" s="1258"/>
      <c r="BW71" s="1247"/>
      <c r="BX71" s="1248"/>
      <c r="BY71" s="1247"/>
      <c r="BZ71" s="1250"/>
      <c r="CA71" s="1257"/>
      <c r="CB71" s="1258"/>
      <c r="CC71" s="1247"/>
      <c r="CD71" s="1248"/>
      <c r="CE71" s="1247"/>
      <c r="CF71" s="1250"/>
      <c r="CG71" s="1293"/>
      <c r="CH71" s="1294"/>
      <c r="CI71" s="1297"/>
      <c r="CJ71" s="181" t="s">
        <v>132</v>
      </c>
      <c r="CK71" s="181" t="s">
        <v>133</v>
      </c>
      <c r="CL71" s="181" t="s">
        <v>136</v>
      </c>
    </row>
    <row r="72" spans="1:91" s="187" customFormat="1" ht="20.25" customHeight="1" thickTop="1" x14ac:dyDescent="0.25">
      <c r="A72" s="204">
        <f t="shared" si="150"/>
        <v>3.0555555555555554</v>
      </c>
      <c r="B72" s="204">
        <f t="shared" ref="B72:B73" si="159">ROUND(1,1)*Y72/40</f>
        <v>2.75</v>
      </c>
      <c r="C72" s="204">
        <f>(Y72-36)/AA72</f>
        <v>1.088235294117647</v>
      </c>
      <c r="D72" s="206">
        <f t="shared" ref="D72" si="160">AK72+AQ72+AW72+BC72+BI72+BO72+BU72+CA72</f>
        <v>110</v>
      </c>
      <c r="E72" s="207">
        <f t="shared" ref="E72:E73" si="161">AM72+AS72+AY72+BE72+BK72+BQ72+BW72+CC72</f>
        <v>68</v>
      </c>
      <c r="F72" s="1104" t="s">
        <v>205</v>
      </c>
      <c r="G72" s="1105"/>
      <c r="H72" s="1106" t="s">
        <v>206</v>
      </c>
      <c r="I72" s="980"/>
      <c r="J72" s="980"/>
      <c r="K72" s="980"/>
      <c r="L72" s="980"/>
      <c r="M72" s="980"/>
      <c r="N72" s="980"/>
      <c r="O72" s="980"/>
      <c r="P72" s="980"/>
      <c r="Q72" s="980"/>
      <c r="R72" s="980"/>
      <c r="S72" s="980"/>
      <c r="T72" s="1107"/>
      <c r="U72" s="950"/>
      <c r="V72" s="951"/>
      <c r="W72" s="1101">
        <v>4</v>
      </c>
      <c r="X72" s="1134"/>
      <c r="Y72" s="1353">
        <f t="shared" ref="Y72" si="162">AK72+AQ72+AW72+BC72+BI72+BO72+BU72+CA72</f>
        <v>110</v>
      </c>
      <c r="Z72" s="1354"/>
      <c r="AA72" s="773">
        <f>SUM(AC72:AJ72)</f>
        <v>68</v>
      </c>
      <c r="AB72" s="812"/>
      <c r="AC72" s="871">
        <v>34</v>
      </c>
      <c r="AD72" s="809"/>
      <c r="AE72" s="773">
        <v>16</v>
      </c>
      <c r="AF72" s="809"/>
      <c r="AG72" s="773">
        <v>18</v>
      </c>
      <c r="AH72" s="809"/>
      <c r="AI72" s="773"/>
      <c r="AJ72" s="812"/>
      <c r="AK72" s="950"/>
      <c r="AL72" s="991"/>
      <c r="AM72" s="773"/>
      <c r="AN72" s="809"/>
      <c r="AO72" s="967">
        <f>ROUND(1,1)*AK72/40</f>
        <v>0</v>
      </c>
      <c r="AP72" s="968"/>
      <c r="AQ72" s="950"/>
      <c r="AR72" s="991"/>
      <c r="AS72" s="773"/>
      <c r="AT72" s="809"/>
      <c r="AU72" s="967">
        <f t="shared" ref="AU72:AU73" si="163">ROUND(1,1)*AQ72/40</f>
        <v>0</v>
      </c>
      <c r="AV72" s="968"/>
      <c r="AW72" s="950"/>
      <c r="AX72" s="991"/>
      <c r="AY72" s="773"/>
      <c r="AZ72" s="809"/>
      <c r="BA72" s="948"/>
      <c r="BB72" s="949"/>
      <c r="BC72" s="950">
        <v>110</v>
      </c>
      <c r="BD72" s="991"/>
      <c r="BE72" s="773">
        <v>68</v>
      </c>
      <c r="BF72" s="809"/>
      <c r="BG72" s="948">
        <v>3</v>
      </c>
      <c r="BH72" s="949"/>
      <c r="BI72" s="871"/>
      <c r="BJ72" s="809"/>
      <c r="BK72" s="773"/>
      <c r="BL72" s="809"/>
      <c r="BM72" s="967">
        <f t="shared" si="153"/>
        <v>0</v>
      </c>
      <c r="BN72" s="968"/>
      <c r="BO72" s="871"/>
      <c r="BP72" s="809"/>
      <c r="BQ72" s="773"/>
      <c r="BR72" s="809"/>
      <c r="BS72" s="967">
        <f t="shared" si="154"/>
        <v>0</v>
      </c>
      <c r="BT72" s="968"/>
      <c r="BU72" s="871"/>
      <c r="BV72" s="809"/>
      <c r="BW72" s="773"/>
      <c r="BX72" s="809"/>
      <c r="BY72" s="967">
        <f t="shared" si="155"/>
        <v>0</v>
      </c>
      <c r="BZ72" s="968"/>
      <c r="CA72" s="871"/>
      <c r="CB72" s="809"/>
      <c r="CC72" s="773"/>
      <c r="CD72" s="809"/>
      <c r="CE72" s="967">
        <f t="shared" si="156"/>
        <v>0</v>
      </c>
      <c r="CF72" s="968"/>
      <c r="CG72" s="950">
        <f t="shared" si="157"/>
        <v>3</v>
      </c>
      <c r="CH72" s="949"/>
      <c r="CI72" s="186" t="s">
        <v>207</v>
      </c>
      <c r="CJ72" s="183">
        <f t="shared" si="101"/>
        <v>110</v>
      </c>
      <c r="CK72" s="184">
        <f t="shared" si="1"/>
        <v>68</v>
      </c>
      <c r="CL72" s="210">
        <f t="shared" si="2"/>
        <v>3</v>
      </c>
      <c r="CM72" s="184">
        <f t="shared" ref="CM72:CM107" si="164">SUM(AC72:AJ72)</f>
        <v>68</v>
      </c>
    </row>
    <row r="73" spans="1:91" s="187" customFormat="1" ht="43.5" customHeight="1" thickBot="1" x14ac:dyDescent="0.3">
      <c r="A73" s="204">
        <f t="shared" si="150"/>
        <v>2.7777777777777777</v>
      </c>
      <c r="B73" s="204">
        <f t="shared" si="159"/>
        <v>2.5</v>
      </c>
      <c r="C73" s="204">
        <f t="shared" ref="C73" si="165">(Y73-36)/AA73</f>
        <v>1.6</v>
      </c>
      <c r="D73" s="214">
        <f>BI73+BO73+BU73+CA73</f>
        <v>0</v>
      </c>
      <c r="E73" s="207">
        <f t="shared" si="161"/>
        <v>40</v>
      </c>
      <c r="F73" s="1501" t="s">
        <v>208</v>
      </c>
      <c r="G73" s="1502"/>
      <c r="H73" s="1520" t="s">
        <v>209</v>
      </c>
      <c r="I73" s="1521"/>
      <c r="J73" s="1521"/>
      <c r="K73" s="1521"/>
      <c r="L73" s="1521"/>
      <c r="M73" s="1521"/>
      <c r="N73" s="1521"/>
      <c r="O73" s="1521"/>
      <c r="P73" s="1521"/>
      <c r="Q73" s="1521"/>
      <c r="R73" s="1521"/>
      <c r="S73" s="1521"/>
      <c r="T73" s="1522"/>
      <c r="U73" s="1493">
        <v>4</v>
      </c>
      <c r="V73" s="1523"/>
      <c r="W73" s="1490"/>
      <c r="X73" s="1500"/>
      <c r="Y73" s="1506">
        <v>100</v>
      </c>
      <c r="Z73" s="1507"/>
      <c r="AA73" s="783">
        <f t="shared" ref="AA73" si="166">SUM(AC73:AJ73)</f>
        <v>40</v>
      </c>
      <c r="AB73" s="1500"/>
      <c r="AC73" s="1493">
        <v>18</v>
      </c>
      <c r="AD73" s="1496"/>
      <c r="AE73" s="1497">
        <v>16</v>
      </c>
      <c r="AF73" s="1496"/>
      <c r="AG73" s="1518">
        <v>6</v>
      </c>
      <c r="AH73" s="1519"/>
      <c r="AI73" s="783"/>
      <c r="AJ73" s="1500"/>
      <c r="AK73" s="1493"/>
      <c r="AL73" s="1496"/>
      <c r="AM73" s="783"/>
      <c r="AN73" s="785"/>
      <c r="AO73" s="1491">
        <f t="shared" ref="AO73" si="167">ROUND(1,1)*AK73/40</f>
        <v>0</v>
      </c>
      <c r="AP73" s="1492"/>
      <c r="AQ73" s="1493"/>
      <c r="AR73" s="1496"/>
      <c r="AS73" s="783"/>
      <c r="AT73" s="785"/>
      <c r="AU73" s="1491">
        <f t="shared" si="163"/>
        <v>0</v>
      </c>
      <c r="AV73" s="1492"/>
      <c r="AW73" s="1490"/>
      <c r="AX73" s="785"/>
      <c r="AY73" s="783"/>
      <c r="AZ73" s="785"/>
      <c r="BA73" s="1491">
        <f t="shared" ref="BA73" si="168">ROUND(1,1)*AW73/40</f>
        <v>0</v>
      </c>
      <c r="BB73" s="1492"/>
      <c r="BC73" s="1493">
        <v>100</v>
      </c>
      <c r="BD73" s="1496"/>
      <c r="BE73" s="783">
        <v>40</v>
      </c>
      <c r="BF73" s="785"/>
      <c r="BG73" s="1497">
        <v>3</v>
      </c>
      <c r="BH73" s="1494"/>
      <c r="BI73" s="1493"/>
      <c r="BJ73" s="1496"/>
      <c r="BK73" s="783"/>
      <c r="BL73" s="785"/>
      <c r="BM73" s="1491"/>
      <c r="BN73" s="1492"/>
      <c r="BO73" s="1493"/>
      <c r="BP73" s="1496"/>
      <c r="BQ73" s="783"/>
      <c r="BR73" s="785"/>
      <c r="BS73" s="1491"/>
      <c r="BT73" s="1492"/>
      <c r="BU73" s="1493"/>
      <c r="BV73" s="1496"/>
      <c r="BW73" s="783"/>
      <c r="BX73" s="785"/>
      <c r="BY73" s="1491"/>
      <c r="BZ73" s="1492"/>
      <c r="CA73" s="1490"/>
      <c r="CB73" s="785"/>
      <c r="CC73" s="783"/>
      <c r="CD73" s="785"/>
      <c r="CE73" s="1491">
        <f t="shared" si="156"/>
        <v>0</v>
      </c>
      <c r="CF73" s="1492"/>
      <c r="CG73" s="1493">
        <f t="shared" si="157"/>
        <v>3</v>
      </c>
      <c r="CH73" s="1494"/>
      <c r="CI73" s="201" t="s">
        <v>210</v>
      </c>
      <c r="CJ73" s="183">
        <f t="shared" si="101"/>
        <v>100</v>
      </c>
      <c r="CK73" s="184">
        <f t="shared" si="1"/>
        <v>40</v>
      </c>
      <c r="CL73" s="210">
        <f t="shared" si="2"/>
        <v>3</v>
      </c>
      <c r="CM73" s="184">
        <f t="shared" si="164"/>
        <v>40</v>
      </c>
    </row>
    <row r="74" spans="1:91" s="182" customFormat="1" ht="43.5" customHeight="1" thickTop="1" thickBot="1" x14ac:dyDescent="0.3">
      <c r="A74" s="185"/>
      <c r="B74" s="185"/>
      <c r="C74" s="185"/>
      <c r="D74" s="185"/>
      <c r="E74" s="185"/>
      <c r="F74" s="1373" t="s">
        <v>211</v>
      </c>
      <c r="G74" s="1374"/>
      <c r="H74" s="1515" t="s">
        <v>212</v>
      </c>
      <c r="I74" s="1516"/>
      <c r="J74" s="1516"/>
      <c r="K74" s="1516"/>
      <c r="L74" s="1516"/>
      <c r="M74" s="1516"/>
      <c r="N74" s="1516"/>
      <c r="O74" s="1516"/>
      <c r="P74" s="1516"/>
      <c r="Q74" s="1516"/>
      <c r="R74" s="1516"/>
      <c r="S74" s="1516"/>
      <c r="T74" s="1517"/>
      <c r="U74" s="1388"/>
      <c r="V74" s="1495"/>
      <c r="W74" s="1388"/>
      <c r="X74" s="1426"/>
      <c r="Y74" s="1120">
        <f>SUM(Y75:Z77)</f>
        <v>438</v>
      </c>
      <c r="Z74" s="1146"/>
      <c r="AA74" s="1146">
        <f t="shared" ref="AA74" si="169">SUM(AA75:AB77)</f>
        <v>170</v>
      </c>
      <c r="AB74" s="1244"/>
      <c r="AC74" s="1120">
        <f t="shared" ref="AC74" si="170">SUM(AC75:AD77)</f>
        <v>66</v>
      </c>
      <c r="AD74" s="1146"/>
      <c r="AE74" s="1146">
        <f t="shared" ref="AE74" si="171">SUM(AE75:AF77)</f>
        <v>84</v>
      </c>
      <c r="AF74" s="1146"/>
      <c r="AG74" s="1146">
        <f t="shared" ref="AG74" si="172">SUM(AG75:AH77)</f>
        <v>20</v>
      </c>
      <c r="AH74" s="1146"/>
      <c r="AI74" s="1146">
        <f t="shared" ref="AI74" si="173">SUM(AI75:AJ77)</f>
        <v>0</v>
      </c>
      <c r="AJ74" s="1244"/>
      <c r="AK74" s="1120">
        <f t="shared" ref="AK74" si="174">SUM(AK75:AL77)</f>
        <v>110</v>
      </c>
      <c r="AL74" s="1146"/>
      <c r="AM74" s="1146">
        <f t="shared" ref="AM74" si="175">SUM(AM75:AN77)</f>
        <v>50</v>
      </c>
      <c r="AN74" s="1146"/>
      <c r="AO74" s="1146">
        <f t="shared" ref="AO74" si="176">SUM(AO75:AP77)</f>
        <v>3</v>
      </c>
      <c r="AP74" s="1244"/>
      <c r="AQ74" s="1120">
        <f t="shared" ref="AQ74" si="177">SUM(AQ75:AR77)</f>
        <v>130</v>
      </c>
      <c r="AR74" s="1146"/>
      <c r="AS74" s="1146">
        <f t="shared" ref="AS74" si="178">SUM(AS75:AT77)</f>
        <v>34</v>
      </c>
      <c r="AT74" s="1146"/>
      <c r="AU74" s="1146">
        <f t="shared" ref="AU74" si="179">SUM(AU75:AV77)</f>
        <v>4</v>
      </c>
      <c r="AV74" s="1244"/>
      <c r="AW74" s="1120">
        <f t="shared" ref="AW74" si="180">SUM(AW75:AX77)</f>
        <v>198</v>
      </c>
      <c r="AX74" s="1146"/>
      <c r="AY74" s="1146">
        <f t="shared" ref="AY74" si="181">SUM(AY75:AZ77)</f>
        <v>86</v>
      </c>
      <c r="AZ74" s="1146"/>
      <c r="BA74" s="1146">
        <f t="shared" ref="BA74" si="182">SUM(BA75:BB77)</f>
        <v>6</v>
      </c>
      <c r="BB74" s="1244"/>
      <c r="BC74" s="1120">
        <f t="shared" ref="BC74" si="183">SUM(BC75:BD77)</f>
        <v>0</v>
      </c>
      <c r="BD74" s="1146"/>
      <c r="BE74" s="1146">
        <f t="shared" ref="BE74" si="184">SUM(BE75:BF77)</f>
        <v>0</v>
      </c>
      <c r="BF74" s="1146"/>
      <c r="BG74" s="1146">
        <f t="shared" ref="BG74" si="185">SUM(BG75:BH77)</f>
        <v>0</v>
      </c>
      <c r="BH74" s="1244"/>
      <c r="BI74" s="1120">
        <f t="shared" ref="BI74" si="186">SUM(BI75:BJ77)</f>
        <v>0</v>
      </c>
      <c r="BJ74" s="1146"/>
      <c r="BK74" s="1146">
        <f t="shared" ref="BK74" si="187">SUM(BK75:BL77)</f>
        <v>0</v>
      </c>
      <c r="BL74" s="1146"/>
      <c r="BM74" s="1146">
        <f t="shared" ref="BM74" si="188">SUM(BM75:BN77)</f>
        <v>0</v>
      </c>
      <c r="BN74" s="1244"/>
      <c r="BO74" s="1120">
        <f t="shared" ref="BO74" si="189">SUM(BO75:BP77)</f>
        <v>0</v>
      </c>
      <c r="BP74" s="1146"/>
      <c r="BQ74" s="1146">
        <f t="shared" ref="BQ74" si="190">SUM(BQ75:BR77)</f>
        <v>0</v>
      </c>
      <c r="BR74" s="1146"/>
      <c r="BS74" s="1146">
        <f t="shared" ref="BS74" si="191">SUM(BS75:BT77)</f>
        <v>0</v>
      </c>
      <c r="BT74" s="1244"/>
      <c r="BU74" s="1120">
        <f t="shared" ref="BU74" si="192">SUM(BU75:BV77)</f>
        <v>0</v>
      </c>
      <c r="BV74" s="1146"/>
      <c r="BW74" s="1146">
        <f t="shared" ref="BW74" si="193">SUM(BW75:BX77)</f>
        <v>0</v>
      </c>
      <c r="BX74" s="1146"/>
      <c r="BY74" s="1146">
        <f t="shared" ref="BY74" si="194">SUM(BY75:BZ77)</f>
        <v>0</v>
      </c>
      <c r="BZ74" s="1244"/>
      <c r="CA74" s="1120">
        <f t="shared" ref="CA74" si="195">SUM(CA75:CB77)</f>
        <v>0</v>
      </c>
      <c r="CB74" s="1146"/>
      <c r="CC74" s="1146">
        <f t="shared" ref="CC74" si="196">SUM(CC75:CD77)</f>
        <v>0</v>
      </c>
      <c r="CD74" s="1146"/>
      <c r="CE74" s="1146">
        <f t="shared" ref="CE74" si="197">SUM(CE75:CF77)</f>
        <v>0</v>
      </c>
      <c r="CF74" s="1244"/>
      <c r="CG74" s="1190">
        <f t="shared" ref="CG74" si="198">SUM(CG75:CH77)</f>
        <v>13</v>
      </c>
      <c r="CH74" s="1418"/>
      <c r="CI74" s="233">
        <f t="shared" si="101"/>
        <v>0</v>
      </c>
      <c r="CJ74" s="183">
        <f t="shared" si="101"/>
        <v>438</v>
      </c>
      <c r="CK74" s="184">
        <f t="shared" si="1"/>
        <v>170</v>
      </c>
      <c r="CL74" s="184">
        <f t="shared" si="2"/>
        <v>13</v>
      </c>
      <c r="CM74" s="184">
        <f t="shared" si="164"/>
        <v>170</v>
      </c>
    </row>
    <row r="75" spans="1:91" s="190" customFormat="1" ht="21" customHeight="1" thickTop="1" x14ac:dyDescent="0.25">
      <c r="A75" s="204">
        <f>ROUND(1,1)*Y75/36</f>
        <v>5.5555555555555554</v>
      </c>
      <c r="B75" s="204">
        <f>ROUND(1,1)*Y75/40</f>
        <v>5</v>
      </c>
      <c r="C75" s="205">
        <f t="shared" ref="C75:C77" si="199">(Y75-36)/AA75</f>
        <v>1.9523809523809523</v>
      </c>
      <c r="D75" s="214">
        <f>BI75+BO75</f>
        <v>0</v>
      </c>
      <c r="E75" s="207">
        <f t="shared" ref="E75:E77" si="200">AM75+AS75+AY75+BE75+BK75+BQ75+BW75+CC75</f>
        <v>84</v>
      </c>
      <c r="F75" s="1447" t="s">
        <v>213</v>
      </c>
      <c r="G75" s="1448"/>
      <c r="H75" s="810" t="s">
        <v>214</v>
      </c>
      <c r="I75" s="1511"/>
      <c r="J75" s="1511"/>
      <c r="K75" s="1511"/>
      <c r="L75" s="1511"/>
      <c r="M75" s="1511"/>
      <c r="N75" s="1511"/>
      <c r="O75" s="1511"/>
      <c r="P75" s="1511"/>
      <c r="Q75" s="1511"/>
      <c r="R75" s="1511"/>
      <c r="S75" s="1511"/>
      <c r="T75" s="1512"/>
      <c r="U75" s="1101">
        <v>1</v>
      </c>
      <c r="V75" s="814"/>
      <c r="W75" s="1101">
        <v>2</v>
      </c>
      <c r="X75" s="1134"/>
      <c r="Y75" s="1513">
        <f>AK75+AQ75+AW75+BC75+BI75+BO75+BU75+CA75</f>
        <v>200</v>
      </c>
      <c r="Z75" s="1514"/>
      <c r="AA75" s="813">
        <f t="shared" ref="AA75" si="201">SUM(AC75:AJ75)</f>
        <v>84</v>
      </c>
      <c r="AB75" s="1134"/>
      <c r="AC75" s="1101">
        <v>16</v>
      </c>
      <c r="AD75" s="815"/>
      <c r="AE75" s="1509">
        <v>68</v>
      </c>
      <c r="AF75" s="1510"/>
      <c r="AG75" s="1509"/>
      <c r="AH75" s="1510"/>
      <c r="AI75" s="813"/>
      <c r="AJ75" s="1134"/>
      <c r="AK75" s="1126">
        <v>110</v>
      </c>
      <c r="AL75" s="1508"/>
      <c r="AM75" s="813">
        <v>50</v>
      </c>
      <c r="AN75" s="815"/>
      <c r="AO75" s="1130">
        <v>3</v>
      </c>
      <c r="AP75" s="1131"/>
      <c r="AQ75" s="1126">
        <v>90</v>
      </c>
      <c r="AR75" s="1508"/>
      <c r="AS75" s="813">
        <v>34</v>
      </c>
      <c r="AT75" s="815"/>
      <c r="AU75" s="1130">
        <v>3</v>
      </c>
      <c r="AV75" s="1131"/>
      <c r="AW75" s="1101"/>
      <c r="AX75" s="815"/>
      <c r="AY75" s="813"/>
      <c r="AZ75" s="815"/>
      <c r="BA75" s="1124">
        <f t="shared" ref="BA75:BA76" si="202">ROUND(1,1)*AW75/40</f>
        <v>0</v>
      </c>
      <c r="BB75" s="1125"/>
      <c r="BC75" s="1101"/>
      <c r="BD75" s="815"/>
      <c r="BE75" s="813"/>
      <c r="BF75" s="815"/>
      <c r="BG75" s="1124">
        <f t="shared" ref="BG75:BG77" si="203">ROUND(1,1)*BC75/40</f>
        <v>0</v>
      </c>
      <c r="BH75" s="1125"/>
      <c r="BI75" s="1101"/>
      <c r="BJ75" s="815"/>
      <c r="BK75" s="813"/>
      <c r="BL75" s="815"/>
      <c r="BM75" s="1124">
        <f t="shared" ref="BM75:BM76" si="204">ROUND(1,1)*BI75/40</f>
        <v>0</v>
      </c>
      <c r="BN75" s="1125"/>
      <c r="BO75" s="1101"/>
      <c r="BP75" s="815"/>
      <c r="BQ75" s="813"/>
      <c r="BR75" s="815"/>
      <c r="BS75" s="1124">
        <f t="shared" ref="BS75:BS76" si="205">ROUND(1,1)*BO75/40</f>
        <v>0</v>
      </c>
      <c r="BT75" s="1125"/>
      <c r="BU75" s="1101"/>
      <c r="BV75" s="815"/>
      <c r="BW75" s="813"/>
      <c r="BX75" s="815"/>
      <c r="BY75" s="1124">
        <f t="shared" ref="BY75:BY77" si="206">ROUND(1,1)*BU75/40</f>
        <v>0</v>
      </c>
      <c r="BZ75" s="1125"/>
      <c r="CA75" s="1101"/>
      <c r="CB75" s="815"/>
      <c r="CC75" s="813"/>
      <c r="CD75" s="815"/>
      <c r="CE75" s="1124">
        <f t="shared" ref="CE75:CE77" si="207">ROUND(1,1)*CA75/40</f>
        <v>0</v>
      </c>
      <c r="CF75" s="1125"/>
      <c r="CG75" s="1126">
        <f>AO75+AU75+BA75+BG75+BM75+BS75+BY75+CE75</f>
        <v>6</v>
      </c>
      <c r="CH75" s="1131"/>
      <c r="CI75" s="201" t="s">
        <v>215</v>
      </c>
      <c r="CJ75" s="188">
        <f t="shared" si="101"/>
        <v>200</v>
      </c>
      <c r="CK75" s="189">
        <f t="shared" si="1"/>
        <v>84</v>
      </c>
      <c r="CL75" s="204">
        <f t="shared" si="2"/>
        <v>6</v>
      </c>
      <c r="CM75" s="184">
        <f t="shared" si="164"/>
        <v>84</v>
      </c>
    </row>
    <row r="76" spans="1:91" s="190" customFormat="1" ht="41.4" customHeight="1" x14ac:dyDescent="0.25">
      <c r="A76" s="204">
        <f t="shared" ref="A76:A77" si="208">ROUND(1,1)*Y76/36</f>
        <v>1.1111111111111112</v>
      </c>
      <c r="B76" s="204">
        <f>ROUND(1,1)*Y76/40</f>
        <v>1</v>
      </c>
      <c r="C76" s="205"/>
      <c r="D76" s="214">
        <f>BI76+BO76</f>
        <v>0</v>
      </c>
      <c r="E76" s="207">
        <f t="shared" si="200"/>
        <v>0</v>
      </c>
      <c r="F76" s="1355" t="s">
        <v>216</v>
      </c>
      <c r="G76" s="1356"/>
      <c r="H76" s="1106" t="s">
        <v>217</v>
      </c>
      <c r="I76" s="980"/>
      <c r="J76" s="980"/>
      <c r="K76" s="980"/>
      <c r="L76" s="980"/>
      <c r="M76" s="980"/>
      <c r="N76" s="980"/>
      <c r="O76" s="980"/>
      <c r="P76" s="980"/>
      <c r="Q76" s="980"/>
      <c r="R76" s="980"/>
      <c r="S76" s="980"/>
      <c r="T76" s="1107"/>
      <c r="U76" s="234"/>
      <c r="V76" s="234"/>
      <c r="W76" s="235"/>
      <c r="X76" s="236"/>
      <c r="Y76" s="1353">
        <v>40</v>
      </c>
      <c r="Z76" s="1354"/>
      <c r="AA76" s="773">
        <f t="shared" ref="AA76" si="209">SUM(AC76:AJ76)</f>
        <v>0</v>
      </c>
      <c r="AB76" s="812"/>
      <c r="AC76" s="871"/>
      <c r="AD76" s="809"/>
      <c r="AE76" s="237"/>
      <c r="AF76" s="238"/>
      <c r="AG76" s="1455"/>
      <c r="AH76" s="1456"/>
      <c r="AI76" s="773"/>
      <c r="AJ76" s="812"/>
      <c r="AK76" s="950"/>
      <c r="AL76" s="991"/>
      <c r="AM76" s="773"/>
      <c r="AN76" s="809"/>
      <c r="AO76" s="967">
        <f t="shared" ref="AO76:AO77" si="210">ROUND(1,1)*AK76/40</f>
        <v>0</v>
      </c>
      <c r="AP76" s="968"/>
      <c r="AQ76" s="950">
        <v>40</v>
      </c>
      <c r="AR76" s="991"/>
      <c r="AS76" s="773"/>
      <c r="AT76" s="809"/>
      <c r="AU76" s="948">
        <v>1</v>
      </c>
      <c r="AV76" s="949"/>
      <c r="AW76" s="871"/>
      <c r="AX76" s="809"/>
      <c r="AY76" s="773"/>
      <c r="AZ76" s="809"/>
      <c r="BA76" s="967">
        <f t="shared" si="202"/>
        <v>0</v>
      </c>
      <c r="BB76" s="968"/>
      <c r="BC76" s="871"/>
      <c r="BD76" s="809"/>
      <c r="BE76" s="773"/>
      <c r="BF76" s="809"/>
      <c r="BG76" s="967">
        <f t="shared" si="203"/>
        <v>0</v>
      </c>
      <c r="BH76" s="968"/>
      <c r="BI76" s="871"/>
      <c r="BJ76" s="809"/>
      <c r="BK76" s="773"/>
      <c r="BL76" s="809"/>
      <c r="BM76" s="967">
        <f t="shared" si="204"/>
        <v>0</v>
      </c>
      <c r="BN76" s="968"/>
      <c r="BO76" s="871"/>
      <c r="BP76" s="809"/>
      <c r="BQ76" s="773"/>
      <c r="BR76" s="809"/>
      <c r="BS76" s="967">
        <f t="shared" si="205"/>
        <v>0</v>
      </c>
      <c r="BT76" s="968"/>
      <c r="BU76" s="871"/>
      <c r="BV76" s="809"/>
      <c r="BW76" s="773"/>
      <c r="BX76" s="809"/>
      <c r="BY76" s="967">
        <f t="shared" si="206"/>
        <v>0</v>
      </c>
      <c r="BZ76" s="968"/>
      <c r="CA76" s="871"/>
      <c r="CB76" s="809"/>
      <c r="CC76" s="773"/>
      <c r="CD76" s="809"/>
      <c r="CE76" s="967">
        <f t="shared" si="207"/>
        <v>0</v>
      </c>
      <c r="CF76" s="968"/>
      <c r="CG76" s="950">
        <f>AO76+AU76+BA76+BG76+BM76+BS76+BY76+CE76</f>
        <v>1</v>
      </c>
      <c r="CH76" s="949"/>
      <c r="CI76" s="201" t="s">
        <v>218</v>
      </c>
      <c r="CJ76" s="188">
        <f t="shared" si="101"/>
        <v>40</v>
      </c>
      <c r="CK76" s="189">
        <f t="shared" si="1"/>
        <v>0</v>
      </c>
      <c r="CL76" s="204">
        <f t="shared" si="2"/>
        <v>1</v>
      </c>
      <c r="CM76" s="184">
        <f t="shared" si="164"/>
        <v>0</v>
      </c>
    </row>
    <row r="77" spans="1:91" s="190" customFormat="1" ht="21.6" thickBot="1" x14ac:dyDescent="0.3">
      <c r="A77" s="204">
        <f t="shared" si="208"/>
        <v>5.5</v>
      </c>
      <c r="B77" s="204">
        <f t="shared" ref="B77" si="211">ROUND(1,1)*Y77/40</f>
        <v>4.95</v>
      </c>
      <c r="C77" s="205">
        <f t="shared" si="199"/>
        <v>1.8837209302325582</v>
      </c>
      <c r="D77" s="213"/>
      <c r="E77" s="207">
        <f t="shared" si="200"/>
        <v>86</v>
      </c>
      <c r="F77" s="1501" t="s">
        <v>219</v>
      </c>
      <c r="G77" s="1502"/>
      <c r="H77" s="1503" t="s">
        <v>220</v>
      </c>
      <c r="I77" s="1504"/>
      <c r="J77" s="1504"/>
      <c r="K77" s="1504"/>
      <c r="L77" s="1504"/>
      <c r="M77" s="1504"/>
      <c r="N77" s="1504"/>
      <c r="O77" s="1504"/>
      <c r="P77" s="1504"/>
      <c r="Q77" s="1504"/>
      <c r="R77" s="1504"/>
      <c r="S77" s="1504"/>
      <c r="T77" s="1505"/>
      <c r="U77" s="1490">
        <v>3</v>
      </c>
      <c r="V77" s="784"/>
      <c r="W77" s="1490"/>
      <c r="X77" s="1500"/>
      <c r="Y77" s="1506">
        <f>AK77+AQ77+AW77+BC77+BI77+BO77+BU77+CA77</f>
        <v>198</v>
      </c>
      <c r="Z77" s="1507"/>
      <c r="AA77" s="783">
        <f>SUM(AY77)</f>
        <v>86</v>
      </c>
      <c r="AB77" s="1500"/>
      <c r="AC77" s="1490">
        <v>50</v>
      </c>
      <c r="AD77" s="785"/>
      <c r="AE77" s="1498">
        <v>16</v>
      </c>
      <c r="AF77" s="1499"/>
      <c r="AG77" s="1498">
        <v>20</v>
      </c>
      <c r="AH77" s="1499"/>
      <c r="AI77" s="783"/>
      <c r="AJ77" s="1500"/>
      <c r="AK77" s="1493"/>
      <c r="AL77" s="1496"/>
      <c r="AM77" s="783"/>
      <c r="AN77" s="785"/>
      <c r="AO77" s="1491">
        <f t="shared" si="210"/>
        <v>0</v>
      </c>
      <c r="AP77" s="1492"/>
      <c r="AQ77" s="1493"/>
      <c r="AR77" s="1496"/>
      <c r="AS77" s="783"/>
      <c r="AT77" s="785"/>
      <c r="AU77" s="1491">
        <f t="shared" ref="AU77" si="212">ROUND(1,1)*AQ77/40</f>
        <v>0</v>
      </c>
      <c r="AV77" s="1492"/>
      <c r="AW77" s="1490">
        <v>198</v>
      </c>
      <c r="AX77" s="785"/>
      <c r="AY77" s="783">
        <v>86</v>
      </c>
      <c r="AZ77" s="785"/>
      <c r="BA77" s="1497">
        <v>6</v>
      </c>
      <c r="BB77" s="1494"/>
      <c r="BC77" s="1490"/>
      <c r="BD77" s="785"/>
      <c r="BE77" s="783"/>
      <c r="BF77" s="785"/>
      <c r="BG77" s="1491">
        <f t="shared" si="203"/>
        <v>0</v>
      </c>
      <c r="BH77" s="1492"/>
      <c r="BI77" s="1490"/>
      <c r="BJ77" s="785"/>
      <c r="BK77" s="783"/>
      <c r="BL77" s="785"/>
      <c r="BM77" s="1491"/>
      <c r="BN77" s="1492"/>
      <c r="BO77" s="1490"/>
      <c r="BP77" s="785"/>
      <c r="BQ77" s="783"/>
      <c r="BR77" s="785"/>
      <c r="BS77" s="1491"/>
      <c r="BT77" s="1492"/>
      <c r="BU77" s="1490"/>
      <c r="BV77" s="785"/>
      <c r="BW77" s="783"/>
      <c r="BX77" s="785"/>
      <c r="BY77" s="1491">
        <f t="shared" si="206"/>
        <v>0</v>
      </c>
      <c r="BZ77" s="1492"/>
      <c r="CA77" s="1490"/>
      <c r="CB77" s="785"/>
      <c r="CC77" s="783"/>
      <c r="CD77" s="785"/>
      <c r="CE77" s="1491">
        <f t="shared" si="207"/>
        <v>0</v>
      </c>
      <c r="CF77" s="1492"/>
      <c r="CG77" s="1493">
        <f t="shared" ref="CG77" si="213">AO77+AU77+BA77+BG77+BM77+BS77+BY77+CE77</f>
        <v>6</v>
      </c>
      <c r="CH77" s="1494"/>
      <c r="CI77" s="201" t="s">
        <v>221</v>
      </c>
      <c r="CJ77" s="188">
        <f t="shared" si="101"/>
        <v>198</v>
      </c>
      <c r="CK77" s="189">
        <f t="shared" si="1"/>
        <v>86</v>
      </c>
      <c r="CL77" s="204">
        <f>AO77+AU77+BA77+BG77+BM77+BS77+BY77+CE77</f>
        <v>6</v>
      </c>
      <c r="CM77" s="184">
        <f t="shared" si="164"/>
        <v>86</v>
      </c>
    </row>
    <row r="78" spans="1:91" s="182" customFormat="1" ht="26.25" customHeight="1" thickTop="1" thickBot="1" x14ac:dyDescent="0.3">
      <c r="A78" s="185"/>
      <c r="B78" s="185"/>
      <c r="C78" s="185"/>
      <c r="D78" s="185"/>
      <c r="E78" s="185"/>
      <c r="F78" s="1373" t="s">
        <v>222</v>
      </c>
      <c r="G78" s="1374"/>
      <c r="H78" s="1386" t="s">
        <v>223</v>
      </c>
      <c r="I78" s="1149"/>
      <c r="J78" s="1149"/>
      <c r="K78" s="1149"/>
      <c r="L78" s="1149"/>
      <c r="M78" s="1149"/>
      <c r="N78" s="1149"/>
      <c r="O78" s="1149"/>
      <c r="P78" s="1149"/>
      <c r="Q78" s="1149"/>
      <c r="R78" s="1149"/>
      <c r="S78" s="1149"/>
      <c r="T78" s="1387"/>
      <c r="U78" s="1388"/>
      <c r="V78" s="1495"/>
      <c r="W78" s="1388"/>
      <c r="X78" s="1426"/>
      <c r="Y78" s="1120">
        <f>SUM(Y79:Z82)</f>
        <v>270</v>
      </c>
      <c r="Z78" s="1146"/>
      <c r="AA78" s="1146">
        <f t="shared" ref="AA78" si="214">SUM(AA79:AB82)</f>
        <v>134</v>
      </c>
      <c r="AB78" s="1244"/>
      <c r="AC78" s="1120">
        <f>SUM(AC79:AD82)</f>
        <v>68</v>
      </c>
      <c r="AD78" s="1146"/>
      <c r="AE78" s="1146">
        <f>SUM(AE79:AF82)</f>
        <v>32</v>
      </c>
      <c r="AF78" s="1146"/>
      <c r="AG78" s="1146">
        <f t="shared" ref="AG78" si="215">SUM(AG79:AH82)</f>
        <v>34</v>
      </c>
      <c r="AH78" s="1146"/>
      <c r="AI78" s="1146">
        <f t="shared" ref="AI78" si="216">SUM(AI79:AJ82)</f>
        <v>0</v>
      </c>
      <c r="AJ78" s="1244"/>
      <c r="AK78" s="1120">
        <f t="shared" ref="AK78" si="217">SUM(AK79:AL82)</f>
        <v>90</v>
      </c>
      <c r="AL78" s="1146"/>
      <c r="AM78" s="1146">
        <f t="shared" ref="AM78" si="218">SUM(AM79:AN82)</f>
        <v>34</v>
      </c>
      <c r="AN78" s="1146"/>
      <c r="AO78" s="1146">
        <f t="shared" ref="AO78" si="219">SUM(AO79:AP82)</f>
        <v>3</v>
      </c>
      <c r="AP78" s="1244"/>
      <c r="AQ78" s="1120">
        <f t="shared" ref="AQ78" si="220">SUM(AQ79:AR82)</f>
        <v>0</v>
      </c>
      <c r="AR78" s="1146"/>
      <c r="AS78" s="1146">
        <f t="shared" ref="AS78" si="221">SUM(AS79:AT82)</f>
        <v>0</v>
      </c>
      <c r="AT78" s="1146"/>
      <c r="AU78" s="1146">
        <f t="shared" ref="AU78" si="222">SUM(AU79:AV82)</f>
        <v>0</v>
      </c>
      <c r="AV78" s="1244"/>
      <c r="AW78" s="1120">
        <f t="shared" ref="AW78" si="223">SUM(AW79:AX82)</f>
        <v>0</v>
      </c>
      <c r="AX78" s="1146"/>
      <c r="AY78" s="1146">
        <f t="shared" ref="AY78" si="224">SUM(AY79:AZ82)</f>
        <v>0</v>
      </c>
      <c r="AZ78" s="1146"/>
      <c r="BA78" s="1146">
        <f t="shared" ref="BA78" si="225">SUM(BA79:BB82)</f>
        <v>0</v>
      </c>
      <c r="BB78" s="1244"/>
      <c r="BC78" s="1120">
        <f t="shared" ref="BC78" si="226">SUM(BC79:BD82)</f>
        <v>0</v>
      </c>
      <c r="BD78" s="1146"/>
      <c r="BE78" s="1146">
        <f t="shared" ref="BE78" si="227">SUM(BE79:BF82)</f>
        <v>0</v>
      </c>
      <c r="BF78" s="1146"/>
      <c r="BG78" s="1146">
        <f t="shared" ref="BG78" si="228">SUM(BG79:BH82)</f>
        <v>0</v>
      </c>
      <c r="BH78" s="1244"/>
      <c r="BI78" s="1120">
        <f t="shared" ref="BI78" si="229">SUM(BI79:BJ82)</f>
        <v>0</v>
      </c>
      <c r="BJ78" s="1146"/>
      <c r="BK78" s="1146">
        <f t="shared" ref="BK78" si="230">SUM(BK79:BL82)</f>
        <v>0</v>
      </c>
      <c r="BL78" s="1146"/>
      <c r="BM78" s="1146">
        <f t="shared" ref="BM78" si="231">SUM(BM79:BN82)</f>
        <v>0</v>
      </c>
      <c r="BN78" s="1244"/>
      <c r="BO78" s="1120">
        <f t="shared" ref="BO78" si="232">SUM(BO79:BP82)</f>
        <v>0</v>
      </c>
      <c r="BP78" s="1146"/>
      <c r="BQ78" s="1146">
        <f t="shared" ref="BQ78" si="233">SUM(BQ79:BR82)</f>
        <v>0</v>
      </c>
      <c r="BR78" s="1146"/>
      <c r="BS78" s="1146">
        <f t="shared" ref="BS78" si="234">SUM(BS79:BT82)</f>
        <v>0</v>
      </c>
      <c r="BT78" s="1244"/>
      <c r="BU78" s="1120">
        <f t="shared" ref="BU78" si="235">SUM(BU79:BV82)</f>
        <v>180</v>
      </c>
      <c r="BV78" s="1146"/>
      <c r="BW78" s="1146">
        <f t="shared" ref="BW78" si="236">SUM(BW79:BX82)</f>
        <v>100</v>
      </c>
      <c r="BX78" s="1146"/>
      <c r="BY78" s="1146">
        <f>SUM(BY79:BZ82)</f>
        <v>6</v>
      </c>
      <c r="BZ78" s="1244"/>
      <c r="CA78" s="1120">
        <f t="shared" ref="CA78" si="237">SUM(CA79:CB82)</f>
        <v>0</v>
      </c>
      <c r="CB78" s="1146"/>
      <c r="CC78" s="1146">
        <f t="shared" ref="CC78" si="238">SUM(CC79:CD82)</f>
        <v>0</v>
      </c>
      <c r="CD78" s="1146"/>
      <c r="CE78" s="1146">
        <f t="shared" ref="CE78" si="239">SUM(CE79:CF82)</f>
        <v>0</v>
      </c>
      <c r="CF78" s="1244"/>
      <c r="CG78" s="1190">
        <f t="shared" ref="CG78" si="240">SUM(CG79:CH82)</f>
        <v>9</v>
      </c>
      <c r="CH78" s="1418"/>
      <c r="CI78" s="201" t="s">
        <v>224</v>
      </c>
      <c r="CJ78" s="183">
        <f t="shared" si="101"/>
        <v>270</v>
      </c>
      <c r="CK78" s="184">
        <f t="shared" si="1"/>
        <v>134</v>
      </c>
      <c r="CL78" s="184">
        <f t="shared" ref="CL78:CL89" si="241">AO78+AU78+BA78+BG78+BM78+BS78+BY78+CE78</f>
        <v>9</v>
      </c>
      <c r="CM78" s="184">
        <f t="shared" si="164"/>
        <v>134</v>
      </c>
    </row>
    <row r="79" spans="1:91" s="239" customFormat="1" ht="18.75" customHeight="1" thickTop="1" x14ac:dyDescent="0.25">
      <c r="A79" s="204">
        <f>ROUND(1,1)*Y79/36</f>
        <v>2.5</v>
      </c>
      <c r="B79" s="204">
        <f>ROUND(1,1)*Y79/40</f>
        <v>2.25</v>
      </c>
      <c r="C79" s="205">
        <f>(Y79)/AA79</f>
        <v>2.6470588235294117</v>
      </c>
      <c r="F79" s="1477" t="s">
        <v>225</v>
      </c>
      <c r="G79" s="1478"/>
      <c r="H79" s="1479" t="s">
        <v>226</v>
      </c>
      <c r="I79" s="1479"/>
      <c r="J79" s="1479"/>
      <c r="K79" s="1479"/>
      <c r="L79" s="1479"/>
      <c r="M79" s="1479"/>
      <c r="N79" s="1479"/>
      <c r="O79" s="1479"/>
      <c r="P79" s="1479"/>
      <c r="Q79" s="1479"/>
      <c r="R79" s="1479"/>
      <c r="S79" s="1479"/>
      <c r="T79" s="1480"/>
      <c r="U79" s="1476"/>
      <c r="V79" s="1483"/>
      <c r="W79" s="1484">
        <v>1</v>
      </c>
      <c r="X79" s="1485"/>
      <c r="Y79" s="1488">
        <f>AK79+AQ79+AW79+BC79+BI79+BO79+BU79+CA79</f>
        <v>90</v>
      </c>
      <c r="Z79" s="1489"/>
      <c r="AA79" s="1470">
        <v>34</v>
      </c>
      <c r="AB79" s="1472"/>
      <c r="AC79" s="1473"/>
      <c r="AD79" s="1474"/>
      <c r="AE79" s="1475"/>
      <c r="AF79" s="1474"/>
      <c r="AG79" s="1475">
        <v>34</v>
      </c>
      <c r="AH79" s="1474"/>
      <c r="AI79" s="240"/>
      <c r="AJ79" s="241"/>
      <c r="AK79" s="1476">
        <v>90</v>
      </c>
      <c r="AL79" s="1471"/>
      <c r="AM79" s="1470">
        <v>34</v>
      </c>
      <c r="AN79" s="1471"/>
      <c r="AO79" s="1468">
        <v>3</v>
      </c>
      <c r="AP79" s="1465"/>
      <c r="AQ79" s="1464"/>
      <c r="AR79" s="1469"/>
      <c r="AS79" s="1470"/>
      <c r="AT79" s="1471"/>
      <c r="AU79" s="1462"/>
      <c r="AV79" s="1463"/>
      <c r="AW79" s="242"/>
      <c r="AX79" s="243"/>
      <c r="AY79" s="244"/>
      <c r="AZ79" s="245"/>
      <c r="BA79" s="1462">
        <f t="shared" ref="BA79" si="242">ROUND(1,1)*AV79/40</f>
        <v>0</v>
      </c>
      <c r="BB79" s="1463"/>
      <c r="BC79" s="242"/>
      <c r="BD79" s="243"/>
      <c r="BE79" s="244"/>
      <c r="BF79" s="245"/>
      <c r="BG79" s="1462">
        <f t="shared" ref="BG79" si="243">ROUND(1,1)*BB79/40</f>
        <v>0</v>
      </c>
      <c r="BH79" s="1463"/>
      <c r="BI79" s="242"/>
      <c r="BJ79" s="243"/>
      <c r="BK79" s="244"/>
      <c r="BL79" s="245"/>
      <c r="BM79" s="1462">
        <f t="shared" ref="BM79" si="244">ROUND(1,1)*BH79/40</f>
        <v>0</v>
      </c>
      <c r="BN79" s="1463"/>
      <c r="BO79" s="208"/>
      <c r="BP79" s="246"/>
      <c r="BQ79" s="247"/>
      <c r="BR79" s="246"/>
      <c r="BS79" s="1462">
        <f>ROUND(1,1)*BN79/40</f>
        <v>0</v>
      </c>
      <c r="BT79" s="1463"/>
      <c r="BU79" s="208"/>
      <c r="BV79" s="246"/>
      <c r="BW79" s="247"/>
      <c r="BX79" s="246"/>
      <c r="BY79" s="1462">
        <f>ROUND(1,1)*BT79/40</f>
        <v>0</v>
      </c>
      <c r="BZ79" s="1463"/>
      <c r="CA79" s="208"/>
      <c r="CB79" s="246"/>
      <c r="CC79" s="247"/>
      <c r="CD79" s="246"/>
      <c r="CE79" s="1462">
        <f>ROUND(1,1)*BZ79/40</f>
        <v>0</v>
      </c>
      <c r="CF79" s="1463"/>
      <c r="CG79" s="1464">
        <f>AO79+AU79+BA79+BG79+BM79+BS79+BY79+CE79</f>
        <v>3</v>
      </c>
      <c r="CH79" s="1465"/>
      <c r="CI79" s="1466"/>
      <c r="CJ79" s="183">
        <f t="shared" si="101"/>
        <v>90</v>
      </c>
      <c r="CK79" s="184">
        <f t="shared" si="1"/>
        <v>34</v>
      </c>
      <c r="CL79" s="210">
        <f t="shared" si="241"/>
        <v>3</v>
      </c>
      <c r="CM79" s="184">
        <f t="shared" si="164"/>
        <v>34</v>
      </c>
    </row>
    <row r="80" spans="1:91" s="239" customFormat="1" ht="21" customHeight="1" x14ac:dyDescent="0.25">
      <c r="F80" s="1350"/>
      <c r="G80" s="1351"/>
      <c r="H80" s="1481"/>
      <c r="I80" s="1481"/>
      <c r="J80" s="1481"/>
      <c r="K80" s="1481"/>
      <c r="L80" s="1481"/>
      <c r="M80" s="1481"/>
      <c r="N80" s="1481"/>
      <c r="O80" s="1481"/>
      <c r="P80" s="1481"/>
      <c r="Q80" s="1481"/>
      <c r="R80" s="1481"/>
      <c r="S80" s="1481"/>
      <c r="T80" s="1482"/>
      <c r="U80" s="1459"/>
      <c r="V80" s="1132"/>
      <c r="W80" s="1486"/>
      <c r="X80" s="1487"/>
      <c r="Y80" s="1460"/>
      <c r="Z80" s="1461"/>
      <c r="AA80" s="248"/>
      <c r="AB80" s="249"/>
      <c r="AC80" s="250"/>
      <c r="AD80" s="251"/>
      <c r="AE80" s="1103"/>
      <c r="AF80" s="1102"/>
      <c r="AG80" s="248"/>
      <c r="AH80" s="252"/>
      <c r="AI80" s="253"/>
      <c r="AJ80" s="254"/>
      <c r="AK80" s="1357"/>
      <c r="AL80" s="1133"/>
      <c r="AM80" s="1132"/>
      <c r="AN80" s="1133"/>
      <c r="AO80" s="1431"/>
      <c r="AP80" s="1428"/>
      <c r="AQ80" s="255"/>
      <c r="AR80" s="256"/>
      <c r="AS80" s="257"/>
      <c r="AT80" s="258"/>
      <c r="AU80" s="1431"/>
      <c r="AV80" s="1428"/>
      <c r="AW80" s="259"/>
      <c r="AX80" s="260"/>
      <c r="AY80" s="261"/>
      <c r="AZ80" s="262"/>
      <c r="BA80" s="1132"/>
      <c r="BB80" s="1358"/>
      <c r="BC80" s="259"/>
      <c r="BD80" s="260"/>
      <c r="BE80" s="261"/>
      <c r="BF80" s="262"/>
      <c r="BG80" s="1132"/>
      <c r="BH80" s="1358"/>
      <c r="BI80" s="259"/>
      <c r="BJ80" s="260"/>
      <c r="BK80" s="261"/>
      <c r="BL80" s="262"/>
      <c r="BM80" s="1132"/>
      <c r="BN80" s="1358"/>
      <c r="BO80" s="263"/>
      <c r="BP80" s="258"/>
      <c r="BQ80" s="257"/>
      <c r="BR80" s="258"/>
      <c r="BS80" s="1132"/>
      <c r="BT80" s="1358"/>
      <c r="BU80" s="263"/>
      <c r="BV80" s="258"/>
      <c r="BW80" s="257"/>
      <c r="BX80" s="258"/>
      <c r="BY80" s="1132"/>
      <c r="BZ80" s="1358"/>
      <c r="CA80" s="263"/>
      <c r="CB80" s="258"/>
      <c r="CC80" s="257"/>
      <c r="CD80" s="258"/>
      <c r="CE80" s="1132"/>
      <c r="CF80" s="1358"/>
      <c r="CG80" s="1361"/>
      <c r="CH80" s="1383"/>
      <c r="CI80" s="1467"/>
      <c r="CJ80" s="183">
        <f t="shared" si="101"/>
        <v>0</v>
      </c>
      <c r="CK80" s="184">
        <f t="shared" si="1"/>
        <v>0</v>
      </c>
      <c r="CL80" s="210">
        <f t="shared" si="241"/>
        <v>0</v>
      </c>
      <c r="CM80" s="184">
        <f t="shared" si="164"/>
        <v>0</v>
      </c>
    </row>
    <row r="81" spans="1:256" s="187" customFormat="1" ht="21" x14ac:dyDescent="0.25">
      <c r="A81" s="204">
        <f t="shared" ref="A81:A82" si="245">ROUND(1,1)*Y81/36</f>
        <v>2.5</v>
      </c>
      <c r="B81" s="204">
        <f t="shared" ref="B81:B82" si="246">ROUND(1,1)*Y81/40</f>
        <v>2.25</v>
      </c>
      <c r="C81" s="204">
        <f t="shared" ref="C81" si="247">(Y81-36)/AA81</f>
        <v>1.08</v>
      </c>
      <c r="D81" s="214">
        <f>BI81+BO81+BU81+CA81</f>
        <v>90</v>
      </c>
      <c r="E81" s="207">
        <f t="shared" ref="E81:E82" si="248">AM81+AS81+AY81+BE81+BK81+BQ81+BW81+CC81</f>
        <v>50</v>
      </c>
      <c r="F81" s="1104" t="s">
        <v>227</v>
      </c>
      <c r="G81" s="1105"/>
      <c r="H81" s="980" t="s">
        <v>228</v>
      </c>
      <c r="I81" s="980"/>
      <c r="J81" s="980"/>
      <c r="K81" s="980"/>
      <c r="L81" s="980"/>
      <c r="M81" s="980"/>
      <c r="N81" s="980"/>
      <c r="O81" s="980"/>
      <c r="P81" s="980"/>
      <c r="Q81" s="980"/>
      <c r="R81" s="980"/>
      <c r="S81" s="980"/>
      <c r="T81" s="980"/>
      <c r="U81" s="950">
        <v>7</v>
      </c>
      <c r="V81" s="951"/>
      <c r="W81" s="871"/>
      <c r="X81" s="812"/>
      <c r="Y81" s="1353">
        <f t="shared" ref="Y81" si="249">AK81+AQ81+AW81+BC81+BI81+BO81+BU81+CA81</f>
        <v>90</v>
      </c>
      <c r="Z81" s="1354"/>
      <c r="AA81" s="773">
        <f>SUM(AC81:AJ81)</f>
        <v>50</v>
      </c>
      <c r="AB81" s="812"/>
      <c r="AC81" s="774">
        <v>34</v>
      </c>
      <c r="AD81" s="809"/>
      <c r="AE81" s="773">
        <v>16</v>
      </c>
      <c r="AF81" s="809"/>
      <c r="AG81" s="971"/>
      <c r="AH81" s="972"/>
      <c r="AI81" s="773"/>
      <c r="AJ81" s="809"/>
      <c r="AK81" s="950"/>
      <c r="AL81" s="991"/>
      <c r="AM81" s="773"/>
      <c r="AN81" s="809"/>
      <c r="AO81" s="967">
        <f t="shared" ref="AO81:AO82" si="250">ROUND(1,1)*AK81/40</f>
        <v>0</v>
      </c>
      <c r="AP81" s="968"/>
      <c r="AQ81" s="950"/>
      <c r="AR81" s="991"/>
      <c r="AS81" s="773"/>
      <c r="AT81" s="809"/>
      <c r="AU81" s="1129">
        <f t="shared" ref="AU81:AU82" si="251">ROUND(1,1)*AQ81/40</f>
        <v>0</v>
      </c>
      <c r="AV81" s="968"/>
      <c r="AW81" s="871"/>
      <c r="AX81" s="809"/>
      <c r="AY81" s="773"/>
      <c r="AZ81" s="809"/>
      <c r="BA81" s="1129">
        <f t="shared" ref="BA81:BA82" si="252">ROUND(1,1)*AW81/40</f>
        <v>0</v>
      </c>
      <c r="BB81" s="968"/>
      <c r="BC81" s="950"/>
      <c r="BD81" s="991"/>
      <c r="BE81" s="773"/>
      <c r="BF81" s="809"/>
      <c r="BG81" s="1129">
        <f t="shared" ref="BG81" si="253">ROUND(1,1)*BC81/40</f>
        <v>0</v>
      </c>
      <c r="BH81" s="968"/>
      <c r="BI81" s="950"/>
      <c r="BJ81" s="991"/>
      <c r="BK81" s="773"/>
      <c r="BL81" s="809"/>
      <c r="BM81" s="1129">
        <f t="shared" ref="BM81:BM82" si="254">ROUND(1,1)*BI81/40</f>
        <v>0</v>
      </c>
      <c r="BN81" s="968"/>
      <c r="BO81" s="871"/>
      <c r="BP81" s="809"/>
      <c r="BQ81" s="773"/>
      <c r="BR81" s="809"/>
      <c r="BS81" s="1129">
        <f t="shared" ref="BS81:BS82" si="255">ROUND(1,1)*BO81/40</f>
        <v>0</v>
      </c>
      <c r="BT81" s="968"/>
      <c r="BU81" s="871">
        <v>90</v>
      </c>
      <c r="BV81" s="809"/>
      <c r="BW81" s="773">
        <v>50</v>
      </c>
      <c r="BX81" s="809"/>
      <c r="BY81" s="951">
        <v>3</v>
      </c>
      <c r="BZ81" s="949"/>
      <c r="CA81" s="871"/>
      <c r="CB81" s="809"/>
      <c r="CC81" s="773"/>
      <c r="CD81" s="809"/>
      <c r="CE81" s="1129"/>
      <c r="CF81" s="968"/>
      <c r="CG81" s="950">
        <f t="shared" ref="CG81:CG82" si="256">AO81+AU81+BA81+BG81+BM81+BS81+BY81+CE81</f>
        <v>3</v>
      </c>
      <c r="CH81" s="951"/>
      <c r="CI81" s="201"/>
      <c r="CJ81" s="183">
        <f t="shared" si="101"/>
        <v>90</v>
      </c>
      <c r="CK81" s="184">
        <f t="shared" si="1"/>
        <v>50</v>
      </c>
      <c r="CL81" s="210">
        <f t="shared" si="241"/>
        <v>3</v>
      </c>
      <c r="CM81" s="184">
        <f t="shared" si="164"/>
        <v>50</v>
      </c>
    </row>
    <row r="82" spans="1:256" s="196" customFormat="1" ht="43.2" customHeight="1" thickBot="1" x14ac:dyDescent="0.3">
      <c r="A82" s="204">
        <f t="shared" si="245"/>
        <v>2.5</v>
      </c>
      <c r="B82" s="204">
        <f t="shared" si="246"/>
        <v>2.25</v>
      </c>
      <c r="C82" s="205">
        <f>(Y82)/AA82</f>
        <v>1.8</v>
      </c>
      <c r="D82" s="213"/>
      <c r="E82" s="207">
        <f t="shared" si="248"/>
        <v>50</v>
      </c>
      <c r="F82" s="1104" t="s">
        <v>229</v>
      </c>
      <c r="G82" s="1105"/>
      <c r="H82" s="1106" t="s">
        <v>230</v>
      </c>
      <c r="I82" s="980"/>
      <c r="J82" s="980"/>
      <c r="K82" s="980"/>
      <c r="L82" s="980"/>
      <c r="M82" s="980"/>
      <c r="N82" s="980"/>
      <c r="O82" s="980"/>
      <c r="P82" s="980"/>
      <c r="Q82" s="980"/>
      <c r="R82" s="980"/>
      <c r="S82" s="980"/>
      <c r="T82" s="1107"/>
      <c r="U82" s="234"/>
      <c r="V82" s="234"/>
      <c r="W82" s="871">
        <v>7</v>
      </c>
      <c r="X82" s="812"/>
      <c r="Y82" s="985">
        <f>AK82+AQ82+AW82+BC82+BI82+BO82+BU82+CA82</f>
        <v>90</v>
      </c>
      <c r="Z82" s="986"/>
      <c r="AA82" s="774">
        <f t="shared" ref="AA82" si="257">SUM(AC82:AJ82)</f>
        <v>50</v>
      </c>
      <c r="AB82" s="812"/>
      <c r="AC82" s="776">
        <v>34</v>
      </c>
      <c r="AD82" s="777"/>
      <c r="AE82" s="1455">
        <v>16</v>
      </c>
      <c r="AF82" s="1456"/>
      <c r="AG82" s="1457"/>
      <c r="AH82" s="1458"/>
      <c r="AI82" s="775"/>
      <c r="AJ82" s="777"/>
      <c r="AK82" s="950"/>
      <c r="AL82" s="991"/>
      <c r="AM82" s="773"/>
      <c r="AN82" s="809"/>
      <c r="AO82" s="967">
        <f t="shared" si="250"/>
        <v>0</v>
      </c>
      <c r="AP82" s="968"/>
      <c r="AQ82" s="950"/>
      <c r="AR82" s="991"/>
      <c r="AS82" s="773"/>
      <c r="AT82" s="809"/>
      <c r="AU82" s="967">
        <f t="shared" si="251"/>
        <v>0</v>
      </c>
      <c r="AV82" s="968"/>
      <c r="AW82" s="871"/>
      <c r="AX82" s="809"/>
      <c r="AY82" s="773"/>
      <c r="AZ82" s="809"/>
      <c r="BA82" s="967">
        <f t="shared" si="252"/>
        <v>0</v>
      </c>
      <c r="BB82" s="968"/>
      <c r="BC82" s="871"/>
      <c r="BD82" s="809"/>
      <c r="BE82" s="773"/>
      <c r="BF82" s="809"/>
      <c r="BG82" s="948"/>
      <c r="BH82" s="949"/>
      <c r="BI82" s="871"/>
      <c r="BJ82" s="809"/>
      <c r="BK82" s="773"/>
      <c r="BL82" s="809"/>
      <c r="BM82" s="967">
        <f t="shared" si="254"/>
        <v>0</v>
      </c>
      <c r="BN82" s="968"/>
      <c r="BO82" s="871"/>
      <c r="BP82" s="809"/>
      <c r="BQ82" s="773"/>
      <c r="BR82" s="809"/>
      <c r="BS82" s="967">
        <f t="shared" si="255"/>
        <v>0</v>
      </c>
      <c r="BT82" s="968"/>
      <c r="BU82" s="871">
        <v>90</v>
      </c>
      <c r="BV82" s="809"/>
      <c r="BW82" s="773">
        <v>50</v>
      </c>
      <c r="BX82" s="809"/>
      <c r="BY82" s="948">
        <v>3</v>
      </c>
      <c r="BZ82" s="949"/>
      <c r="CA82" s="871"/>
      <c r="CB82" s="809"/>
      <c r="CC82" s="773"/>
      <c r="CD82" s="809"/>
      <c r="CE82" s="967">
        <f t="shared" ref="CE82" si="258">ROUND(1,1)*CA82/40</f>
        <v>0</v>
      </c>
      <c r="CF82" s="968"/>
      <c r="CG82" s="950">
        <f t="shared" si="256"/>
        <v>3</v>
      </c>
      <c r="CH82" s="951"/>
      <c r="CI82" s="201"/>
      <c r="CJ82" s="183">
        <f t="shared" si="101"/>
        <v>90</v>
      </c>
      <c r="CK82" s="184">
        <f t="shared" si="1"/>
        <v>50</v>
      </c>
      <c r="CL82" s="210">
        <f t="shared" si="241"/>
        <v>3</v>
      </c>
      <c r="CM82" s="184">
        <f t="shared" si="164"/>
        <v>50</v>
      </c>
    </row>
    <row r="83" spans="1:256" s="190" customFormat="1" ht="22.2" thickTop="1" thickBot="1" x14ac:dyDescent="0.3">
      <c r="A83" s="264"/>
      <c r="B83" s="264"/>
      <c r="C83" s="264"/>
      <c r="D83" s="264"/>
      <c r="E83" s="264"/>
      <c r="F83" s="1373" t="s">
        <v>231</v>
      </c>
      <c r="G83" s="1374"/>
      <c r="H83" s="1386" t="s">
        <v>232</v>
      </c>
      <c r="I83" s="1149"/>
      <c r="J83" s="1149"/>
      <c r="K83" s="1149"/>
      <c r="L83" s="1149"/>
      <c r="M83" s="1149"/>
      <c r="N83" s="1149"/>
      <c r="O83" s="1149"/>
      <c r="P83" s="1149"/>
      <c r="Q83" s="1149"/>
      <c r="R83" s="1149"/>
      <c r="S83" s="1149"/>
      <c r="T83" s="1387"/>
      <c r="U83" s="1453"/>
      <c r="V83" s="1454"/>
      <c r="W83" s="1453"/>
      <c r="X83" s="1453"/>
      <c r="Y83" s="1120">
        <f>SUM(Y84:Z87)</f>
        <v>440</v>
      </c>
      <c r="Z83" s="1121"/>
      <c r="AA83" s="1146">
        <f>SUM(AA84:AB87)</f>
        <v>184</v>
      </c>
      <c r="AB83" s="1147"/>
      <c r="AC83" s="1120">
        <f>SUM(AC84:AD87)</f>
        <v>116</v>
      </c>
      <c r="AD83" s="1121"/>
      <c r="AE83" s="1146">
        <f>SUM(AE84:AF87)</f>
        <v>32</v>
      </c>
      <c r="AF83" s="1121"/>
      <c r="AG83" s="1146">
        <f>SUM(AG84:AH87)</f>
        <v>36</v>
      </c>
      <c r="AH83" s="1121"/>
      <c r="AI83" s="1146">
        <f>SUM(AI86:AJ87)</f>
        <v>0</v>
      </c>
      <c r="AJ83" s="1147"/>
      <c r="AK83" s="1120">
        <f>SUM(AK86:AL87)</f>
        <v>0</v>
      </c>
      <c r="AL83" s="1121"/>
      <c r="AM83" s="1146">
        <f>SUM(AM86:AN87)</f>
        <v>0</v>
      </c>
      <c r="AN83" s="1121"/>
      <c r="AO83" s="1146">
        <f>SUM(AO86:AP87)</f>
        <v>0</v>
      </c>
      <c r="AP83" s="1147"/>
      <c r="AQ83" s="1120">
        <f>SUM(AQ86:AR87)</f>
        <v>0</v>
      </c>
      <c r="AR83" s="1121"/>
      <c r="AS83" s="1146">
        <f>SUM(AS86:AT87)</f>
        <v>0</v>
      </c>
      <c r="AT83" s="1121"/>
      <c r="AU83" s="1146">
        <f>SUM(AU86:AV87)</f>
        <v>0</v>
      </c>
      <c r="AV83" s="1147"/>
      <c r="AW83" s="1120">
        <f>SUM(AW86:AX87)</f>
        <v>0</v>
      </c>
      <c r="AX83" s="1121"/>
      <c r="AY83" s="1146">
        <f>SUM(AY86:AZ87)</f>
        <v>0</v>
      </c>
      <c r="AZ83" s="1121"/>
      <c r="BA83" s="1146">
        <f>SUM(BA86:BB87)</f>
        <v>0</v>
      </c>
      <c r="BB83" s="1147"/>
      <c r="BC83" s="1120">
        <f>SUM(BC86:BD87)</f>
        <v>0</v>
      </c>
      <c r="BD83" s="1121"/>
      <c r="BE83" s="1146">
        <f t="shared" ref="BE83" si="259">SUM(BE84:BF87)</f>
        <v>0</v>
      </c>
      <c r="BF83" s="1121"/>
      <c r="BG83" s="1146">
        <f t="shared" ref="BG83" si="260">SUM(BG84:BH87)</f>
        <v>0</v>
      </c>
      <c r="BH83" s="1147"/>
      <c r="BI83" s="1120">
        <f t="shared" ref="BI83" si="261">SUM(BI84:BJ87)</f>
        <v>120</v>
      </c>
      <c r="BJ83" s="1121"/>
      <c r="BK83" s="1146">
        <f t="shared" ref="BK83" si="262">SUM(BK84:BL87)</f>
        <v>68</v>
      </c>
      <c r="BL83" s="1121"/>
      <c r="BM83" s="1146">
        <f t="shared" ref="BM83" si="263">SUM(BM84:BN87)</f>
        <v>3</v>
      </c>
      <c r="BN83" s="1147"/>
      <c r="BO83" s="1120">
        <f>SUM(BO84:BP87)</f>
        <v>150</v>
      </c>
      <c r="BP83" s="1121"/>
      <c r="BQ83" s="1146">
        <f t="shared" ref="BQ83" si="264">SUM(BQ84:BR87)</f>
        <v>48</v>
      </c>
      <c r="BR83" s="1121"/>
      <c r="BS83" s="1146">
        <f t="shared" ref="BS83" si="265">SUM(BS84:BT87)</f>
        <v>4</v>
      </c>
      <c r="BT83" s="1147"/>
      <c r="BU83" s="1120">
        <f>SUM(BU86:BV87)</f>
        <v>170</v>
      </c>
      <c r="BV83" s="1121"/>
      <c r="BW83" s="1146">
        <f>SUM(BW86:BX87)</f>
        <v>68</v>
      </c>
      <c r="BX83" s="1121"/>
      <c r="BY83" s="1146">
        <f>SUM(BY86:BZ87)</f>
        <v>5</v>
      </c>
      <c r="BZ83" s="1147"/>
      <c r="CA83" s="1449">
        <f>SUM(CA86:CB87)</f>
        <v>0</v>
      </c>
      <c r="CB83" s="1450"/>
      <c r="CC83" s="1451">
        <f>SUM(CC86:CD87)</f>
        <v>0</v>
      </c>
      <c r="CD83" s="1450"/>
      <c r="CE83" s="1451">
        <f>SUM(CE86:CF87)</f>
        <v>0</v>
      </c>
      <c r="CF83" s="1452"/>
      <c r="CG83" s="1120">
        <f>SUM(CG84:CH87)</f>
        <v>12</v>
      </c>
      <c r="CH83" s="1397"/>
      <c r="CI83" s="201">
        <f t="shared" si="101"/>
        <v>0</v>
      </c>
      <c r="CJ83" s="183">
        <f t="shared" si="101"/>
        <v>440</v>
      </c>
      <c r="CK83" s="184">
        <f t="shared" si="1"/>
        <v>184</v>
      </c>
      <c r="CL83" s="184">
        <f t="shared" si="241"/>
        <v>12</v>
      </c>
      <c r="CM83" s="184">
        <f t="shared" si="164"/>
        <v>184</v>
      </c>
    </row>
    <row r="84" spans="1:256" s="265" customFormat="1" ht="21.6" thickTop="1" x14ac:dyDescent="0.25">
      <c r="A84" s="204">
        <f>ROUND(1,1)*Y84/36</f>
        <v>3.3333333333333335</v>
      </c>
      <c r="B84" s="204">
        <f>ROUND(1,1)*Y84/40</f>
        <v>3</v>
      </c>
      <c r="C84" s="204">
        <f t="shared" ref="C84" si="266">(Y84-36)/AA84</f>
        <v>1.2352941176470589</v>
      </c>
      <c r="D84" s="214">
        <f>BI84+BO84+BU84+CA84</f>
        <v>120</v>
      </c>
      <c r="E84" s="207">
        <f>AM84+AS84+AY84+BE84+BK84+BQ84+BW84+CC84</f>
        <v>68</v>
      </c>
      <c r="F84" s="1447" t="s">
        <v>233</v>
      </c>
      <c r="G84" s="1448"/>
      <c r="H84" s="1010" t="s">
        <v>234</v>
      </c>
      <c r="I84" s="1010"/>
      <c r="J84" s="1010"/>
      <c r="K84" s="1010"/>
      <c r="L84" s="1010"/>
      <c r="M84" s="1010"/>
      <c r="N84" s="1010"/>
      <c r="O84" s="1010"/>
      <c r="P84" s="1010"/>
      <c r="Q84" s="1010"/>
      <c r="R84" s="1010"/>
      <c r="S84" s="1010"/>
      <c r="T84" s="1010"/>
      <c r="U84" s="950">
        <v>5</v>
      </c>
      <c r="V84" s="951"/>
      <c r="W84" s="983"/>
      <c r="X84" s="1352"/>
      <c r="Y84" s="1353">
        <f>AK84+AQ84+AW84+BC84+BI84+BO84+BU84+CA84</f>
        <v>120</v>
      </c>
      <c r="Z84" s="1354"/>
      <c r="AA84" s="948">
        <f t="shared" ref="AA84" si="267">SUM(AC84:AJ84)</f>
        <v>68</v>
      </c>
      <c r="AB84" s="812"/>
      <c r="AC84" s="951">
        <v>34</v>
      </c>
      <c r="AD84" s="991"/>
      <c r="AE84" s="948">
        <v>16</v>
      </c>
      <c r="AF84" s="991"/>
      <c r="AG84" s="948">
        <v>18</v>
      </c>
      <c r="AH84" s="991"/>
      <c r="AI84" s="1349"/>
      <c r="AJ84" s="1349"/>
      <c r="AK84" s="871"/>
      <c r="AL84" s="809"/>
      <c r="AM84" s="773"/>
      <c r="AN84" s="809"/>
      <c r="AO84" s="967">
        <f>ROUND(1,1)*AK84/40</f>
        <v>0</v>
      </c>
      <c r="AP84" s="968"/>
      <c r="AQ84" s="871"/>
      <c r="AR84" s="809"/>
      <c r="AS84" s="773"/>
      <c r="AT84" s="809"/>
      <c r="AU84" s="1129">
        <f>ROUND(1,1)*AQ84/40</f>
        <v>0</v>
      </c>
      <c r="AV84" s="968"/>
      <c r="AW84" s="871"/>
      <c r="AX84" s="809"/>
      <c r="AY84" s="773"/>
      <c r="AZ84" s="809"/>
      <c r="BA84" s="1129">
        <f>ROUND(1,1)*AW84/40</f>
        <v>0</v>
      </c>
      <c r="BB84" s="968"/>
      <c r="BC84" s="871"/>
      <c r="BD84" s="809"/>
      <c r="BE84" s="773"/>
      <c r="BF84" s="809"/>
      <c r="BG84" s="1129">
        <f>ROUND(1,1)*BC84/40</f>
        <v>0</v>
      </c>
      <c r="BH84" s="968"/>
      <c r="BI84" s="950">
        <v>120</v>
      </c>
      <c r="BJ84" s="991"/>
      <c r="BK84" s="773">
        <v>68</v>
      </c>
      <c r="BL84" s="809"/>
      <c r="BM84" s="1381">
        <v>3</v>
      </c>
      <c r="BN84" s="1432"/>
      <c r="BO84" s="871"/>
      <c r="BP84" s="809"/>
      <c r="BQ84" s="773"/>
      <c r="BR84" s="809"/>
      <c r="BS84" s="1129"/>
      <c r="BT84" s="968"/>
      <c r="BU84" s="871"/>
      <c r="BV84" s="809"/>
      <c r="BW84" s="773"/>
      <c r="BX84" s="809"/>
      <c r="BY84" s="1129"/>
      <c r="BZ84" s="1129"/>
      <c r="CA84" s="871"/>
      <c r="CB84" s="809"/>
      <c r="CC84" s="773"/>
      <c r="CD84" s="809"/>
      <c r="CE84" s="1129">
        <f>ROUND(1,1)*CA84/40</f>
        <v>0</v>
      </c>
      <c r="CF84" s="968"/>
      <c r="CG84" s="951">
        <f>AO84+AU84+BA84+BG84+BM84+BS84+BY84+CE84</f>
        <v>3</v>
      </c>
      <c r="CH84" s="951"/>
      <c r="CI84" s="201" t="s">
        <v>235</v>
      </c>
      <c r="CJ84" s="183">
        <f t="shared" si="101"/>
        <v>120</v>
      </c>
      <c r="CK84" s="184">
        <f t="shared" si="1"/>
        <v>68</v>
      </c>
      <c r="CL84" s="210">
        <f t="shared" si="241"/>
        <v>3</v>
      </c>
      <c r="CM84" s="184">
        <f t="shared" si="164"/>
        <v>68</v>
      </c>
    </row>
    <row r="85" spans="1:256" s="270" customFormat="1" ht="40.950000000000003" customHeight="1" x14ac:dyDescent="0.25">
      <c r="A85" s="266"/>
      <c r="B85" s="266"/>
      <c r="C85" s="266"/>
      <c r="D85" s="266"/>
      <c r="E85" s="207">
        <f>AM85+AS85+AY85+BE85+BK85+BQ85+BW85+CC85</f>
        <v>0</v>
      </c>
      <c r="F85" s="1355" t="s">
        <v>236</v>
      </c>
      <c r="G85" s="1356"/>
      <c r="H85" s="1106" t="s">
        <v>237</v>
      </c>
      <c r="I85" s="980"/>
      <c r="J85" s="980"/>
      <c r="K85" s="980"/>
      <c r="L85" s="980"/>
      <c r="M85" s="980"/>
      <c r="N85" s="980"/>
      <c r="O85" s="980"/>
      <c r="P85" s="980"/>
      <c r="Q85" s="980"/>
      <c r="R85" s="980"/>
      <c r="S85" s="980"/>
      <c r="T85" s="980"/>
      <c r="U85" s="871"/>
      <c r="V85" s="774"/>
      <c r="W85" s="871"/>
      <c r="X85" s="812"/>
      <c r="Y85" s="1353">
        <f>AK85+AQ85+AW85+BC85+BI85+BO85+BU85+CA85</f>
        <v>40</v>
      </c>
      <c r="Z85" s="1354"/>
      <c r="AA85" s="1441"/>
      <c r="AB85" s="1445"/>
      <c r="AC85" s="1444"/>
      <c r="AD85" s="1443"/>
      <c r="AE85" s="1441"/>
      <c r="AF85" s="1443"/>
      <c r="AG85" s="1441"/>
      <c r="AH85" s="1442"/>
      <c r="AI85" s="1441"/>
      <c r="AJ85" s="1445"/>
      <c r="AK85" s="1444"/>
      <c r="AL85" s="1443"/>
      <c r="AM85" s="1441"/>
      <c r="AN85" s="1443"/>
      <c r="AO85" s="967">
        <f>ROUND(1,1)*AK85/40</f>
        <v>0</v>
      </c>
      <c r="AP85" s="968"/>
      <c r="AQ85" s="1444"/>
      <c r="AR85" s="1443"/>
      <c r="AS85" s="1441"/>
      <c r="AT85" s="1442"/>
      <c r="AU85" s="967">
        <f>ROUND(1,1)*AQ85/40</f>
        <v>0</v>
      </c>
      <c r="AV85" s="968"/>
      <c r="AW85" s="1444"/>
      <c r="AX85" s="1443"/>
      <c r="AY85" s="1441"/>
      <c r="AZ85" s="1442"/>
      <c r="BA85" s="967">
        <f>ROUND(1,1)*AW85/40</f>
        <v>0</v>
      </c>
      <c r="BB85" s="968"/>
      <c r="BC85" s="1444"/>
      <c r="BD85" s="1443"/>
      <c r="BE85" s="1441"/>
      <c r="BF85" s="1442"/>
      <c r="BG85" s="967">
        <f>ROUND(1,1)*BC85/40</f>
        <v>0</v>
      </c>
      <c r="BH85" s="968"/>
      <c r="BI85" s="1444"/>
      <c r="BJ85" s="1443"/>
      <c r="BK85" s="1441"/>
      <c r="BL85" s="1442"/>
      <c r="BM85" s="967">
        <f>ROUND(1,1)*BI85/40</f>
        <v>0</v>
      </c>
      <c r="BN85" s="968"/>
      <c r="BO85" s="1353">
        <v>40</v>
      </c>
      <c r="BP85" s="1446"/>
      <c r="BQ85" s="1441"/>
      <c r="BR85" s="1442"/>
      <c r="BS85" s="948">
        <v>1</v>
      </c>
      <c r="BT85" s="949"/>
      <c r="BU85" s="1444"/>
      <c r="BV85" s="1443"/>
      <c r="BW85" s="1441"/>
      <c r="BX85" s="1442"/>
      <c r="BY85" s="967">
        <f t="shared" ref="BY85" si="268">ROUND(1,1)*BU85/40</f>
        <v>0</v>
      </c>
      <c r="BZ85" s="1129"/>
      <c r="CA85" s="1444"/>
      <c r="CB85" s="1442"/>
      <c r="CC85" s="1441"/>
      <c r="CD85" s="1442"/>
      <c r="CE85" s="967">
        <f t="shared" ref="CE85:CE87" si="269">ROUND(1,1)*CA85/40</f>
        <v>0</v>
      </c>
      <c r="CF85" s="968"/>
      <c r="CG85" s="951">
        <f>AO85+AU85+BA85+BG85+BM85+BS85+BY85+CE85</f>
        <v>1</v>
      </c>
      <c r="CH85" s="951"/>
      <c r="CI85" s="267" t="s">
        <v>238</v>
      </c>
      <c r="CJ85" s="183">
        <f t="shared" si="101"/>
        <v>40</v>
      </c>
      <c r="CK85" s="184">
        <f t="shared" si="1"/>
        <v>0</v>
      </c>
      <c r="CL85" s="210">
        <f t="shared" si="241"/>
        <v>1</v>
      </c>
      <c r="CM85" s="184">
        <f t="shared" si="164"/>
        <v>0</v>
      </c>
      <c r="CN85" s="268"/>
      <c r="CO85" s="268"/>
      <c r="CP85" s="269"/>
      <c r="CQ85" s="269"/>
      <c r="CR85" s="269"/>
      <c r="CS85" s="269"/>
      <c r="CT85" s="269"/>
      <c r="CU85" s="269"/>
      <c r="CV85" s="269"/>
      <c r="CW85" s="269"/>
      <c r="CX85" s="269"/>
      <c r="CY85" s="269"/>
      <c r="CZ85" s="269"/>
      <c r="DA85" s="269"/>
      <c r="DB85" s="269"/>
      <c r="DC85" s="269"/>
      <c r="DD85" s="269"/>
      <c r="DE85" s="269"/>
      <c r="DF85" s="269"/>
      <c r="DG85" s="269"/>
      <c r="DH85" s="269"/>
      <c r="DI85" s="269"/>
      <c r="DJ85" s="269"/>
      <c r="DK85" s="269"/>
      <c r="DL85" s="269"/>
      <c r="DM85" s="269"/>
      <c r="DN85" s="269"/>
      <c r="DO85" s="269"/>
      <c r="DP85" s="269"/>
      <c r="DQ85" s="269"/>
      <c r="DR85" s="269"/>
      <c r="DS85" s="269"/>
      <c r="DT85" s="269"/>
      <c r="DU85" s="269"/>
      <c r="DV85" s="269"/>
      <c r="DW85" s="269"/>
      <c r="DX85" s="269"/>
      <c r="DY85" s="269"/>
      <c r="DZ85" s="269"/>
      <c r="EA85" s="269"/>
      <c r="EB85" s="269"/>
      <c r="EC85" s="269"/>
      <c r="ED85" s="269"/>
      <c r="EE85" s="269"/>
      <c r="EF85" s="269"/>
      <c r="EG85" s="269"/>
      <c r="EH85" s="269"/>
      <c r="EI85" s="269"/>
      <c r="EJ85" s="269"/>
      <c r="EK85" s="269"/>
      <c r="EL85" s="269"/>
      <c r="EM85" s="269"/>
      <c r="EN85" s="269"/>
      <c r="EO85" s="269"/>
      <c r="EP85" s="269"/>
      <c r="EQ85" s="269"/>
      <c r="ER85" s="269"/>
      <c r="ES85" s="269"/>
      <c r="ET85" s="269"/>
      <c r="EU85" s="269"/>
      <c r="EV85" s="269"/>
      <c r="EW85" s="269"/>
      <c r="EX85" s="269"/>
      <c r="EY85" s="269"/>
      <c r="EZ85" s="269"/>
      <c r="FA85" s="269"/>
      <c r="FB85" s="269"/>
      <c r="FC85" s="269"/>
      <c r="FD85" s="269"/>
      <c r="FE85" s="269"/>
      <c r="FF85" s="269"/>
      <c r="FG85" s="269"/>
      <c r="FH85" s="269"/>
      <c r="FI85" s="269"/>
      <c r="FJ85" s="269"/>
      <c r="FK85" s="269"/>
      <c r="FL85" s="269"/>
      <c r="FM85" s="269"/>
      <c r="FN85" s="269"/>
      <c r="FO85" s="269"/>
      <c r="FP85" s="269"/>
      <c r="FQ85" s="269"/>
      <c r="FR85" s="269"/>
      <c r="FS85" s="269"/>
      <c r="FT85" s="269"/>
      <c r="FU85" s="269"/>
      <c r="FV85" s="269"/>
      <c r="FW85" s="269"/>
      <c r="FX85" s="269"/>
      <c r="FY85" s="269"/>
      <c r="FZ85" s="269"/>
      <c r="GA85" s="269"/>
      <c r="GB85" s="269"/>
      <c r="GC85" s="269"/>
      <c r="GD85" s="269"/>
      <c r="GE85" s="269"/>
      <c r="GF85" s="269"/>
      <c r="GG85" s="269"/>
      <c r="GH85" s="269"/>
      <c r="GI85" s="269"/>
      <c r="GJ85" s="269"/>
      <c r="GK85" s="269"/>
      <c r="GL85" s="269"/>
      <c r="GM85" s="269"/>
      <c r="GN85" s="269"/>
      <c r="GO85" s="269"/>
      <c r="GP85" s="269"/>
      <c r="GQ85" s="269"/>
      <c r="GR85" s="269"/>
      <c r="GS85" s="269"/>
      <c r="GT85" s="269"/>
      <c r="GU85" s="269"/>
      <c r="GV85" s="269"/>
      <c r="GW85" s="269"/>
      <c r="GX85" s="269"/>
      <c r="GY85" s="269"/>
      <c r="GZ85" s="269"/>
      <c r="HA85" s="269"/>
      <c r="HB85" s="269"/>
      <c r="HC85" s="269"/>
      <c r="HD85" s="269"/>
      <c r="HE85" s="269"/>
      <c r="HF85" s="269"/>
      <c r="HG85" s="269"/>
      <c r="HH85" s="269"/>
      <c r="HI85" s="269"/>
      <c r="HJ85" s="269"/>
      <c r="HK85" s="269"/>
      <c r="HL85" s="269"/>
      <c r="HM85" s="269"/>
      <c r="HN85" s="269"/>
      <c r="HO85" s="269"/>
      <c r="HP85" s="269"/>
      <c r="HQ85" s="269"/>
      <c r="HR85" s="269"/>
      <c r="HS85" s="269"/>
      <c r="HT85" s="269"/>
      <c r="HU85" s="269"/>
      <c r="HV85" s="269"/>
      <c r="HW85" s="269"/>
      <c r="HX85" s="269"/>
      <c r="HY85" s="269"/>
      <c r="HZ85" s="269"/>
      <c r="IA85" s="269"/>
      <c r="IB85" s="269"/>
      <c r="IC85" s="269"/>
      <c r="ID85" s="269"/>
      <c r="IE85" s="269"/>
      <c r="IF85" s="269"/>
      <c r="IG85" s="269"/>
      <c r="IH85" s="269"/>
      <c r="II85" s="269"/>
      <c r="IJ85" s="269"/>
      <c r="IK85" s="269"/>
      <c r="IL85" s="269"/>
      <c r="IM85" s="269"/>
      <c r="IN85" s="269"/>
      <c r="IO85" s="269"/>
      <c r="IP85" s="269"/>
      <c r="IQ85" s="269"/>
      <c r="IR85" s="269"/>
      <c r="IS85" s="269"/>
      <c r="IT85" s="269"/>
      <c r="IU85" s="269"/>
      <c r="IV85" s="269"/>
    </row>
    <row r="86" spans="1:256" s="265" customFormat="1" ht="21" x14ac:dyDescent="0.25">
      <c r="A86" s="204">
        <f t="shared" ref="A86:A87" si="270">ROUND(1,1)*Y86/36</f>
        <v>6.1111111111111107</v>
      </c>
      <c r="B86" s="204">
        <f t="shared" ref="B86:B87" si="271">ROUND(1,1)*Y86/40</f>
        <v>5.5</v>
      </c>
      <c r="C86" s="204">
        <f>(Y86-2*36)/AA86</f>
        <v>1.2758620689655173</v>
      </c>
      <c r="D86" s="206">
        <f t="shared" ref="D86:D87" si="272">AK86+AQ86+AW86+BC86+BI86+BO86+BU86+CA86</f>
        <v>220</v>
      </c>
      <c r="E86" s="207">
        <f t="shared" ref="E86:E87" si="273">AM86+AS86+AY86+BE86+BK86+BQ86+BW86+CC86</f>
        <v>116</v>
      </c>
      <c r="F86" s="1355" t="s">
        <v>239</v>
      </c>
      <c r="G86" s="1356"/>
      <c r="H86" s="1144" t="s">
        <v>240</v>
      </c>
      <c r="I86" s="1144"/>
      <c r="J86" s="1144"/>
      <c r="K86" s="1144"/>
      <c r="L86" s="1144"/>
      <c r="M86" s="1144"/>
      <c r="N86" s="1144"/>
      <c r="O86" s="1144"/>
      <c r="P86" s="1144"/>
      <c r="Q86" s="1144"/>
      <c r="R86" s="1144"/>
      <c r="S86" s="1144"/>
      <c r="T86" s="1144"/>
      <c r="U86" s="1435" t="s">
        <v>241</v>
      </c>
      <c r="V86" s="1436"/>
      <c r="W86" s="1357"/>
      <c r="X86" s="1358"/>
      <c r="Y86" s="1437">
        <f>AK86+AQ86+AW86+BC86+BI86+BO86+BU86+CA86</f>
        <v>220</v>
      </c>
      <c r="Z86" s="1438"/>
      <c r="AA86" s="1439">
        <v>116</v>
      </c>
      <c r="AB86" s="1440"/>
      <c r="AC86" s="766">
        <v>82</v>
      </c>
      <c r="AD86" s="1102"/>
      <c r="AE86" s="1103">
        <v>16</v>
      </c>
      <c r="AF86" s="1102"/>
      <c r="AG86" s="1433">
        <v>18</v>
      </c>
      <c r="AH86" s="1434"/>
      <c r="AI86" s="1132"/>
      <c r="AJ86" s="1133"/>
      <c r="AK86" s="1361"/>
      <c r="AL86" s="1362"/>
      <c r="AM86" s="1132"/>
      <c r="AN86" s="1133"/>
      <c r="AO86" s="1431">
        <f t="shared" ref="AO86:AO87" si="274">ROUND(1,1)*AK86/40</f>
        <v>0</v>
      </c>
      <c r="AP86" s="1428"/>
      <c r="AQ86" s="1361"/>
      <c r="AR86" s="1362"/>
      <c r="AS86" s="1132"/>
      <c r="AT86" s="1133"/>
      <c r="AU86" s="1427">
        <f t="shared" ref="AU86:AU87" si="275">ROUND(1,1)*AQ86/40</f>
        <v>0</v>
      </c>
      <c r="AV86" s="1428"/>
      <c r="AW86" s="1357"/>
      <c r="AX86" s="1133"/>
      <c r="AY86" s="1132"/>
      <c r="AZ86" s="1133"/>
      <c r="BA86" s="1427">
        <f t="shared" ref="BA86:BA87" si="276">ROUND(1,1)*AW86/40</f>
        <v>0</v>
      </c>
      <c r="BB86" s="1428"/>
      <c r="BC86" s="1361"/>
      <c r="BD86" s="1362"/>
      <c r="BE86" s="1132"/>
      <c r="BF86" s="1133"/>
      <c r="BG86" s="1427">
        <f t="shared" ref="BG86:BG87" si="277">ROUND(1,1)*BC86/40</f>
        <v>0</v>
      </c>
      <c r="BH86" s="1428"/>
      <c r="BI86" s="1357"/>
      <c r="BJ86" s="1133"/>
      <c r="BK86" s="1132"/>
      <c r="BL86" s="1133"/>
      <c r="BM86" s="1431"/>
      <c r="BN86" s="1428"/>
      <c r="BO86" s="1357">
        <v>110</v>
      </c>
      <c r="BP86" s="1133"/>
      <c r="BQ86" s="1132">
        <v>48</v>
      </c>
      <c r="BR86" s="1133"/>
      <c r="BS86" s="1383">
        <v>3</v>
      </c>
      <c r="BT86" s="1432"/>
      <c r="BU86" s="1357">
        <v>110</v>
      </c>
      <c r="BV86" s="1133"/>
      <c r="BW86" s="1132">
        <v>68</v>
      </c>
      <c r="BX86" s="1133"/>
      <c r="BY86" s="1383">
        <v>3</v>
      </c>
      <c r="BZ86" s="1383"/>
      <c r="CA86" s="1357"/>
      <c r="CB86" s="1133"/>
      <c r="CC86" s="1132"/>
      <c r="CD86" s="1133"/>
      <c r="CE86" s="1427">
        <f t="shared" si="269"/>
        <v>0</v>
      </c>
      <c r="CF86" s="1428"/>
      <c r="CG86" s="1383">
        <f t="shared" ref="CG86:CG87" si="278">AO86+AU86+BA86+BG86+BM86+BS86+BY86+CE86</f>
        <v>6</v>
      </c>
      <c r="CH86" s="1383"/>
      <c r="CI86" s="186" t="s">
        <v>242</v>
      </c>
      <c r="CJ86" s="183">
        <f t="shared" si="101"/>
        <v>220</v>
      </c>
      <c r="CK86" s="184">
        <f t="shared" si="1"/>
        <v>116</v>
      </c>
      <c r="CL86" s="210">
        <f t="shared" si="241"/>
        <v>6</v>
      </c>
      <c r="CM86" s="184">
        <f t="shared" si="164"/>
        <v>116</v>
      </c>
    </row>
    <row r="87" spans="1:256" s="265" customFormat="1" ht="43.5" customHeight="1" thickBot="1" x14ac:dyDescent="0.3">
      <c r="A87" s="204">
        <f t="shared" si="270"/>
        <v>1.6666666666666667</v>
      </c>
      <c r="B87" s="204">
        <f t="shared" si="271"/>
        <v>1.5</v>
      </c>
      <c r="C87" s="265">
        <f>BH87+BN87+BT87+BZ87+CF87</f>
        <v>0</v>
      </c>
      <c r="D87" s="206">
        <f t="shared" si="272"/>
        <v>60</v>
      </c>
      <c r="E87" s="207">
        <f t="shared" si="273"/>
        <v>0</v>
      </c>
      <c r="F87" s="1429" t="s">
        <v>243</v>
      </c>
      <c r="G87" s="1430"/>
      <c r="H87" s="980" t="s">
        <v>244</v>
      </c>
      <c r="I87" s="980"/>
      <c r="J87" s="980"/>
      <c r="K87" s="980"/>
      <c r="L87" s="980"/>
      <c r="M87" s="980"/>
      <c r="N87" s="980"/>
      <c r="O87" s="980"/>
      <c r="P87" s="980"/>
      <c r="Q87" s="980"/>
      <c r="R87" s="980"/>
      <c r="S87" s="980"/>
      <c r="T87" s="980"/>
      <c r="U87" s="1379"/>
      <c r="V87" s="1380"/>
      <c r="W87" s="871"/>
      <c r="X87" s="812"/>
      <c r="Y87" s="1353">
        <f t="shared" ref="Y87" si="279">AK87+AQ87+AW87+BC87+BI87+BO87+BU87+CA87</f>
        <v>60</v>
      </c>
      <c r="Z87" s="1354"/>
      <c r="AA87" s="775"/>
      <c r="AB87" s="1013"/>
      <c r="AC87" s="760"/>
      <c r="AD87" s="989"/>
      <c r="AE87" s="990"/>
      <c r="AF87" s="989"/>
      <c r="AG87" s="971"/>
      <c r="AH87" s="972"/>
      <c r="AI87" s="773"/>
      <c r="AJ87" s="809"/>
      <c r="AK87" s="950"/>
      <c r="AL87" s="991"/>
      <c r="AM87" s="773"/>
      <c r="AN87" s="809"/>
      <c r="AO87" s="967">
        <f t="shared" si="274"/>
        <v>0</v>
      </c>
      <c r="AP87" s="968"/>
      <c r="AQ87" s="950"/>
      <c r="AR87" s="991"/>
      <c r="AS87" s="773"/>
      <c r="AT87" s="809"/>
      <c r="AU87" s="1129">
        <f t="shared" si="275"/>
        <v>0</v>
      </c>
      <c r="AV87" s="968"/>
      <c r="AW87" s="871"/>
      <c r="AX87" s="809"/>
      <c r="AY87" s="773"/>
      <c r="AZ87" s="809"/>
      <c r="BA87" s="1129">
        <f t="shared" si="276"/>
        <v>0</v>
      </c>
      <c r="BB87" s="968"/>
      <c r="BC87" s="950"/>
      <c r="BD87" s="991"/>
      <c r="BE87" s="773"/>
      <c r="BF87" s="809"/>
      <c r="BG87" s="1129">
        <f t="shared" si="277"/>
        <v>0</v>
      </c>
      <c r="BH87" s="968"/>
      <c r="BI87" s="871"/>
      <c r="BJ87" s="809"/>
      <c r="BK87" s="773"/>
      <c r="BL87" s="809"/>
      <c r="BM87" s="967"/>
      <c r="BN87" s="968"/>
      <c r="BO87" s="871"/>
      <c r="BP87" s="809"/>
      <c r="BQ87" s="773"/>
      <c r="BR87" s="809"/>
      <c r="BS87" s="1129">
        <f t="shared" ref="BS87" si="280">ROUND(1,1)*BO87/40</f>
        <v>0</v>
      </c>
      <c r="BT87" s="968"/>
      <c r="BU87" s="871">
        <v>60</v>
      </c>
      <c r="BV87" s="809"/>
      <c r="BW87" s="773"/>
      <c r="BX87" s="809"/>
      <c r="BY87" s="951">
        <v>2</v>
      </c>
      <c r="BZ87" s="951"/>
      <c r="CA87" s="871"/>
      <c r="CB87" s="809"/>
      <c r="CC87" s="773"/>
      <c r="CD87" s="809"/>
      <c r="CE87" s="1129">
        <f t="shared" si="269"/>
        <v>0</v>
      </c>
      <c r="CF87" s="968"/>
      <c r="CG87" s="951">
        <f t="shared" si="278"/>
        <v>2</v>
      </c>
      <c r="CH87" s="951"/>
      <c r="CI87" s="267" t="s">
        <v>245</v>
      </c>
      <c r="CJ87" s="183">
        <f t="shared" si="101"/>
        <v>60</v>
      </c>
      <c r="CK87" s="184">
        <f t="shared" si="1"/>
        <v>0</v>
      </c>
      <c r="CL87" s="210">
        <f t="shared" si="241"/>
        <v>2</v>
      </c>
      <c r="CM87" s="184">
        <f t="shared" si="164"/>
        <v>0</v>
      </c>
    </row>
    <row r="88" spans="1:256" s="265" customFormat="1" ht="44.4" customHeight="1" thickTop="1" thickBot="1" x14ac:dyDescent="0.3">
      <c r="E88" s="213"/>
      <c r="F88" s="1388" t="s">
        <v>246</v>
      </c>
      <c r="G88" s="1426"/>
      <c r="H88" s="1386" t="s">
        <v>247</v>
      </c>
      <c r="I88" s="1149"/>
      <c r="J88" s="1149"/>
      <c r="K88" s="1149"/>
      <c r="L88" s="1149"/>
      <c r="M88" s="1149"/>
      <c r="N88" s="1149"/>
      <c r="O88" s="1149"/>
      <c r="P88" s="1149"/>
      <c r="Q88" s="1149"/>
      <c r="R88" s="1149"/>
      <c r="S88" s="1149"/>
      <c r="T88" s="1387"/>
      <c r="U88" s="1117"/>
      <c r="V88" s="1118"/>
      <c r="W88" s="842"/>
      <c r="X88" s="844"/>
      <c r="Y88" s="1191">
        <f>Y89+Y93+Y100+Y123+Y135</f>
        <v>3500</v>
      </c>
      <c r="Z88" s="1148"/>
      <c r="AA88" s="1191">
        <f>AA89+AA93+AA100+AA123+AA135</f>
        <v>1700</v>
      </c>
      <c r="AB88" s="1191"/>
      <c r="AC88" s="1190">
        <f>AC89+AC93+AC100+AC123+AC135</f>
        <v>418</v>
      </c>
      <c r="AD88" s="1148"/>
      <c r="AE88" s="1191">
        <f>AE89+AE93+AE100+AE123+AE135</f>
        <v>148</v>
      </c>
      <c r="AF88" s="1148"/>
      <c r="AG88" s="1191">
        <f>AG89+AG93+AG100+AG123+AG135</f>
        <v>1018</v>
      </c>
      <c r="AH88" s="1148"/>
      <c r="AI88" s="1191">
        <f>AI89+AI93+AI100+AI123+AI135</f>
        <v>116</v>
      </c>
      <c r="AJ88" s="1418"/>
      <c r="AK88" s="1191">
        <f>AK89+AK93+AK100+AK123+AK135</f>
        <v>130</v>
      </c>
      <c r="AL88" s="1148"/>
      <c r="AM88" s="1191">
        <f>AM89+AM93+AM100+AM123+AM135</f>
        <v>68</v>
      </c>
      <c r="AN88" s="1148"/>
      <c r="AO88" s="1191">
        <f>AO89+AO93+AO100+AO123+AO135</f>
        <v>4</v>
      </c>
      <c r="AP88" s="1191"/>
      <c r="AQ88" s="1190">
        <f>AQ89+AQ93+AQ100+AQ123+AQ135</f>
        <v>0</v>
      </c>
      <c r="AR88" s="1148"/>
      <c r="AS88" s="1191">
        <f>AS89+AS93+AS100+AS123+AS135</f>
        <v>0</v>
      </c>
      <c r="AT88" s="1148"/>
      <c r="AU88" s="1191">
        <f>AU89+AU93+AU100+AU123+AU135</f>
        <v>0</v>
      </c>
      <c r="AV88" s="1418"/>
      <c r="AW88" s="1191">
        <f>AW89+AW93+AW100+AW123+AW135</f>
        <v>300</v>
      </c>
      <c r="AX88" s="1148"/>
      <c r="AY88" s="1191">
        <f>AY89+AY93+AY100+AY123+AY135</f>
        <v>136</v>
      </c>
      <c r="AZ88" s="1148"/>
      <c r="BA88" s="1191">
        <f>BA89+BA93+BA100+BA123+BA135</f>
        <v>9</v>
      </c>
      <c r="BB88" s="1191"/>
      <c r="BC88" s="1190">
        <f>BC89+BC93+BC100+BC123+BC135</f>
        <v>652</v>
      </c>
      <c r="BD88" s="1148"/>
      <c r="BE88" s="1191">
        <f>BE89+BE93+BE100+BE123+BE135</f>
        <v>300</v>
      </c>
      <c r="BF88" s="1148"/>
      <c r="BG88" s="1191">
        <f>BG89+BG93+BG100+BG123+BG135</f>
        <v>20</v>
      </c>
      <c r="BH88" s="1418"/>
      <c r="BI88" s="1191">
        <f>BI89+BI93+BI100+BI123+BI135</f>
        <v>850</v>
      </c>
      <c r="BJ88" s="1148"/>
      <c r="BK88" s="1191">
        <f>BK89+BK93+BK100+BK123+BK135</f>
        <v>422</v>
      </c>
      <c r="BL88" s="1148"/>
      <c r="BM88" s="1191">
        <f>BM89+BM93+BM100+BM123+BM135</f>
        <v>24</v>
      </c>
      <c r="BN88" s="1191"/>
      <c r="BO88" s="1190">
        <f>BO89+BO93+BO100+BO123+BO135</f>
        <v>898</v>
      </c>
      <c r="BP88" s="1148"/>
      <c r="BQ88" s="1191">
        <f>BQ89+BQ93+BQ100+BQ123+BQ135</f>
        <v>496</v>
      </c>
      <c r="BR88" s="1148"/>
      <c r="BS88" s="1191">
        <f>BS89+BS93+BS100+BS123+BS135</f>
        <v>24</v>
      </c>
      <c r="BT88" s="1418"/>
      <c r="BU88" s="1191">
        <f>BU89+BU93+BU100+BU123+BU135</f>
        <v>670</v>
      </c>
      <c r="BV88" s="1148"/>
      <c r="BW88" s="1191">
        <f>BW89+BW93+BW100+BW123+BW135</f>
        <v>278</v>
      </c>
      <c r="BX88" s="1148"/>
      <c r="BY88" s="1191">
        <f>BY89+BY93+BY100+BY123+BY135</f>
        <v>21</v>
      </c>
      <c r="BZ88" s="1191"/>
      <c r="CA88" s="1190">
        <f>CA89+CA93+CA100+CA123+CA135</f>
        <v>0</v>
      </c>
      <c r="CB88" s="1148"/>
      <c r="CC88" s="1191">
        <f>CC89+CC93+CC100+CC123+CC135</f>
        <v>0</v>
      </c>
      <c r="CD88" s="1148"/>
      <c r="CE88" s="1191">
        <f>CE89+CE93+CE100+CE123+CE135</f>
        <v>0</v>
      </c>
      <c r="CF88" s="1418"/>
      <c r="CG88" s="1191">
        <f>CG89+CG93+CG100+CG123+CG135</f>
        <v>102</v>
      </c>
      <c r="CH88" s="1148"/>
      <c r="CI88" s="271">
        <f>AJ88+AP88+AV88+BB88+BH88+BN88+BT88+BZ88</f>
        <v>0</v>
      </c>
      <c r="CJ88" s="183">
        <f t="shared" si="101"/>
        <v>3500</v>
      </c>
      <c r="CK88" s="184">
        <f t="shared" si="1"/>
        <v>1700</v>
      </c>
      <c r="CL88" s="210">
        <f t="shared" si="241"/>
        <v>102</v>
      </c>
      <c r="CM88" s="184">
        <f t="shared" si="164"/>
        <v>1700</v>
      </c>
      <c r="CN88" s="272"/>
    </row>
    <row r="89" spans="1:256" s="182" customFormat="1" ht="40.5" customHeight="1" thickTop="1" thickBot="1" x14ac:dyDescent="0.3">
      <c r="A89" s="185"/>
      <c r="B89" s="185"/>
      <c r="C89" s="185"/>
      <c r="D89" s="185"/>
      <c r="E89" s="185"/>
      <c r="F89" s="1419" t="s">
        <v>248</v>
      </c>
      <c r="G89" s="1420"/>
      <c r="H89" s="1421" t="s">
        <v>477</v>
      </c>
      <c r="I89" s="1422"/>
      <c r="J89" s="1422"/>
      <c r="K89" s="1422"/>
      <c r="L89" s="1422"/>
      <c r="M89" s="1422"/>
      <c r="N89" s="1422"/>
      <c r="O89" s="1422"/>
      <c r="P89" s="1422"/>
      <c r="Q89" s="1422"/>
      <c r="R89" s="1422"/>
      <c r="S89" s="1422"/>
      <c r="T89" s="1423"/>
      <c r="U89" s="1424"/>
      <c r="V89" s="1425"/>
      <c r="W89" s="1424"/>
      <c r="X89" s="1424"/>
      <c r="Y89" s="1120">
        <f>SUM(Y90:Z92)</f>
        <v>244</v>
      </c>
      <c r="Z89" s="1121"/>
      <c r="AA89" s="1146">
        <f>SUM(AA90:AB92)</f>
        <v>128</v>
      </c>
      <c r="AB89" s="1147"/>
      <c r="AC89" s="1120">
        <f>SUM(AC90:AD92)</f>
        <v>66</v>
      </c>
      <c r="AD89" s="1121"/>
      <c r="AE89" s="1146">
        <f t="shared" ref="AE89" si="281">SUM(AE90:AF92)</f>
        <v>0</v>
      </c>
      <c r="AF89" s="1121"/>
      <c r="AG89" s="1146">
        <f t="shared" ref="AG89" si="282">SUM(AG90:AH92)</f>
        <v>12</v>
      </c>
      <c r="AH89" s="1121"/>
      <c r="AI89" s="1146">
        <f>SUM(AI90:AJ92)</f>
        <v>50</v>
      </c>
      <c r="AJ89" s="1147"/>
      <c r="AK89" s="1120">
        <f t="shared" ref="AK89" si="283">SUM(AK90:AL92)</f>
        <v>0</v>
      </c>
      <c r="AL89" s="1121"/>
      <c r="AM89" s="1146">
        <f t="shared" ref="AM89" si="284">SUM(AM90:AN92)</f>
        <v>0</v>
      </c>
      <c r="AN89" s="1121"/>
      <c r="AO89" s="1146">
        <f t="shared" ref="AO89" si="285">SUM(AO90:AP92)</f>
        <v>0</v>
      </c>
      <c r="AP89" s="1147"/>
      <c r="AQ89" s="1120">
        <f t="shared" ref="AQ89" si="286">SUM(AQ90:AR92)</f>
        <v>0</v>
      </c>
      <c r="AR89" s="1121"/>
      <c r="AS89" s="1146">
        <f t="shared" ref="AS89" si="287">SUM(AS90:AT92)</f>
        <v>0</v>
      </c>
      <c r="AT89" s="1121"/>
      <c r="AU89" s="1146">
        <f t="shared" ref="AU89" si="288">SUM(AU90:AV92)</f>
        <v>0</v>
      </c>
      <c r="AV89" s="1147"/>
      <c r="AW89" s="1120">
        <f t="shared" ref="AW89" si="289">SUM(AW90:AX92)</f>
        <v>0</v>
      </c>
      <c r="AX89" s="1121"/>
      <c r="AY89" s="1146">
        <f t="shared" ref="AY89" si="290">SUM(AY90:AZ92)</f>
        <v>0</v>
      </c>
      <c r="AZ89" s="1121"/>
      <c r="BA89" s="1146">
        <f t="shared" ref="BA89" si="291">SUM(BA90:BB92)</f>
        <v>0</v>
      </c>
      <c r="BB89" s="1147"/>
      <c r="BC89" s="1120">
        <f t="shared" ref="BC89" si="292">SUM(BC90:BD92)</f>
        <v>144</v>
      </c>
      <c r="BD89" s="1121"/>
      <c r="BE89" s="1146">
        <f t="shared" ref="BE89" si="293">SUM(BE90:BF92)</f>
        <v>68</v>
      </c>
      <c r="BF89" s="1121"/>
      <c r="BG89" s="1146">
        <f t="shared" ref="BG89" si="294">SUM(BG90:BH92)</f>
        <v>4</v>
      </c>
      <c r="BH89" s="1147"/>
      <c r="BI89" s="1120">
        <f t="shared" ref="BI89" si="295">SUM(BI90:BJ92)</f>
        <v>0</v>
      </c>
      <c r="BJ89" s="1121"/>
      <c r="BK89" s="1146">
        <f t="shared" ref="BK89" si="296">SUM(BK90:BL92)</f>
        <v>0</v>
      </c>
      <c r="BL89" s="1121"/>
      <c r="BM89" s="1146">
        <f t="shared" ref="BM89" si="297">SUM(BM90:BN92)</f>
        <v>0</v>
      </c>
      <c r="BN89" s="1147"/>
      <c r="BO89" s="1120">
        <f t="shared" ref="BO89" si="298">SUM(BO90:BP92)</f>
        <v>0</v>
      </c>
      <c r="BP89" s="1121"/>
      <c r="BQ89" s="1146">
        <f t="shared" ref="BQ89" si="299">SUM(BQ90:BR92)</f>
        <v>0</v>
      </c>
      <c r="BR89" s="1121"/>
      <c r="BS89" s="1146">
        <f t="shared" ref="BS89" si="300">SUM(BS90:BT92)</f>
        <v>0</v>
      </c>
      <c r="BT89" s="1147"/>
      <c r="BU89" s="1120">
        <f t="shared" ref="BU89" si="301">SUM(BU90:BV92)</f>
        <v>100</v>
      </c>
      <c r="BV89" s="1121"/>
      <c r="BW89" s="1146">
        <f t="shared" ref="BW89" si="302">SUM(BW90:BX92)</f>
        <v>60</v>
      </c>
      <c r="BX89" s="1121"/>
      <c r="BY89" s="1146">
        <f t="shared" ref="BY89" si="303">SUM(BY90:BZ92)</f>
        <v>3</v>
      </c>
      <c r="BZ89" s="1147"/>
      <c r="CA89" s="1120">
        <f t="shared" ref="CA89" si="304">SUM(CA90:CB92)</f>
        <v>0</v>
      </c>
      <c r="CB89" s="1121"/>
      <c r="CC89" s="1146">
        <f t="shared" ref="CC89" si="305">SUM(CC90:CD92)</f>
        <v>0</v>
      </c>
      <c r="CD89" s="1121"/>
      <c r="CE89" s="1146">
        <f t="shared" ref="CE89" si="306">SUM(CE90:CF92)</f>
        <v>0</v>
      </c>
      <c r="CF89" s="1147"/>
      <c r="CG89" s="1416">
        <f t="shared" ref="CG89" si="307">SUM(CG90:CH92)</f>
        <v>7</v>
      </c>
      <c r="CH89" s="1417"/>
      <c r="CI89" s="271">
        <f t="shared" ref="CI89:CJ89" si="308">AJ89+AP89+AV89+BB89+BH89+BN89+BT89+BZ89</f>
        <v>0</v>
      </c>
      <c r="CJ89" s="183">
        <f t="shared" si="308"/>
        <v>244</v>
      </c>
      <c r="CK89" s="184">
        <f t="shared" si="1"/>
        <v>128</v>
      </c>
      <c r="CL89" s="184">
        <f t="shared" si="241"/>
        <v>7</v>
      </c>
      <c r="CM89" s="184">
        <f t="shared" si="164"/>
        <v>128</v>
      </c>
    </row>
    <row r="90" spans="1:256" s="190" customFormat="1" ht="42" customHeight="1" thickTop="1" x14ac:dyDescent="0.25">
      <c r="A90" s="187"/>
      <c r="B90" s="187"/>
      <c r="C90" s="204">
        <f>(Y90)/AA90</f>
        <v>2.1176470588235294</v>
      </c>
      <c r="D90" s="187"/>
      <c r="E90" s="187"/>
      <c r="F90" s="1350" t="s">
        <v>249</v>
      </c>
      <c r="G90" s="1351"/>
      <c r="H90" s="1414" t="s">
        <v>250</v>
      </c>
      <c r="I90" s="1203"/>
      <c r="J90" s="1203"/>
      <c r="K90" s="1203"/>
      <c r="L90" s="1203"/>
      <c r="M90" s="1203"/>
      <c r="N90" s="1203"/>
      <c r="O90" s="1203"/>
      <c r="P90" s="1203"/>
      <c r="Q90" s="1203"/>
      <c r="R90" s="1203"/>
      <c r="S90" s="1203"/>
      <c r="T90" s="1415"/>
      <c r="U90" s="1199"/>
      <c r="V90" s="1235"/>
      <c r="W90" s="1199">
        <v>4</v>
      </c>
      <c r="X90" s="1159"/>
      <c r="Y90" s="1410">
        <f t="shared" ref="Y90:Y92" si="309">AK90+AQ90+AW90+BC90+BI90+BO90+BU90+CA90</f>
        <v>72</v>
      </c>
      <c r="Z90" s="1411"/>
      <c r="AA90" s="1406">
        <f>SUM(AC90:AJ90)</f>
        <v>34</v>
      </c>
      <c r="AB90" s="1406"/>
      <c r="AC90" s="1199">
        <v>18</v>
      </c>
      <c r="AD90" s="1200"/>
      <c r="AE90" s="1412"/>
      <c r="AF90" s="1413"/>
      <c r="AG90" s="1412"/>
      <c r="AH90" s="1413"/>
      <c r="AI90" s="1158">
        <v>16</v>
      </c>
      <c r="AJ90" s="1200"/>
      <c r="AK90" s="1199"/>
      <c r="AL90" s="1200"/>
      <c r="AM90" s="1158"/>
      <c r="AN90" s="1200"/>
      <c r="AO90" s="1169"/>
      <c r="AP90" s="1170"/>
      <c r="AQ90" s="1199"/>
      <c r="AR90" s="1200"/>
      <c r="AS90" s="1158"/>
      <c r="AT90" s="1200"/>
      <c r="AU90" s="1156"/>
      <c r="AV90" s="1157"/>
      <c r="AW90" s="1199"/>
      <c r="AX90" s="1200"/>
      <c r="AY90" s="1158"/>
      <c r="AZ90" s="1200"/>
      <c r="BA90" s="1169"/>
      <c r="BB90" s="1170"/>
      <c r="BC90" s="1199">
        <v>72</v>
      </c>
      <c r="BD90" s="1200"/>
      <c r="BE90" s="1158">
        <v>34</v>
      </c>
      <c r="BF90" s="1200"/>
      <c r="BG90" s="1169">
        <v>2</v>
      </c>
      <c r="BH90" s="1170"/>
      <c r="BI90" s="273"/>
      <c r="BJ90" s="274"/>
      <c r="BK90" s="275"/>
      <c r="BL90" s="276"/>
      <c r="BM90" s="1158"/>
      <c r="BN90" s="1159"/>
      <c r="BO90" s="273"/>
      <c r="BP90" s="274"/>
      <c r="BQ90" s="275"/>
      <c r="BR90" s="276"/>
      <c r="BS90" s="1158"/>
      <c r="BT90" s="1159"/>
      <c r="BU90" s="1199"/>
      <c r="BV90" s="1200"/>
      <c r="BW90" s="1158"/>
      <c r="BX90" s="1200"/>
      <c r="BY90" s="1158"/>
      <c r="BZ90" s="1159"/>
      <c r="CA90" s="273"/>
      <c r="CB90" s="274"/>
      <c r="CC90" s="275"/>
      <c r="CD90" s="276"/>
      <c r="CE90" s="1158"/>
      <c r="CF90" s="1159"/>
      <c r="CG90" s="1154">
        <f>AO90+AU90+BA90+BG90+BM90+BS90+BY90+CE90</f>
        <v>2</v>
      </c>
      <c r="CH90" s="1406"/>
      <c r="CI90" s="277" t="s">
        <v>251</v>
      </c>
      <c r="CJ90" s="188">
        <f t="shared" si="101"/>
        <v>72</v>
      </c>
      <c r="CK90" s="189">
        <f t="shared" si="1"/>
        <v>34</v>
      </c>
      <c r="CL90" s="189">
        <f t="shared" si="2"/>
        <v>2</v>
      </c>
      <c r="CM90" s="184">
        <f t="shared" si="164"/>
        <v>34</v>
      </c>
    </row>
    <row r="91" spans="1:256" s="190" customFormat="1" ht="42" customHeight="1" x14ac:dyDescent="0.25">
      <c r="A91" s="187"/>
      <c r="B91" s="187"/>
      <c r="C91" s="204">
        <f>(Y91)/AA91</f>
        <v>2.1176470588235294</v>
      </c>
      <c r="D91" s="187"/>
      <c r="E91" s="187"/>
      <c r="F91" s="1104" t="s">
        <v>252</v>
      </c>
      <c r="G91" s="1105"/>
      <c r="H91" s="1407" t="s">
        <v>253</v>
      </c>
      <c r="I91" s="1408"/>
      <c r="J91" s="1408"/>
      <c r="K91" s="1408"/>
      <c r="L91" s="1408"/>
      <c r="M91" s="1408"/>
      <c r="N91" s="1408"/>
      <c r="O91" s="1408"/>
      <c r="P91" s="1408"/>
      <c r="Q91" s="1408"/>
      <c r="R91" s="1408"/>
      <c r="S91" s="1408"/>
      <c r="T91" s="1409"/>
      <c r="U91" s="877"/>
      <c r="V91" s="876"/>
      <c r="W91" s="877">
        <v>4</v>
      </c>
      <c r="X91" s="878"/>
      <c r="Y91" s="1410">
        <f t="shared" si="309"/>
        <v>72</v>
      </c>
      <c r="Z91" s="1411"/>
      <c r="AA91" s="1398">
        <v>34</v>
      </c>
      <c r="AB91" s="1398"/>
      <c r="AC91" s="877">
        <v>18</v>
      </c>
      <c r="AD91" s="1097"/>
      <c r="AE91" s="1115"/>
      <c r="AF91" s="1405"/>
      <c r="AG91" s="1115"/>
      <c r="AH91" s="1405"/>
      <c r="AI91" s="1098">
        <v>16</v>
      </c>
      <c r="AJ91" s="1097"/>
      <c r="AK91" s="877"/>
      <c r="AL91" s="1097"/>
      <c r="AM91" s="1098"/>
      <c r="AN91" s="1097"/>
      <c r="AO91" s="1224">
        <f>AJ91/40</f>
        <v>0</v>
      </c>
      <c r="AP91" s="1225"/>
      <c r="AQ91" s="278"/>
      <c r="AR91" s="111"/>
      <c r="AS91" s="279"/>
      <c r="AT91" s="280"/>
      <c r="AU91" s="1098"/>
      <c r="AV91" s="878"/>
      <c r="AW91" s="877"/>
      <c r="AX91" s="1097"/>
      <c r="AY91" s="1098"/>
      <c r="AZ91" s="1097"/>
      <c r="BA91" s="1169"/>
      <c r="BB91" s="1170"/>
      <c r="BC91" s="877">
        <v>72</v>
      </c>
      <c r="BD91" s="1097"/>
      <c r="BE91" s="1098">
        <v>34</v>
      </c>
      <c r="BF91" s="1097"/>
      <c r="BG91" s="1169">
        <v>2</v>
      </c>
      <c r="BH91" s="1170"/>
      <c r="BI91" s="877"/>
      <c r="BJ91" s="1097"/>
      <c r="BK91" s="1098"/>
      <c r="BL91" s="1097"/>
      <c r="BM91" s="1095"/>
      <c r="BN91" s="1213"/>
      <c r="BO91" s="877"/>
      <c r="BP91" s="1097"/>
      <c r="BQ91" s="1098"/>
      <c r="BR91" s="1097"/>
      <c r="BS91" s="1095"/>
      <c r="BT91" s="1213"/>
      <c r="BU91" s="877"/>
      <c r="BV91" s="1097"/>
      <c r="BW91" s="1098"/>
      <c r="BX91" s="1097"/>
      <c r="BY91" s="1098"/>
      <c r="BZ91" s="878"/>
      <c r="CA91" s="877"/>
      <c r="CB91" s="1097"/>
      <c r="CC91" s="279"/>
      <c r="CD91" s="280"/>
      <c r="CE91" s="1098"/>
      <c r="CF91" s="878"/>
      <c r="CG91" s="1212">
        <f>AO91+AU91+BA91+BG91+BM91+BS91+BY91+CE91</f>
        <v>2</v>
      </c>
      <c r="CH91" s="1398"/>
      <c r="CI91" s="281" t="s">
        <v>148</v>
      </c>
      <c r="CJ91" s="188">
        <f t="shared" si="101"/>
        <v>72</v>
      </c>
      <c r="CK91" s="189">
        <f t="shared" si="1"/>
        <v>34</v>
      </c>
      <c r="CL91" s="189">
        <f t="shared" si="2"/>
        <v>2</v>
      </c>
      <c r="CM91" s="184">
        <f t="shared" si="164"/>
        <v>34</v>
      </c>
    </row>
    <row r="92" spans="1:256" s="284" customFormat="1" ht="20.25" customHeight="1" thickBot="1" x14ac:dyDescent="0.3">
      <c r="A92" s="282">
        <f t="shared" ref="A92" si="310">ROUND(1,1)*Y92/36</f>
        <v>2.7777777777777777</v>
      </c>
      <c r="B92" s="282">
        <f t="shared" ref="B92" si="311">ROUND(1,1)*Y92/40</f>
        <v>2.5</v>
      </c>
      <c r="C92" s="283">
        <f t="shared" ref="C92" si="312">(Y92)/AA92</f>
        <v>1.6666666666666667</v>
      </c>
      <c r="F92" s="1399" t="s">
        <v>255</v>
      </c>
      <c r="G92" s="1400"/>
      <c r="H92" s="920" t="s">
        <v>256</v>
      </c>
      <c r="I92" s="920"/>
      <c r="J92" s="920"/>
      <c r="K92" s="920"/>
      <c r="L92" s="920"/>
      <c r="M92" s="920"/>
      <c r="N92" s="920"/>
      <c r="O92" s="920"/>
      <c r="P92" s="920"/>
      <c r="Q92" s="920"/>
      <c r="R92" s="920"/>
      <c r="S92" s="920"/>
      <c r="T92" s="920"/>
      <c r="U92" s="285"/>
      <c r="V92" s="286"/>
      <c r="W92" s="1401" t="s">
        <v>257</v>
      </c>
      <c r="X92" s="1402"/>
      <c r="Y92" s="1403">
        <f t="shared" si="309"/>
        <v>100</v>
      </c>
      <c r="Z92" s="1404"/>
      <c r="AA92" s="786">
        <f t="shared" ref="AA92" si="313">SUM(AC92:AJ92)</f>
        <v>60</v>
      </c>
      <c r="AB92" s="788"/>
      <c r="AC92" s="928">
        <v>30</v>
      </c>
      <c r="AD92" s="929"/>
      <c r="AE92" s="930"/>
      <c r="AF92" s="929"/>
      <c r="AG92" s="1394">
        <v>12</v>
      </c>
      <c r="AH92" s="1394"/>
      <c r="AI92" s="1395">
        <v>18</v>
      </c>
      <c r="AJ92" s="1396"/>
      <c r="AK92" s="287"/>
      <c r="AL92" s="288"/>
      <c r="AM92" s="289"/>
      <c r="AN92" s="290"/>
      <c r="AO92" s="904">
        <f t="shared" ref="AO92" si="314">ROUND(1,1)*AJ92/40</f>
        <v>0</v>
      </c>
      <c r="AP92" s="905"/>
      <c r="AQ92" s="287"/>
      <c r="AR92" s="288"/>
      <c r="AS92" s="289"/>
      <c r="AT92" s="290"/>
      <c r="AU92" s="904">
        <f t="shared" ref="AU92" si="315">ROUND(1,1)*AP92/40</f>
        <v>0</v>
      </c>
      <c r="AV92" s="905"/>
      <c r="AW92" s="287"/>
      <c r="AX92" s="288"/>
      <c r="AY92" s="289"/>
      <c r="AZ92" s="290"/>
      <c r="BA92" s="904">
        <f t="shared" ref="BA92" si="316">ROUND(1,1)*AV92/40</f>
        <v>0</v>
      </c>
      <c r="BB92" s="905"/>
      <c r="BC92" s="1389"/>
      <c r="BD92" s="1390"/>
      <c r="BE92" s="786"/>
      <c r="BF92" s="1390"/>
      <c r="BG92" s="904"/>
      <c r="BH92" s="905"/>
      <c r="BI92" s="287"/>
      <c r="BJ92" s="288"/>
      <c r="BK92" s="289"/>
      <c r="BL92" s="290"/>
      <c r="BM92" s="904">
        <f t="shared" ref="BM92" si="317">ROUND(1,1)*BH92/40</f>
        <v>0</v>
      </c>
      <c r="BN92" s="905"/>
      <c r="BO92" s="1389"/>
      <c r="BP92" s="1390"/>
      <c r="BQ92" s="786"/>
      <c r="BR92" s="1390"/>
      <c r="BS92" s="1391"/>
      <c r="BT92" s="1392"/>
      <c r="BU92" s="1389">
        <v>100</v>
      </c>
      <c r="BV92" s="1390"/>
      <c r="BW92" s="786">
        <v>60</v>
      </c>
      <c r="BX92" s="1390"/>
      <c r="BY92" s="1391">
        <v>3</v>
      </c>
      <c r="BZ92" s="1392"/>
      <c r="CA92" s="1384"/>
      <c r="CB92" s="1393"/>
      <c r="CC92" s="786"/>
      <c r="CD92" s="1390"/>
      <c r="CE92" s="904">
        <f t="shared" ref="CE92" si="318">ROUND(1,1)*BZ92/40</f>
        <v>0</v>
      </c>
      <c r="CF92" s="905"/>
      <c r="CG92" s="1384">
        <f t="shared" ref="CG92" si="319">AO92+AU92+BA92+BG92+BM92+BS92+BY92+CE92</f>
        <v>3</v>
      </c>
      <c r="CH92" s="1385"/>
      <c r="CI92" s="291" t="s">
        <v>254</v>
      </c>
      <c r="CJ92" s="292">
        <f t="shared" si="101"/>
        <v>100</v>
      </c>
      <c r="CK92" s="293">
        <f t="shared" si="1"/>
        <v>60</v>
      </c>
      <c r="CL92" s="294">
        <f t="shared" si="2"/>
        <v>3</v>
      </c>
      <c r="CM92" s="184">
        <f t="shared" si="164"/>
        <v>60</v>
      </c>
    </row>
    <row r="93" spans="1:256" s="182" customFormat="1" ht="26.25" customHeight="1" thickTop="1" thickBot="1" x14ac:dyDescent="0.3">
      <c r="A93" s="185"/>
      <c r="B93" s="185"/>
      <c r="C93" s="185"/>
      <c r="D93" s="185"/>
      <c r="E93" s="185"/>
      <c r="F93" s="1373" t="s">
        <v>258</v>
      </c>
      <c r="G93" s="1374"/>
      <c r="H93" s="1386" t="s">
        <v>259</v>
      </c>
      <c r="I93" s="1149"/>
      <c r="J93" s="1149"/>
      <c r="K93" s="1149"/>
      <c r="L93" s="1149"/>
      <c r="M93" s="1149"/>
      <c r="N93" s="1149"/>
      <c r="O93" s="1149"/>
      <c r="P93" s="1149"/>
      <c r="Q93" s="1149"/>
      <c r="R93" s="1149"/>
      <c r="S93" s="1149"/>
      <c r="T93" s="1387"/>
      <c r="U93" s="1285"/>
      <c r="V93" s="1388"/>
      <c r="W93" s="1285"/>
      <c r="X93" s="1285"/>
      <c r="Y93" s="1120">
        <f>SUM(Y94:Z99)</f>
        <v>758</v>
      </c>
      <c r="Z93" s="1121"/>
      <c r="AA93" s="1146">
        <f>SUM(AA94:AB99)</f>
        <v>374</v>
      </c>
      <c r="AB93" s="1147"/>
      <c r="AC93" s="1120">
        <f>SUM(AC94:AD99)</f>
        <v>178</v>
      </c>
      <c r="AD93" s="1121"/>
      <c r="AE93" s="1146">
        <f>SUM(AE94:AF99)</f>
        <v>148</v>
      </c>
      <c r="AF93" s="1121"/>
      <c r="AG93" s="1146">
        <f>SUM(AG94:AH99)</f>
        <v>48</v>
      </c>
      <c r="AH93" s="1121"/>
      <c r="AI93" s="1146">
        <f t="shared" ref="AI93" si="320">SUM(AI94:AJ99)</f>
        <v>0</v>
      </c>
      <c r="AJ93" s="1147"/>
      <c r="AK93" s="1120">
        <f t="shared" ref="AK93" si="321">SUM(AK94:AL99)</f>
        <v>0</v>
      </c>
      <c r="AL93" s="1121"/>
      <c r="AM93" s="1146">
        <f t="shared" ref="AM93" si="322">SUM(AM94:AN99)</f>
        <v>0</v>
      </c>
      <c r="AN93" s="1121"/>
      <c r="AO93" s="1146">
        <f t="shared" ref="AO93" si="323">SUM(AO94:AP99)</f>
        <v>0</v>
      </c>
      <c r="AP93" s="1147"/>
      <c r="AQ93" s="1120">
        <f t="shared" ref="AQ93" si="324">SUM(AQ94:AR99)</f>
        <v>0</v>
      </c>
      <c r="AR93" s="1121"/>
      <c r="AS93" s="1146">
        <f t="shared" ref="AS93" si="325">SUM(AS94:AT99)</f>
        <v>0</v>
      </c>
      <c r="AT93" s="1121"/>
      <c r="AU93" s="1146">
        <f t="shared" ref="AU93" si="326">SUM(AU94:AV99)</f>
        <v>0</v>
      </c>
      <c r="AV93" s="1147"/>
      <c r="AW93" s="1120">
        <f t="shared" ref="AW93" si="327">SUM(AW94:AX99)</f>
        <v>0</v>
      </c>
      <c r="AX93" s="1121"/>
      <c r="AY93" s="1146">
        <f t="shared" ref="AY93" si="328">SUM(AY94:AZ99)</f>
        <v>0</v>
      </c>
      <c r="AZ93" s="1121"/>
      <c r="BA93" s="1146">
        <f t="shared" ref="BA93" si="329">SUM(BA94:BB99)</f>
        <v>0</v>
      </c>
      <c r="BB93" s="1147"/>
      <c r="BC93" s="1120">
        <f t="shared" ref="BC93" si="330">SUM(BC94:BD99)</f>
        <v>0</v>
      </c>
      <c r="BD93" s="1121"/>
      <c r="BE93" s="1146">
        <f t="shared" ref="BE93" si="331">SUM(BE94:BF99)</f>
        <v>0</v>
      </c>
      <c r="BF93" s="1121"/>
      <c r="BG93" s="1146">
        <f t="shared" ref="BG93" si="332">SUM(BG94:BH99)</f>
        <v>0</v>
      </c>
      <c r="BH93" s="1147"/>
      <c r="BI93" s="1120">
        <f t="shared" ref="BI93" si="333">SUM(BI94:BJ99)</f>
        <v>440</v>
      </c>
      <c r="BJ93" s="1121"/>
      <c r="BK93" s="1146">
        <f>SUM(BK94:BL99)</f>
        <v>228</v>
      </c>
      <c r="BL93" s="1121"/>
      <c r="BM93" s="1146">
        <f t="shared" ref="BM93" si="334">SUM(BM94:BN99)</f>
        <v>12</v>
      </c>
      <c r="BN93" s="1147"/>
      <c r="BO93" s="1120">
        <f t="shared" ref="BO93" si="335">SUM(BO94:BP99)</f>
        <v>258</v>
      </c>
      <c r="BP93" s="1121"/>
      <c r="BQ93" s="1146">
        <f t="shared" ref="BQ93" si="336">SUM(BQ94:BR99)</f>
        <v>146</v>
      </c>
      <c r="BR93" s="1121"/>
      <c r="BS93" s="1146">
        <f>SUM(BS94:BT99)</f>
        <v>6</v>
      </c>
      <c r="BT93" s="1147"/>
      <c r="BU93" s="1120">
        <f t="shared" ref="BU93" si="337">SUM(BU94:BV99)</f>
        <v>60</v>
      </c>
      <c r="BV93" s="1121"/>
      <c r="BW93" s="1146">
        <f t="shared" ref="BW93" si="338">SUM(BW94:BX99)</f>
        <v>0</v>
      </c>
      <c r="BX93" s="1121"/>
      <c r="BY93" s="1146">
        <f t="shared" ref="BY93" si="339">SUM(BY94:BZ99)</f>
        <v>2</v>
      </c>
      <c r="BZ93" s="1147"/>
      <c r="CA93" s="1120">
        <f t="shared" ref="CA93" si="340">SUM(CA94:CB99)</f>
        <v>0</v>
      </c>
      <c r="CB93" s="1121"/>
      <c r="CC93" s="1146">
        <f t="shared" ref="CC93" si="341">SUM(CC94:CD99)</f>
        <v>0</v>
      </c>
      <c r="CD93" s="1121"/>
      <c r="CE93" s="1146">
        <f t="shared" ref="CE93" si="342">SUM(CE94:CF99)</f>
        <v>0</v>
      </c>
      <c r="CF93" s="1147"/>
      <c r="CG93" s="1120">
        <f t="shared" ref="CG93" si="343">SUM(CG94:CH99)</f>
        <v>20</v>
      </c>
      <c r="CH93" s="1397"/>
      <c r="CI93" s="186">
        <f t="shared" si="101"/>
        <v>0</v>
      </c>
      <c r="CJ93" s="183">
        <f t="shared" si="101"/>
        <v>758</v>
      </c>
      <c r="CK93" s="184">
        <f>AM93+AS93+AY93+BE93+BK93+BQ93+BW93+CC93</f>
        <v>374</v>
      </c>
      <c r="CL93" s="184">
        <f t="shared" si="2"/>
        <v>20</v>
      </c>
      <c r="CM93" s="184">
        <f>SUM(AC93:AJ93)</f>
        <v>374</v>
      </c>
    </row>
    <row r="94" spans="1:256" s="187" customFormat="1" ht="41.25" customHeight="1" thickTop="1" x14ac:dyDescent="0.25">
      <c r="A94" s="204">
        <f t="shared" ref="A94:A97" si="344">ROUND(1,1)*Y94/36</f>
        <v>7.166666666666667</v>
      </c>
      <c r="B94" s="204">
        <f t="shared" ref="B94:B97" si="345">ROUND(1,1)*Y94/40</f>
        <v>6.45</v>
      </c>
      <c r="C94" s="204">
        <f t="shared" ref="C94" si="346">(Y94-36)/AA94</f>
        <v>1.5</v>
      </c>
      <c r="D94" s="206">
        <f t="shared" ref="D94:D97" si="347">AK94+AQ94+AW94+BC94+BI94+BO94+BU94+CA94</f>
        <v>258</v>
      </c>
      <c r="E94" s="207">
        <f t="shared" ref="E94:E97" si="348">AM94+AS94+AY94+BE94+BK94+BQ94+BW94+CC94</f>
        <v>148</v>
      </c>
      <c r="F94" s="1350" t="s">
        <v>260</v>
      </c>
      <c r="G94" s="1351"/>
      <c r="H94" s="1106" t="s">
        <v>261</v>
      </c>
      <c r="I94" s="980"/>
      <c r="J94" s="980"/>
      <c r="K94" s="980"/>
      <c r="L94" s="980"/>
      <c r="M94" s="980"/>
      <c r="N94" s="980"/>
      <c r="O94" s="980"/>
      <c r="P94" s="980"/>
      <c r="Q94" s="980"/>
      <c r="R94" s="980"/>
      <c r="S94" s="980"/>
      <c r="T94" s="1107"/>
      <c r="U94" s="871">
        <v>6</v>
      </c>
      <c r="V94" s="774"/>
      <c r="W94" s="871">
        <v>5</v>
      </c>
      <c r="X94" s="812"/>
      <c r="Y94" s="1353">
        <f t="shared" ref="Y94:Y97" si="349">AK94+AQ94+AW94+BC94+BI94+BO94+BU94+CA94</f>
        <v>258</v>
      </c>
      <c r="Z94" s="1354"/>
      <c r="AA94" s="1382">
        <f>SUM(AC94:AJ94)</f>
        <v>148</v>
      </c>
      <c r="AB94" s="1013"/>
      <c r="AC94" s="1383">
        <v>66</v>
      </c>
      <c r="AD94" s="1362"/>
      <c r="AE94" s="1381">
        <v>82</v>
      </c>
      <c r="AF94" s="1362"/>
      <c r="AG94" s="1381"/>
      <c r="AH94" s="1362"/>
      <c r="AI94" s="1132"/>
      <c r="AJ94" s="1133"/>
      <c r="AK94" s="871"/>
      <c r="AL94" s="809"/>
      <c r="AM94" s="773"/>
      <c r="AN94" s="809"/>
      <c r="AO94" s="967">
        <f t="shared" ref="AO94:AO97" si="350">ROUND(1,1)*AJ94/40</f>
        <v>0</v>
      </c>
      <c r="AP94" s="968"/>
      <c r="AQ94" s="197"/>
      <c r="AR94" s="198"/>
      <c r="AS94" s="199"/>
      <c r="AT94" s="200"/>
      <c r="AU94" s="967">
        <f t="shared" ref="AU94:AU97" si="351">ROUND(1,1)*AP94/40</f>
        <v>0</v>
      </c>
      <c r="AV94" s="968"/>
      <c r="AW94" s="871"/>
      <c r="AX94" s="809"/>
      <c r="AY94" s="773"/>
      <c r="AZ94" s="809"/>
      <c r="BA94" s="948"/>
      <c r="BB94" s="949"/>
      <c r="BC94" s="1357"/>
      <c r="BD94" s="1133"/>
      <c r="BE94" s="1132"/>
      <c r="BF94" s="1133"/>
      <c r="BG94" s="948"/>
      <c r="BH94" s="949"/>
      <c r="BI94" s="871">
        <v>120</v>
      </c>
      <c r="BJ94" s="809"/>
      <c r="BK94" s="773">
        <v>66</v>
      </c>
      <c r="BL94" s="809"/>
      <c r="BM94" s="948">
        <v>3</v>
      </c>
      <c r="BN94" s="949"/>
      <c r="BO94" s="1357">
        <v>138</v>
      </c>
      <c r="BP94" s="1133"/>
      <c r="BQ94" s="1132">
        <v>82</v>
      </c>
      <c r="BR94" s="1133"/>
      <c r="BS94" s="948">
        <v>3</v>
      </c>
      <c r="BT94" s="949"/>
      <c r="BU94" s="1357"/>
      <c r="BV94" s="1133"/>
      <c r="BW94" s="1132"/>
      <c r="BX94" s="1133"/>
      <c r="BY94" s="967"/>
      <c r="BZ94" s="968"/>
      <c r="CA94" s="197"/>
      <c r="CB94" s="198"/>
      <c r="CC94" s="199"/>
      <c r="CD94" s="200"/>
      <c r="CE94" s="967">
        <f t="shared" ref="CE94:CE97" si="352">ROUND(1,1)*BZ94/40</f>
        <v>0</v>
      </c>
      <c r="CF94" s="968"/>
      <c r="CG94" s="950">
        <f t="shared" ref="CG94:CG97" si="353">AO94+AU94+BA94+BG94+BM94+BS94+BY94+CE94</f>
        <v>6</v>
      </c>
      <c r="CH94" s="951"/>
      <c r="CI94" s="201" t="s">
        <v>262</v>
      </c>
      <c r="CJ94" s="183">
        <f t="shared" ref="CJ94:CJ99" si="354">AK94+AQ94+AW94+BC94+BI94+BO94+BU94+CA94</f>
        <v>258</v>
      </c>
      <c r="CK94" s="184">
        <f t="shared" ref="CK94:CK99" si="355">AM94+AS94+AY94+BE94+BK94+BQ94+BW94+CC94</f>
        <v>148</v>
      </c>
      <c r="CL94" s="184">
        <f t="shared" si="2"/>
        <v>6</v>
      </c>
      <c r="CM94" s="184">
        <f t="shared" si="164"/>
        <v>148</v>
      </c>
    </row>
    <row r="95" spans="1:256" s="187" customFormat="1" ht="21" x14ac:dyDescent="0.25">
      <c r="A95" s="204">
        <f t="shared" si="344"/>
        <v>3.3333333333333335</v>
      </c>
      <c r="B95" s="204">
        <f t="shared" si="345"/>
        <v>3</v>
      </c>
      <c r="C95" s="205">
        <f t="shared" ref="C95:C97" si="356">(Y95)/AA95</f>
        <v>1.875</v>
      </c>
      <c r="D95" s="206">
        <f t="shared" si="347"/>
        <v>120</v>
      </c>
      <c r="E95" s="207">
        <f t="shared" si="348"/>
        <v>64</v>
      </c>
      <c r="F95" s="1350" t="s">
        <v>263</v>
      </c>
      <c r="G95" s="1351"/>
      <c r="H95" s="980" t="s">
        <v>264</v>
      </c>
      <c r="I95" s="980"/>
      <c r="J95" s="980"/>
      <c r="K95" s="980"/>
      <c r="L95" s="980"/>
      <c r="M95" s="980"/>
      <c r="N95" s="980"/>
      <c r="O95" s="980"/>
      <c r="P95" s="980"/>
      <c r="Q95" s="980"/>
      <c r="R95" s="980"/>
      <c r="S95" s="980"/>
      <c r="T95" s="980"/>
      <c r="U95" s="871"/>
      <c r="V95" s="774"/>
      <c r="W95" s="871">
        <v>5</v>
      </c>
      <c r="X95" s="812"/>
      <c r="Y95" s="1353">
        <f t="shared" si="349"/>
        <v>120</v>
      </c>
      <c r="Z95" s="1354"/>
      <c r="AA95" s="775">
        <f>SUM(AC95:AJ95)</f>
        <v>64</v>
      </c>
      <c r="AB95" s="1013"/>
      <c r="AC95" s="760">
        <v>32</v>
      </c>
      <c r="AD95" s="989"/>
      <c r="AE95" s="990">
        <v>16</v>
      </c>
      <c r="AF95" s="989"/>
      <c r="AG95" s="990">
        <v>16</v>
      </c>
      <c r="AH95" s="989"/>
      <c r="AI95" s="773"/>
      <c r="AJ95" s="809"/>
      <c r="AK95" s="871"/>
      <c r="AL95" s="809"/>
      <c r="AM95" s="773"/>
      <c r="AN95" s="809"/>
      <c r="AO95" s="967">
        <f t="shared" si="350"/>
        <v>0</v>
      </c>
      <c r="AP95" s="968"/>
      <c r="AQ95" s="197"/>
      <c r="AR95" s="198"/>
      <c r="AS95" s="199"/>
      <c r="AT95" s="200"/>
      <c r="AU95" s="967">
        <f t="shared" si="351"/>
        <v>0</v>
      </c>
      <c r="AV95" s="968"/>
      <c r="AW95" s="197"/>
      <c r="AX95" s="198"/>
      <c r="AY95" s="199"/>
      <c r="AZ95" s="200"/>
      <c r="BA95" s="967">
        <f t="shared" ref="BA95:BA97" si="357">ROUND(1,1)*AV95/40</f>
        <v>0</v>
      </c>
      <c r="BB95" s="968"/>
      <c r="BC95" s="950"/>
      <c r="BD95" s="991"/>
      <c r="BE95" s="773"/>
      <c r="BF95" s="809"/>
      <c r="BG95" s="967">
        <f t="shared" ref="BG95:BG97" si="358">ROUND(1,1)*BB95/40</f>
        <v>0</v>
      </c>
      <c r="BH95" s="968"/>
      <c r="BI95" s="871">
        <v>120</v>
      </c>
      <c r="BJ95" s="809"/>
      <c r="BK95" s="773">
        <v>64</v>
      </c>
      <c r="BL95" s="809"/>
      <c r="BM95" s="948">
        <v>3</v>
      </c>
      <c r="BN95" s="949"/>
      <c r="BO95" s="197"/>
      <c r="BP95" s="198"/>
      <c r="BQ95" s="199"/>
      <c r="BR95" s="200"/>
      <c r="BS95" s="967"/>
      <c r="BT95" s="968"/>
      <c r="BU95" s="871"/>
      <c r="BV95" s="809"/>
      <c r="BW95" s="773"/>
      <c r="BX95" s="809"/>
      <c r="BY95" s="948"/>
      <c r="BZ95" s="949"/>
      <c r="CA95" s="197"/>
      <c r="CB95" s="198"/>
      <c r="CC95" s="199"/>
      <c r="CD95" s="200"/>
      <c r="CE95" s="967">
        <f t="shared" si="352"/>
        <v>0</v>
      </c>
      <c r="CF95" s="968"/>
      <c r="CG95" s="950">
        <f t="shared" si="353"/>
        <v>3</v>
      </c>
      <c r="CH95" s="951"/>
      <c r="CI95" s="201" t="s">
        <v>265</v>
      </c>
      <c r="CJ95" s="183">
        <f t="shared" si="354"/>
        <v>120</v>
      </c>
      <c r="CK95" s="184">
        <f t="shared" si="355"/>
        <v>64</v>
      </c>
      <c r="CL95" s="184">
        <f t="shared" si="2"/>
        <v>3</v>
      </c>
      <c r="CM95" s="184">
        <f t="shared" si="164"/>
        <v>64</v>
      </c>
    </row>
    <row r="96" spans="1:256" s="187" customFormat="1" ht="20.25" customHeight="1" x14ac:dyDescent="0.25">
      <c r="A96" s="204">
        <f t="shared" si="344"/>
        <v>2.5</v>
      </c>
      <c r="B96" s="204">
        <f>ROUND(1,1)*Y96/40</f>
        <v>2.25</v>
      </c>
      <c r="C96" s="205">
        <f t="shared" si="356"/>
        <v>2.6470588235294117</v>
      </c>
      <c r="D96" s="206">
        <f t="shared" si="347"/>
        <v>90</v>
      </c>
      <c r="E96" s="207">
        <f t="shared" si="348"/>
        <v>34</v>
      </c>
      <c r="F96" s="1350" t="s">
        <v>266</v>
      </c>
      <c r="G96" s="1351"/>
      <c r="H96" s="980" t="s">
        <v>267</v>
      </c>
      <c r="I96" s="980"/>
      <c r="J96" s="980"/>
      <c r="K96" s="980"/>
      <c r="L96" s="980"/>
      <c r="M96" s="980"/>
      <c r="N96" s="980"/>
      <c r="O96" s="980"/>
      <c r="P96" s="980"/>
      <c r="Q96" s="980"/>
      <c r="R96" s="980"/>
      <c r="S96" s="980"/>
      <c r="T96" s="980"/>
      <c r="U96" s="1379"/>
      <c r="V96" s="1380"/>
      <c r="W96" s="759">
        <v>5</v>
      </c>
      <c r="X96" s="1352"/>
      <c r="Y96" s="1353">
        <f t="shared" si="349"/>
        <v>90</v>
      </c>
      <c r="Z96" s="1354"/>
      <c r="AA96" s="775">
        <f>SUM(AC96:AJ96)</f>
        <v>34</v>
      </c>
      <c r="AB96" s="1013"/>
      <c r="AC96" s="760">
        <v>16</v>
      </c>
      <c r="AD96" s="989"/>
      <c r="AE96" s="990">
        <v>18</v>
      </c>
      <c r="AF96" s="989"/>
      <c r="AG96" s="948"/>
      <c r="AH96" s="991"/>
      <c r="AI96" s="773"/>
      <c r="AJ96" s="809"/>
      <c r="AK96" s="871"/>
      <c r="AL96" s="809"/>
      <c r="AM96" s="773"/>
      <c r="AN96" s="809"/>
      <c r="AO96" s="967">
        <f t="shared" si="350"/>
        <v>0</v>
      </c>
      <c r="AP96" s="968"/>
      <c r="AQ96" s="197"/>
      <c r="AR96" s="198"/>
      <c r="AS96" s="199"/>
      <c r="AT96" s="200"/>
      <c r="AU96" s="967">
        <f t="shared" si="351"/>
        <v>0</v>
      </c>
      <c r="AV96" s="968"/>
      <c r="AW96" s="197"/>
      <c r="AX96" s="198"/>
      <c r="AY96" s="199"/>
      <c r="AZ96" s="200"/>
      <c r="BA96" s="967">
        <f t="shared" si="357"/>
        <v>0</v>
      </c>
      <c r="BB96" s="968"/>
      <c r="BC96" s="950"/>
      <c r="BD96" s="991"/>
      <c r="BE96" s="773"/>
      <c r="BF96" s="809"/>
      <c r="BG96" s="967">
        <f t="shared" si="358"/>
        <v>0</v>
      </c>
      <c r="BH96" s="968"/>
      <c r="BI96" s="871">
        <v>90</v>
      </c>
      <c r="BJ96" s="809"/>
      <c r="BK96" s="773">
        <v>34</v>
      </c>
      <c r="BL96" s="809"/>
      <c r="BM96" s="948">
        <v>3</v>
      </c>
      <c r="BN96" s="949"/>
      <c r="BO96" s="871"/>
      <c r="BP96" s="809"/>
      <c r="BQ96" s="773"/>
      <c r="BR96" s="809"/>
      <c r="BS96" s="967"/>
      <c r="BT96" s="968"/>
      <c r="BU96" s="871"/>
      <c r="BV96" s="809"/>
      <c r="BW96" s="773"/>
      <c r="BX96" s="809"/>
      <c r="BY96" s="967"/>
      <c r="BZ96" s="968"/>
      <c r="CA96" s="197"/>
      <c r="CB96" s="198"/>
      <c r="CC96" s="199"/>
      <c r="CD96" s="200"/>
      <c r="CE96" s="967">
        <f t="shared" si="352"/>
        <v>0</v>
      </c>
      <c r="CF96" s="968"/>
      <c r="CG96" s="950">
        <f t="shared" si="353"/>
        <v>3</v>
      </c>
      <c r="CH96" s="951"/>
      <c r="CI96" s="201" t="s">
        <v>207</v>
      </c>
      <c r="CJ96" s="183">
        <f t="shared" si="354"/>
        <v>90</v>
      </c>
      <c r="CK96" s="184">
        <f t="shared" si="355"/>
        <v>34</v>
      </c>
      <c r="CL96" s="184">
        <f t="shared" si="2"/>
        <v>3</v>
      </c>
      <c r="CM96" s="184">
        <f t="shared" si="164"/>
        <v>34</v>
      </c>
    </row>
    <row r="97" spans="1:91" s="187" customFormat="1" ht="43.5" customHeight="1" x14ac:dyDescent="0.25">
      <c r="A97" s="204">
        <f t="shared" si="344"/>
        <v>3.0555555555555554</v>
      </c>
      <c r="B97" s="204">
        <f t="shared" si="345"/>
        <v>2.75</v>
      </c>
      <c r="C97" s="205">
        <f t="shared" si="356"/>
        <v>1.71875</v>
      </c>
      <c r="D97" s="206">
        <f t="shared" si="347"/>
        <v>110</v>
      </c>
      <c r="E97" s="207">
        <f t="shared" si="348"/>
        <v>64</v>
      </c>
      <c r="F97" s="1350" t="s">
        <v>268</v>
      </c>
      <c r="G97" s="1351"/>
      <c r="H97" s="980" t="s">
        <v>269</v>
      </c>
      <c r="I97" s="980"/>
      <c r="J97" s="980"/>
      <c r="K97" s="980"/>
      <c r="L97" s="980"/>
      <c r="M97" s="980"/>
      <c r="N97" s="980"/>
      <c r="O97" s="980"/>
      <c r="P97" s="980"/>
      <c r="Q97" s="980"/>
      <c r="R97" s="980"/>
      <c r="S97" s="980"/>
      <c r="T97" s="980"/>
      <c r="U97" s="1379">
        <v>5</v>
      </c>
      <c r="V97" s="1380"/>
      <c r="W97" s="759"/>
      <c r="X97" s="1352"/>
      <c r="Y97" s="1353">
        <f t="shared" si="349"/>
        <v>110</v>
      </c>
      <c r="Z97" s="1354"/>
      <c r="AA97" s="773">
        <f>SUM(AC97:AJ97)</f>
        <v>64</v>
      </c>
      <c r="AB97" s="812"/>
      <c r="AC97" s="760">
        <v>32</v>
      </c>
      <c r="AD97" s="989"/>
      <c r="AE97" s="990">
        <v>16</v>
      </c>
      <c r="AF97" s="989"/>
      <c r="AG97" s="948">
        <v>16</v>
      </c>
      <c r="AH97" s="991"/>
      <c r="AI97" s="773"/>
      <c r="AJ97" s="809"/>
      <c r="AK97" s="871"/>
      <c r="AL97" s="809"/>
      <c r="AM97" s="773"/>
      <c r="AN97" s="809"/>
      <c r="AO97" s="967">
        <f t="shared" si="350"/>
        <v>0</v>
      </c>
      <c r="AP97" s="968"/>
      <c r="AQ97" s="197"/>
      <c r="AR97" s="198"/>
      <c r="AS97" s="199"/>
      <c r="AT97" s="200"/>
      <c r="AU97" s="967">
        <f t="shared" si="351"/>
        <v>0</v>
      </c>
      <c r="AV97" s="968"/>
      <c r="AW97" s="197"/>
      <c r="AX97" s="198"/>
      <c r="AY97" s="199"/>
      <c r="AZ97" s="200"/>
      <c r="BA97" s="967">
        <f t="shared" si="357"/>
        <v>0</v>
      </c>
      <c r="BB97" s="968"/>
      <c r="BC97" s="950"/>
      <c r="BD97" s="991"/>
      <c r="BE97" s="773"/>
      <c r="BF97" s="809"/>
      <c r="BG97" s="967">
        <f t="shared" si="358"/>
        <v>0</v>
      </c>
      <c r="BH97" s="968"/>
      <c r="BI97" s="871">
        <v>110</v>
      </c>
      <c r="BJ97" s="809"/>
      <c r="BK97" s="773">
        <v>64</v>
      </c>
      <c r="BL97" s="809"/>
      <c r="BM97" s="948">
        <v>3</v>
      </c>
      <c r="BN97" s="949"/>
      <c r="BO97" s="871"/>
      <c r="BP97" s="809"/>
      <c r="BQ97" s="773"/>
      <c r="BR97" s="809"/>
      <c r="BS97" s="948"/>
      <c r="BT97" s="949"/>
      <c r="BU97" s="871"/>
      <c r="BV97" s="809"/>
      <c r="BW97" s="773"/>
      <c r="BX97" s="809"/>
      <c r="BY97" s="967"/>
      <c r="BZ97" s="968"/>
      <c r="CA97" s="197"/>
      <c r="CB97" s="198"/>
      <c r="CC97" s="199"/>
      <c r="CD97" s="200"/>
      <c r="CE97" s="967">
        <f t="shared" si="352"/>
        <v>0</v>
      </c>
      <c r="CF97" s="968"/>
      <c r="CG97" s="950">
        <f t="shared" si="353"/>
        <v>3</v>
      </c>
      <c r="CH97" s="951"/>
      <c r="CI97" s="297" t="s">
        <v>270</v>
      </c>
      <c r="CJ97" s="183">
        <f t="shared" si="354"/>
        <v>110</v>
      </c>
      <c r="CK97" s="184">
        <f t="shared" si="355"/>
        <v>64</v>
      </c>
      <c r="CL97" s="184">
        <f t="shared" si="2"/>
        <v>3</v>
      </c>
      <c r="CM97" s="184">
        <f t="shared" si="164"/>
        <v>64</v>
      </c>
    </row>
    <row r="98" spans="1:91" s="187" customFormat="1" ht="21" x14ac:dyDescent="0.25">
      <c r="A98" s="204">
        <f>ROUND(1,1)*Y98/36</f>
        <v>3.3333333333333335</v>
      </c>
      <c r="B98" s="204">
        <f>ROUND(1,1)*Y98/40</f>
        <v>3</v>
      </c>
      <c r="C98" s="204">
        <f>(Y98-36)/AA98</f>
        <v>1.3125</v>
      </c>
      <c r="D98" s="206">
        <f>AK98+AQ98+AW98+BC98+BI98+BO98+BU98+CA98</f>
        <v>120</v>
      </c>
      <c r="E98" s="207">
        <f>AM98+AS98+AY98+BE98+BK98+BQ98+BW98+CC98</f>
        <v>64</v>
      </c>
      <c r="F98" s="1355" t="s">
        <v>271</v>
      </c>
      <c r="G98" s="1356"/>
      <c r="H98" s="1010" t="s">
        <v>272</v>
      </c>
      <c r="I98" s="1010"/>
      <c r="J98" s="1010"/>
      <c r="K98" s="1010"/>
      <c r="L98" s="1010"/>
      <c r="M98" s="1010"/>
      <c r="N98" s="1010"/>
      <c r="O98" s="1010"/>
      <c r="P98" s="1010"/>
      <c r="Q98" s="1010"/>
      <c r="R98" s="1010"/>
      <c r="S98" s="1010"/>
      <c r="T98" s="1010"/>
      <c r="U98" s="871">
        <v>6</v>
      </c>
      <c r="V98" s="774"/>
      <c r="W98" s="871"/>
      <c r="X98" s="812"/>
      <c r="Y98" s="1353">
        <f>AK98+AQ98+AW98+BC98+BI98+BO98+BU98+CA98</f>
        <v>120</v>
      </c>
      <c r="Z98" s="1354"/>
      <c r="AA98" s="775">
        <f>SUM(AC98:AJ98)</f>
        <v>64</v>
      </c>
      <c r="AB98" s="1013"/>
      <c r="AC98" s="760">
        <v>32</v>
      </c>
      <c r="AD98" s="989"/>
      <c r="AE98" s="990">
        <v>16</v>
      </c>
      <c r="AF98" s="989"/>
      <c r="AG98" s="990">
        <v>16</v>
      </c>
      <c r="AH98" s="989"/>
      <c r="AI98" s="773"/>
      <c r="AJ98" s="809"/>
      <c r="AK98" s="871"/>
      <c r="AL98" s="809"/>
      <c r="AM98" s="773"/>
      <c r="AN98" s="809"/>
      <c r="AO98" s="967">
        <f>ROUND(1,1)*AJ98/40</f>
        <v>0</v>
      </c>
      <c r="AP98" s="968"/>
      <c r="AQ98" s="197"/>
      <c r="AR98" s="198"/>
      <c r="AS98" s="199"/>
      <c r="AT98" s="200"/>
      <c r="AU98" s="967">
        <f>ROUND(1,1)*AP98/40</f>
        <v>0</v>
      </c>
      <c r="AV98" s="968"/>
      <c r="AW98" s="197"/>
      <c r="AX98" s="198"/>
      <c r="AY98" s="199"/>
      <c r="AZ98" s="200"/>
      <c r="BA98" s="967">
        <f>ROUND(1,1)*AV98/40</f>
        <v>0</v>
      </c>
      <c r="BB98" s="968"/>
      <c r="BC98" s="871"/>
      <c r="BD98" s="809"/>
      <c r="BE98" s="773"/>
      <c r="BF98" s="809"/>
      <c r="BG98" s="967"/>
      <c r="BH98" s="968"/>
      <c r="BI98" s="871"/>
      <c r="BJ98" s="809"/>
      <c r="BK98" s="773"/>
      <c r="BL98" s="809"/>
      <c r="BM98" s="967"/>
      <c r="BN98" s="968"/>
      <c r="BO98" s="871">
        <v>120</v>
      </c>
      <c r="BP98" s="809"/>
      <c r="BQ98" s="773">
        <v>64</v>
      </c>
      <c r="BR98" s="809"/>
      <c r="BS98" s="948">
        <v>3</v>
      </c>
      <c r="BT98" s="949"/>
      <c r="BU98" s="871"/>
      <c r="BV98" s="809"/>
      <c r="BW98" s="773"/>
      <c r="BX98" s="809"/>
      <c r="BY98" s="967"/>
      <c r="BZ98" s="968"/>
      <c r="CA98" s="197"/>
      <c r="CB98" s="198"/>
      <c r="CC98" s="199"/>
      <c r="CD98" s="200"/>
      <c r="CE98" s="967">
        <f>ROUND(1,1)*BZ98/40</f>
        <v>0</v>
      </c>
      <c r="CF98" s="968"/>
      <c r="CG98" s="950">
        <f>AO98+AU98+BA98+BG98+BM98+BS98+BY98+CE98</f>
        <v>3</v>
      </c>
      <c r="CH98" s="951"/>
      <c r="CI98" s="201" t="s">
        <v>262</v>
      </c>
      <c r="CJ98" s="183">
        <f t="shared" si="354"/>
        <v>120</v>
      </c>
      <c r="CK98" s="184">
        <f>AM98+AS98+AY98+BE98+BK98+BQ98+BW98+CC98</f>
        <v>64</v>
      </c>
      <c r="CL98" s="184">
        <f t="shared" si="2"/>
        <v>3</v>
      </c>
      <c r="CM98" s="184">
        <f t="shared" si="164"/>
        <v>64</v>
      </c>
    </row>
    <row r="99" spans="1:91" s="187" customFormat="1" ht="43.5" customHeight="1" thickBot="1" x14ac:dyDescent="0.3">
      <c r="A99" s="204">
        <f t="shared" ref="A99:A107" si="359">ROUND(1,1)*Y99/36</f>
        <v>1.6666666666666667</v>
      </c>
      <c r="B99" s="204">
        <f t="shared" ref="B99:B107" si="360">ROUND(1,1)*Y99/40</f>
        <v>1.5</v>
      </c>
      <c r="C99" s="205"/>
      <c r="D99" s="206">
        <f t="shared" ref="D99" si="361">AK99+AQ99+AW99+BC99+BI99+BO99+BU99+CA99</f>
        <v>60</v>
      </c>
      <c r="E99" s="207">
        <f t="shared" ref="E99" si="362">AM99+AS99+AY99+BE99+BK99+BQ99+BW99+CC99</f>
        <v>0</v>
      </c>
      <c r="F99" s="1355" t="s">
        <v>273</v>
      </c>
      <c r="G99" s="1356"/>
      <c r="H99" s="1106" t="s">
        <v>274</v>
      </c>
      <c r="I99" s="980"/>
      <c r="J99" s="980"/>
      <c r="K99" s="980"/>
      <c r="L99" s="980"/>
      <c r="M99" s="980"/>
      <c r="N99" s="980"/>
      <c r="O99" s="980"/>
      <c r="P99" s="980"/>
      <c r="Q99" s="980"/>
      <c r="R99" s="980"/>
      <c r="S99" s="980"/>
      <c r="T99" s="1107"/>
      <c r="U99" s="871"/>
      <c r="V99" s="774"/>
      <c r="W99" s="871"/>
      <c r="X99" s="812"/>
      <c r="Y99" s="871">
        <v>60</v>
      </c>
      <c r="Z99" s="809"/>
      <c r="AA99" s="775">
        <f t="shared" ref="AA99" si="363">SUM(AC99:AJ99)</f>
        <v>0</v>
      </c>
      <c r="AB99" s="1013"/>
      <c r="AC99" s="760"/>
      <c r="AD99" s="989"/>
      <c r="AE99" s="990"/>
      <c r="AF99" s="989"/>
      <c r="AG99" s="990"/>
      <c r="AH99" s="989"/>
      <c r="AI99" s="773"/>
      <c r="AJ99" s="809"/>
      <c r="AK99" s="871"/>
      <c r="AL99" s="809"/>
      <c r="AM99" s="773"/>
      <c r="AN99" s="809"/>
      <c r="AO99" s="967">
        <f t="shared" ref="AO99" si="364">ROUND(1,1)*AJ99/40</f>
        <v>0</v>
      </c>
      <c r="AP99" s="968"/>
      <c r="AQ99" s="197"/>
      <c r="AR99" s="198"/>
      <c r="AS99" s="199"/>
      <c r="AT99" s="200"/>
      <c r="AU99" s="967">
        <f t="shared" ref="AU99" si="365">ROUND(1,1)*AP99/40</f>
        <v>0</v>
      </c>
      <c r="AV99" s="968"/>
      <c r="AW99" s="197"/>
      <c r="AX99" s="198"/>
      <c r="AY99" s="199"/>
      <c r="AZ99" s="200"/>
      <c r="BA99" s="967">
        <f t="shared" ref="BA99" si="366">ROUND(1,1)*AV99/40</f>
        <v>0</v>
      </c>
      <c r="BB99" s="968"/>
      <c r="BC99" s="950"/>
      <c r="BD99" s="991"/>
      <c r="BE99" s="773"/>
      <c r="BF99" s="809"/>
      <c r="BG99" s="967">
        <f t="shared" ref="BG99" si="367">ROUND(1,1)*BB99/40</f>
        <v>0</v>
      </c>
      <c r="BH99" s="968"/>
      <c r="BI99" s="871"/>
      <c r="BJ99" s="809"/>
      <c r="BK99" s="773"/>
      <c r="BL99" s="809"/>
      <c r="BM99" s="967"/>
      <c r="BN99" s="968"/>
      <c r="BO99" s="871"/>
      <c r="BP99" s="809"/>
      <c r="BQ99" s="773"/>
      <c r="BR99" s="809"/>
      <c r="BS99" s="967"/>
      <c r="BT99" s="968"/>
      <c r="BU99" s="871">
        <v>60</v>
      </c>
      <c r="BV99" s="809"/>
      <c r="BW99" s="773"/>
      <c r="BX99" s="809"/>
      <c r="BY99" s="948">
        <v>2</v>
      </c>
      <c r="BZ99" s="949"/>
      <c r="CA99" s="197"/>
      <c r="CB99" s="198"/>
      <c r="CC99" s="199"/>
      <c r="CD99" s="200"/>
      <c r="CE99" s="967">
        <f t="shared" ref="CE99" si="368">ROUND(1,1)*BZ99/40</f>
        <v>0</v>
      </c>
      <c r="CF99" s="968"/>
      <c r="CG99" s="950">
        <f t="shared" ref="CG99" si="369">AO99+AU99+BA99+BG99+BM99+BS99+BY99+CE99</f>
        <v>2</v>
      </c>
      <c r="CH99" s="951"/>
      <c r="CI99" s="201" t="s">
        <v>474</v>
      </c>
      <c r="CJ99" s="183">
        <f t="shared" si="354"/>
        <v>60</v>
      </c>
      <c r="CK99" s="184">
        <f t="shared" si="355"/>
        <v>0</v>
      </c>
      <c r="CL99" s="184">
        <f t="shared" si="2"/>
        <v>2</v>
      </c>
      <c r="CM99" s="184">
        <f t="shared" si="164"/>
        <v>0</v>
      </c>
    </row>
    <row r="100" spans="1:91" s="296" customFormat="1" ht="108" customHeight="1" thickTop="1" thickBot="1" x14ac:dyDescent="0.3">
      <c r="A100" s="204">
        <f t="shared" si="359"/>
        <v>38.277777777777779</v>
      </c>
      <c r="B100" s="204">
        <f t="shared" si="360"/>
        <v>34.450000000000003</v>
      </c>
      <c r="C100" s="204"/>
      <c r="D100" s="189">
        <f t="shared" ref="D100" si="370">BI100+BO100+BU100+CA100</f>
        <v>1020</v>
      </c>
      <c r="E100" s="295">
        <f t="shared" ref="E100" si="371">BK100+BQ100+BW100+CC100</f>
        <v>528</v>
      </c>
      <c r="F100" s="1373" t="s">
        <v>275</v>
      </c>
      <c r="G100" s="1374"/>
      <c r="H100" s="1375" t="s">
        <v>465</v>
      </c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376"/>
      <c r="U100" s="1377"/>
      <c r="V100" s="1378"/>
      <c r="W100" s="842"/>
      <c r="X100" s="844"/>
      <c r="Y100" s="1120">
        <f>SUM(Y101:Z107)</f>
        <v>1378</v>
      </c>
      <c r="Z100" s="1121"/>
      <c r="AA100" s="1146">
        <f>SUM(AA101:AB107)</f>
        <v>724</v>
      </c>
      <c r="AB100" s="1147"/>
      <c r="AC100" s="1120">
        <f>SUM(AC101:AD107)</f>
        <v>72</v>
      </c>
      <c r="AD100" s="1121"/>
      <c r="AE100" s="1146">
        <f>SUM(AE104:AF107)</f>
        <v>0</v>
      </c>
      <c r="AF100" s="1121"/>
      <c r="AG100" s="1146">
        <f>SUM(AG101:AH107)</f>
        <v>636</v>
      </c>
      <c r="AH100" s="1121"/>
      <c r="AI100" s="1146">
        <f>SUM(AI101:AJ107)</f>
        <v>16</v>
      </c>
      <c r="AJ100" s="1147"/>
      <c r="AK100" s="1120">
        <f>SUM(AK104:AL107)</f>
        <v>0</v>
      </c>
      <c r="AL100" s="1121"/>
      <c r="AM100" s="1146">
        <f>SUM(AM104:AN107)</f>
        <v>0</v>
      </c>
      <c r="AN100" s="1121"/>
      <c r="AO100" s="1146">
        <f>SUM(AO104:AP107)</f>
        <v>0</v>
      </c>
      <c r="AP100" s="1147"/>
      <c r="AQ100" s="1120">
        <f>SUM(AQ104:AR107)</f>
        <v>0</v>
      </c>
      <c r="AR100" s="1121"/>
      <c r="AS100" s="1146">
        <f>SUM(AS104:AT107)</f>
        <v>0</v>
      </c>
      <c r="AT100" s="1121"/>
      <c r="AU100" s="1146">
        <f>SUM(AU104:AV107)</f>
        <v>0</v>
      </c>
      <c r="AV100" s="1147"/>
      <c r="AW100" s="1120">
        <f>SUM(AW101:AX107)</f>
        <v>120</v>
      </c>
      <c r="AX100" s="1121"/>
      <c r="AY100" s="1146">
        <f>SUM(AY101:AZ107)</f>
        <v>68</v>
      </c>
      <c r="AZ100" s="1121"/>
      <c r="BA100" s="1146">
        <f>SUM(BA101:BB107)</f>
        <v>3</v>
      </c>
      <c r="BB100" s="1121"/>
      <c r="BC100" s="1120">
        <f>SUM(BC101:BD107)</f>
        <v>238</v>
      </c>
      <c r="BD100" s="1121"/>
      <c r="BE100" s="1146">
        <f>SUM(BE101:BF107)</f>
        <v>128</v>
      </c>
      <c r="BF100" s="1121"/>
      <c r="BG100" s="1146">
        <f>SUM(BG101:BH107)</f>
        <v>7</v>
      </c>
      <c r="BH100" s="1147"/>
      <c r="BI100" s="1120">
        <f>SUM(BI101:BJ107)</f>
        <v>320</v>
      </c>
      <c r="BJ100" s="1121"/>
      <c r="BK100" s="1146">
        <f>SUM(BK101:BL107)</f>
        <v>160</v>
      </c>
      <c r="BL100" s="1121"/>
      <c r="BM100" s="1146">
        <f>SUM(BM101:BN107)</f>
        <v>9</v>
      </c>
      <c r="BN100" s="1147"/>
      <c r="BO100" s="1120">
        <f>SUM(BO101:BP107)</f>
        <v>460</v>
      </c>
      <c r="BP100" s="1121"/>
      <c r="BQ100" s="1146">
        <f>SUM(BQ101:BR107)</f>
        <v>252</v>
      </c>
      <c r="BR100" s="1121"/>
      <c r="BS100" s="1146">
        <f>SUM(BS101:BT107)</f>
        <v>12</v>
      </c>
      <c r="BT100" s="1147"/>
      <c r="BU100" s="1120">
        <f>SUM(BU101:BV107)</f>
        <v>240</v>
      </c>
      <c r="BV100" s="1121"/>
      <c r="BW100" s="1146">
        <f>SUM(BW101:BX107)</f>
        <v>116</v>
      </c>
      <c r="BX100" s="1121"/>
      <c r="BY100" s="1146">
        <f>SUM(BY101:BZ107)</f>
        <v>7</v>
      </c>
      <c r="BZ100" s="1147"/>
      <c r="CA100" s="1120">
        <f>SUM(CA104:CB107)</f>
        <v>0</v>
      </c>
      <c r="CB100" s="1121"/>
      <c r="CC100" s="1146">
        <f>SUM(CC104:CD107)</f>
        <v>0</v>
      </c>
      <c r="CD100" s="1121"/>
      <c r="CE100" s="1146">
        <f>SUM(CE104:CF107)</f>
        <v>0</v>
      </c>
      <c r="CF100" s="1147"/>
      <c r="CG100" s="1120">
        <f>SUM(CG101:CH107)</f>
        <v>38</v>
      </c>
      <c r="CH100" s="1366"/>
      <c r="CI100" s="271">
        <f t="shared" ref="CI100:CJ107" si="372">AJ100+AP100+AV100+BB100+BH100+BN100+BT100+BZ100</f>
        <v>0</v>
      </c>
      <c r="CJ100" s="183">
        <f t="shared" si="372"/>
        <v>1378</v>
      </c>
      <c r="CK100" s="184">
        <f t="shared" si="1"/>
        <v>724</v>
      </c>
      <c r="CL100" s="210">
        <f t="shared" si="2"/>
        <v>38</v>
      </c>
      <c r="CM100" s="184">
        <f t="shared" si="164"/>
        <v>724</v>
      </c>
    </row>
    <row r="101" spans="1:91" s="265" customFormat="1" ht="21.6" thickTop="1" x14ac:dyDescent="0.25">
      <c r="A101" s="204">
        <f>ROUND(1,1)*Y101/36</f>
        <v>10.5</v>
      </c>
      <c r="B101" s="204">
        <f>ROUND(1,1)*Y101/40</f>
        <v>9.4499999999999993</v>
      </c>
      <c r="C101" s="204">
        <f>(Y101-2*36)/AA101</f>
        <v>1.4433962264150944</v>
      </c>
      <c r="D101" s="206">
        <f>AK101+AQ101+AW101+BC101+BI101+BO101+BU101+CA101</f>
        <v>378</v>
      </c>
      <c r="E101" s="207">
        <f>AM101+AS101+AY101+BE101+BK101+BQ101+BW101+CC101</f>
        <v>212</v>
      </c>
      <c r="F101" s="1350" t="s">
        <v>276</v>
      </c>
      <c r="G101" s="1351"/>
      <c r="H101" s="1040" t="s">
        <v>277</v>
      </c>
      <c r="I101" s="1040"/>
      <c r="J101" s="1040"/>
      <c r="K101" s="1040"/>
      <c r="L101" s="1040"/>
      <c r="M101" s="1040"/>
      <c r="N101" s="1040"/>
      <c r="O101" s="1040"/>
      <c r="P101" s="1040"/>
      <c r="Q101" s="1040"/>
      <c r="R101" s="1040"/>
      <c r="S101" s="1040"/>
      <c r="T101" s="1040"/>
      <c r="U101" s="1367" t="s">
        <v>278</v>
      </c>
      <c r="V101" s="1368"/>
      <c r="W101" s="1369">
        <v>3</v>
      </c>
      <c r="X101" s="1370"/>
      <c r="Y101" s="1371">
        <f t="shared" ref="Y101:Y102" si="373">AK101+AQ101+AW101+BC101+BI101+BO101+BU101+CA101</f>
        <v>378</v>
      </c>
      <c r="Z101" s="1372"/>
      <c r="AA101" s="775">
        <f>SUM(AC101:AJ101)</f>
        <v>212</v>
      </c>
      <c r="AB101" s="1013"/>
      <c r="AC101" s="1033">
        <v>32</v>
      </c>
      <c r="AD101" s="1034"/>
      <c r="AE101" s="1035"/>
      <c r="AF101" s="1034"/>
      <c r="AG101" s="1363">
        <v>180</v>
      </c>
      <c r="AH101" s="1364"/>
      <c r="AI101" s="1364"/>
      <c r="AJ101" s="1364"/>
      <c r="AK101" s="1036"/>
      <c r="AL101" s="1037"/>
      <c r="AM101" s="775"/>
      <c r="AN101" s="777"/>
      <c r="AO101" s="1005">
        <f>ROUND(1,1)*AK101/40</f>
        <v>0</v>
      </c>
      <c r="AP101" s="1006"/>
      <c r="AQ101" s="1036"/>
      <c r="AR101" s="1037"/>
      <c r="AS101" s="775"/>
      <c r="AT101" s="777"/>
      <c r="AU101" s="1008">
        <f>ROUND(1,1)*AQ101/40</f>
        <v>0</v>
      </c>
      <c r="AV101" s="1006"/>
      <c r="AW101" s="1012">
        <v>120</v>
      </c>
      <c r="AX101" s="777"/>
      <c r="AY101" s="775">
        <v>68</v>
      </c>
      <c r="AZ101" s="777"/>
      <c r="BA101" s="775">
        <v>3</v>
      </c>
      <c r="BB101" s="1013"/>
      <c r="BC101" s="1012">
        <v>138</v>
      </c>
      <c r="BD101" s="777"/>
      <c r="BE101" s="778">
        <v>80</v>
      </c>
      <c r="BF101" s="934"/>
      <c r="BG101" s="778">
        <v>4</v>
      </c>
      <c r="BH101" s="1044"/>
      <c r="BI101" s="1012">
        <v>120</v>
      </c>
      <c r="BJ101" s="777"/>
      <c r="BK101" s="775">
        <v>64</v>
      </c>
      <c r="BL101" s="777"/>
      <c r="BM101" s="775">
        <v>3</v>
      </c>
      <c r="BN101" s="1013"/>
      <c r="BO101" s="1012"/>
      <c r="BP101" s="777"/>
      <c r="BQ101" s="775"/>
      <c r="BR101" s="777"/>
      <c r="BS101" s="775"/>
      <c r="BT101" s="1013"/>
      <c r="BU101" s="1012"/>
      <c r="BV101" s="777"/>
      <c r="BW101" s="775"/>
      <c r="BX101" s="777"/>
      <c r="BY101" s="775"/>
      <c r="BZ101" s="1013"/>
      <c r="CA101" s="1012"/>
      <c r="CB101" s="777"/>
      <c r="CC101" s="775"/>
      <c r="CD101" s="777"/>
      <c r="CE101" s="1008">
        <f t="shared" ref="CE101:CE102" si="374">ROUND(1,1)*CA101/40</f>
        <v>0</v>
      </c>
      <c r="CF101" s="1006"/>
      <c r="CG101" s="1036">
        <f>AO101+AU101+BA101+BG101+BM101+BS101+BY101+CE101</f>
        <v>10</v>
      </c>
      <c r="CH101" s="1365"/>
      <c r="CI101" s="297" t="s">
        <v>279</v>
      </c>
      <c r="CJ101" s="183">
        <f t="shared" si="372"/>
        <v>378</v>
      </c>
      <c r="CK101" s="184">
        <f>AM101+AS101+AY101+BE101+BK101+BQ101+BW101+CC101</f>
        <v>212</v>
      </c>
      <c r="CL101" s="210">
        <f t="shared" si="2"/>
        <v>10</v>
      </c>
      <c r="CM101" s="184">
        <f t="shared" si="164"/>
        <v>212</v>
      </c>
    </row>
    <row r="102" spans="1:91" s="265" customFormat="1" ht="21" x14ac:dyDescent="0.25">
      <c r="A102" s="204">
        <f t="shared" ref="A102" si="375">ROUND(1,1)*Y102/36</f>
        <v>2.7777777777777777</v>
      </c>
      <c r="B102" s="204">
        <f>ROUND(1,1)*Y102/40</f>
        <v>2.5</v>
      </c>
      <c r="C102" s="204">
        <f t="shared" ref="C102" si="376">(Y102-36)/AA102</f>
        <v>1.3333333333333333</v>
      </c>
      <c r="D102" s="206">
        <f t="shared" ref="D102" si="377">AK102+AQ102+AW102+BC102+BI102+BO102+BU102+CA102</f>
        <v>100</v>
      </c>
      <c r="E102" s="207">
        <f t="shared" ref="E102" si="378">AM102+AS102+AY102+BE102+BK102+BQ102+BW102+CC102</f>
        <v>48</v>
      </c>
      <c r="F102" s="1350" t="s">
        <v>280</v>
      </c>
      <c r="G102" s="1351"/>
      <c r="H102" s="980" t="s">
        <v>281</v>
      </c>
      <c r="I102" s="980"/>
      <c r="J102" s="980"/>
      <c r="K102" s="980"/>
      <c r="L102" s="980"/>
      <c r="M102" s="980"/>
      <c r="N102" s="980"/>
      <c r="O102" s="980"/>
      <c r="P102" s="980"/>
      <c r="Q102" s="980"/>
      <c r="R102" s="980"/>
      <c r="S102" s="980"/>
      <c r="T102" s="980"/>
      <c r="U102" s="759">
        <v>4</v>
      </c>
      <c r="V102" s="760"/>
      <c r="W102" s="759"/>
      <c r="X102" s="1352"/>
      <c r="Y102" s="1353">
        <f t="shared" si="373"/>
        <v>100</v>
      </c>
      <c r="Z102" s="1354"/>
      <c r="AA102" s="775">
        <f t="shared" ref="AA102" si="379">SUM(AC102:AJ102)</f>
        <v>48</v>
      </c>
      <c r="AB102" s="1013"/>
      <c r="AC102" s="760"/>
      <c r="AD102" s="989"/>
      <c r="AE102" s="990"/>
      <c r="AF102" s="989"/>
      <c r="AG102" s="990">
        <f>SUM(BE102)</f>
        <v>48</v>
      </c>
      <c r="AH102" s="989"/>
      <c r="AI102" s="1349"/>
      <c r="AJ102" s="1349"/>
      <c r="AK102" s="950"/>
      <c r="AL102" s="991"/>
      <c r="AM102" s="773"/>
      <c r="AN102" s="809"/>
      <c r="AO102" s="967">
        <f t="shared" ref="AO102" si="380">ROUND(1,1)*AK102/40</f>
        <v>0</v>
      </c>
      <c r="AP102" s="968"/>
      <c r="AQ102" s="950"/>
      <c r="AR102" s="991"/>
      <c r="AS102" s="773"/>
      <c r="AT102" s="809"/>
      <c r="AU102" s="1129">
        <f t="shared" ref="AU102" si="381">ROUND(1,1)*AQ102/40</f>
        <v>0</v>
      </c>
      <c r="AV102" s="968"/>
      <c r="AW102" s="871"/>
      <c r="AX102" s="809"/>
      <c r="AY102" s="773"/>
      <c r="AZ102" s="809"/>
      <c r="BA102" s="1129">
        <f t="shared" ref="BA102" si="382">ROUND(1,1)*AW102/40</f>
        <v>0</v>
      </c>
      <c r="BB102" s="968"/>
      <c r="BC102" s="871">
        <v>100</v>
      </c>
      <c r="BD102" s="809"/>
      <c r="BE102" s="1098">
        <v>48</v>
      </c>
      <c r="BF102" s="1097"/>
      <c r="BG102" s="1098">
        <v>3</v>
      </c>
      <c r="BH102" s="878"/>
      <c r="BI102" s="871"/>
      <c r="BJ102" s="809"/>
      <c r="BK102" s="773"/>
      <c r="BL102" s="809"/>
      <c r="BM102" s="773"/>
      <c r="BN102" s="812"/>
      <c r="BO102" s="871"/>
      <c r="BP102" s="809"/>
      <c r="BQ102" s="773"/>
      <c r="BR102" s="809"/>
      <c r="BS102" s="773"/>
      <c r="BT102" s="812"/>
      <c r="BU102" s="871"/>
      <c r="BV102" s="809"/>
      <c r="BW102" s="773"/>
      <c r="BX102" s="809"/>
      <c r="BY102" s="1129">
        <f t="shared" ref="BY102" si="383">ROUND(1,1)*BU102/40</f>
        <v>0</v>
      </c>
      <c r="BZ102" s="968"/>
      <c r="CA102" s="871"/>
      <c r="CB102" s="809"/>
      <c r="CC102" s="773"/>
      <c r="CD102" s="809"/>
      <c r="CE102" s="1129">
        <f t="shared" si="374"/>
        <v>0</v>
      </c>
      <c r="CF102" s="968"/>
      <c r="CG102" s="950">
        <f t="shared" ref="CG102" si="384">AO102+AU102+BA102+BG102+BM102+BS102+BY102+CE102</f>
        <v>3</v>
      </c>
      <c r="CH102" s="951"/>
      <c r="CI102" s="298" t="s">
        <v>282</v>
      </c>
      <c r="CJ102" s="183">
        <f t="shared" si="372"/>
        <v>100</v>
      </c>
      <c r="CK102" s="184">
        <f t="shared" ref="CK102:CK107" si="385">AM102+AS102+AY102+BE102+BK102+BQ102+BW102+CC102</f>
        <v>48</v>
      </c>
      <c r="CL102" s="210">
        <f t="shared" si="2"/>
        <v>3</v>
      </c>
      <c r="CM102" s="184">
        <f t="shared" si="164"/>
        <v>48</v>
      </c>
    </row>
    <row r="103" spans="1:91" s="265" customFormat="1" ht="21" x14ac:dyDescent="0.25">
      <c r="A103" s="204">
        <f>ROUND(1,1)*Y103/36</f>
        <v>6.1111111111111107</v>
      </c>
      <c r="B103" s="204">
        <f>ROUND(1,1)*Y103/40</f>
        <v>5.5</v>
      </c>
      <c r="C103" s="204">
        <f>(Y103-36)/AA103</f>
        <v>1.5862068965517242</v>
      </c>
      <c r="D103" s="206">
        <f>AK103+AQ103+AW103+BC103+BI103+BO103+BU103+CA103</f>
        <v>220</v>
      </c>
      <c r="E103" s="207">
        <f>AM103+AS103+AY103+BE103+BK103+BQ103+BW103+CC103</f>
        <v>116</v>
      </c>
      <c r="F103" s="1350" t="s">
        <v>283</v>
      </c>
      <c r="G103" s="1351"/>
      <c r="H103" s="980" t="s">
        <v>284</v>
      </c>
      <c r="I103" s="980"/>
      <c r="J103" s="980"/>
      <c r="K103" s="980"/>
      <c r="L103" s="980"/>
      <c r="M103" s="980"/>
      <c r="N103" s="980"/>
      <c r="O103" s="980"/>
      <c r="P103" s="980"/>
      <c r="Q103" s="980"/>
      <c r="R103" s="980"/>
      <c r="S103" s="980"/>
      <c r="T103" s="980"/>
      <c r="U103" s="759">
        <v>6</v>
      </c>
      <c r="V103" s="760"/>
      <c r="W103" s="759">
        <v>5</v>
      </c>
      <c r="X103" s="1352"/>
      <c r="Y103" s="1353">
        <f>AK103+AQ103+AW103+BC103+BI103+BO103+BU103+CA103</f>
        <v>220</v>
      </c>
      <c r="Z103" s="1354"/>
      <c r="AA103" s="775">
        <f>SUM(AC103:AJ103)</f>
        <v>116</v>
      </c>
      <c r="AB103" s="1013"/>
      <c r="AC103" s="760"/>
      <c r="AD103" s="989"/>
      <c r="AE103" s="990"/>
      <c r="AF103" s="989"/>
      <c r="AG103" s="990">
        <v>116</v>
      </c>
      <c r="AH103" s="989"/>
      <c r="AI103" s="1349"/>
      <c r="AJ103" s="1349"/>
      <c r="AK103" s="950"/>
      <c r="AL103" s="991"/>
      <c r="AM103" s="1132"/>
      <c r="AN103" s="1133"/>
      <c r="AO103" s="967">
        <f>ROUND(1,1)*AK103/40</f>
        <v>0</v>
      </c>
      <c r="AP103" s="968"/>
      <c r="AQ103" s="1361"/>
      <c r="AR103" s="1362"/>
      <c r="AS103" s="1132"/>
      <c r="AT103" s="1133"/>
      <c r="AU103" s="1129">
        <f>ROUND(1,1)*AQ103/40</f>
        <v>0</v>
      </c>
      <c r="AV103" s="968"/>
      <c r="AW103" s="1357"/>
      <c r="AX103" s="1133"/>
      <c r="AY103" s="1132"/>
      <c r="AZ103" s="1133"/>
      <c r="BA103" s="1129">
        <f>ROUND(1,1)*AW103/40</f>
        <v>0</v>
      </c>
      <c r="BB103" s="968"/>
      <c r="BC103" s="950"/>
      <c r="BD103" s="991"/>
      <c r="BE103" s="773"/>
      <c r="BF103" s="809"/>
      <c r="BG103" s="1129"/>
      <c r="BH103" s="968"/>
      <c r="BI103" s="871">
        <v>100</v>
      </c>
      <c r="BJ103" s="809"/>
      <c r="BK103" s="773">
        <v>48</v>
      </c>
      <c r="BL103" s="809"/>
      <c r="BM103" s="948">
        <v>3</v>
      </c>
      <c r="BN103" s="949"/>
      <c r="BO103" s="871">
        <v>120</v>
      </c>
      <c r="BP103" s="809"/>
      <c r="BQ103" s="773">
        <v>68</v>
      </c>
      <c r="BR103" s="809"/>
      <c r="BS103" s="948">
        <v>3</v>
      </c>
      <c r="BT103" s="949"/>
      <c r="BU103" s="871"/>
      <c r="BV103" s="809"/>
      <c r="BW103" s="773"/>
      <c r="BX103" s="809"/>
      <c r="BY103" s="948"/>
      <c r="BZ103" s="949"/>
      <c r="CA103" s="871"/>
      <c r="CB103" s="809"/>
      <c r="CC103" s="773"/>
      <c r="CD103" s="809"/>
      <c r="CE103" s="1129"/>
      <c r="CF103" s="968"/>
      <c r="CG103" s="950">
        <f>AO103+AU103+BA103+BG103+BM103+BS103+BY103+CE103</f>
        <v>6</v>
      </c>
      <c r="CH103" s="951"/>
      <c r="CI103" s="298" t="s">
        <v>285</v>
      </c>
      <c r="CJ103" s="183">
        <f t="shared" si="372"/>
        <v>220</v>
      </c>
      <c r="CK103" s="184">
        <f t="shared" si="385"/>
        <v>116</v>
      </c>
      <c r="CL103" s="210">
        <f t="shared" ref="CL103:CL107" si="386">AO103+AU103+BA103+BG103+BM103+BS103+BY103+CE103</f>
        <v>6</v>
      </c>
      <c r="CM103" s="184">
        <f t="shared" si="164"/>
        <v>116</v>
      </c>
    </row>
    <row r="104" spans="1:91" s="187" customFormat="1" ht="43.5" customHeight="1" x14ac:dyDescent="0.25">
      <c r="A104" s="204">
        <f t="shared" si="359"/>
        <v>5.833333333333333</v>
      </c>
      <c r="B104" s="204">
        <f t="shared" si="360"/>
        <v>5.25</v>
      </c>
      <c r="C104" s="204">
        <f>(Y104-36)/AA104</f>
        <v>1.5535714285714286</v>
      </c>
      <c r="D104" s="206">
        <f t="shared" ref="D104:D107" si="387">AK104+AQ104+AW104+BC104+BI104+BO104+BU104+CA104</f>
        <v>210</v>
      </c>
      <c r="E104" s="207">
        <f t="shared" ref="E104:E107" si="388">AM104+AS104+AY104+BE104+BK104+BQ104+BW104+CC104</f>
        <v>112</v>
      </c>
      <c r="F104" s="1350" t="s">
        <v>286</v>
      </c>
      <c r="G104" s="1351"/>
      <c r="H104" s="980" t="s">
        <v>287</v>
      </c>
      <c r="I104" s="980"/>
      <c r="J104" s="980"/>
      <c r="K104" s="980"/>
      <c r="L104" s="980"/>
      <c r="M104" s="980"/>
      <c r="N104" s="980"/>
      <c r="O104" s="980"/>
      <c r="P104" s="980"/>
      <c r="Q104" s="980"/>
      <c r="R104" s="980"/>
      <c r="S104" s="980"/>
      <c r="T104" s="980"/>
      <c r="U104" s="1359">
        <v>6</v>
      </c>
      <c r="V104" s="1360"/>
      <c r="W104" s="759">
        <v>5</v>
      </c>
      <c r="X104" s="1352"/>
      <c r="Y104" s="1353">
        <f t="shared" ref="Y104:Y105" si="389">AK104+AQ104+AW104+BC104+BI104+BO104+BU104+CA104</f>
        <v>210</v>
      </c>
      <c r="Z104" s="1354"/>
      <c r="AA104" s="773">
        <f t="shared" ref="AA104" si="390">SUM(AC104:AJ104)</f>
        <v>112</v>
      </c>
      <c r="AB104" s="812"/>
      <c r="AC104" s="760">
        <v>8</v>
      </c>
      <c r="AD104" s="989"/>
      <c r="AE104" s="990"/>
      <c r="AF104" s="989"/>
      <c r="AG104" s="1348">
        <v>104</v>
      </c>
      <c r="AH104" s="1349"/>
      <c r="AI104" s="1349"/>
      <c r="AJ104" s="1349"/>
      <c r="AK104" s="950"/>
      <c r="AL104" s="991"/>
      <c r="AM104" s="773"/>
      <c r="AN104" s="809"/>
      <c r="AO104" s="967">
        <f t="shared" ref="AO104:AO107" si="391">ROUND(1,1)*AK104/40</f>
        <v>0</v>
      </c>
      <c r="AP104" s="968"/>
      <c r="AQ104" s="950"/>
      <c r="AR104" s="991"/>
      <c r="AS104" s="773"/>
      <c r="AT104" s="809"/>
      <c r="AU104" s="1129">
        <f t="shared" ref="AU104:AU107" si="392">ROUND(1,1)*AQ104/40</f>
        <v>0</v>
      </c>
      <c r="AV104" s="968"/>
      <c r="AW104" s="871"/>
      <c r="AX104" s="809"/>
      <c r="AY104" s="773"/>
      <c r="AZ104" s="809"/>
      <c r="BA104" s="1129">
        <f t="shared" ref="BA104:BA107" si="393">ROUND(1,1)*AW104/40</f>
        <v>0</v>
      </c>
      <c r="BB104" s="968"/>
      <c r="BC104" s="871"/>
      <c r="BD104" s="809"/>
      <c r="BE104" s="773"/>
      <c r="BF104" s="809"/>
      <c r="BG104" s="773"/>
      <c r="BH104" s="812"/>
      <c r="BI104" s="871">
        <v>100</v>
      </c>
      <c r="BJ104" s="809"/>
      <c r="BK104" s="773">
        <v>48</v>
      </c>
      <c r="BL104" s="809"/>
      <c r="BM104" s="773">
        <v>3</v>
      </c>
      <c r="BN104" s="812"/>
      <c r="BO104" s="1357">
        <v>110</v>
      </c>
      <c r="BP104" s="1133"/>
      <c r="BQ104" s="1132">
        <v>64</v>
      </c>
      <c r="BR104" s="1133"/>
      <c r="BS104" s="1132">
        <v>3</v>
      </c>
      <c r="BT104" s="1358"/>
      <c r="BU104" s="871"/>
      <c r="BV104" s="809"/>
      <c r="BW104" s="773"/>
      <c r="BX104" s="809"/>
      <c r="BY104" s="773"/>
      <c r="BZ104" s="812"/>
      <c r="CA104" s="871"/>
      <c r="CB104" s="809"/>
      <c r="CC104" s="773"/>
      <c r="CD104" s="809"/>
      <c r="CE104" s="1129">
        <f t="shared" ref="CE104" si="394">ROUND(1,1)*CA104/40</f>
        <v>0</v>
      </c>
      <c r="CF104" s="968"/>
      <c r="CG104" s="950">
        <f t="shared" ref="CG104:CG107" si="395">AO104+AU104+BA104+BG104+BM104+BS104+BY104+CE104</f>
        <v>6</v>
      </c>
      <c r="CH104" s="951"/>
      <c r="CI104" s="299" t="s">
        <v>288</v>
      </c>
      <c r="CJ104" s="183">
        <f t="shared" si="372"/>
        <v>210</v>
      </c>
      <c r="CK104" s="184">
        <f t="shared" si="385"/>
        <v>112</v>
      </c>
      <c r="CL104" s="210">
        <f t="shared" si="386"/>
        <v>6</v>
      </c>
      <c r="CM104" s="184">
        <f t="shared" si="164"/>
        <v>112</v>
      </c>
    </row>
    <row r="105" spans="1:91" s="187" customFormat="1" ht="21" x14ac:dyDescent="0.25">
      <c r="A105" s="204">
        <f t="shared" si="359"/>
        <v>6.1111111111111107</v>
      </c>
      <c r="B105" s="204">
        <f t="shared" si="360"/>
        <v>5.5</v>
      </c>
      <c r="C105" s="204">
        <f t="shared" ref="C105" si="396">(Y105-36)/AA105</f>
        <v>1.393939393939394</v>
      </c>
      <c r="D105" s="206">
        <f t="shared" si="387"/>
        <v>220</v>
      </c>
      <c r="E105" s="207">
        <f t="shared" si="388"/>
        <v>132</v>
      </c>
      <c r="F105" s="1355" t="s">
        <v>289</v>
      </c>
      <c r="G105" s="1356"/>
      <c r="H105" s="980" t="s">
        <v>290</v>
      </c>
      <c r="I105" s="980"/>
      <c r="J105" s="980"/>
      <c r="K105" s="980"/>
      <c r="L105" s="980"/>
      <c r="M105" s="980"/>
      <c r="N105" s="980"/>
      <c r="O105" s="980"/>
      <c r="P105" s="980"/>
      <c r="Q105" s="980"/>
      <c r="R105" s="980"/>
      <c r="S105" s="980"/>
      <c r="T105" s="980"/>
      <c r="U105" s="759">
        <v>7</v>
      </c>
      <c r="V105" s="760"/>
      <c r="W105" s="759">
        <v>6</v>
      </c>
      <c r="X105" s="1352"/>
      <c r="Y105" s="1353">
        <f t="shared" si="389"/>
        <v>220</v>
      </c>
      <c r="Z105" s="1354"/>
      <c r="AA105" s="775">
        <f>AC105+AE105+AG105</f>
        <v>132</v>
      </c>
      <c r="AB105" s="1013"/>
      <c r="AC105" s="760">
        <v>16</v>
      </c>
      <c r="AD105" s="989"/>
      <c r="AE105" s="990"/>
      <c r="AF105" s="989"/>
      <c r="AG105" s="990">
        <v>116</v>
      </c>
      <c r="AH105" s="989"/>
      <c r="AI105" s="946"/>
      <c r="AJ105" s="947"/>
      <c r="AK105" s="950"/>
      <c r="AL105" s="991"/>
      <c r="AM105" s="773"/>
      <c r="AN105" s="809"/>
      <c r="AO105" s="967">
        <f t="shared" si="391"/>
        <v>0</v>
      </c>
      <c r="AP105" s="968"/>
      <c r="AQ105" s="950"/>
      <c r="AR105" s="991"/>
      <c r="AS105" s="773"/>
      <c r="AT105" s="809"/>
      <c r="AU105" s="1129">
        <f t="shared" si="392"/>
        <v>0</v>
      </c>
      <c r="AV105" s="968"/>
      <c r="AW105" s="871"/>
      <c r="AX105" s="809"/>
      <c r="AY105" s="773"/>
      <c r="AZ105" s="809"/>
      <c r="BA105" s="1129">
        <f t="shared" si="393"/>
        <v>0</v>
      </c>
      <c r="BB105" s="968"/>
      <c r="BC105" s="950"/>
      <c r="BD105" s="991"/>
      <c r="BE105" s="773"/>
      <c r="BF105" s="809"/>
      <c r="BG105" s="1129"/>
      <c r="BH105" s="968"/>
      <c r="BI105" s="950"/>
      <c r="BJ105" s="991"/>
      <c r="BK105" s="773"/>
      <c r="BL105" s="809"/>
      <c r="BM105" s="1129"/>
      <c r="BN105" s="968"/>
      <c r="BO105" s="871">
        <v>120</v>
      </c>
      <c r="BP105" s="809"/>
      <c r="BQ105" s="773">
        <v>68</v>
      </c>
      <c r="BR105" s="809"/>
      <c r="BS105" s="773">
        <v>3</v>
      </c>
      <c r="BT105" s="812"/>
      <c r="BU105" s="1012">
        <v>100</v>
      </c>
      <c r="BV105" s="777"/>
      <c r="BW105" s="775">
        <v>64</v>
      </c>
      <c r="BX105" s="777"/>
      <c r="BY105" s="773">
        <v>3</v>
      </c>
      <c r="BZ105" s="812"/>
      <c r="CA105" s="1012"/>
      <c r="CB105" s="777"/>
      <c r="CC105" s="775"/>
      <c r="CD105" s="777"/>
      <c r="CE105" s="773"/>
      <c r="CF105" s="812"/>
      <c r="CG105" s="950">
        <f t="shared" si="395"/>
        <v>6</v>
      </c>
      <c r="CH105" s="951"/>
      <c r="CI105" s="298" t="s">
        <v>291</v>
      </c>
      <c r="CJ105" s="183">
        <f t="shared" si="372"/>
        <v>220</v>
      </c>
      <c r="CK105" s="184">
        <f t="shared" si="385"/>
        <v>132</v>
      </c>
      <c r="CL105" s="210">
        <f t="shared" si="386"/>
        <v>6</v>
      </c>
      <c r="CM105" s="184">
        <f t="shared" si="164"/>
        <v>132</v>
      </c>
    </row>
    <row r="106" spans="1:91" s="187" customFormat="1" ht="42.75" customHeight="1" x14ac:dyDescent="0.25">
      <c r="A106" s="204">
        <f t="shared" si="359"/>
        <v>1.1111111111111112</v>
      </c>
      <c r="B106" s="204">
        <f t="shared" si="360"/>
        <v>1</v>
      </c>
      <c r="C106" s="205"/>
      <c r="D106" s="206">
        <f t="shared" si="387"/>
        <v>40</v>
      </c>
      <c r="E106" s="207">
        <f t="shared" si="388"/>
        <v>0</v>
      </c>
      <c r="F106" s="1350" t="s">
        <v>292</v>
      </c>
      <c r="G106" s="1351"/>
      <c r="H106" s="980" t="s">
        <v>293</v>
      </c>
      <c r="I106" s="980"/>
      <c r="J106" s="980"/>
      <c r="K106" s="980"/>
      <c r="L106" s="980"/>
      <c r="M106" s="980"/>
      <c r="N106" s="980"/>
      <c r="O106" s="980"/>
      <c r="P106" s="980"/>
      <c r="Q106" s="980"/>
      <c r="R106" s="980"/>
      <c r="S106" s="980"/>
      <c r="T106" s="980"/>
      <c r="U106" s="759"/>
      <c r="V106" s="760"/>
      <c r="W106" s="759"/>
      <c r="X106" s="1352"/>
      <c r="Y106" s="759">
        <v>40</v>
      </c>
      <c r="Z106" s="989"/>
      <c r="AA106" s="775">
        <f t="shared" ref="AA106:AA107" si="397">SUM(AC106:AJ106)</f>
        <v>0</v>
      </c>
      <c r="AB106" s="1013"/>
      <c r="AC106" s="760"/>
      <c r="AD106" s="989"/>
      <c r="AE106" s="990"/>
      <c r="AF106" s="989"/>
      <c r="AG106" s="990"/>
      <c r="AH106" s="989"/>
      <c r="AI106" s="1349"/>
      <c r="AJ106" s="1349"/>
      <c r="AK106" s="950"/>
      <c r="AL106" s="991"/>
      <c r="AM106" s="773"/>
      <c r="AN106" s="809"/>
      <c r="AO106" s="967">
        <f t="shared" si="391"/>
        <v>0</v>
      </c>
      <c r="AP106" s="968"/>
      <c r="AQ106" s="950"/>
      <c r="AR106" s="991"/>
      <c r="AS106" s="773"/>
      <c r="AT106" s="809"/>
      <c r="AU106" s="1129">
        <f t="shared" si="392"/>
        <v>0</v>
      </c>
      <c r="AV106" s="968"/>
      <c r="AW106" s="871"/>
      <c r="AX106" s="809"/>
      <c r="AY106" s="773"/>
      <c r="AZ106" s="809"/>
      <c r="BA106" s="1129">
        <f t="shared" si="393"/>
        <v>0</v>
      </c>
      <c r="BB106" s="968"/>
      <c r="BC106" s="950"/>
      <c r="BD106" s="991"/>
      <c r="BE106" s="773"/>
      <c r="BF106" s="809"/>
      <c r="BG106" s="1129"/>
      <c r="BH106" s="968"/>
      <c r="BI106" s="950"/>
      <c r="BJ106" s="991"/>
      <c r="BK106" s="773"/>
      <c r="BL106" s="809"/>
      <c r="BM106" s="1129"/>
      <c r="BN106" s="968"/>
      <c r="BO106" s="950"/>
      <c r="BP106" s="991"/>
      <c r="BQ106" s="773"/>
      <c r="BR106" s="809"/>
      <c r="BS106" s="967"/>
      <c r="BT106" s="968"/>
      <c r="BU106" s="871">
        <v>40</v>
      </c>
      <c r="BV106" s="809"/>
      <c r="BW106" s="773"/>
      <c r="BX106" s="809"/>
      <c r="BY106" s="773">
        <v>1</v>
      </c>
      <c r="BZ106" s="812"/>
      <c r="CA106" s="871"/>
      <c r="CB106" s="809"/>
      <c r="CC106" s="773"/>
      <c r="CD106" s="809"/>
      <c r="CE106" s="773"/>
      <c r="CF106" s="812"/>
      <c r="CG106" s="950">
        <f t="shared" si="395"/>
        <v>1</v>
      </c>
      <c r="CH106" s="951"/>
      <c r="CI106" s="201" t="s">
        <v>294</v>
      </c>
      <c r="CJ106" s="183">
        <f t="shared" si="372"/>
        <v>40</v>
      </c>
      <c r="CK106" s="184">
        <f t="shared" si="385"/>
        <v>0</v>
      </c>
      <c r="CL106" s="210">
        <f t="shared" si="386"/>
        <v>1</v>
      </c>
      <c r="CM106" s="184">
        <f t="shared" si="164"/>
        <v>0</v>
      </c>
    </row>
    <row r="107" spans="1:91" s="265" customFormat="1" ht="20.25" customHeight="1" x14ac:dyDescent="0.25">
      <c r="A107" s="204">
        <f t="shared" si="359"/>
        <v>5.833333333333333</v>
      </c>
      <c r="B107" s="204">
        <f t="shared" si="360"/>
        <v>5.25</v>
      </c>
      <c r="C107" s="204">
        <f t="shared" ref="C107" si="398">(Y107-36)/AA107</f>
        <v>1.6730769230769231</v>
      </c>
      <c r="D107" s="206">
        <f t="shared" si="387"/>
        <v>210</v>
      </c>
      <c r="E107" s="207">
        <f t="shared" si="388"/>
        <v>104</v>
      </c>
      <c r="F107" s="1350" t="s">
        <v>295</v>
      </c>
      <c r="G107" s="1351"/>
      <c r="H107" s="980" t="s">
        <v>296</v>
      </c>
      <c r="I107" s="980"/>
      <c r="J107" s="980"/>
      <c r="K107" s="980"/>
      <c r="L107" s="980"/>
      <c r="M107" s="980"/>
      <c r="N107" s="980"/>
      <c r="O107" s="980"/>
      <c r="P107" s="980"/>
      <c r="Q107" s="980"/>
      <c r="R107" s="980"/>
      <c r="S107" s="980"/>
      <c r="T107" s="980"/>
      <c r="U107" s="759">
        <v>7</v>
      </c>
      <c r="V107" s="760"/>
      <c r="W107" s="759">
        <v>6</v>
      </c>
      <c r="X107" s="1352"/>
      <c r="Y107" s="1353">
        <f>AK107+AQ107+AW107+BC107+BI107+BO107+BU107+CA107</f>
        <v>210</v>
      </c>
      <c r="Z107" s="1354"/>
      <c r="AA107" s="948">
        <f t="shared" si="397"/>
        <v>104</v>
      </c>
      <c r="AB107" s="812"/>
      <c r="AC107" s="760">
        <v>16</v>
      </c>
      <c r="AD107" s="989"/>
      <c r="AE107" s="990"/>
      <c r="AF107" s="989"/>
      <c r="AG107" s="1348">
        <v>72</v>
      </c>
      <c r="AH107" s="1349"/>
      <c r="AI107" s="1348">
        <v>16</v>
      </c>
      <c r="AJ107" s="1349"/>
      <c r="AK107" s="871"/>
      <c r="AL107" s="809"/>
      <c r="AM107" s="773"/>
      <c r="AN107" s="809"/>
      <c r="AO107" s="967">
        <f t="shared" si="391"/>
        <v>0</v>
      </c>
      <c r="AP107" s="968"/>
      <c r="AQ107" s="871"/>
      <c r="AR107" s="809"/>
      <c r="AS107" s="773"/>
      <c r="AT107" s="809"/>
      <c r="AU107" s="1129">
        <f t="shared" si="392"/>
        <v>0</v>
      </c>
      <c r="AV107" s="968"/>
      <c r="AW107" s="871"/>
      <c r="AX107" s="809"/>
      <c r="AY107" s="773"/>
      <c r="AZ107" s="809"/>
      <c r="BA107" s="1129">
        <f t="shared" si="393"/>
        <v>0</v>
      </c>
      <c r="BB107" s="968"/>
      <c r="BC107" s="871"/>
      <c r="BD107" s="809"/>
      <c r="BE107" s="773"/>
      <c r="BF107" s="809"/>
      <c r="BG107" s="1129"/>
      <c r="BH107" s="968"/>
      <c r="BI107" s="950"/>
      <c r="BJ107" s="991"/>
      <c r="BK107" s="773"/>
      <c r="BL107" s="809"/>
      <c r="BM107" s="1129"/>
      <c r="BN107" s="968"/>
      <c r="BO107" s="871">
        <v>110</v>
      </c>
      <c r="BP107" s="809"/>
      <c r="BQ107" s="773">
        <v>52</v>
      </c>
      <c r="BR107" s="809"/>
      <c r="BS107" s="773">
        <v>3</v>
      </c>
      <c r="BT107" s="812"/>
      <c r="BU107" s="871">
        <v>100</v>
      </c>
      <c r="BV107" s="809"/>
      <c r="BW107" s="773">
        <v>52</v>
      </c>
      <c r="BX107" s="809"/>
      <c r="BY107" s="773">
        <v>3</v>
      </c>
      <c r="BZ107" s="812"/>
      <c r="CA107" s="871"/>
      <c r="CB107" s="809"/>
      <c r="CC107" s="773"/>
      <c r="CD107" s="809"/>
      <c r="CE107" s="773"/>
      <c r="CF107" s="812"/>
      <c r="CG107" s="950">
        <f t="shared" si="395"/>
        <v>6</v>
      </c>
      <c r="CH107" s="951"/>
      <c r="CI107" s="298" t="s">
        <v>297</v>
      </c>
      <c r="CJ107" s="183">
        <f t="shared" si="372"/>
        <v>210</v>
      </c>
      <c r="CK107" s="184">
        <f t="shared" si="385"/>
        <v>104</v>
      </c>
      <c r="CL107" s="210">
        <f t="shared" si="386"/>
        <v>6</v>
      </c>
      <c r="CM107" s="184">
        <f t="shared" si="164"/>
        <v>104</v>
      </c>
    </row>
    <row r="108" spans="1:91" s="302" customFormat="1" ht="13.5" customHeight="1" x14ac:dyDescent="0.25">
      <c r="A108" s="300"/>
      <c r="B108" s="300"/>
      <c r="C108" s="300"/>
      <c r="D108" s="301"/>
      <c r="F108" s="303"/>
      <c r="G108" s="303"/>
      <c r="H108" s="304"/>
      <c r="I108" s="304"/>
      <c r="J108" s="304"/>
      <c r="K108" s="304"/>
      <c r="L108" s="304"/>
      <c r="M108" s="304"/>
      <c r="N108" s="304"/>
      <c r="O108" s="304"/>
      <c r="P108" s="304"/>
      <c r="Q108" s="304"/>
      <c r="R108" s="304"/>
      <c r="S108" s="304"/>
      <c r="T108" s="304"/>
      <c r="U108" s="305"/>
      <c r="V108" s="305"/>
      <c r="W108" s="305"/>
      <c r="X108" s="305"/>
      <c r="Y108" s="306"/>
      <c r="Z108" s="306"/>
      <c r="AC108" s="305"/>
      <c r="AD108" s="305"/>
      <c r="AE108" s="305"/>
      <c r="AF108" s="305"/>
      <c r="AG108" s="305"/>
      <c r="AH108" s="305"/>
      <c r="AI108" s="240"/>
      <c r="AJ108" s="240"/>
      <c r="AK108" s="301"/>
      <c r="AL108" s="301"/>
      <c r="AO108" s="307"/>
      <c r="AP108" s="307"/>
      <c r="AQ108" s="301"/>
      <c r="AR108" s="301"/>
      <c r="AU108" s="307"/>
      <c r="AV108" s="307"/>
      <c r="BA108" s="307"/>
      <c r="BB108" s="307"/>
      <c r="BC108" s="301"/>
      <c r="BD108" s="301"/>
      <c r="BG108" s="307"/>
      <c r="BH108" s="307"/>
      <c r="BM108" s="301"/>
      <c r="BN108" s="301"/>
      <c r="BS108" s="301"/>
      <c r="BT108" s="301"/>
      <c r="BY108" s="301"/>
      <c r="BZ108" s="301"/>
      <c r="CE108" s="307"/>
      <c r="CF108" s="307"/>
      <c r="CG108" s="301"/>
      <c r="CH108" s="301"/>
      <c r="CI108" s="305"/>
      <c r="CJ108" s="308"/>
      <c r="CK108" s="309"/>
      <c r="CL108" s="310"/>
    </row>
    <row r="109" spans="1:91" s="319" customFormat="1" ht="25.2" x14ac:dyDescent="0.45">
      <c r="A109" s="311" t="s">
        <v>298</v>
      </c>
      <c r="B109" s="312"/>
      <c r="C109" s="312"/>
      <c r="D109" s="312"/>
      <c r="E109" s="312"/>
      <c r="F109" s="313" t="s">
        <v>298</v>
      </c>
      <c r="G109" s="312"/>
      <c r="H109" s="312"/>
      <c r="I109" s="312"/>
      <c r="J109" s="312"/>
      <c r="K109" s="312"/>
      <c r="L109" s="312"/>
      <c r="M109" s="312"/>
      <c r="N109" s="312"/>
      <c r="O109" s="312"/>
      <c r="P109" s="312"/>
      <c r="Q109" s="312"/>
      <c r="R109" s="312"/>
      <c r="S109" s="312"/>
      <c r="T109" s="312"/>
      <c r="U109" s="312"/>
      <c r="V109" s="314"/>
      <c r="W109" s="315"/>
      <c r="X109" s="315"/>
      <c r="Y109" s="315"/>
      <c r="Z109" s="315"/>
      <c r="AA109" s="315"/>
      <c r="AB109" s="315"/>
      <c r="AC109" s="315"/>
      <c r="AD109" s="315"/>
      <c r="AE109" s="315"/>
      <c r="AF109" s="315"/>
      <c r="AG109" s="315"/>
      <c r="AH109" s="315"/>
      <c r="AI109" s="315"/>
      <c r="AJ109" s="315"/>
      <c r="AK109" s="315"/>
      <c r="AL109" s="315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  <c r="BD109" s="316"/>
      <c r="BE109" s="316"/>
      <c r="BF109" s="316"/>
      <c r="BG109" s="316"/>
      <c r="BH109" s="316"/>
      <c r="BI109" s="316"/>
      <c r="BJ109" s="311" t="s">
        <v>298</v>
      </c>
      <c r="BK109" s="315"/>
      <c r="BL109" s="315"/>
      <c r="BM109" s="317"/>
      <c r="BN109" s="317"/>
      <c r="BO109" s="317"/>
      <c r="BP109" s="317"/>
      <c r="BQ109" s="317"/>
      <c r="BR109" s="315"/>
      <c r="BS109" s="315"/>
      <c r="BT109" s="315"/>
      <c r="BU109" s="315"/>
      <c r="BV109" s="315"/>
      <c r="BW109" s="315"/>
      <c r="BX109" s="315"/>
      <c r="BY109" s="315"/>
      <c r="BZ109" s="315"/>
      <c r="CA109" s="315"/>
      <c r="CB109" s="315"/>
      <c r="CC109" s="315"/>
      <c r="CD109" s="315"/>
      <c r="CE109" s="315"/>
      <c r="CF109" s="315"/>
      <c r="CG109" s="316"/>
      <c r="CH109" s="316"/>
      <c r="CI109" s="318"/>
    </row>
    <row r="110" spans="1:91" s="319" customFormat="1" ht="55.95" customHeight="1" x14ac:dyDescent="0.45">
      <c r="A110" s="1343" t="s">
        <v>299</v>
      </c>
      <c r="B110" s="1343"/>
      <c r="C110" s="1343"/>
      <c r="D110" s="1343"/>
      <c r="E110" s="1343"/>
      <c r="F110" s="1343"/>
      <c r="G110" s="1343"/>
      <c r="H110" s="1343"/>
      <c r="I110" s="1343"/>
      <c r="J110" s="1343"/>
      <c r="K110" s="1343"/>
      <c r="L110" s="1343"/>
      <c r="M110" s="1343"/>
      <c r="N110" s="1343"/>
      <c r="O110" s="1343"/>
      <c r="P110" s="1343"/>
      <c r="Q110" s="1343"/>
      <c r="R110" s="1343"/>
      <c r="S110" s="1343"/>
      <c r="T110" s="1343"/>
      <c r="U110" s="1343"/>
      <c r="V110" s="1343"/>
      <c r="W110" s="1343"/>
      <c r="X110" s="1343"/>
      <c r="Y110" s="1343"/>
      <c r="Z110" s="1343"/>
      <c r="AA110" s="1343"/>
      <c r="AB110" s="1343"/>
      <c r="AC110" s="1343"/>
      <c r="AD110" s="1343"/>
      <c r="AE110" s="1343"/>
      <c r="AF110" s="1343"/>
      <c r="AG110" s="1343"/>
      <c r="AH110" s="1343"/>
      <c r="AI110" s="1343"/>
      <c r="AJ110" s="1343"/>
      <c r="AK110" s="1343"/>
      <c r="AL110" s="315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  <c r="BD110" s="316"/>
      <c r="BE110" s="316"/>
      <c r="BF110" s="316"/>
      <c r="BG110" s="316"/>
      <c r="BH110" s="316"/>
      <c r="BI110" s="316"/>
      <c r="BJ110" s="1343" t="s">
        <v>300</v>
      </c>
      <c r="BK110" s="1343"/>
      <c r="BL110" s="1343"/>
      <c r="BM110" s="1343"/>
      <c r="BN110" s="1343"/>
      <c r="BO110" s="1343"/>
      <c r="BP110" s="1343"/>
      <c r="BQ110" s="1343"/>
      <c r="BR110" s="1343"/>
      <c r="BS110" s="1343"/>
      <c r="BT110" s="1343"/>
      <c r="BU110" s="1343"/>
      <c r="BV110" s="1343"/>
      <c r="BW110" s="1343"/>
      <c r="BX110" s="1343"/>
      <c r="BY110" s="1343"/>
      <c r="BZ110" s="1343"/>
      <c r="CA110" s="1343"/>
      <c r="CB110" s="1343"/>
      <c r="CC110" s="1343"/>
      <c r="CD110" s="1343"/>
      <c r="CE110" s="1343"/>
      <c r="CF110" s="1343"/>
      <c r="CG110" s="1343"/>
      <c r="CH110" s="1343"/>
      <c r="CI110" s="1343"/>
    </row>
    <row r="111" spans="1:91" s="319" customFormat="1" ht="25.95" customHeight="1" x14ac:dyDescent="0.45">
      <c r="A111" s="312"/>
      <c r="B111" s="312"/>
      <c r="C111" s="312"/>
      <c r="D111" s="312"/>
      <c r="E111" s="312"/>
      <c r="F111" s="1344"/>
      <c r="G111" s="1345"/>
      <c r="H111" s="1345"/>
      <c r="I111" s="1345"/>
      <c r="J111" s="1345"/>
      <c r="K111" s="1345"/>
      <c r="L111" s="1345"/>
      <c r="M111" s="1345"/>
      <c r="N111" s="312"/>
      <c r="O111" s="1346" t="s">
        <v>301</v>
      </c>
      <c r="P111" s="1313"/>
      <c r="Q111" s="1313"/>
      <c r="R111" s="1313"/>
      <c r="S111" s="1313"/>
      <c r="T111" s="1313"/>
      <c r="U111" s="1313"/>
      <c r="V111" s="1313"/>
      <c r="W111" s="1313"/>
      <c r="X111" s="312"/>
      <c r="Y111" s="312"/>
      <c r="Z111" s="312"/>
      <c r="AA111" s="312"/>
      <c r="AB111" s="312"/>
      <c r="AC111" s="312"/>
      <c r="AD111" s="312"/>
      <c r="AE111" s="312"/>
      <c r="AF111" s="312"/>
      <c r="AG111" s="312"/>
      <c r="AH111" s="312"/>
      <c r="AI111" s="312"/>
      <c r="AJ111" s="312"/>
      <c r="AK111" s="312"/>
      <c r="AL111" s="315"/>
      <c r="AM111" s="316"/>
      <c r="AN111" s="316"/>
      <c r="AO111" s="316"/>
      <c r="AP111" s="316"/>
      <c r="AQ111" s="316"/>
      <c r="AR111" s="316"/>
      <c r="AS111" s="316"/>
      <c r="AT111" s="316"/>
      <c r="AU111" s="316"/>
      <c r="AV111" s="316"/>
      <c r="AW111" s="316"/>
      <c r="AX111" s="316"/>
      <c r="AY111" s="316"/>
      <c r="AZ111" s="316"/>
      <c r="BA111" s="316"/>
      <c r="BB111" s="316"/>
      <c r="BC111" s="316"/>
      <c r="BD111" s="316"/>
      <c r="BE111" s="316"/>
      <c r="BF111" s="316"/>
      <c r="BG111" s="316"/>
      <c r="BH111" s="316"/>
      <c r="BI111" s="316"/>
      <c r="BJ111" s="1344"/>
      <c r="BK111" s="1345"/>
      <c r="BL111" s="1345"/>
      <c r="BM111" s="1345"/>
      <c r="BN111" s="1345"/>
      <c r="BO111" s="1345"/>
      <c r="BP111" s="1345"/>
      <c r="BQ111" s="1345"/>
      <c r="BR111" s="1345"/>
      <c r="BS111" s="1345"/>
      <c r="BT111" s="1345"/>
      <c r="BU111" s="312"/>
      <c r="BV111" s="1343" t="s">
        <v>302</v>
      </c>
      <c r="BW111" s="1347"/>
      <c r="BX111" s="1347"/>
      <c r="BY111" s="1347"/>
      <c r="BZ111" s="1347"/>
      <c r="CA111" s="1347"/>
      <c r="CB111" s="1347"/>
      <c r="CC111" s="312"/>
      <c r="CD111" s="312"/>
      <c r="CE111" s="312"/>
      <c r="CF111" s="312"/>
      <c r="CG111" s="312"/>
      <c r="CH111" s="312"/>
      <c r="CI111" s="320"/>
    </row>
    <row r="112" spans="1:91" s="319" customFormat="1" ht="39.6" customHeight="1" x14ac:dyDescent="0.45">
      <c r="A112" s="312"/>
      <c r="B112" s="312"/>
      <c r="C112" s="312"/>
      <c r="D112" s="312"/>
      <c r="E112" s="312"/>
      <c r="F112" s="1310"/>
      <c r="G112" s="1311"/>
      <c r="H112" s="1311"/>
      <c r="I112" s="1311"/>
      <c r="J112" s="1311"/>
      <c r="K112" s="1311"/>
      <c r="L112" s="1311"/>
      <c r="M112" s="1311"/>
      <c r="N112" s="321"/>
      <c r="O112" s="1312" t="s">
        <v>303</v>
      </c>
      <c r="P112" s="1313"/>
      <c r="Q112" s="1313"/>
      <c r="R112" s="1313"/>
      <c r="S112" s="1313"/>
      <c r="T112" s="1313"/>
      <c r="U112" s="1313"/>
      <c r="V112" s="321"/>
      <c r="W112" s="316"/>
      <c r="X112" s="312"/>
      <c r="Y112" s="312"/>
      <c r="Z112" s="312"/>
      <c r="AA112" s="312"/>
      <c r="AB112" s="312"/>
      <c r="AC112" s="312"/>
      <c r="AD112" s="312"/>
      <c r="AE112" s="312"/>
      <c r="AF112" s="315"/>
      <c r="AG112" s="315"/>
      <c r="AH112" s="315"/>
      <c r="AI112" s="315"/>
      <c r="AJ112" s="315"/>
      <c r="AK112" s="315"/>
      <c r="AL112" s="315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16"/>
      <c r="AX112" s="316"/>
      <c r="AY112" s="316"/>
      <c r="AZ112" s="316"/>
      <c r="BA112" s="316"/>
      <c r="BB112" s="316"/>
      <c r="BC112" s="316"/>
      <c r="BD112" s="316"/>
      <c r="BE112" s="316"/>
      <c r="BF112" s="316"/>
      <c r="BG112" s="316"/>
      <c r="BH112" s="316"/>
      <c r="BI112" s="316"/>
      <c r="BJ112" s="1314"/>
      <c r="BK112" s="1315"/>
      <c r="BL112" s="1315"/>
      <c r="BM112" s="1315"/>
      <c r="BN112" s="1315"/>
      <c r="BO112" s="1315"/>
      <c r="BP112" s="1315"/>
      <c r="BQ112" s="1315"/>
      <c r="BR112" s="1315"/>
      <c r="BS112" s="1315"/>
      <c r="BT112" s="1315"/>
      <c r="BU112" s="321"/>
      <c r="BV112" s="1312" t="s">
        <v>303</v>
      </c>
      <c r="BW112" s="1312"/>
      <c r="BX112" s="1312"/>
      <c r="BY112" s="1312"/>
      <c r="BZ112" s="1312"/>
      <c r="CA112" s="1312"/>
      <c r="CB112" s="312"/>
      <c r="CC112" s="312"/>
      <c r="CD112" s="312"/>
      <c r="CE112" s="312"/>
      <c r="CF112" s="312"/>
      <c r="CG112" s="316"/>
      <c r="CH112" s="316"/>
      <c r="CI112" s="318"/>
    </row>
    <row r="113" spans="1:103" s="319" customFormat="1" ht="24.75" customHeight="1" x14ac:dyDescent="0.45">
      <c r="A113" s="322"/>
      <c r="B113" s="323"/>
      <c r="C113" s="323"/>
      <c r="D113" s="323"/>
      <c r="E113" s="323"/>
      <c r="F113" s="1316" t="s">
        <v>486</v>
      </c>
      <c r="G113" s="792"/>
      <c r="H113" s="792"/>
      <c r="I113" s="792"/>
      <c r="J113" s="792"/>
      <c r="K113" s="792"/>
      <c r="L113" s="792"/>
      <c r="M113" s="792"/>
      <c r="N113" s="792"/>
      <c r="O113" s="792"/>
      <c r="P113" s="792"/>
      <c r="Q113" s="792"/>
      <c r="R113" s="792"/>
      <c r="S113" s="792"/>
      <c r="T113" s="792"/>
      <c r="U113" s="792"/>
      <c r="V113" s="792"/>
      <c r="W113" s="792"/>
      <c r="X113" s="792"/>
      <c r="Y113" s="792"/>
      <c r="Z113" s="792"/>
      <c r="AA113" s="792"/>
      <c r="AB113" s="792"/>
      <c r="AC113" s="792"/>
      <c r="AD113" s="792"/>
      <c r="AE113" s="792"/>
      <c r="AF113" s="792"/>
      <c r="AG113" s="792"/>
      <c r="AH113" s="792"/>
      <c r="AI113" s="792"/>
      <c r="AJ113" s="792"/>
      <c r="AK113" s="792"/>
      <c r="AL113" s="792"/>
      <c r="AM113" s="792"/>
      <c r="AN113" s="792"/>
      <c r="AO113" s="792"/>
      <c r="AP113" s="792"/>
      <c r="AQ113" s="792"/>
      <c r="AR113" s="792"/>
      <c r="AS113" s="792"/>
      <c r="AT113" s="792"/>
      <c r="AU113" s="792"/>
      <c r="AV113" s="792"/>
      <c r="AW113" s="792"/>
      <c r="AX113" s="792"/>
      <c r="AY113" s="792"/>
      <c r="AZ113" s="792"/>
      <c r="BA113" s="792"/>
      <c r="BB113" s="792"/>
      <c r="BC113" s="792"/>
      <c r="BD113" s="792"/>
      <c r="BE113" s="792"/>
      <c r="BF113" s="792"/>
      <c r="BG113" s="792"/>
      <c r="BH113" s="792"/>
      <c r="BI113" s="792"/>
      <c r="BJ113" s="792"/>
      <c r="BK113" s="792"/>
      <c r="BL113" s="792"/>
      <c r="BM113" s="792"/>
      <c r="BN113" s="792"/>
      <c r="BO113" s="792"/>
      <c r="BP113" s="792"/>
      <c r="BQ113" s="792"/>
      <c r="BR113" s="792"/>
      <c r="BS113" s="792"/>
      <c r="BT113" s="792"/>
      <c r="BU113" s="792"/>
      <c r="BV113" s="792"/>
      <c r="BW113" s="792"/>
      <c r="BX113" s="792"/>
      <c r="BY113" s="792"/>
      <c r="BZ113" s="792"/>
      <c r="CA113" s="792"/>
      <c r="CB113" s="792"/>
      <c r="CC113" s="792"/>
      <c r="CD113" s="792"/>
      <c r="CE113" s="792"/>
      <c r="CF113" s="792"/>
      <c r="CG113" s="792"/>
      <c r="CH113" s="792"/>
      <c r="CI113" s="792"/>
    </row>
    <row r="114" spans="1:103" s="326" customFormat="1" ht="25.8" thickBot="1" x14ac:dyDescent="0.3">
      <c r="A114" s="314" t="s">
        <v>304</v>
      </c>
      <c r="B114" s="315"/>
      <c r="C114" s="315"/>
      <c r="D114" s="315"/>
      <c r="E114" s="315"/>
      <c r="F114" s="315"/>
      <c r="G114" s="324"/>
      <c r="H114" s="315"/>
      <c r="I114" s="315"/>
      <c r="J114" s="315"/>
      <c r="K114" s="315"/>
      <c r="L114" s="315"/>
      <c r="M114" s="315"/>
      <c r="N114" s="315"/>
      <c r="O114" s="315"/>
      <c r="P114" s="315"/>
      <c r="Q114" s="315"/>
      <c r="R114" s="315"/>
      <c r="S114" s="315"/>
      <c r="T114" s="315"/>
      <c r="U114" s="315"/>
      <c r="V114" s="315"/>
      <c r="W114" s="315"/>
      <c r="X114" s="315"/>
      <c r="Y114" s="315"/>
      <c r="Z114" s="315"/>
      <c r="AA114" s="315"/>
      <c r="AB114" s="315"/>
      <c r="AC114" s="315"/>
      <c r="AD114" s="315"/>
      <c r="AE114" s="315"/>
      <c r="AF114" s="315"/>
      <c r="AG114" s="315"/>
      <c r="AH114" s="315"/>
      <c r="AI114" s="315"/>
      <c r="AJ114" s="315"/>
      <c r="AK114" s="315"/>
      <c r="AL114" s="315"/>
      <c r="AM114" s="315"/>
      <c r="AN114" s="315"/>
      <c r="AO114" s="315"/>
      <c r="AP114" s="315"/>
      <c r="AQ114" s="315"/>
      <c r="AR114" s="315"/>
      <c r="AS114" s="315"/>
      <c r="AT114" s="315"/>
      <c r="AU114" s="315"/>
      <c r="AV114" s="315"/>
      <c r="AW114" s="315"/>
      <c r="AX114" s="315"/>
      <c r="AY114" s="315"/>
      <c r="AZ114" s="315"/>
      <c r="BA114" s="315"/>
      <c r="BB114" s="315"/>
      <c r="BC114" s="315"/>
      <c r="BD114" s="315"/>
      <c r="BE114" s="315"/>
      <c r="BF114" s="314"/>
      <c r="BG114" s="314"/>
      <c r="BH114" s="314"/>
      <c r="BI114" s="314"/>
      <c r="BJ114" s="324"/>
      <c r="BK114" s="324"/>
      <c r="BL114" s="324"/>
      <c r="BM114" s="324"/>
      <c r="BN114" s="324"/>
      <c r="BO114" s="324"/>
      <c r="BP114" s="324"/>
      <c r="BQ114" s="324"/>
      <c r="BR114" s="324"/>
      <c r="BS114" s="324"/>
      <c r="BT114" s="324"/>
      <c r="BU114" s="324"/>
      <c r="BV114" s="324"/>
      <c r="BW114" s="324"/>
      <c r="BX114" s="324"/>
      <c r="BY114" s="324"/>
      <c r="BZ114" s="324"/>
      <c r="CA114" s="324"/>
      <c r="CB114" s="324"/>
      <c r="CC114" s="324"/>
      <c r="CD114" s="324"/>
      <c r="CE114" s="324"/>
      <c r="CF114" s="324"/>
      <c r="CG114" s="324"/>
      <c r="CH114" s="324"/>
      <c r="CI114" s="325"/>
    </row>
    <row r="115" spans="1:103" s="118" customFormat="1" ht="10.199999999999999" customHeight="1" thickTop="1" x14ac:dyDescent="0.35">
      <c r="A115" s="149"/>
      <c r="B115" s="149"/>
      <c r="C115" s="149"/>
      <c r="D115" s="149"/>
      <c r="E115" s="149"/>
      <c r="F115" s="216"/>
      <c r="G115" s="217"/>
      <c r="H115" s="1317" t="s">
        <v>98</v>
      </c>
      <c r="I115" s="1318"/>
      <c r="J115" s="1318"/>
      <c r="K115" s="1318"/>
      <c r="L115" s="1318"/>
      <c r="M115" s="1318"/>
      <c r="N115" s="1318"/>
      <c r="O115" s="1318"/>
      <c r="P115" s="1318"/>
      <c r="Q115" s="1318"/>
      <c r="R115" s="1318"/>
      <c r="S115" s="1318"/>
      <c r="T115" s="1319"/>
      <c r="U115" s="1326" t="s">
        <v>99</v>
      </c>
      <c r="V115" s="1327"/>
      <c r="W115" s="1326" t="s">
        <v>100</v>
      </c>
      <c r="X115" s="1327"/>
      <c r="Y115" s="1332" t="s">
        <v>101</v>
      </c>
      <c r="Z115" s="1333"/>
      <c r="AA115" s="1333"/>
      <c r="AB115" s="1333"/>
      <c r="AC115" s="1333"/>
      <c r="AD115" s="1333"/>
      <c r="AE115" s="1333"/>
      <c r="AF115" s="1333"/>
      <c r="AG115" s="1333"/>
      <c r="AH115" s="1333"/>
      <c r="AI115" s="1333"/>
      <c r="AJ115" s="1334"/>
      <c r="AK115" s="1338" t="s">
        <v>102</v>
      </c>
      <c r="AL115" s="1339"/>
      <c r="AM115" s="1339"/>
      <c r="AN115" s="1339"/>
      <c r="AO115" s="1339"/>
      <c r="AP115" s="1339"/>
      <c r="AQ115" s="1339"/>
      <c r="AR115" s="1339"/>
      <c r="AS115" s="1339"/>
      <c r="AT115" s="1339"/>
      <c r="AU115" s="1339"/>
      <c r="AV115" s="1339"/>
      <c r="AW115" s="1339"/>
      <c r="AX115" s="1339"/>
      <c r="AY115" s="1339"/>
      <c r="AZ115" s="1339"/>
      <c r="BA115" s="1339"/>
      <c r="BB115" s="1339"/>
      <c r="BC115" s="1339"/>
      <c r="BD115" s="1339"/>
      <c r="BE115" s="1339"/>
      <c r="BF115" s="1339"/>
      <c r="BG115" s="1339"/>
      <c r="BH115" s="1339"/>
      <c r="BI115" s="1339"/>
      <c r="BJ115" s="1339"/>
      <c r="BK115" s="1339"/>
      <c r="BL115" s="1339"/>
      <c r="BM115" s="1339"/>
      <c r="BN115" s="1339"/>
      <c r="BO115" s="1339"/>
      <c r="BP115" s="1339"/>
      <c r="BQ115" s="1339"/>
      <c r="BR115" s="1339"/>
      <c r="BS115" s="1339"/>
      <c r="BT115" s="1339"/>
      <c r="BU115" s="1339"/>
      <c r="BV115" s="1339"/>
      <c r="BW115" s="1339"/>
      <c r="BX115" s="1339"/>
      <c r="BY115" s="1339"/>
      <c r="BZ115" s="1339"/>
      <c r="CA115" s="1339"/>
      <c r="CB115" s="1339"/>
      <c r="CC115" s="1339"/>
      <c r="CD115" s="1339"/>
      <c r="CE115" s="1339"/>
      <c r="CF115" s="1339"/>
      <c r="CG115" s="1289" t="s">
        <v>103</v>
      </c>
      <c r="CH115" s="1290"/>
      <c r="CI115" s="1295" t="s">
        <v>104</v>
      </c>
    </row>
    <row r="116" spans="1:103" s="118" customFormat="1" ht="30.75" customHeight="1" thickBot="1" x14ac:dyDescent="0.4">
      <c r="A116" s="165" t="s">
        <v>105</v>
      </c>
      <c r="B116" s="165"/>
      <c r="C116" s="165"/>
      <c r="D116" s="165" t="s">
        <v>106</v>
      </c>
      <c r="E116" s="165"/>
      <c r="F116" s="218"/>
      <c r="G116" s="219"/>
      <c r="H116" s="1320"/>
      <c r="I116" s="1321"/>
      <c r="J116" s="1321"/>
      <c r="K116" s="1321"/>
      <c r="L116" s="1321"/>
      <c r="M116" s="1321"/>
      <c r="N116" s="1321"/>
      <c r="O116" s="1321"/>
      <c r="P116" s="1321"/>
      <c r="Q116" s="1321"/>
      <c r="R116" s="1321"/>
      <c r="S116" s="1321"/>
      <c r="T116" s="1322"/>
      <c r="U116" s="1328"/>
      <c r="V116" s="1329"/>
      <c r="W116" s="1328"/>
      <c r="X116" s="1329"/>
      <c r="Y116" s="1335"/>
      <c r="Z116" s="1336"/>
      <c r="AA116" s="1336"/>
      <c r="AB116" s="1336"/>
      <c r="AC116" s="1336"/>
      <c r="AD116" s="1336"/>
      <c r="AE116" s="1336"/>
      <c r="AF116" s="1336"/>
      <c r="AG116" s="1336"/>
      <c r="AH116" s="1336"/>
      <c r="AI116" s="1336"/>
      <c r="AJ116" s="1337"/>
      <c r="AK116" s="1340"/>
      <c r="AL116" s="1341"/>
      <c r="AM116" s="1341"/>
      <c r="AN116" s="1341"/>
      <c r="AO116" s="1341"/>
      <c r="AP116" s="1341"/>
      <c r="AQ116" s="1341"/>
      <c r="AR116" s="1341"/>
      <c r="AS116" s="1341"/>
      <c r="AT116" s="1341"/>
      <c r="AU116" s="1341"/>
      <c r="AV116" s="1341"/>
      <c r="AW116" s="1341"/>
      <c r="AX116" s="1341"/>
      <c r="AY116" s="1341"/>
      <c r="AZ116" s="1341"/>
      <c r="BA116" s="1341"/>
      <c r="BB116" s="1341"/>
      <c r="BC116" s="1341"/>
      <c r="BD116" s="1341"/>
      <c r="BE116" s="1341"/>
      <c r="BF116" s="1341"/>
      <c r="BG116" s="1341"/>
      <c r="BH116" s="1341"/>
      <c r="BI116" s="1341"/>
      <c r="BJ116" s="1341"/>
      <c r="BK116" s="1341"/>
      <c r="BL116" s="1341"/>
      <c r="BM116" s="1341"/>
      <c r="BN116" s="1341"/>
      <c r="BO116" s="1341"/>
      <c r="BP116" s="1341"/>
      <c r="BQ116" s="1341"/>
      <c r="BR116" s="1341"/>
      <c r="BS116" s="1341"/>
      <c r="BT116" s="1341"/>
      <c r="BU116" s="1341"/>
      <c r="BV116" s="1341"/>
      <c r="BW116" s="1341"/>
      <c r="BX116" s="1341"/>
      <c r="BY116" s="1341"/>
      <c r="BZ116" s="1341"/>
      <c r="CA116" s="1341"/>
      <c r="CB116" s="1341"/>
      <c r="CC116" s="1341"/>
      <c r="CD116" s="1341"/>
      <c r="CE116" s="1341"/>
      <c r="CF116" s="1341"/>
      <c r="CG116" s="1291"/>
      <c r="CH116" s="1292"/>
      <c r="CI116" s="1296"/>
    </row>
    <row r="117" spans="1:103" s="118" customFormat="1" ht="19.2" customHeight="1" thickTop="1" thickBot="1" x14ac:dyDescent="0.4">
      <c r="A117" s="166"/>
      <c r="B117" s="166" t="s">
        <v>107</v>
      </c>
      <c r="C117" s="166" t="s">
        <v>108</v>
      </c>
      <c r="D117" s="166" t="s">
        <v>109</v>
      </c>
      <c r="E117" s="215" t="s">
        <v>110</v>
      </c>
      <c r="F117" s="218"/>
      <c r="G117" s="219"/>
      <c r="H117" s="1320"/>
      <c r="I117" s="1321"/>
      <c r="J117" s="1321"/>
      <c r="K117" s="1321"/>
      <c r="L117" s="1321"/>
      <c r="M117" s="1321"/>
      <c r="N117" s="1321"/>
      <c r="O117" s="1321"/>
      <c r="P117" s="1321"/>
      <c r="Q117" s="1321"/>
      <c r="R117" s="1321"/>
      <c r="S117" s="1321"/>
      <c r="T117" s="1322"/>
      <c r="U117" s="1328"/>
      <c r="V117" s="1329"/>
      <c r="W117" s="1328"/>
      <c r="X117" s="1329"/>
      <c r="Y117" s="1298" t="s">
        <v>106</v>
      </c>
      <c r="Z117" s="1274"/>
      <c r="AA117" s="1274" t="s">
        <v>111</v>
      </c>
      <c r="AB117" s="1302"/>
      <c r="AC117" s="836" t="s">
        <v>112</v>
      </c>
      <c r="AD117" s="837"/>
      <c r="AE117" s="837"/>
      <c r="AF117" s="837"/>
      <c r="AG117" s="837"/>
      <c r="AH117" s="837"/>
      <c r="AI117" s="837"/>
      <c r="AJ117" s="1305"/>
      <c r="AK117" s="836" t="s">
        <v>113</v>
      </c>
      <c r="AL117" s="837"/>
      <c r="AM117" s="837"/>
      <c r="AN117" s="837"/>
      <c r="AO117" s="837"/>
      <c r="AP117" s="837"/>
      <c r="AQ117" s="837"/>
      <c r="AR117" s="837"/>
      <c r="AS117" s="837"/>
      <c r="AT117" s="837"/>
      <c r="AU117" s="837"/>
      <c r="AV117" s="1305"/>
      <c r="AW117" s="1306" t="s">
        <v>114</v>
      </c>
      <c r="AX117" s="1307"/>
      <c r="AY117" s="1307"/>
      <c r="AZ117" s="1307"/>
      <c r="BA117" s="1307"/>
      <c r="BB117" s="1307"/>
      <c r="BC117" s="1307"/>
      <c r="BD117" s="1307"/>
      <c r="BE117" s="1307"/>
      <c r="BF117" s="1307"/>
      <c r="BG117" s="1307"/>
      <c r="BH117" s="1308"/>
      <c r="BI117" s="1309" t="s">
        <v>115</v>
      </c>
      <c r="BJ117" s="1309"/>
      <c r="BK117" s="1309"/>
      <c r="BL117" s="1309"/>
      <c r="BM117" s="1309"/>
      <c r="BN117" s="1309"/>
      <c r="BO117" s="1309"/>
      <c r="BP117" s="1309"/>
      <c r="BQ117" s="1309"/>
      <c r="BR117" s="1309"/>
      <c r="BS117" s="1309"/>
      <c r="BT117" s="1309"/>
      <c r="BU117" s="1306" t="s">
        <v>116</v>
      </c>
      <c r="BV117" s="1307"/>
      <c r="BW117" s="1307"/>
      <c r="BX117" s="1307"/>
      <c r="BY117" s="1307"/>
      <c r="BZ117" s="1307"/>
      <c r="CA117" s="1307"/>
      <c r="CB117" s="1307"/>
      <c r="CC117" s="1307"/>
      <c r="CD117" s="1307"/>
      <c r="CE117" s="1307"/>
      <c r="CF117" s="1308"/>
      <c r="CG117" s="1291"/>
      <c r="CH117" s="1292"/>
      <c r="CI117" s="1296"/>
    </row>
    <row r="118" spans="1:103" s="118" customFormat="1" ht="17.399999999999999" customHeight="1" thickTop="1" x14ac:dyDescent="0.4">
      <c r="A118" s="166">
        <v>1.5</v>
      </c>
      <c r="B118" s="166">
        <f>A118*E118</f>
        <v>75</v>
      </c>
      <c r="C118" s="166">
        <f>A118*E118+36</f>
        <v>111</v>
      </c>
      <c r="D118" s="166">
        <f>A118*E118+2*36</f>
        <v>147</v>
      </c>
      <c r="E118" s="215">
        <v>50</v>
      </c>
      <c r="F118" s="1265" t="s">
        <v>97</v>
      </c>
      <c r="G118" s="1266"/>
      <c r="H118" s="1320"/>
      <c r="I118" s="1321"/>
      <c r="J118" s="1321"/>
      <c r="K118" s="1321"/>
      <c r="L118" s="1321"/>
      <c r="M118" s="1321"/>
      <c r="N118" s="1321"/>
      <c r="O118" s="1321"/>
      <c r="P118" s="1321"/>
      <c r="Q118" s="1321"/>
      <c r="R118" s="1321"/>
      <c r="S118" s="1321"/>
      <c r="T118" s="1322"/>
      <c r="U118" s="1328"/>
      <c r="V118" s="1329"/>
      <c r="W118" s="1328"/>
      <c r="X118" s="1329"/>
      <c r="Y118" s="1299"/>
      <c r="Z118" s="1275"/>
      <c r="AA118" s="1271"/>
      <c r="AB118" s="1303"/>
      <c r="AC118" s="1268" t="s">
        <v>117</v>
      </c>
      <c r="AD118" s="1269"/>
      <c r="AE118" s="1274" t="s">
        <v>118</v>
      </c>
      <c r="AF118" s="1274"/>
      <c r="AG118" s="1274" t="s">
        <v>119</v>
      </c>
      <c r="AH118" s="1274"/>
      <c r="AI118" s="1274" t="s">
        <v>120</v>
      </c>
      <c r="AJ118" s="1277"/>
      <c r="AK118" s="167"/>
      <c r="AL118" s="168" t="s">
        <v>121</v>
      </c>
      <c r="AM118" s="168"/>
      <c r="AN118" s="168"/>
      <c r="AO118" s="168"/>
      <c r="AP118" s="169"/>
      <c r="AQ118" s="1280" t="s">
        <v>122</v>
      </c>
      <c r="AR118" s="1281"/>
      <c r="AS118" s="1281"/>
      <c r="AT118" s="1281"/>
      <c r="AU118" s="1281"/>
      <c r="AV118" s="1002"/>
      <c r="AW118" s="1281" t="s">
        <v>123</v>
      </c>
      <c r="AX118" s="1281"/>
      <c r="AY118" s="1281"/>
      <c r="AZ118" s="1281"/>
      <c r="BA118" s="1281"/>
      <c r="BB118" s="1281"/>
      <c r="BC118" s="1280" t="s">
        <v>124</v>
      </c>
      <c r="BD118" s="1281"/>
      <c r="BE118" s="1281"/>
      <c r="BF118" s="1281"/>
      <c r="BG118" s="1281"/>
      <c r="BH118" s="1002"/>
      <c r="BI118" s="1281" t="s">
        <v>125</v>
      </c>
      <c r="BJ118" s="1281"/>
      <c r="BK118" s="1281"/>
      <c r="BL118" s="1281"/>
      <c r="BM118" s="1281"/>
      <c r="BN118" s="1281"/>
      <c r="BO118" s="1280" t="s">
        <v>126</v>
      </c>
      <c r="BP118" s="1281"/>
      <c r="BQ118" s="1281"/>
      <c r="BR118" s="1281"/>
      <c r="BS118" s="1281"/>
      <c r="BT118" s="1002"/>
      <c r="BU118" s="1281" t="s">
        <v>127</v>
      </c>
      <c r="BV118" s="1281"/>
      <c r="BW118" s="1281"/>
      <c r="BX118" s="1281"/>
      <c r="BY118" s="1281"/>
      <c r="BZ118" s="1281"/>
      <c r="CA118" s="1280" t="s">
        <v>128</v>
      </c>
      <c r="CB118" s="1281"/>
      <c r="CC118" s="1281"/>
      <c r="CD118" s="1281"/>
      <c r="CE118" s="1281"/>
      <c r="CF118" s="1002"/>
      <c r="CG118" s="1291"/>
      <c r="CH118" s="1292"/>
      <c r="CI118" s="1296"/>
    </row>
    <row r="119" spans="1:103" s="118" customFormat="1" ht="17.399999999999999" customHeight="1" x14ac:dyDescent="0.35">
      <c r="A119" s="166">
        <v>2.1</v>
      </c>
      <c r="B119" s="166">
        <f>A119*E119</f>
        <v>105</v>
      </c>
      <c r="C119" s="166">
        <f>A119*E119+36</f>
        <v>141</v>
      </c>
      <c r="D119" s="166">
        <f>A119*E119+2*36</f>
        <v>177</v>
      </c>
      <c r="E119" s="215">
        <v>50</v>
      </c>
      <c r="F119" s="1265"/>
      <c r="G119" s="1266"/>
      <c r="H119" s="1320"/>
      <c r="I119" s="1321"/>
      <c r="J119" s="1321"/>
      <c r="K119" s="1321"/>
      <c r="L119" s="1321"/>
      <c r="M119" s="1321"/>
      <c r="N119" s="1321"/>
      <c r="O119" s="1321"/>
      <c r="P119" s="1321"/>
      <c r="Q119" s="1321"/>
      <c r="R119" s="1321"/>
      <c r="S119" s="1321"/>
      <c r="T119" s="1322"/>
      <c r="U119" s="1328"/>
      <c r="V119" s="1329"/>
      <c r="W119" s="1328"/>
      <c r="X119" s="1329"/>
      <c r="Y119" s="1299"/>
      <c r="Z119" s="1275"/>
      <c r="AA119" s="1271"/>
      <c r="AB119" s="1303"/>
      <c r="AC119" s="1270"/>
      <c r="AD119" s="1271"/>
      <c r="AE119" s="1275"/>
      <c r="AF119" s="1275"/>
      <c r="AG119" s="1275"/>
      <c r="AH119" s="1275"/>
      <c r="AI119" s="1275"/>
      <c r="AJ119" s="1278"/>
      <c r="AK119" s="170"/>
      <c r="AL119" s="171">
        <v>17</v>
      </c>
      <c r="AM119" s="1342" t="s">
        <v>129</v>
      </c>
      <c r="AN119" s="1342"/>
      <c r="AO119" s="1342"/>
      <c r="AP119" s="172"/>
      <c r="AQ119" s="173"/>
      <c r="AR119" s="171">
        <v>17</v>
      </c>
      <c r="AS119" s="171" t="s">
        <v>129</v>
      </c>
      <c r="AT119" s="171"/>
      <c r="AU119" s="171"/>
      <c r="AV119" s="174"/>
      <c r="AW119" s="173"/>
      <c r="AX119" s="171">
        <v>17</v>
      </c>
      <c r="AY119" s="171" t="s">
        <v>129</v>
      </c>
      <c r="AZ119" s="171"/>
      <c r="BA119" s="171"/>
      <c r="BB119" s="174"/>
      <c r="BC119" s="173"/>
      <c r="BD119" s="171">
        <v>18</v>
      </c>
      <c r="BE119" s="171" t="s">
        <v>129</v>
      </c>
      <c r="BF119" s="171"/>
      <c r="BG119" s="171"/>
      <c r="BH119" s="174"/>
      <c r="BI119" s="173"/>
      <c r="BJ119" s="171">
        <v>18</v>
      </c>
      <c r="BK119" s="171" t="s">
        <v>129</v>
      </c>
      <c r="BL119" s="171"/>
      <c r="BM119" s="171"/>
      <c r="BN119" s="174"/>
      <c r="BO119" s="173"/>
      <c r="BP119" s="171">
        <v>18</v>
      </c>
      <c r="BQ119" s="171" t="s">
        <v>129</v>
      </c>
      <c r="BR119" s="171"/>
      <c r="BS119" s="171"/>
      <c r="BT119" s="174"/>
      <c r="BU119" s="173"/>
      <c r="BV119" s="171">
        <v>15</v>
      </c>
      <c r="BW119" s="171" t="s">
        <v>129</v>
      </c>
      <c r="BX119" s="171"/>
      <c r="BY119" s="171"/>
      <c r="BZ119" s="174"/>
      <c r="CA119" s="173"/>
      <c r="CB119" s="171"/>
      <c r="CC119" s="171"/>
      <c r="CD119" s="171"/>
      <c r="CE119" s="171"/>
      <c r="CF119" s="174"/>
      <c r="CG119" s="1291"/>
      <c r="CH119" s="1292"/>
      <c r="CI119" s="1296"/>
    </row>
    <row r="120" spans="1:103" s="118" customFormat="1" ht="21" customHeight="1" x14ac:dyDescent="0.35">
      <c r="F120" s="1265"/>
      <c r="G120" s="1266"/>
      <c r="H120" s="1320"/>
      <c r="I120" s="1321"/>
      <c r="J120" s="1321"/>
      <c r="K120" s="1321"/>
      <c r="L120" s="1321"/>
      <c r="M120" s="1321"/>
      <c r="N120" s="1321"/>
      <c r="O120" s="1321"/>
      <c r="P120" s="1321"/>
      <c r="Q120" s="1321"/>
      <c r="R120" s="1321"/>
      <c r="S120" s="1321"/>
      <c r="T120" s="1322"/>
      <c r="U120" s="1328"/>
      <c r="V120" s="1329"/>
      <c r="W120" s="1328"/>
      <c r="X120" s="1329"/>
      <c r="Y120" s="1299"/>
      <c r="Z120" s="1275"/>
      <c r="AA120" s="1271"/>
      <c r="AB120" s="1303"/>
      <c r="AC120" s="1270"/>
      <c r="AD120" s="1271"/>
      <c r="AE120" s="1275"/>
      <c r="AF120" s="1275"/>
      <c r="AG120" s="1275"/>
      <c r="AH120" s="1275"/>
      <c r="AI120" s="1275"/>
      <c r="AJ120" s="1278"/>
      <c r="AK120" s="327" t="s">
        <v>130</v>
      </c>
      <c r="AL120" s="328" t="s">
        <v>131</v>
      </c>
      <c r="AM120" s="177"/>
      <c r="AN120" s="177"/>
      <c r="AO120" s="177"/>
      <c r="AP120" s="178"/>
      <c r="AQ120" s="1282"/>
      <c r="AR120" s="1283"/>
      <c r="AS120" s="1283"/>
      <c r="AT120" s="1283"/>
      <c r="AU120" s="1283"/>
      <c r="AV120" s="1283"/>
      <c r="AW120" s="1282"/>
      <c r="AX120" s="1283"/>
      <c r="AY120" s="1283"/>
      <c r="AZ120" s="1283"/>
      <c r="BA120" s="1283"/>
      <c r="BB120" s="1283"/>
      <c r="BC120" s="1282"/>
      <c r="BD120" s="1283"/>
      <c r="BE120" s="1283"/>
      <c r="BF120" s="1283"/>
      <c r="BG120" s="1283"/>
      <c r="BH120" s="1283"/>
      <c r="BI120" s="1282"/>
      <c r="BJ120" s="1283"/>
      <c r="BK120" s="1283"/>
      <c r="BL120" s="1283"/>
      <c r="BM120" s="1283"/>
      <c r="BN120" s="1283"/>
      <c r="BO120" s="1282"/>
      <c r="BP120" s="1283"/>
      <c r="BQ120" s="1283"/>
      <c r="BR120" s="1283"/>
      <c r="BS120" s="1283"/>
      <c r="BT120" s="1283"/>
      <c r="BU120" s="1282"/>
      <c r="BV120" s="1283"/>
      <c r="BW120" s="1283"/>
      <c r="BX120" s="1283"/>
      <c r="BY120" s="1283"/>
      <c r="BZ120" s="1283"/>
      <c r="CA120" s="1282"/>
      <c r="CB120" s="1283"/>
      <c r="CC120" s="1283"/>
      <c r="CD120" s="1283"/>
      <c r="CE120" s="1283"/>
      <c r="CF120" s="1283"/>
      <c r="CG120" s="1291"/>
      <c r="CH120" s="1292"/>
      <c r="CI120" s="1296"/>
    </row>
    <row r="121" spans="1:103" s="118" customFormat="1" ht="24" customHeight="1" x14ac:dyDescent="0.35">
      <c r="A121" s="179">
        <f>(B121-36)/C121</f>
        <v>1.9523809523809523</v>
      </c>
      <c r="B121" s="166">
        <v>200</v>
      </c>
      <c r="C121" s="166">
        <v>84</v>
      </c>
      <c r="D121" s="166" t="s">
        <v>108</v>
      </c>
      <c r="F121" s="1267"/>
      <c r="G121" s="1266"/>
      <c r="H121" s="1320"/>
      <c r="I121" s="1321"/>
      <c r="J121" s="1321"/>
      <c r="K121" s="1321"/>
      <c r="L121" s="1321"/>
      <c r="M121" s="1321"/>
      <c r="N121" s="1321"/>
      <c r="O121" s="1321"/>
      <c r="P121" s="1321"/>
      <c r="Q121" s="1321"/>
      <c r="R121" s="1321"/>
      <c r="S121" s="1321"/>
      <c r="T121" s="1322"/>
      <c r="U121" s="1328"/>
      <c r="V121" s="1329"/>
      <c r="W121" s="1328"/>
      <c r="X121" s="1329"/>
      <c r="Y121" s="1299"/>
      <c r="Z121" s="1275"/>
      <c r="AA121" s="1271"/>
      <c r="AB121" s="1303"/>
      <c r="AC121" s="1270"/>
      <c r="AD121" s="1271"/>
      <c r="AE121" s="1275"/>
      <c r="AF121" s="1275"/>
      <c r="AG121" s="1275"/>
      <c r="AH121" s="1275"/>
      <c r="AI121" s="1275"/>
      <c r="AJ121" s="1278"/>
      <c r="AK121" s="1284" t="s">
        <v>132</v>
      </c>
      <c r="AL121" s="1256"/>
      <c r="AM121" s="1245" t="s">
        <v>133</v>
      </c>
      <c r="AN121" s="1246"/>
      <c r="AO121" s="1245" t="s">
        <v>134</v>
      </c>
      <c r="AP121" s="1249"/>
      <c r="AQ121" s="1251" t="s">
        <v>132</v>
      </c>
      <c r="AR121" s="1252"/>
      <c r="AS121" s="1245" t="s">
        <v>133</v>
      </c>
      <c r="AT121" s="1246"/>
      <c r="AU121" s="1245" t="s">
        <v>134</v>
      </c>
      <c r="AV121" s="1249"/>
      <c r="AW121" s="1255" t="s">
        <v>132</v>
      </c>
      <c r="AX121" s="1256"/>
      <c r="AY121" s="1245" t="s">
        <v>133</v>
      </c>
      <c r="AZ121" s="1246"/>
      <c r="BA121" s="1245" t="s">
        <v>134</v>
      </c>
      <c r="BB121" s="1249"/>
      <c r="BC121" s="1255" t="s">
        <v>132</v>
      </c>
      <c r="BD121" s="1256"/>
      <c r="BE121" s="1245" t="s">
        <v>133</v>
      </c>
      <c r="BF121" s="1246"/>
      <c r="BG121" s="1245" t="s">
        <v>134</v>
      </c>
      <c r="BH121" s="1249"/>
      <c r="BI121" s="1255" t="s">
        <v>132</v>
      </c>
      <c r="BJ121" s="1256"/>
      <c r="BK121" s="1245" t="s">
        <v>133</v>
      </c>
      <c r="BL121" s="1246"/>
      <c r="BM121" s="1245" t="s">
        <v>134</v>
      </c>
      <c r="BN121" s="1249"/>
      <c r="BO121" s="1255" t="s">
        <v>132</v>
      </c>
      <c r="BP121" s="1256"/>
      <c r="BQ121" s="1245" t="s">
        <v>133</v>
      </c>
      <c r="BR121" s="1246"/>
      <c r="BS121" s="1245" t="s">
        <v>134</v>
      </c>
      <c r="BT121" s="1249"/>
      <c r="BU121" s="1255" t="s">
        <v>132</v>
      </c>
      <c r="BV121" s="1256"/>
      <c r="BW121" s="1245" t="s">
        <v>133</v>
      </c>
      <c r="BX121" s="1246"/>
      <c r="BY121" s="1245" t="s">
        <v>134</v>
      </c>
      <c r="BZ121" s="1249"/>
      <c r="CA121" s="1255" t="s">
        <v>132</v>
      </c>
      <c r="CB121" s="1256"/>
      <c r="CC121" s="1245" t="s">
        <v>133</v>
      </c>
      <c r="CD121" s="1246"/>
      <c r="CE121" s="1245" t="s">
        <v>134</v>
      </c>
      <c r="CF121" s="1249"/>
      <c r="CG121" s="1291"/>
      <c r="CH121" s="1292"/>
      <c r="CI121" s="1296"/>
      <c r="CJ121" s="180" t="s">
        <v>135</v>
      </c>
    </row>
    <row r="122" spans="1:103" s="118" customFormat="1" ht="64.95" customHeight="1" thickBot="1" x14ac:dyDescent="0.4">
      <c r="A122" s="179">
        <f>B122/C122</f>
        <v>1.6666666666666667</v>
      </c>
      <c r="B122" s="166">
        <v>170</v>
      </c>
      <c r="C122" s="166">
        <v>102</v>
      </c>
      <c r="D122" s="166" t="s">
        <v>107</v>
      </c>
      <c r="F122" s="231"/>
      <c r="G122" s="232"/>
      <c r="H122" s="1323"/>
      <c r="I122" s="1324"/>
      <c r="J122" s="1324"/>
      <c r="K122" s="1324"/>
      <c r="L122" s="1324"/>
      <c r="M122" s="1324"/>
      <c r="N122" s="1324"/>
      <c r="O122" s="1324"/>
      <c r="P122" s="1324"/>
      <c r="Q122" s="1324"/>
      <c r="R122" s="1324"/>
      <c r="S122" s="1324"/>
      <c r="T122" s="1325"/>
      <c r="U122" s="1330"/>
      <c r="V122" s="1331"/>
      <c r="W122" s="1330"/>
      <c r="X122" s="1331"/>
      <c r="Y122" s="1300"/>
      <c r="Z122" s="1301"/>
      <c r="AA122" s="1273"/>
      <c r="AB122" s="1304"/>
      <c r="AC122" s="1272"/>
      <c r="AD122" s="1273"/>
      <c r="AE122" s="1276"/>
      <c r="AF122" s="1276"/>
      <c r="AG122" s="1276"/>
      <c r="AH122" s="1276"/>
      <c r="AI122" s="1276"/>
      <c r="AJ122" s="1279"/>
      <c r="AK122" s="1257"/>
      <c r="AL122" s="1258"/>
      <c r="AM122" s="1247"/>
      <c r="AN122" s="1248"/>
      <c r="AO122" s="1247"/>
      <c r="AP122" s="1250"/>
      <c r="AQ122" s="1253"/>
      <c r="AR122" s="1254"/>
      <c r="AS122" s="1247"/>
      <c r="AT122" s="1248"/>
      <c r="AU122" s="1247"/>
      <c r="AV122" s="1250"/>
      <c r="AW122" s="1257"/>
      <c r="AX122" s="1258"/>
      <c r="AY122" s="1247"/>
      <c r="AZ122" s="1248"/>
      <c r="BA122" s="1247"/>
      <c r="BB122" s="1250"/>
      <c r="BC122" s="1257"/>
      <c r="BD122" s="1258"/>
      <c r="BE122" s="1247"/>
      <c r="BF122" s="1248"/>
      <c r="BG122" s="1247"/>
      <c r="BH122" s="1250"/>
      <c r="BI122" s="1257"/>
      <c r="BJ122" s="1258"/>
      <c r="BK122" s="1247"/>
      <c r="BL122" s="1248"/>
      <c r="BM122" s="1247"/>
      <c r="BN122" s="1250"/>
      <c r="BO122" s="1257"/>
      <c r="BP122" s="1258"/>
      <c r="BQ122" s="1247"/>
      <c r="BR122" s="1248"/>
      <c r="BS122" s="1247"/>
      <c r="BT122" s="1250"/>
      <c r="BU122" s="1257"/>
      <c r="BV122" s="1258"/>
      <c r="BW122" s="1247"/>
      <c r="BX122" s="1248"/>
      <c r="BY122" s="1247"/>
      <c r="BZ122" s="1250"/>
      <c r="CA122" s="1257"/>
      <c r="CB122" s="1258"/>
      <c r="CC122" s="1247"/>
      <c r="CD122" s="1248"/>
      <c r="CE122" s="1247"/>
      <c r="CF122" s="1250"/>
      <c r="CG122" s="1293"/>
      <c r="CH122" s="1294"/>
      <c r="CI122" s="1297"/>
      <c r="CJ122" s="181" t="s">
        <v>132</v>
      </c>
      <c r="CK122" s="181" t="s">
        <v>133</v>
      </c>
      <c r="CL122" s="181" t="s">
        <v>136</v>
      </c>
    </row>
    <row r="123" spans="1:103" s="265" customFormat="1" ht="20.25" customHeight="1" thickTop="1" thickBot="1" x14ac:dyDescent="0.3">
      <c r="E123" s="213"/>
      <c r="F123" s="1285" t="s">
        <v>305</v>
      </c>
      <c r="G123" s="1285"/>
      <c r="H123" s="1286" t="s">
        <v>306</v>
      </c>
      <c r="I123" s="1286"/>
      <c r="J123" s="1286"/>
      <c r="K123" s="1286"/>
      <c r="L123" s="1286"/>
      <c r="M123" s="1286"/>
      <c r="N123" s="1286"/>
      <c r="O123" s="1286"/>
      <c r="P123" s="1286"/>
      <c r="Q123" s="1286"/>
      <c r="R123" s="1286"/>
      <c r="S123" s="1286"/>
      <c r="T123" s="1286"/>
      <c r="U123" s="1287"/>
      <c r="V123" s="1117"/>
      <c r="W123" s="1288"/>
      <c r="X123" s="1288"/>
      <c r="Y123" s="1120">
        <f>SUM(Y124:Z134)</f>
        <v>1030</v>
      </c>
      <c r="Z123" s="1146"/>
      <c r="AA123" s="1146">
        <f>SUM(AA124,AA126,AA128,AA129,AA131,AA133)</f>
        <v>440</v>
      </c>
      <c r="AB123" s="1244"/>
      <c r="AC123" s="1148">
        <f>SUM(AC124:AD131)</f>
        <v>84</v>
      </c>
      <c r="AD123" s="1146"/>
      <c r="AE123" s="1146">
        <f>SUM(AE124:AF134)</f>
        <v>0</v>
      </c>
      <c r="AF123" s="1146"/>
      <c r="AG123" s="1146">
        <f>SUM(AG124,AG126,AG128,AG129,AG131,AG133)</f>
        <v>306</v>
      </c>
      <c r="AH123" s="1146"/>
      <c r="AI123" s="1146">
        <f>SUM(AI124:AJ134)</f>
        <v>50</v>
      </c>
      <c r="AJ123" s="1244"/>
      <c r="AK123" s="1120">
        <f>SUM(AK124:AL134)</f>
        <v>130</v>
      </c>
      <c r="AL123" s="1146"/>
      <c r="AM123" s="1146">
        <f>SUM(AM124,AM126,AM129,AM131)</f>
        <v>68</v>
      </c>
      <c r="AN123" s="1146"/>
      <c r="AO123" s="1146">
        <f>SUM(AO124:AP134)</f>
        <v>4</v>
      </c>
      <c r="AP123" s="1244"/>
      <c r="AQ123" s="1120">
        <f>SUM(AQ124:AR134)</f>
        <v>0</v>
      </c>
      <c r="AR123" s="1146"/>
      <c r="AS123" s="1146">
        <f>SUM(AS124:AT134)</f>
        <v>0</v>
      </c>
      <c r="AT123" s="1146"/>
      <c r="AU123" s="1146">
        <f>SUM(AU124:AV134)</f>
        <v>0</v>
      </c>
      <c r="AV123" s="1244"/>
      <c r="AW123" s="1120">
        <f>SUM(AW124:AX134)</f>
        <v>90</v>
      </c>
      <c r="AX123" s="1146"/>
      <c r="AY123" s="1146">
        <f>SUM(AY124:AZ134)</f>
        <v>34</v>
      </c>
      <c r="AZ123" s="1146"/>
      <c r="BA123" s="1146">
        <f>SUM(BA124:BB134)</f>
        <v>3</v>
      </c>
      <c r="BB123" s="1244"/>
      <c r="BC123" s="1120">
        <f>SUM(BC124:BD134)</f>
        <v>270</v>
      </c>
      <c r="BD123" s="1146"/>
      <c r="BE123" s="1146">
        <f>SUM(BE124:BF134)</f>
        <v>104</v>
      </c>
      <c r="BF123" s="1146"/>
      <c r="BG123" s="1146">
        <f>SUM(BG124:BH134)</f>
        <v>9</v>
      </c>
      <c r="BH123" s="1244"/>
      <c r="BI123" s="1120">
        <f>SUM(BI124:BJ134)</f>
        <v>90</v>
      </c>
      <c r="BJ123" s="1146"/>
      <c r="BK123" s="1146">
        <f>SUM(BK124:BL134)</f>
        <v>34</v>
      </c>
      <c r="BL123" s="1146"/>
      <c r="BM123" s="1146">
        <f>SUM(BM124:BN134)</f>
        <v>3</v>
      </c>
      <c r="BN123" s="1244"/>
      <c r="BO123" s="1120">
        <f>SUM(BO124:BP134)</f>
        <v>180</v>
      </c>
      <c r="BP123" s="1146"/>
      <c r="BQ123" s="1146">
        <f>SUM(BQ124:BR134)</f>
        <v>98</v>
      </c>
      <c r="BR123" s="1146"/>
      <c r="BS123" s="1146">
        <f>SUM(BS124:BT134)</f>
        <v>6</v>
      </c>
      <c r="BT123" s="1244"/>
      <c r="BU123" s="1120">
        <f>SUM(BU124:BV134)</f>
        <v>270</v>
      </c>
      <c r="BV123" s="1146"/>
      <c r="BW123" s="1146">
        <f>SUM(BW124:BX134)</f>
        <v>102</v>
      </c>
      <c r="BX123" s="1146"/>
      <c r="BY123" s="1146">
        <f>SUM(BY124:BZ134)</f>
        <v>9</v>
      </c>
      <c r="BZ123" s="1244"/>
      <c r="CA123" s="1120">
        <f>SUM(CA124:CB134)</f>
        <v>0</v>
      </c>
      <c r="CB123" s="1146"/>
      <c r="CC123" s="1146">
        <f>SUM(CC124:CD134)</f>
        <v>0</v>
      </c>
      <c r="CD123" s="1146"/>
      <c r="CE123" s="1146">
        <f>SUM(CE124:CF134)</f>
        <v>0</v>
      </c>
      <c r="CF123" s="1244"/>
      <c r="CG123" s="1259">
        <f>SUM(CG124:CH134)</f>
        <v>34</v>
      </c>
      <c r="CH123" s="1259"/>
      <c r="CI123" s="271"/>
      <c r="CJ123" s="183">
        <f>AK123+AQ123+AW123+BC123+BI123+BO123+BU123+CA123</f>
        <v>1030</v>
      </c>
      <c r="CK123" s="184">
        <f>AM123+AS123+AY123+BE123+BK123+BQ123+BW123+CC123</f>
        <v>440</v>
      </c>
      <c r="CL123" s="210">
        <f t="shared" ref="CL123:CL136" si="399">AO123+AU123+BA123+BG123+BM123+BS123+BY123+CE123</f>
        <v>34</v>
      </c>
      <c r="CN123" s="272"/>
    </row>
    <row r="124" spans="1:103" s="342" customFormat="1" ht="18.75" customHeight="1" thickTop="1" x14ac:dyDescent="0.4">
      <c r="A124" s="329">
        <f>ROUND(1,1)*Y124/36</f>
        <v>3.6111111111111112</v>
      </c>
      <c r="B124" s="329">
        <f>ROUND(1,1)*Y124/40</f>
        <v>3.25</v>
      </c>
      <c r="C124" s="330">
        <f>(Y124)/AA124</f>
        <v>1.911764705882353</v>
      </c>
      <c r="D124" s="331" t="e">
        <f>AK124+BI124+BO124+BU124+CA124+#REF!</f>
        <v>#REF!</v>
      </c>
      <c r="E124" s="332"/>
      <c r="F124" s="1071" t="s">
        <v>307</v>
      </c>
      <c r="G124" s="1072"/>
      <c r="H124" s="1260" t="s">
        <v>308</v>
      </c>
      <c r="I124" s="1260"/>
      <c r="J124" s="1260"/>
      <c r="K124" s="1260"/>
      <c r="L124" s="1260"/>
      <c r="M124" s="1260"/>
      <c r="N124" s="1260"/>
      <c r="O124" s="1260"/>
      <c r="P124" s="1260"/>
      <c r="Q124" s="1260"/>
      <c r="R124" s="1260"/>
      <c r="S124" s="1260"/>
      <c r="T124" s="1260"/>
      <c r="U124" s="333"/>
      <c r="V124" s="334"/>
      <c r="W124" s="1261">
        <v>1</v>
      </c>
      <c r="X124" s="1262"/>
      <c r="Y124" s="1263">
        <f>AK124+AQ124+AW124+BC124+BI124+BO124+BU124+CA124</f>
        <v>130</v>
      </c>
      <c r="Z124" s="1264"/>
      <c r="AA124" s="1081">
        <f>AC124+AE124+AG124+AI124</f>
        <v>68</v>
      </c>
      <c r="AB124" s="1082"/>
      <c r="AC124" s="1066"/>
      <c r="AD124" s="1067"/>
      <c r="AE124" s="1068"/>
      <c r="AF124" s="1067"/>
      <c r="AG124" s="1068">
        <v>68</v>
      </c>
      <c r="AH124" s="1067"/>
      <c r="AI124" s="992"/>
      <c r="AJ124" s="993"/>
      <c r="AK124" s="1236">
        <v>130</v>
      </c>
      <c r="AL124" s="1237"/>
      <c r="AM124" s="1068">
        <v>68</v>
      </c>
      <c r="AN124" s="1067"/>
      <c r="AO124" s="997">
        <v>4</v>
      </c>
      <c r="AP124" s="998"/>
      <c r="AQ124" s="333"/>
      <c r="AR124" s="334"/>
      <c r="AS124" s="336"/>
      <c r="AT124" s="337"/>
      <c r="AU124" s="994">
        <f>ROUND(1,1)*AP124/40</f>
        <v>0</v>
      </c>
      <c r="AV124" s="995"/>
      <c r="AW124" s="333"/>
      <c r="AX124" s="334"/>
      <c r="AY124" s="336"/>
      <c r="AZ124" s="337"/>
      <c r="BA124" s="994">
        <f>ROUND(1,1)*AV124/40</f>
        <v>0</v>
      </c>
      <c r="BB124" s="995"/>
      <c r="BC124" s="333"/>
      <c r="BD124" s="334"/>
      <c r="BE124" s="336"/>
      <c r="BF124" s="337"/>
      <c r="BG124" s="994">
        <f>ROUND(1,1)*BB124/40</f>
        <v>0</v>
      </c>
      <c r="BH124" s="995"/>
      <c r="BI124" s="1208"/>
      <c r="BJ124" s="993"/>
      <c r="BK124" s="992"/>
      <c r="BL124" s="993"/>
      <c r="BM124" s="994"/>
      <c r="BN124" s="995"/>
      <c r="BO124" s="1208"/>
      <c r="BP124" s="993"/>
      <c r="BQ124" s="992"/>
      <c r="BR124" s="993"/>
      <c r="BS124" s="994">
        <f>ROUND(1,1)*BN124/40</f>
        <v>0</v>
      </c>
      <c r="BT124" s="995"/>
      <c r="BU124" s="1208"/>
      <c r="BV124" s="993"/>
      <c r="BW124" s="992"/>
      <c r="BX124" s="993"/>
      <c r="BY124" s="994">
        <f>ROUND(1,1)*BT124/40</f>
        <v>0</v>
      </c>
      <c r="BZ124" s="995"/>
      <c r="CA124" s="1208"/>
      <c r="CB124" s="993"/>
      <c r="CC124" s="992"/>
      <c r="CD124" s="993"/>
      <c r="CE124" s="994">
        <f>ROUND(1,1)*BZ124/40</f>
        <v>0</v>
      </c>
      <c r="CF124" s="995"/>
      <c r="CG124" s="1236">
        <f>AO124+AU124+BA124+BG124+BM124+BS124+BY124+CE124</f>
        <v>4</v>
      </c>
      <c r="CH124" s="998"/>
      <c r="CI124" s="1197" t="s">
        <v>309</v>
      </c>
      <c r="CJ124" s="339">
        <f t="shared" ref="CJ124:CJ134" si="400">AK124+AQ124+AW124+BC124+BI124+BO124+BU124+CA124</f>
        <v>130</v>
      </c>
      <c r="CK124" s="340">
        <f t="shared" ref="CK124:CK134" si="401">AM124+AS124+AY124+BE124+BK124+BQ124+BW124+CC124</f>
        <v>68</v>
      </c>
      <c r="CL124" s="341">
        <f t="shared" si="399"/>
        <v>4</v>
      </c>
    </row>
    <row r="125" spans="1:103" s="343" customFormat="1" ht="15" customHeight="1" x14ac:dyDescent="0.25">
      <c r="F125" s="344"/>
      <c r="G125" s="345"/>
      <c r="H125" s="1242"/>
      <c r="I125" s="1242"/>
      <c r="J125" s="1242"/>
      <c r="K125" s="1242"/>
      <c r="L125" s="1242"/>
      <c r="M125" s="1242"/>
      <c r="N125" s="1242"/>
      <c r="O125" s="1242"/>
      <c r="P125" s="1242"/>
      <c r="Q125" s="1242"/>
      <c r="R125" s="1242"/>
      <c r="S125" s="1242"/>
      <c r="T125" s="1242"/>
      <c r="U125" s="273"/>
      <c r="V125" s="274"/>
      <c r="W125" s="273"/>
      <c r="X125" s="346"/>
      <c r="Y125" s="1150"/>
      <c r="Z125" s="1151"/>
      <c r="AA125" s="633" t="s">
        <v>130</v>
      </c>
      <c r="AB125" s="348">
        <f>AD125+AE125+AH125+AJ125</f>
        <v>52</v>
      </c>
      <c r="AC125" s="636"/>
      <c r="AD125" s="349"/>
      <c r="AE125" s="1152"/>
      <c r="AF125" s="1153"/>
      <c r="AG125" s="347" t="s">
        <v>130</v>
      </c>
      <c r="AH125" s="350">
        <v>52</v>
      </c>
      <c r="AI125" s="351"/>
      <c r="AJ125" s="352"/>
      <c r="AK125" s="1154"/>
      <c r="AL125" s="1155"/>
      <c r="AM125" s="353" t="s">
        <v>130</v>
      </c>
      <c r="AN125" s="354">
        <v>52</v>
      </c>
      <c r="AO125" s="1156"/>
      <c r="AP125" s="1157"/>
      <c r="AQ125" s="273"/>
      <c r="AR125" s="274"/>
      <c r="AS125" s="275"/>
      <c r="AT125" s="276"/>
      <c r="AU125" s="1158"/>
      <c r="AV125" s="1159"/>
      <c r="AW125" s="273"/>
      <c r="AX125" s="274"/>
      <c r="AY125" s="275"/>
      <c r="AZ125" s="276"/>
      <c r="BA125" s="1158"/>
      <c r="BB125" s="1159"/>
      <c r="BC125" s="273"/>
      <c r="BD125" s="274"/>
      <c r="BE125" s="275"/>
      <c r="BF125" s="276"/>
      <c r="BG125" s="1158"/>
      <c r="BH125" s="1159"/>
      <c r="BI125" s="273"/>
      <c r="BJ125" s="274"/>
      <c r="BK125" s="275"/>
      <c r="BL125" s="276"/>
      <c r="BM125" s="1158"/>
      <c r="BN125" s="1159"/>
      <c r="BO125" s="112"/>
      <c r="BP125" s="114"/>
      <c r="BQ125" s="355"/>
      <c r="BR125" s="114"/>
      <c r="BS125" s="1169"/>
      <c r="BT125" s="1170"/>
      <c r="BU125" s="112"/>
      <c r="BV125" s="114"/>
      <c r="BW125" s="355"/>
      <c r="BX125" s="114"/>
      <c r="BY125" s="1156"/>
      <c r="BZ125" s="1157"/>
      <c r="CA125" s="112"/>
      <c r="CB125" s="113"/>
      <c r="CC125" s="355"/>
      <c r="CD125" s="114"/>
      <c r="CE125" s="1169"/>
      <c r="CF125" s="1170"/>
      <c r="CG125" s="1154"/>
      <c r="CH125" s="1170"/>
      <c r="CI125" s="1198"/>
      <c r="CJ125" s="339">
        <f t="shared" si="400"/>
        <v>0</v>
      </c>
      <c r="CK125" s="340" t="e">
        <f t="shared" si="401"/>
        <v>#VALUE!</v>
      </c>
      <c r="CL125" s="341">
        <f t="shared" si="399"/>
        <v>0</v>
      </c>
    </row>
    <row r="126" spans="1:103" s="362" customFormat="1" ht="18.75" customHeight="1" x14ac:dyDescent="0.4">
      <c r="A126" s="329">
        <f>ROUND(1,1)*Y126/36</f>
        <v>5</v>
      </c>
      <c r="B126" s="329">
        <f>ROUND(1,1)*Y126/40</f>
        <v>4.5</v>
      </c>
      <c r="C126" s="330">
        <f>(Y126)/AA126</f>
        <v>2.6470588235294117</v>
      </c>
      <c r="D126" s="331">
        <f>BI126+BO126</f>
        <v>0</v>
      </c>
      <c r="E126" s="356">
        <f>BK126+BQ126</f>
        <v>0</v>
      </c>
      <c r="F126" s="1071" t="s">
        <v>310</v>
      </c>
      <c r="G126" s="1072"/>
      <c r="H126" s="1238" t="s">
        <v>311</v>
      </c>
      <c r="I126" s="1239"/>
      <c r="J126" s="1239"/>
      <c r="K126" s="1239"/>
      <c r="L126" s="1239"/>
      <c r="M126" s="1239"/>
      <c r="N126" s="1239"/>
      <c r="O126" s="1239"/>
      <c r="P126" s="1239"/>
      <c r="Q126" s="1239"/>
      <c r="R126" s="1239"/>
      <c r="S126" s="1239"/>
      <c r="T126" s="1240"/>
      <c r="U126" s="1073"/>
      <c r="V126" s="964"/>
      <c r="W126" s="1204" t="s">
        <v>312</v>
      </c>
      <c r="X126" s="1205"/>
      <c r="Y126" s="1167">
        <f>AK126+AQ126+AW126+BC126+BI126+BO126+BU126+CA126</f>
        <v>180</v>
      </c>
      <c r="Z126" s="1168"/>
      <c r="AA126" s="962">
        <f>SUM(AC126:AJ126)</f>
        <v>68</v>
      </c>
      <c r="AB126" s="963"/>
      <c r="AC126" s="779"/>
      <c r="AD126" s="934"/>
      <c r="AE126" s="778"/>
      <c r="AF126" s="934"/>
      <c r="AG126" s="942">
        <v>68</v>
      </c>
      <c r="AH126" s="943"/>
      <c r="AI126" s="778"/>
      <c r="AJ126" s="934"/>
      <c r="AK126" s="933"/>
      <c r="AL126" s="934"/>
      <c r="AM126" s="778"/>
      <c r="AN126" s="934"/>
      <c r="AO126" s="931">
        <f>ROUND(1,1)*AJ126/40</f>
        <v>0</v>
      </c>
      <c r="AP126" s="932"/>
      <c r="AQ126" s="933"/>
      <c r="AR126" s="934"/>
      <c r="AS126" s="778"/>
      <c r="AT126" s="934"/>
      <c r="AU126" s="931">
        <f>ROUND(1,1)*AP126/40</f>
        <v>0</v>
      </c>
      <c r="AV126" s="932"/>
      <c r="AW126" s="940">
        <v>90</v>
      </c>
      <c r="AX126" s="941"/>
      <c r="AY126" s="778">
        <v>34</v>
      </c>
      <c r="AZ126" s="934"/>
      <c r="BA126" s="935">
        <v>3</v>
      </c>
      <c r="BB126" s="936"/>
      <c r="BC126" s="940">
        <v>90</v>
      </c>
      <c r="BD126" s="941"/>
      <c r="BE126" s="778">
        <v>34</v>
      </c>
      <c r="BF126" s="934"/>
      <c r="BG126" s="935">
        <v>3</v>
      </c>
      <c r="BH126" s="936"/>
      <c r="BI126" s="933"/>
      <c r="BJ126" s="934"/>
      <c r="BK126" s="778"/>
      <c r="BL126" s="934"/>
      <c r="BM126" s="931">
        <f>ROUND(1,1)*BH126/40</f>
        <v>0</v>
      </c>
      <c r="BN126" s="932"/>
      <c r="BO126" s="933"/>
      <c r="BP126" s="934"/>
      <c r="BQ126" s="778"/>
      <c r="BR126" s="934"/>
      <c r="BS126" s="931">
        <f>ROUND(1,1)*BN126/40</f>
        <v>0</v>
      </c>
      <c r="BT126" s="932"/>
      <c r="BU126" s="933"/>
      <c r="BV126" s="934"/>
      <c r="BW126" s="778"/>
      <c r="BX126" s="934"/>
      <c r="BY126" s="931">
        <f>ROUND(1,1)*BT126/40</f>
        <v>0</v>
      </c>
      <c r="BZ126" s="932"/>
      <c r="CA126" s="357"/>
      <c r="CB126" s="358"/>
      <c r="CC126" s="359"/>
      <c r="CD126" s="360"/>
      <c r="CE126" s="931">
        <f>ROUND(1,1)*BZ126/40</f>
        <v>0</v>
      </c>
      <c r="CF126" s="932"/>
      <c r="CG126" s="940">
        <f>AO126+AU126+BA126+BG126+BM126+BS126+BY126+CE126</f>
        <v>6</v>
      </c>
      <c r="CH126" s="936"/>
      <c r="CI126" s="1197" t="s">
        <v>313</v>
      </c>
      <c r="CJ126" s="339">
        <f t="shared" si="400"/>
        <v>180</v>
      </c>
      <c r="CK126" s="340">
        <f t="shared" si="401"/>
        <v>68</v>
      </c>
      <c r="CL126" s="341">
        <f t="shared" si="399"/>
        <v>6</v>
      </c>
      <c r="CM126" s="361"/>
      <c r="CN126" s="361"/>
      <c r="CO126" s="361"/>
      <c r="CP126" s="361"/>
      <c r="CQ126" s="361"/>
      <c r="CR126" s="361"/>
      <c r="CS126" s="361"/>
      <c r="CT126" s="361"/>
      <c r="CU126" s="361"/>
      <c r="CV126" s="361"/>
      <c r="CW126" s="361"/>
      <c r="CX126" s="361"/>
      <c r="CY126" s="361"/>
    </row>
    <row r="127" spans="1:103" s="362" customFormat="1" ht="18" customHeight="1" x14ac:dyDescent="0.25">
      <c r="A127" s="363">
        <f>X127/40</f>
        <v>0</v>
      </c>
      <c r="B127" s="363">
        <f>Y127/40</f>
        <v>0</v>
      </c>
      <c r="C127" s="329"/>
      <c r="D127" s="331">
        <f>BI127+BO127</f>
        <v>0</v>
      </c>
      <c r="E127" s="356">
        <f>BK127+BQ127</f>
        <v>0</v>
      </c>
      <c r="F127" s="344"/>
      <c r="G127" s="345"/>
      <c r="H127" s="1241"/>
      <c r="I127" s="1242"/>
      <c r="J127" s="1242"/>
      <c r="K127" s="1242"/>
      <c r="L127" s="1242"/>
      <c r="M127" s="1242"/>
      <c r="N127" s="1242"/>
      <c r="O127" s="1242"/>
      <c r="P127" s="1242"/>
      <c r="Q127" s="1242"/>
      <c r="R127" s="1242"/>
      <c r="S127" s="1242"/>
      <c r="T127" s="1243"/>
      <c r="U127" s="1199"/>
      <c r="V127" s="1235"/>
      <c r="W127" s="1206"/>
      <c r="X127" s="1207"/>
      <c r="Y127" s="631"/>
      <c r="Z127" s="630"/>
      <c r="AA127" s="365" t="s">
        <v>130</v>
      </c>
      <c r="AB127" s="366">
        <f>SUM(AD127:AJ127)</f>
        <v>22</v>
      </c>
      <c r="AC127" s="284"/>
      <c r="AD127" s="352"/>
      <c r="AE127" s="351"/>
      <c r="AF127" s="352"/>
      <c r="AG127" s="365" t="s">
        <v>130</v>
      </c>
      <c r="AH127" s="367">
        <v>22</v>
      </c>
      <c r="AI127" s="351"/>
      <c r="AJ127" s="352"/>
      <c r="AK127" s="1199"/>
      <c r="AL127" s="1200"/>
      <c r="AM127" s="368" t="s">
        <v>130</v>
      </c>
      <c r="AN127" s="369">
        <v>22</v>
      </c>
      <c r="AO127" s="1156"/>
      <c r="AP127" s="1157"/>
      <c r="AQ127" s="273"/>
      <c r="AR127" s="274"/>
      <c r="AS127" s="275"/>
      <c r="AT127" s="276"/>
      <c r="AU127" s="1158"/>
      <c r="AV127" s="1159"/>
      <c r="AW127" s="1154"/>
      <c r="AX127" s="1155"/>
      <c r="AY127" s="1158"/>
      <c r="AZ127" s="1200"/>
      <c r="BA127" s="1169"/>
      <c r="BB127" s="1170"/>
      <c r="BC127" s="370"/>
      <c r="BD127" s="371"/>
      <c r="BE127" s="351"/>
      <c r="BF127" s="352"/>
      <c r="BG127" s="1169"/>
      <c r="BH127" s="1170"/>
      <c r="BI127" s="364"/>
      <c r="BJ127" s="352"/>
      <c r="BK127" s="351"/>
      <c r="BL127" s="352"/>
      <c r="BM127" s="1158"/>
      <c r="BN127" s="1159"/>
      <c r="BO127" s="364"/>
      <c r="BP127" s="352"/>
      <c r="BQ127" s="351"/>
      <c r="BR127" s="352"/>
      <c r="BS127" s="1158"/>
      <c r="BT127" s="1159"/>
      <c r="BU127" s="364"/>
      <c r="BV127" s="352"/>
      <c r="BW127" s="351"/>
      <c r="BX127" s="352"/>
      <c r="BY127" s="1156"/>
      <c r="BZ127" s="1157"/>
      <c r="CA127" s="273"/>
      <c r="CB127" s="274"/>
      <c r="CC127" s="275"/>
      <c r="CD127" s="276"/>
      <c r="CE127" s="1158"/>
      <c r="CF127" s="1159"/>
      <c r="CG127" s="1154"/>
      <c r="CH127" s="1170"/>
      <c r="CI127" s="1198"/>
      <c r="CJ127" s="339">
        <f t="shared" si="400"/>
        <v>0</v>
      </c>
      <c r="CK127" s="340" t="e">
        <f t="shared" si="401"/>
        <v>#VALUE!</v>
      </c>
      <c r="CL127" s="341">
        <f t="shared" si="399"/>
        <v>0</v>
      </c>
      <c r="CM127" s="361"/>
      <c r="CN127" s="361"/>
      <c r="CO127" s="361"/>
      <c r="CP127" s="361"/>
      <c r="CQ127" s="361"/>
      <c r="CR127" s="361"/>
      <c r="CS127" s="361"/>
      <c r="CT127" s="361"/>
      <c r="CU127" s="361"/>
      <c r="CV127" s="361"/>
      <c r="CW127" s="361"/>
      <c r="CX127" s="361"/>
      <c r="CY127" s="361"/>
    </row>
    <row r="128" spans="1:103" s="362" customFormat="1" ht="22.95" customHeight="1" x14ac:dyDescent="0.25">
      <c r="A128" s="329">
        <f t="shared" ref="A128" si="402">ROUND(1,1)*Y128/36</f>
        <v>2.5</v>
      </c>
      <c r="B128" s="329">
        <f t="shared" ref="B128" si="403">ROUND(1,1)*Y128/40</f>
        <v>2.25</v>
      </c>
      <c r="C128" s="330">
        <f t="shared" ref="C128" si="404">(Y128)/AA128</f>
        <v>2.6470588235294117</v>
      </c>
      <c r="F128" s="1226" t="s">
        <v>314</v>
      </c>
      <c r="G128" s="1227"/>
      <c r="H128" s="1228" t="s">
        <v>315</v>
      </c>
      <c r="I128" s="1228"/>
      <c r="J128" s="1228"/>
      <c r="K128" s="1228"/>
      <c r="L128" s="1228"/>
      <c r="M128" s="1228"/>
      <c r="N128" s="1228"/>
      <c r="O128" s="1228"/>
      <c r="P128" s="1228"/>
      <c r="Q128" s="1228"/>
      <c r="R128" s="1228"/>
      <c r="S128" s="1228"/>
      <c r="T128" s="1228"/>
      <c r="U128" s="1229"/>
      <c r="V128" s="1230"/>
      <c r="W128" s="1231" t="s">
        <v>316</v>
      </c>
      <c r="X128" s="1232"/>
      <c r="Y128" s="1110">
        <f t="shared" ref="Y128" si="405">AK128+AQ128+AW128+BC128+BI128+BO128+BU128+CA128</f>
        <v>90</v>
      </c>
      <c r="Z128" s="1111"/>
      <c r="AA128" s="1233">
        <f t="shared" ref="AA128" si="406">SUM(AC128:AJ128)</f>
        <v>34</v>
      </c>
      <c r="AB128" s="1234"/>
      <c r="AC128" s="1114">
        <v>8</v>
      </c>
      <c r="AD128" s="1094"/>
      <c r="AE128" s="1093"/>
      <c r="AF128" s="1094"/>
      <c r="AG128" s="1095">
        <v>26</v>
      </c>
      <c r="AH128" s="1096"/>
      <c r="AI128" s="1098"/>
      <c r="AJ128" s="1097"/>
      <c r="AK128" s="877"/>
      <c r="AL128" s="1097"/>
      <c r="AM128" s="1098"/>
      <c r="AN128" s="1097"/>
      <c r="AO128" s="1224">
        <f>ROUND(1,1)*AJ128/40</f>
        <v>0</v>
      </c>
      <c r="AP128" s="1225"/>
      <c r="AQ128" s="278"/>
      <c r="AR128" s="111"/>
      <c r="AS128" s="279"/>
      <c r="AT128" s="280"/>
      <c r="AU128" s="1224">
        <f t="shared" ref="AU128" si="407">ROUND(1,1)*AP128/40</f>
        <v>0</v>
      </c>
      <c r="AV128" s="1225"/>
      <c r="AW128" s="877"/>
      <c r="AX128" s="1097"/>
      <c r="AY128" s="1098"/>
      <c r="AZ128" s="1097"/>
      <c r="BA128" s="1095"/>
      <c r="BB128" s="1213"/>
      <c r="BC128" s="877">
        <v>90</v>
      </c>
      <c r="BD128" s="1097"/>
      <c r="BE128" s="1098">
        <v>34</v>
      </c>
      <c r="BF128" s="1097"/>
      <c r="BG128" s="1095">
        <v>3</v>
      </c>
      <c r="BH128" s="1213"/>
      <c r="BI128" s="877"/>
      <c r="BJ128" s="1097"/>
      <c r="BK128" s="1098"/>
      <c r="BL128" s="1097"/>
      <c r="BM128" s="1224"/>
      <c r="BN128" s="1225"/>
      <c r="BO128" s="877"/>
      <c r="BP128" s="1097"/>
      <c r="BQ128" s="1098"/>
      <c r="BR128" s="1097"/>
      <c r="BS128" s="1224">
        <f>ROUND(1,1)*BN128/40</f>
        <v>0</v>
      </c>
      <c r="BT128" s="1225"/>
      <c r="BU128" s="877"/>
      <c r="BV128" s="1097"/>
      <c r="BW128" s="1098"/>
      <c r="BX128" s="1097"/>
      <c r="BY128" s="1224">
        <f t="shared" ref="BY128" si="408">ROUND(1,1)*BT128/40</f>
        <v>0</v>
      </c>
      <c r="BZ128" s="1225"/>
      <c r="CA128" s="278"/>
      <c r="CB128" s="111"/>
      <c r="CC128" s="279"/>
      <c r="CD128" s="280"/>
      <c r="CE128" s="1224">
        <f t="shared" ref="CE128" si="409">ROUND(1,1)*BZ128/40</f>
        <v>0</v>
      </c>
      <c r="CF128" s="1225"/>
      <c r="CG128" s="1212">
        <f t="shared" ref="CG128" si="410">AO128+AU128+BA128+BG128+BM128+BS128+BY128+CE128</f>
        <v>3</v>
      </c>
      <c r="CH128" s="1213"/>
      <c r="CI128" s="638" t="s">
        <v>330</v>
      </c>
      <c r="CJ128" s="339">
        <f t="shared" si="400"/>
        <v>90</v>
      </c>
      <c r="CK128" s="340">
        <f t="shared" si="401"/>
        <v>34</v>
      </c>
      <c r="CL128" s="341">
        <f t="shared" si="399"/>
        <v>3</v>
      </c>
      <c r="CM128" s="361"/>
      <c r="CN128" s="361"/>
      <c r="CO128" s="361"/>
      <c r="CP128" s="361"/>
      <c r="CQ128" s="361"/>
      <c r="CR128" s="361"/>
      <c r="CS128" s="361"/>
      <c r="CT128" s="361"/>
      <c r="CU128" s="361"/>
      <c r="CV128" s="361"/>
      <c r="CW128" s="361"/>
      <c r="CX128" s="361"/>
      <c r="CY128" s="361"/>
    </row>
    <row r="129" spans="1:103" s="362" customFormat="1" ht="16.95" customHeight="1" x14ac:dyDescent="0.4">
      <c r="A129" s="329">
        <f>ROUND(1,1)*Y129/36</f>
        <v>10</v>
      </c>
      <c r="B129" s="329">
        <f>ROUND(1,1)*Y129/40</f>
        <v>9</v>
      </c>
      <c r="C129" s="330">
        <f>(Y129)/AA129</f>
        <v>2.5714285714285716</v>
      </c>
      <c r="D129" s="331"/>
      <c r="E129" s="356"/>
      <c r="F129" s="1214" t="s">
        <v>317</v>
      </c>
      <c r="G129" s="1215"/>
      <c r="H129" s="1218" t="s">
        <v>318</v>
      </c>
      <c r="I129" s="1219"/>
      <c r="J129" s="1219"/>
      <c r="K129" s="1219"/>
      <c r="L129" s="1219"/>
      <c r="M129" s="1219"/>
      <c r="N129" s="1219"/>
      <c r="O129" s="1219"/>
      <c r="P129" s="1219"/>
      <c r="Q129" s="1219"/>
      <c r="R129" s="1219"/>
      <c r="S129" s="1219"/>
      <c r="T129" s="1220"/>
      <c r="U129" s="374">
        <v>7</v>
      </c>
      <c r="V129" s="375"/>
      <c r="W129" s="1204" t="s">
        <v>319</v>
      </c>
      <c r="X129" s="1205"/>
      <c r="Y129" s="1167">
        <f>AK129+AQ129+AW129+BC129+BI129+BO129+BU129+CA129</f>
        <v>360</v>
      </c>
      <c r="Z129" s="1168"/>
      <c r="AA129" s="962">
        <f>SUM(AC129:AJ129)</f>
        <v>140</v>
      </c>
      <c r="AB129" s="963"/>
      <c r="AC129" s="964">
        <v>38</v>
      </c>
      <c r="AD129" s="943"/>
      <c r="AE129" s="376"/>
      <c r="AF129" s="377"/>
      <c r="AG129" s="942">
        <v>68</v>
      </c>
      <c r="AH129" s="943"/>
      <c r="AI129" s="778">
        <v>34</v>
      </c>
      <c r="AJ129" s="1044"/>
      <c r="AK129" s="933"/>
      <c r="AL129" s="934"/>
      <c r="AM129" s="778"/>
      <c r="AN129" s="934"/>
      <c r="AO129" s="931">
        <f>ROUND(1,1)*AJ129/40</f>
        <v>0</v>
      </c>
      <c r="AP129" s="932"/>
      <c r="AQ129" s="933"/>
      <c r="AR129" s="934"/>
      <c r="AS129" s="778"/>
      <c r="AT129" s="934"/>
      <c r="AU129" s="931">
        <f>ROUND(1,1)*AP129/40</f>
        <v>0</v>
      </c>
      <c r="AV129" s="932"/>
      <c r="AW129" s="933"/>
      <c r="AX129" s="934"/>
      <c r="AY129" s="778"/>
      <c r="AZ129" s="934"/>
      <c r="BA129" s="931">
        <f>ROUND(1,1)*AV129/40</f>
        <v>0</v>
      </c>
      <c r="BB129" s="932"/>
      <c r="BC129" s="933">
        <v>90</v>
      </c>
      <c r="BD129" s="934"/>
      <c r="BE129" s="778">
        <v>36</v>
      </c>
      <c r="BF129" s="934"/>
      <c r="BG129" s="935">
        <v>3</v>
      </c>
      <c r="BH129" s="936"/>
      <c r="BI129" s="933">
        <v>90</v>
      </c>
      <c r="BJ129" s="934"/>
      <c r="BK129" s="778">
        <v>34</v>
      </c>
      <c r="BL129" s="934"/>
      <c r="BM129" s="935">
        <v>3</v>
      </c>
      <c r="BN129" s="936"/>
      <c r="BO129" s="933">
        <v>90</v>
      </c>
      <c r="BP129" s="934"/>
      <c r="BQ129" s="778">
        <v>36</v>
      </c>
      <c r="BR129" s="934"/>
      <c r="BS129" s="935">
        <v>3</v>
      </c>
      <c r="BT129" s="936"/>
      <c r="BU129" s="933">
        <v>90</v>
      </c>
      <c r="BV129" s="934"/>
      <c r="BW129" s="778">
        <v>34</v>
      </c>
      <c r="BX129" s="934"/>
      <c r="BY129" s="935">
        <v>3</v>
      </c>
      <c r="BZ129" s="936"/>
      <c r="CA129" s="933"/>
      <c r="CB129" s="934"/>
      <c r="CC129" s="778"/>
      <c r="CD129" s="934"/>
      <c r="CE129" s="931"/>
      <c r="CF129" s="932"/>
      <c r="CG129" s="940">
        <f>AO129+AU129+BA129+BG129+BM129+BS129+BY129+CE129</f>
        <v>12</v>
      </c>
      <c r="CH129" s="936"/>
      <c r="CI129" s="1197" t="s">
        <v>320</v>
      </c>
      <c r="CJ129" s="339">
        <f t="shared" si="400"/>
        <v>360</v>
      </c>
      <c r="CK129" s="340">
        <f t="shared" si="401"/>
        <v>140</v>
      </c>
      <c r="CL129" s="341">
        <f t="shared" si="399"/>
        <v>12</v>
      </c>
      <c r="CM129" s="361"/>
      <c r="CN129" s="361"/>
      <c r="CO129" s="361"/>
      <c r="CP129" s="361"/>
      <c r="CQ129" s="361"/>
      <c r="CR129" s="361"/>
      <c r="CS129" s="361"/>
      <c r="CT129" s="361"/>
      <c r="CU129" s="361"/>
      <c r="CV129" s="361"/>
      <c r="CW129" s="361"/>
      <c r="CX129" s="361"/>
      <c r="CY129" s="361"/>
    </row>
    <row r="130" spans="1:103" s="362" customFormat="1" ht="19.95" customHeight="1" x14ac:dyDescent="0.25">
      <c r="A130" s="363"/>
      <c r="B130" s="363"/>
      <c r="C130" s="329"/>
      <c r="D130" s="331"/>
      <c r="E130" s="356"/>
      <c r="F130" s="1216"/>
      <c r="G130" s="1217"/>
      <c r="H130" s="1221"/>
      <c r="I130" s="1222"/>
      <c r="J130" s="1222"/>
      <c r="K130" s="1222"/>
      <c r="L130" s="1222"/>
      <c r="M130" s="1222"/>
      <c r="N130" s="1222"/>
      <c r="O130" s="1222"/>
      <c r="P130" s="1222"/>
      <c r="Q130" s="1222"/>
      <c r="R130" s="1222"/>
      <c r="S130" s="1222"/>
      <c r="T130" s="1223"/>
      <c r="U130" s="378"/>
      <c r="V130" s="379"/>
      <c r="W130" s="1206"/>
      <c r="X130" s="1207"/>
      <c r="Y130" s="380"/>
      <c r="Z130" s="381"/>
      <c r="AA130" s="637" t="s">
        <v>130</v>
      </c>
      <c r="AB130" s="366">
        <f>SUM(AC130:AJ130)</f>
        <v>24</v>
      </c>
      <c r="AC130" s="379"/>
      <c r="AD130" s="383"/>
      <c r="AE130" s="384"/>
      <c r="AF130" s="383"/>
      <c r="AG130" s="382" t="s">
        <v>130</v>
      </c>
      <c r="AH130" s="350">
        <v>24</v>
      </c>
      <c r="AI130" s="275"/>
      <c r="AJ130" s="346"/>
      <c r="AK130" s="1199"/>
      <c r="AL130" s="1200"/>
      <c r="AM130" s="385" t="s">
        <v>130</v>
      </c>
      <c r="AN130" s="369">
        <v>24</v>
      </c>
      <c r="AO130" s="1210"/>
      <c r="AP130" s="1211"/>
      <c r="AQ130" s="273"/>
      <c r="AR130" s="276"/>
      <c r="AS130" s="275"/>
      <c r="AT130" s="276"/>
      <c r="AU130" s="1158"/>
      <c r="AV130" s="1159"/>
      <c r="AW130" s="273"/>
      <c r="AX130" s="276"/>
      <c r="AY130" s="275"/>
      <c r="AZ130" s="276"/>
      <c r="BA130" s="1158"/>
      <c r="BB130" s="1159"/>
      <c r="BC130" s="273"/>
      <c r="BD130" s="276"/>
      <c r="BE130" s="275"/>
      <c r="BF130" s="276"/>
      <c r="BG130" s="1169"/>
      <c r="BH130" s="1170"/>
      <c r="BI130" s="273"/>
      <c r="BJ130" s="276"/>
      <c r="BK130" s="275"/>
      <c r="BL130" s="276"/>
      <c r="BM130" s="1156"/>
      <c r="BN130" s="1157"/>
      <c r="BO130" s="380"/>
      <c r="BP130" s="381"/>
      <c r="BQ130" s="275"/>
      <c r="BR130" s="276"/>
      <c r="BS130" s="1169"/>
      <c r="BT130" s="1170"/>
      <c r="BU130" s="380"/>
      <c r="BV130" s="381"/>
      <c r="BW130" s="275"/>
      <c r="BX130" s="276"/>
      <c r="BY130" s="1169"/>
      <c r="BZ130" s="1170"/>
      <c r="CA130" s="273"/>
      <c r="CB130" s="276"/>
      <c r="CC130" s="275"/>
      <c r="CD130" s="276"/>
      <c r="CE130" s="1158"/>
      <c r="CF130" s="1159"/>
      <c r="CG130" s="380"/>
      <c r="CH130" s="386"/>
      <c r="CI130" s="1198"/>
      <c r="CJ130" s="339">
        <f t="shared" si="400"/>
        <v>0</v>
      </c>
      <c r="CK130" s="340" t="e">
        <f t="shared" si="401"/>
        <v>#VALUE!</v>
      </c>
      <c r="CL130" s="341">
        <f t="shared" si="399"/>
        <v>0</v>
      </c>
      <c r="CM130" s="361"/>
      <c r="CN130" s="361"/>
      <c r="CO130" s="361"/>
      <c r="CP130" s="361"/>
      <c r="CQ130" s="361"/>
      <c r="CR130" s="361"/>
      <c r="CS130" s="361"/>
      <c r="CT130" s="361"/>
      <c r="CU130" s="361"/>
      <c r="CV130" s="361"/>
      <c r="CW130" s="361"/>
      <c r="CX130" s="361"/>
      <c r="CY130" s="361"/>
    </row>
    <row r="131" spans="1:103" s="362" customFormat="1" ht="18" customHeight="1" x14ac:dyDescent="0.4">
      <c r="A131" s="329">
        <f>ROUND(1,1)*Y131/36</f>
        <v>5</v>
      </c>
      <c r="B131" s="329">
        <f>ROUND(1,1)*Y131/40</f>
        <v>4.5</v>
      </c>
      <c r="C131" s="330">
        <f>(Y131)/AA131</f>
        <v>1.875</v>
      </c>
      <c r="D131" s="331"/>
      <c r="E131" s="356"/>
      <c r="F131" s="1201" t="s">
        <v>321</v>
      </c>
      <c r="G131" s="1202"/>
      <c r="H131" s="955" t="s">
        <v>322</v>
      </c>
      <c r="I131" s="955"/>
      <c r="J131" s="955"/>
      <c r="K131" s="955"/>
      <c r="L131" s="955"/>
      <c r="M131" s="955"/>
      <c r="N131" s="955"/>
      <c r="O131" s="955"/>
      <c r="P131" s="955"/>
      <c r="Q131" s="955"/>
      <c r="R131" s="955"/>
      <c r="S131" s="955"/>
      <c r="T131" s="955"/>
      <c r="U131" s="933"/>
      <c r="V131" s="779"/>
      <c r="W131" s="1204" t="s">
        <v>323</v>
      </c>
      <c r="X131" s="1205"/>
      <c r="Y131" s="1167">
        <f>AK131+AQ131+AW131+BC131+BI131+BO131+BU131+CA131</f>
        <v>180</v>
      </c>
      <c r="Z131" s="1168"/>
      <c r="AA131" s="962">
        <f>SUM(AC131:AJ131)</f>
        <v>96</v>
      </c>
      <c r="AB131" s="963"/>
      <c r="AC131" s="964">
        <v>38</v>
      </c>
      <c r="AD131" s="943"/>
      <c r="AE131" s="942"/>
      <c r="AF131" s="943"/>
      <c r="AG131" s="942">
        <v>42</v>
      </c>
      <c r="AH131" s="943"/>
      <c r="AI131" s="778">
        <v>16</v>
      </c>
      <c r="AJ131" s="1044"/>
      <c r="AK131" s="933"/>
      <c r="AL131" s="934"/>
      <c r="AM131" s="778"/>
      <c r="AN131" s="934"/>
      <c r="AO131" s="931">
        <f>ROUND(1,1)*AJ131/40</f>
        <v>0</v>
      </c>
      <c r="AP131" s="932"/>
      <c r="AQ131" s="357"/>
      <c r="AR131" s="358"/>
      <c r="AS131" s="359"/>
      <c r="AT131" s="360"/>
      <c r="AU131" s="931">
        <f>ROUND(1,1)*AP131/40</f>
        <v>0</v>
      </c>
      <c r="AV131" s="932"/>
      <c r="AW131" s="357"/>
      <c r="AX131" s="358"/>
      <c r="AY131" s="359"/>
      <c r="AZ131" s="360"/>
      <c r="BA131" s="931">
        <f>ROUND(1,1)*AV131/40</f>
        <v>0</v>
      </c>
      <c r="BB131" s="932"/>
      <c r="BC131" s="357"/>
      <c r="BD131" s="358"/>
      <c r="BE131" s="359"/>
      <c r="BF131" s="360"/>
      <c r="BG131" s="931">
        <f>ROUND(1,1)*BB131/40</f>
        <v>0</v>
      </c>
      <c r="BH131" s="932"/>
      <c r="BI131" s="933"/>
      <c r="BJ131" s="934"/>
      <c r="BK131" s="778"/>
      <c r="BL131" s="934"/>
      <c r="BM131" s="935"/>
      <c r="BN131" s="936"/>
      <c r="BO131" s="933">
        <v>90</v>
      </c>
      <c r="BP131" s="934"/>
      <c r="BQ131" s="778">
        <v>62</v>
      </c>
      <c r="BR131" s="934"/>
      <c r="BS131" s="935">
        <v>3</v>
      </c>
      <c r="BT131" s="936"/>
      <c r="BU131" s="933">
        <v>90</v>
      </c>
      <c r="BV131" s="934"/>
      <c r="BW131" s="778">
        <v>34</v>
      </c>
      <c r="BX131" s="934"/>
      <c r="BY131" s="935">
        <v>3</v>
      </c>
      <c r="BZ131" s="936"/>
      <c r="CA131" s="933"/>
      <c r="CB131" s="934"/>
      <c r="CC131" s="778"/>
      <c r="CD131" s="934"/>
      <c r="CE131" s="931"/>
      <c r="CF131" s="932"/>
      <c r="CG131" s="940">
        <f>AO131+AU131+BA131+BG131+BM131+BS131+BY131+CE131</f>
        <v>6</v>
      </c>
      <c r="CH131" s="936"/>
      <c r="CI131" s="1197" t="s">
        <v>324</v>
      </c>
      <c r="CJ131" s="339">
        <f t="shared" si="400"/>
        <v>180</v>
      </c>
      <c r="CK131" s="340">
        <f t="shared" si="401"/>
        <v>96</v>
      </c>
      <c r="CL131" s="341">
        <f t="shared" si="399"/>
        <v>6</v>
      </c>
      <c r="CM131" s="361"/>
      <c r="CN131" s="361"/>
      <c r="CO131" s="361"/>
      <c r="CP131" s="361"/>
      <c r="CQ131" s="361"/>
      <c r="CR131" s="361"/>
      <c r="CS131" s="361"/>
      <c r="CT131" s="361"/>
      <c r="CU131" s="361"/>
      <c r="CV131" s="361"/>
      <c r="CW131" s="361"/>
      <c r="CX131" s="361"/>
      <c r="CY131" s="361"/>
    </row>
    <row r="132" spans="1:103" s="362" customFormat="1" ht="18.75" customHeight="1" x14ac:dyDescent="0.25">
      <c r="A132" s="363">
        <f>X132/40</f>
        <v>0</v>
      </c>
      <c r="B132" s="363">
        <f>Y132/40</f>
        <v>0</v>
      </c>
      <c r="C132" s="329"/>
      <c r="D132" s="331">
        <f>BI132+BO132</f>
        <v>0</v>
      </c>
      <c r="E132" s="356">
        <f>BK132+BQ132</f>
        <v>0</v>
      </c>
      <c r="F132" s="1061"/>
      <c r="G132" s="1062"/>
      <c r="H132" s="1203"/>
      <c r="I132" s="1203"/>
      <c r="J132" s="1203"/>
      <c r="K132" s="1203"/>
      <c r="L132" s="1203"/>
      <c r="M132" s="1203"/>
      <c r="N132" s="1203"/>
      <c r="O132" s="1203"/>
      <c r="P132" s="1203"/>
      <c r="Q132" s="1203"/>
      <c r="R132" s="1203"/>
      <c r="S132" s="1203"/>
      <c r="T132" s="1203"/>
      <c r="U132" s="1208"/>
      <c r="V132" s="1209"/>
      <c r="W132" s="1206"/>
      <c r="X132" s="1207"/>
      <c r="Y132" s="1150"/>
      <c r="Z132" s="1151"/>
      <c r="AA132" s="633" t="s">
        <v>130</v>
      </c>
      <c r="AB132" s="387">
        <f>SUM(AC132:AJ132)</f>
        <v>10</v>
      </c>
      <c r="AC132" s="632" t="s">
        <v>130</v>
      </c>
      <c r="AD132" s="350">
        <v>2</v>
      </c>
      <c r="AE132" s="1068"/>
      <c r="AF132" s="1067"/>
      <c r="AG132" s="347" t="s">
        <v>130</v>
      </c>
      <c r="AH132" s="350">
        <v>8</v>
      </c>
      <c r="AI132" s="351"/>
      <c r="AJ132" s="352"/>
      <c r="AK132" s="1199"/>
      <c r="AL132" s="1200"/>
      <c r="AM132" s="385" t="s">
        <v>130</v>
      </c>
      <c r="AN132" s="369">
        <v>10</v>
      </c>
      <c r="AO132" s="1156"/>
      <c r="AP132" s="1157"/>
      <c r="AQ132" s="273"/>
      <c r="AR132" s="274"/>
      <c r="AS132" s="275"/>
      <c r="AT132" s="276"/>
      <c r="AU132" s="1158"/>
      <c r="AV132" s="1159"/>
      <c r="AW132" s="273"/>
      <c r="AX132" s="274"/>
      <c r="AY132" s="275"/>
      <c r="AZ132" s="276"/>
      <c r="BA132" s="1158"/>
      <c r="BB132" s="1159"/>
      <c r="BC132" s="273"/>
      <c r="BD132" s="274"/>
      <c r="BE132" s="275"/>
      <c r="BF132" s="276"/>
      <c r="BG132" s="1169"/>
      <c r="BH132" s="1170"/>
      <c r="BI132" s="364"/>
      <c r="BJ132" s="284"/>
      <c r="BK132" s="351"/>
      <c r="BL132" s="352"/>
      <c r="BM132" s="1158"/>
      <c r="BN132" s="1159"/>
      <c r="BO132" s="364"/>
      <c r="BP132" s="352"/>
      <c r="BQ132" s="351"/>
      <c r="BR132" s="352"/>
      <c r="BS132" s="1169"/>
      <c r="BT132" s="1170"/>
      <c r="BU132" s="364"/>
      <c r="BV132" s="352"/>
      <c r="BW132" s="351"/>
      <c r="BX132" s="352"/>
      <c r="BY132" s="1156"/>
      <c r="BZ132" s="1157"/>
      <c r="CA132" s="1199"/>
      <c r="CB132" s="1200"/>
      <c r="CC132" s="1158"/>
      <c r="CD132" s="1200"/>
      <c r="CE132" s="1169"/>
      <c r="CF132" s="1170"/>
      <c r="CG132" s="1154"/>
      <c r="CH132" s="1170"/>
      <c r="CI132" s="1198"/>
      <c r="CJ132" s="339">
        <f t="shared" si="400"/>
        <v>0</v>
      </c>
      <c r="CK132" s="340" t="e">
        <f t="shared" si="401"/>
        <v>#VALUE!</v>
      </c>
      <c r="CL132" s="341">
        <f t="shared" si="399"/>
        <v>0</v>
      </c>
      <c r="CM132" s="361"/>
      <c r="CN132" s="361"/>
      <c r="CO132" s="361"/>
      <c r="CP132" s="361"/>
      <c r="CQ132" s="361"/>
      <c r="CR132" s="361"/>
      <c r="CS132" s="361"/>
      <c r="CT132" s="361"/>
      <c r="CU132" s="361"/>
      <c r="CV132" s="361"/>
      <c r="CW132" s="361"/>
      <c r="CX132" s="361"/>
      <c r="CY132" s="361"/>
    </row>
    <row r="133" spans="1:103" s="342" customFormat="1" ht="16.2" customHeight="1" x14ac:dyDescent="0.4">
      <c r="A133" s="329">
        <f>ROUND(1,1)*Y133/36</f>
        <v>2.5</v>
      </c>
      <c r="B133" s="329">
        <f>ROUND(1,1)*Y133/40</f>
        <v>2.25</v>
      </c>
      <c r="C133" s="330">
        <f>(Y133)/AA133</f>
        <v>2.6470588235294117</v>
      </c>
      <c r="D133" s="331" t="e">
        <f>AK133+BI133+BO133+BU133+CA133+#REF!</f>
        <v>#REF!</v>
      </c>
      <c r="E133" s="332"/>
      <c r="F133" s="1071" t="s">
        <v>325</v>
      </c>
      <c r="G133" s="1072"/>
      <c r="H133" s="1163" t="s">
        <v>326</v>
      </c>
      <c r="I133" s="1163"/>
      <c r="J133" s="1163"/>
      <c r="K133" s="1163"/>
      <c r="L133" s="1163"/>
      <c r="M133" s="1163"/>
      <c r="N133" s="1163"/>
      <c r="O133" s="1163"/>
      <c r="P133" s="1163"/>
      <c r="Q133" s="1163"/>
      <c r="R133" s="1163"/>
      <c r="S133" s="1163"/>
      <c r="T133" s="1164"/>
      <c r="U133" s="357"/>
      <c r="V133" s="358"/>
      <c r="W133" s="933">
        <v>7</v>
      </c>
      <c r="X133" s="1044"/>
      <c r="Y133" s="1167">
        <f>AK133+AQ133+AW133+BC133+BI133+BO133+BU133+CA133</f>
        <v>90</v>
      </c>
      <c r="Z133" s="1168"/>
      <c r="AA133" s="962">
        <f>SUM(AC133:AJ133)</f>
        <v>34</v>
      </c>
      <c r="AB133" s="963"/>
      <c r="AC133" s="964"/>
      <c r="AD133" s="943"/>
      <c r="AE133" s="942"/>
      <c r="AF133" s="943"/>
      <c r="AG133" s="942">
        <v>34</v>
      </c>
      <c r="AH133" s="943"/>
      <c r="AI133" s="778"/>
      <c r="AJ133" s="934"/>
      <c r="AK133" s="940"/>
      <c r="AL133" s="941"/>
      <c r="AM133" s="778"/>
      <c r="AN133" s="934"/>
      <c r="AO133" s="931"/>
      <c r="AP133" s="932"/>
      <c r="AQ133" s="933"/>
      <c r="AR133" s="934"/>
      <c r="AS133" s="778"/>
      <c r="AT133" s="934"/>
      <c r="AU133" s="935"/>
      <c r="AV133" s="936"/>
      <c r="AW133" s="357"/>
      <c r="AX133" s="358"/>
      <c r="AY133" s="359"/>
      <c r="AZ133" s="360"/>
      <c r="BA133" s="931">
        <f>ROUND(1,1)*AV133/40</f>
        <v>0</v>
      </c>
      <c r="BB133" s="932"/>
      <c r="BC133" s="933"/>
      <c r="BD133" s="934"/>
      <c r="BE133" s="778"/>
      <c r="BF133" s="934"/>
      <c r="BG133" s="935"/>
      <c r="BH133" s="936"/>
      <c r="BI133" s="933"/>
      <c r="BJ133" s="934"/>
      <c r="BK133" s="778"/>
      <c r="BL133" s="934"/>
      <c r="BM133" s="935"/>
      <c r="BN133" s="936"/>
      <c r="BO133" s="933"/>
      <c r="BP133" s="934"/>
      <c r="BQ133" s="778"/>
      <c r="BR133" s="934"/>
      <c r="BS133" s="931">
        <f>ROUND(1,1)*BN133/40</f>
        <v>0</v>
      </c>
      <c r="BT133" s="932"/>
      <c r="BU133" s="933">
        <v>90</v>
      </c>
      <c r="BV133" s="934"/>
      <c r="BW133" s="778">
        <v>34</v>
      </c>
      <c r="BX133" s="934"/>
      <c r="BY133" s="935">
        <v>3</v>
      </c>
      <c r="BZ133" s="936"/>
      <c r="CA133" s="933"/>
      <c r="CB133" s="934"/>
      <c r="CC133" s="778"/>
      <c r="CD133" s="934"/>
      <c r="CE133" s="931">
        <f>ROUND(1,1)*BZ133/40</f>
        <v>0</v>
      </c>
      <c r="CF133" s="932"/>
      <c r="CG133" s="940">
        <f>AO133+AU133+BA133+BG133+BM133+BS133+BY133+CE133</f>
        <v>3</v>
      </c>
      <c r="CH133" s="936"/>
      <c r="CI133" s="1197" t="s">
        <v>327</v>
      </c>
      <c r="CJ133" s="339">
        <f t="shared" si="400"/>
        <v>90</v>
      </c>
      <c r="CK133" s="340">
        <f t="shared" si="401"/>
        <v>34</v>
      </c>
      <c r="CL133" s="341">
        <f t="shared" si="399"/>
        <v>3</v>
      </c>
    </row>
    <row r="134" spans="1:103" s="343" customFormat="1" ht="16.2" customHeight="1" x14ac:dyDescent="0.25">
      <c r="F134" s="344"/>
      <c r="G134" s="345"/>
      <c r="H134" s="1165"/>
      <c r="I134" s="1165"/>
      <c r="J134" s="1165"/>
      <c r="K134" s="1165"/>
      <c r="L134" s="1165"/>
      <c r="M134" s="1165"/>
      <c r="N134" s="1165"/>
      <c r="O134" s="1165"/>
      <c r="P134" s="1165"/>
      <c r="Q134" s="1165"/>
      <c r="R134" s="1165"/>
      <c r="S134" s="1165"/>
      <c r="T134" s="1166"/>
      <c r="U134" s="273"/>
      <c r="V134" s="274"/>
      <c r="W134" s="273"/>
      <c r="X134" s="346"/>
      <c r="Y134" s="1150"/>
      <c r="Z134" s="1151"/>
      <c r="AA134" s="633" t="s">
        <v>130</v>
      </c>
      <c r="AB134" s="388">
        <f>SUM(AC134:AJ134)</f>
        <v>6</v>
      </c>
      <c r="AC134" s="636"/>
      <c r="AD134" s="349"/>
      <c r="AE134" s="1152"/>
      <c r="AF134" s="1153"/>
      <c r="AG134" s="347" t="s">
        <v>130</v>
      </c>
      <c r="AH134" s="635">
        <v>6</v>
      </c>
      <c r="AI134" s="351"/>
      <c r="AJ134" s="352"/>
      <c r="AK134" s="1154"/>
      <c r="AL134" s="1155"/>
      <c r="AM134" s="385" t="s">
        <v>130</v>
      </c>
      <c r="AN134" s="369">
        <v>6</v>
      </c>
      <c r="AO134" s="1156"/>
      <c r="AP134" s="1157"/>
      <c r="AQ134" s="273"/>
      <c r="AR134" s="274"/>
      <c r="AS134" s="275"/>
      <c r="AT134" s="276"/>
      <c r="AU134" s="1158"/>
      <c r="AV134" s="1159"/>
      <c r="AW134" s="273"/>
      <c r="AX134" s="274"/>
      <c r="AY134" s="275"/>
      <c r="AZ134" s="276"/>
      <c r="BA134" s="1158"/>
      <c r="BB134" s="1159"/>
      <c r="BC134" s="273"/>
      <c r="BD134" s="274"/>
      <c r="BE134" s="275"/>
      <c r="BF134" s="276"/>
      <c r="BG134" s="1158"/>
      <c r="BH134" s="1159"/>
      <c r="BI134" s="273"/>
      <c r="BJ134" s="274"/>
      <c r="BK134" s="275"/>
      <c r="BL134" s="276"/>
      <c r="BM134" s="1158"/>
      <c r="BN134" s="1159"/>
      <c r="BO134" s="338"/>
      <c r="BP134" s="335"/>
      <c r="BQ134" s="355"/>
      <c r="BR134" s="335"/>
      <c r="BS134" s="1169"/>
      <c r="BT134" s="1170"/>
      <c r="BU134" s="338"/>
      <c r="BV134" s="335"/>
      <c r="BW134" s="355"/>
      <c r="BX134" s="335"/>
      <c r="BY134" s="1156"/>
      <c r="BZ134" s="1157"/>
      <c r="CA134" s="112"/>
      <c r="CB134" s="113"/>
      <c r="CC134" s="355"/>
      <c r="CD134" s="114"/>
      <c r="CE134" s="1169"/>
      <c r="CF134" s="1170"/>
      <c r="CG134" s="1154"/>
      <c r="CH134" s="1170"/>
      <c r="CI134" s="1198"/>
      <c r="CJ134" s="339">
        <f t="shared" si="400"/>
        <v>0</v>
      </c>
      <c r="CK134" s="340" t="e">
        <f t="shared" si="401"/>
        <v>#VALUE!</v>
      </c>
      <c r="CL134" s="341">
        <f t="shared" si="399"/>
        <v>0</v>
      </c>
    </row>
    <row r="135" spans="1:103" s="399" customFormat="1" ht="42.75" customHeight="1" thickBot="1" x14ac:dyDescent="0.3">
      <c r="A135" s="389">
        <f>ROUND(1,1)*Y135/36</f>
        <v>2.5</v>
      </c>
      <c r="B135" s="389">
        <f>ROUND(1,1)*Y135/40</f>
        <v>2.25</v>
      </c>
      <c r="C135" s="390">
        <f>(Y135)/AA135</f>
        <v>2.6470588235294117</v>
      </c>
      <c r="D135" s="391" t="e">
        <f>AK135+BI135+BO135+BU135+CA135+#REF!</f>
        <v>#REF!</v>
      </c>
      <c r="E135" s="392"/>
      <c r="F135" s="1171" t="s">
        <v>328</v>
      </c>
      <c r="G135" s="1172"/>
      <c r="H135" s="1173" t="s">
        <v>329</v>
      </c>
      <c r="I135" s="1173"/>
      <c r="J135" s="1173"/>
      <c r="K135" s="1173"/>
      <c r="L135" s="1173"/>
      <c r="M135" s="1173"/>
      <c r="N135" s="1173"/>
      <c r="O135" s="1173"/>
      <c r="P135" s="1173"/>
      <c r="Q135" s="1173"/>
      <c r="R135" s="1173"/>
      <c r="S135" s="1173"/>
      <c r="T135" s="1174"/>
      <c r="U135" s="393"/>
      <c r="V135" s="394"/>
      <c r="W135" s="1175">
        <v>3</v>
      </c>
      <c r="X135" s="1176"/>
      <c r="Y135" s="1177">
        <f>AK135+AQ135+AW135+BC135+BI135+BO135+BU135+CA135</f>
        <v>90</v>
      </c>
      <c r="Z135" s="1178"/>
      <c r="AA135" s="1179">
        <f>AI135+AG135+AC135</f>
        <v>34</v>
      </c>
      <c r="AB135" s="1180"/>
      <c r="AC135" s="1135">
        <v>18</v>
      </c>
      <c r="AD135" s="1136"/>
      <c r="AE135" s="1137"/>
      <c r="AF135" s="1136"/>
      <c r="AG135" s="1137">
        <v>16</v>
      </c>
      <c r="AH135" s="1136"/>
      <c r="AI135" s="1181"/>
      <c r="AJ135" s="1182"/>
      <c r="AK135" s="1183"/>
      <c r="AL135" s="1184"/>
      <c r="AM135" s="1181"/>
      <c r="AN135" s="1182"/>
      <c r="AO135" s="1192"/>
      <c r="AP135" s="1193"/>
      <c r="AQ135" s="1175"/>
      <c r="AR135" s="1182"/>
      <c r="AS135" s="1181"/>
      <c r="AT135" s="1182"/>
      <c r="AU135" s="1138"/>
      <c r="AV135" s="1139"/>
      <c r="AW135" s="1194">
        <v>90</v>
      </c>
      <c r="AX135" s="1195"/>
      <c r="AY135" s="1196">
        <v>34</v>
      </c>
      <c r="AZ135" s="1195"/>
      <c r="BA135" s="1138">
        <v>3</v>
      </c>
      <c r="BB135" s="1139"/>
      <c r="BC135" s="1160"/>
      <c r="BD135" s="1161"/>
      <c r="BE135" s="1162"/>
      <c r="BF135" s="1161"/>
      <c r="BG135" s="1185"/>
      <c r="BH135" s="1186"/>
      <c r="BI135" s="1160"/>
      <c r="BJ135" s="1161"/>
      <c r="BK135" s="1162"/>
      <c r="BL135" s="1161"/>
      <c r="BM135" s="1185"/>
      <c r="BN135" s="1186"/>
      <c r="BO135" s="1160"/>
      <c r="BP135" s="1161"/>
      <c r="BQ135" s="1162"/>
      <c r="BR135" s="1161"/>
      <c r="BS135" s="1187">
        <f>ROUND(1,1)*BN135/40</f>
        <v>0</v>
      </c>
      <c r="BT135" s="1188"/>
      <c r="BU135" s="1160"/>
      <c r="BV135" s="1161"/>
      <c r="BW135" s="1162"/>
      <c r="BX135" s="1161"/>
      <c r="BY135" s="1185"/>
      <c r="BZ135" s="1186"/>
      <c r="CA135" s="1160"/>
      <c r="CB135" s="1161"/>
      <c r="CC135" s="1162"/>
      <c r="CD135" s="1161"/>
      <c r="CE135" s="1187">
        <f>ROUND(1,1)*BZ135/40</f>
        <v>0</v>
      </c>
      <c r="CF135" s="1188"/>
      <c r="CG135" s="1183">
        <f>AO135+AU135+BA135+BG135+BM135+BS135+BY135+CE135</f>
        <v>3</v>
      </c>
      <c r="CH135" s="1189"/>
      <c r="CI135" s="395" t="s">
        <v>459</v>
      </c>
      <c r="CJ135" s="396">
        <f>AK135+AQ135+AW135+BC135+BI135+BO135+BU135+CA135</f>
        <v>90</v>
      </c>
      <c r="CK135" s="397">
        <f>AM135+AS135+AY135+BE135+BK135+BQ135+BW135+CC135</f>
        <v>34</v>
      </c>
      <c r="CL135" s="398">
        <f>AO135+AU135+BA135+BG135+BM135+BS135+BY135+CE135</f>
        <v>3</v>
      </c>
    </row>
    <row r="136" spans="1:103" s="401" customFormat="1" ht="22.2" thickTop="1" thickBot="1" x14ac:dyDescent="0.25">
      <c r="A136" s="400"/>
      <c r="B136" s="400"/>
      <c r="C136" s="400"/>
      <c r="D136" s="400"/>
      <c r="E136" s="400"/>
      <c r="F136" s="842" t="s">
        <v>331</v>
      </c>
      <c r="G136" s="844"/>
      <c r="H136" s="1149" t="s">
        <v>332</v>
      </c>
      <c r="I136" s="1149"/>
      <c r="J136" s="1149"/>
      <c r="K136" s="1149"/>
      <c r="L136" s="1149"/>
      <c r="M136" s="1149"/>
      <c r="N136" s="1149"/>
      <c r="O136" s="1149"/>
      <c r="P136" s="1149"/>
      <c r="Q136" s="1149"/>
      <c r="R136" s="1149"/>
      <c r="S136" s="1149"/>
      <c r="T136" s="1149"/>
      <c r="U136" s="1117"/>
      <c r="V136" s="1118"/>
      <c r="W136" s="1117"/>
      <c r="X136" s="1119"/>
      <c r="Y136" s="1120">
        <f>SUM(Y137:Z140)</f>
        <v>0</v>
      </c>
      <c r="Z136" s="1121"/>
      <c r="AA136" s="1146"/>
      <c r="AB136" s="1147"/>
      <c r="AC136" s="1148"/>
      <c r="AD136" s="1121"/>
      <c r="AE136" s="1146"/>
      <c r="AF136" s="1121"/>
      <c r="AG136" s="1146"/>
      <c r="AH136" s="1121"/>
      <c r="AI136" s="1146"/>
      <c r="AJ136" s="1147"/>
      <c r="AK136" s="1120"/>
      <c r="AL136" s="1121"/>
      <c r="AM136" s="1146"/>
      <c r="AN136" s="1121"/>
      <c r="AO136" s="1146"/>
      <c r="AP136" s="1147"/>
      <c r="AQ136" s="1120"/>
      <c r="AR136" s="1121"/>
      <c r="AS136" s="1146"/>
      <c r="AT136" s="1121"/>
      <c r="AU136" s="1146"/>
      <c r="AV136" s="1147"/>
      <c r="AW136" s="1120"/>
      <c r="AX136" s="1121"/>
      <c r="AY136" s="1146"/>
      <c r="AZ136" s="1121"/>
      <c r="BA136" s="1146"/>
      <c r="BB136" s="1147"/>
      <c r="BC136" s="1120"/>
      <c r="BD136" s="1121"/>
      <c r="BE136" s="1146"/>
      <c r="BF136" s="1121"/>
      <c r="BG136" s="1146"/>
      <c r="BH136" s="1147"/>
      <c r="BI136" s="1120"/>
      <c r="BJ136" s="1121"/>
      <c r="BK136" s="1146"/>
      <c r="BL136" s="1121"/>
      <c r="BM136" s="1146"/>
      <c r="BN136" s="1147"/>
      <c r="BO136" s="1120"/>
      <c r="BP136" s="1121"/>
      <c r="BQ136" s="1146"/>
      <c r="BR136" s="1121"/>
      <c r="BS136" s="1146"/>
      <c r="BT136" s="1147"/>
      <c r="BU136" s="1120"/>
      <c r="BV136" s="1121"/>
      <c r="BW136" s="1146"/>
      <c r="BX136" s="1121"/>
      <c r="BY136" s="1146"/>
      <c r="BZ136" s="1147"/>
      <c r="CA136" s="1120">
        <f>SUM(CA137:CB140)</f>
        <v>0</v>
      </c>
      <c r="CB136" s="1121"/>
      <c r="CC136" s="1146">
        <f>SUM(CC137:CD140)</f>
        <v>0</v>
      </c>
      <c r="CD136" s="1121"/>
      <c r="CE136" s="1146">
        <f>SUM(CE137:CF140)</f>
        <v>0</v>
      </c>
      <c r="CF136" s="1147"/>
      <c r="CG136" s="1190"/>
      <c r="CH136" s="1191"/>
      <c r="CI136" s="271">
        <f t="shared" ref="CI136:CJ136" si="411">AJ136+AP136+AV136+BB136+BH136+BN136+BT136+BZ136</f>
        <v>0</v>
      </c>
      <c r="CJ136" s="183">
        <f t="shared" si="411"/>
        <v>0</v>
      </c>
      <c r="CK136" s="184">
        <f>AM136+AS136+AY136+BE136+BK136+BQ136+BW136+CC136</f>
        <v>0</v>
      </c>
      <c r="CL136" s="210">
        <f t="shared" si="399"/>
        <v>0</v>
      </c>
    </row>
    <row r="137" spans="1:103" s="402" customFormat="1" ht="41.4" customHeight="1" thickTop="1" x14ac:dyDescent="0.2">
      <c r="A137" s="9"/>
      <c r="B137" s="9"/>
      <c r="C137" s="9"/>
      <c r="D137" s="9"/>
      <c r="E137" s="9"/>
      <c r="F137" s="1142" t="s">
        <v>333</v>
      </c>
      <c r="G137" s="1143"/>
      <c r="H137" s="1144" t="s">
        <v>334</v>
      </c>
      <c r="I137" s="1144"/>
      <c r="J137" s="1144"/>
      <c r="K137" s="1144"/>
      <c r="L137" s="1144"/>
      <c r="M137" s="1144"/>
      <c r="N137" s="1144"/>
      <c r="O137" s="1144"/>
      <c r="P137" s="1144"/>
      <c r="Q137" s="1144"/>
      <c r="R137" s="1144"/>
      <c r="S137" s="1144"/>
      <c r="T137" s="1144"/>
      <c r="U137" s="765"/>
      <c r="V137" s="766"/>
      <c r="W137" s="765"/>
      <c r="X137" s="1145"/>
      <c r="Y137" s="985" t="s">
        <v>335</v>
      </c>
      <c r="Z137" s="986"/>
      <c r="AA137" s="1031" t="s">
        <v>335</v>
      </c>
      <c r="AB137" s="1032"/>
      <c r="AC137" s="766" t="s">
        <v>335</v>
      </c>
      <c r="AD137" s="1102"/>
      <c r="AE137" s="1103"/>
      <c r="AF137" s="1102"/>
      <c r="AG137" s="1140"/>
      <c r="AH137" s="1141"/>
      <c r="AI137" s="1141"/>
      <c r="AJ137" s="1141"/>
      <c r="AK137" s="1101" t="s">
        <v>335</v>
      </c>
      <c r="AL137" s="815"/>
      <c r="AM137" s="813" t="s">
        <v>335</v>
      </c>
      <c r="AN137" s="815"/>
      <c r="AO137" s="813"/>
      <c r="AP137" s="1134"/>
      <c r="AQ137" s="1101"/>
      <c r="AR137" s="815"/>
      <c r="AS137" s="261"/>
      <c r="AT137" s="262"/>
      <c r="AU137" s="813"/>
      <c r="AV137" s="1134"/>
      <c r="AW137" s="1101"/>
      <c r="AX137" s="815"/>
      <c r="AY137" s="261"/>
      <c r="AZ137" s="262"/>
      <c r="BA137" s="813"/>
      <c r="BB137" s="1134"/>
      <c r="BC137" s="1101"/>
      <c r="BD137" s="815"/>
      <c r="BE137" s="261"/>
      <c r="BF137" s="262"/>
      <c r="BG137" s="813"/>
      <c r="BH137" s="1134"/>
      <c r="BI137" s="1101"/>
      <c r="BJ137" s="815"/>
      <c r="BK137" s="1132"/>
      <c r="BL137" s="1133"/>
      <c r="BM137" s="813"/>
      <c r="BN137" s="1134"/>
      <c r="BO137" s="1101"/>
      <c r="BP137" s="815"/>
      <c r="BQ137" s="1132"/>
      <c r="BR137" s="1133"/>
      <c r="BS137" s="1130"/>
      <c r="BT137" s="1131"/>
      <c r="BU137" s="1101"/>
      <c r="BV137" s="815"/>
      <c r="BW137" s="1132"/>
      <c r="BX137" s="1133"/>
      <c r="BY137" s="1130"/>
      <c r="BZ137" s="1131"/>
      <c r="CA137" s="1101"/>
      <c r="CB137" s="815"/>
      <c r="CC137" s="1132"/>
      <c r="CD137" s="1133"/>
      <c r="CE137" s="1124"/>
      <c r="CF137" s="1125"/>
      <c r="CG137" s="1126"/>
      <c r="CH137" s="1127"/>
      <c r="CI137" s="186"/>
    </row>
    <row r="138" spans="1:103" s="402" customFormat="1" ht="20.399999999999999" customHeight="1" x14ac:dyDescent="0.2">
      <c r="A138" s="9"/>
      <c r="B138" s="9"/>
      <c r="C138" s="9"/>
      <c r="D138" s="9"/>
      <c r="E138" s="9"/>
      <c r="F138" s="1104" t="s">
        <v>336</v>
      </c>
      <c r="G138" s="1105"/>
      <c r="H138" s="980" t="s">
        <v>337</v>
      </c>
      <c r="I138" s="980"/>
      <c r="J138" s="980"/>
      <c r="K138" s="980"/>
      <c r="L138" s="980"/>
      <c r="M138" s="980"/>
      <c r="N138" s="980"/>
      <c r="O138" s="980"/>
      <c r="P138" s="980"/>
      <c r="Q138" s="980"/>
      <c r="R138" s="980"/>
      <c r="S138" s="980"/>
      <c r="T138" s="980"/>
      <c r="U138" s="759"/>
      <c r="V138" s="760"/>
      <c r="W138" s="1108" t="s">
        <v>356</v>
      </c>
      <c r="X138" s="1109"/>
      <c r="Y138" s="1110" t="s">
        <v>338</v>
      </c>
      <c r="Z138" s="1111"/>
      <c r="AA138" s="962" t="s">
        <v>339</v>
      </c>
      <c r="AB138" s="963"/>
      <c r="AC138" s="1114" t="s">
        <v>340</v>
      </c>
      <c r="AD138" s="1094"/>
      <c r="AE138" s="1093"/>
      <c r="AF138" s="1094"/>
      <c r="AG138" s="1093"/>
      <c r="AH138" s="1094"/>
      <c r="AI138" s="1095" t="s">
        <v>341</v>
      </c>
      <c r="AJ138" s="1096"/>
      <c r="AK138" s="877" t="s">
        <v>338</v>
      </c>
      <c r="AL138" s="1097"/>
      <c r="AM138" s="1098" t="s">
        <v>339</v>
      </c>
      <c r="AN138" s="1097"/>
      <c r="AO138" s="1099"/>
      <c r="AP138" s="1100"/>
      <c r="AQ138" s="1122"/>
      <c r="AR138" s="1123"/>
      <c r="AS138" s="969"/>
      <c r="AT138" s="970"/>
      <c r="AU138" s="969"/>
      <c r="AV138" s="1092"/>
      <c r="AW138" s="871"/>
      <c r="AX138" s="809"/>
      <c r="AY138" s="773"/>
      <c r="AZ138" s="809"/>
      <c r="BA138" s="773"/>
      <c r="BB138" s="812"/>
      <c r="BC138" s="871"/>
      <c r="BD138" s="809"/>
      <c r="BE138" s="773"/>
      <c r="BF138" s="809"/>
      <c r="BG138" s="773"/>
      <c r="BH138" s="812"/>
      <c r="BI138" s="197"/>
      <c r="BJ138" s="198"/>
      <c r="BK138" s="199"/>
      <c r="BL138" s="200"/>
      <c r="BM138" s="773"/>
      <c r="BN138" s="812"/>
      <c r="BO138" s="871"/>
      <c r="BP138" s="809"/>
      <c r="BQ138" s="773"/>
      <c r="BR138" s="809"/>
      <c r="BS138" s="773"/>
      <c r="BT138" s="812"/>
      <c r="BU138" s="871"/>
      <c r="BV138" s="809"/>
      <c r="BW138" s="773"/>
      <c r="BX138" s="809"/>
      <c r="BY138" s="773"/>
      <c r="BZ138" s="812"/>
      <c r="CA138" s="871"/>
      <c r="CB138" s="809"/>
      <c r="CC138" s="773"/>
      <c r="CD138" s="809"/>
      <c r="CE138" s="948"/>
      <c r="CF138" s="949"/>
      <c r="CG138" s="1128"/>
      <c r="CH138" s="1129"/>
      <c r="CI138" s="201"/>
    </row>
    <row r="139" spans="1:103" s="402" customFormat="1" ht="41.25" customHeight="1" x14ac:dyDescent="0.2">
      <c r="A139" s="9"/>
      <c r="B139" s="9"/>
      <c r="C139" s="9"/>
      <c r="D139" s="9"/>
      <c r="E139" s="9"/>
      <c r="F139" s="1104" t="s">
        <v>342</v>
      </c>
      <c r="G139" s="1105"/>
      <c r="H139" s="1106" t="s">
        <v>343</v>
      </c>
      <c r="I139" s="980"/>
      <c r="J139" s="980"/>
      <c r="K139" s="980"/>
      <c r="L139" s="980"/>
      <c r="M139" s="980"/>
      <c r="N139" s="980"/>
      <c r="O139" s="980"/>
      <c r="P139" s="980"/>
      <c r="Q139" s="980"/>
      <c r="R139" s="980"/>
      <c r="S139" s="980"/>
      <c r="T139" s="1107"/>
      <c r="U139" s="403"/>
      <c r="V139" s="404"/>
      <c r="W139" s="1108" t="s">
        <v>362</v>
      </c>
      <c r="X139" s="1109"/>
      <c r="Y139" s="1110" t="s">
        <v>344</v>
      </c>
      <c r="Z139" s="1111"/>
      <c r="AA139" s="1112" t="s">
        <v>345</v>
      </c>
      <c r="AB139" s="1113"/>
      <c r="AC139" s="1114" t="s">
        <v>346</v>
      </c>
      <c r="AD139" s="1094"/>
      <c r="AE139" s="373"/>
      <c r="AF139" s="372"/>
      <c r="AG139" s="1115" t="s">
        <v>335</v>
      </c>
      <c r="AH139" s="1116"/>
      <c r="AI139" s="613"/>
      <c r="AJ139" s="202"/>
      <c r="AK139" s="97"/>
      <c r="AL139" s="98"/>
      <c r="AM139" s="110"/>
      <c r="AN139" s="98"/>
      <c r="AO139" s="110"/>
      <c r="AP139" s="100"/>
      <c r="AQ139" s="877" t="s">
        <v>344</v>
      </c>
      <c r="AR139" s="1097"/>
      <c r="AS139" s="773" t="s">
        <v>345</v>
      </c>
      <c r="AT139" s="809"/>
      <c r="AU139" s="215"/>
      <c r="AV139" s="408"/>
      <c r="AW139" s="406"/>
      <c r="AX139" s="407"/>
      <c r="AY139" s="199"/>
      <c r="AZ139" s="200"/>
      <c r="BA139" s="215"/>
      <c r="BB139" s="408"/>
      <c r="BC139" s="406"/>
      <c r="BD139" s="407"/>
      <c r="BE139" s="199"/>
      <c r="BF139" s="200"/>
      <c r="BG139" s="215"/>
      <c r="BH139" s="408"/>
      <c r="BI139" s="406"/>
      <c r="BJ139" s="265"/>
      <c r="BK139" s="215"/>
      <c r="BL139" s="407"/>
      <c r="BM139" s="215"/>
      <c r="BN139" s="408"/>
      <c r="BO139" s="406"/>
      <c r="BP139" s="407"/>
      <c r="BQ139" s="215"/>
      <c r="BR139" s="407"/>
      <c r="BS139" s="409"/>
      <c r="BT139" s="410"/>
      <c r="BU139" s="406"/>
      <c r="BV139" s="407"/>
      <c r="BW139" s="215"/>
      <c r="BX139" s="407"/>
      <c r="BY139" s="409"/>
      <c r="BZ139" s="410"/>
      <c r="CA139" s="406"/>
      <c r="CB139" s="407"/>
      <c r="CC139" s="215"/>
      <c r="CD139" s="407"/>
      <c r="CE139" s="411"/>
      <c r="CF139" s="412"/>
      <c r="CG139" s="413"/>
      <c r="CH139" s="213"/>
      <c r="CI139" s="201"/>
    </row>
    <row r="140" spans="1:103" s="415" customFormat="1" ht="21.6" thickBot="1" x14ac:dyDescent="0.25">
      <c r="A140" s="414"/>
      <c r="B140" s="414"/>
      <c r="C140" s="414"/>
      <c r="D140" s="414"/>
      <c r="E140" s="414"/>
      <c r="F140" s="1071" t="s">
        <v>347</v>
      </c>
      <c r="G140" s="1072"/>
      <c r="H140" s="955" t="s">
        <v>348</v>
      </c>
      <c r="I140" s="955"/>
      <c r="J140" s="955"/>
      <c r="K140" s="955"/>
      <c r="L140" s="955"/>
      <c r="M140" s="955"/>
      <c r="N140" s="955"/>
      <c r="O140" s="955"/>
      <c r="P140" s="955"/>
      <c r="Q140" s="955"/>
      <c r="R140" s="955"/>
      <c r="S140" s="955"/>
      <c r="T140" s="955"/>
      <c r="U140" s="1073"/>
      <c r="V140" s="964"/>
      <c r="W140" s="1073"/>
      <c r="X140" s="1074"/>
      <c r="Y140" s="960" t="s">
        <v>349</v>
      </c>
      <c r="Z140" s="961"/>
      <c r="AA140" s="962" t="s">
        <v>349</v>
      </c>
      <c r="AB140" s="963"/>
      <c r="AC140" s="964"/>
      <c r="AD140" s="943"/>
      <c r="AE140" s="942"/>
      <c r="AF140" s="943"/>
      <c r="AG140" s="942"/>
      <c r="AH140" s="943"/>
      <c r="AI140" s="935" t="s">
        <v>349</v>
      </c>
      <c r="AJ140" s="941"/>
      <c r="AK140" s="933"/>
      <c r="AL140" s="934"/>
      <c r="AM140" s="778"/>
      <c r="AN140" s="934"/>
      <c r="AO140" s="778"/>
      <c r="AP140" s="1044"/>
      <c r="AQ140" s="357"/>
      <c r="AR140" s="358"/>
      <c r="AS140" s="359"/>
      <c r="AT140" s="360"/>
      <c r="AU140" s="778"/>
      <c r="AV140" s="1044"/>
      <c r="AW140" s="933"/>
      <c r="AX140" s="934"/>
      <c r="AY140" s="778"/>
      <c r="AZ140" s="934"/>
      <c r="BA140" s="778"/>
      <c r="BB140" s="1044"/>
      <c r="BC140" s="933" t="s">
        <v>349</v>
      </c>
      <c r="BD140" s="934"/>
      <c r="BE140" s="778" t="s">
        <v>349</v>
      </c>
      <c r="BF140" s="934"/>
      <c r="BG140" s="778"/>
      <c r="BH140" s="1044"/>
      <c r="BI140" s="357"/>
      <c r="BJ140" s="358"/>
      <c r="BK140" s="359"/>
      <c r="BL140" s="360"/>
      <c r="BM140" s="778"/>
      <c r="BN140" s="1044"/>
      <c r="BO140" s="933"/>
      <c r="BP140" s="934"/>
      <c r="BQ140" s="778"/>
      <c r="BR140" s="934"/>
      <c r="BS140" s="778"/>
      <c r="BT140" s="1044"/>
      <c r="BU140" s="933"/>
      <c r="BV140" s="934"/>
      <c r="BW140" s="778"/>
      <c r="BX140" s="934"/>
      <c r="BY140" s="778"/>
      <c r="BZ140" s="1044"/>
      <c r="CA140" s="933"/>
      <c r="CB140" s="934"/>
      <c r="CC140" s="778"/>
      <c r="CD140" s="934"/>
      <c r="CE140" s="935"/>
      <c r="CF140" s="936"/>
      <c r="CG140" s="1090"/>
      <c r="CH140" s="1091"/>
      <c r="CI140" s="416"/>
      <c r="CJ140" s="625"/>
      <c r="CK140" s="625"/>
      <c r="CL140" s="625"/>
      <c r="CM140" s="625"/>
    </row>
    <row r="141" spans="1:103" s="417" customFormat="1" ht="22.2" thickTop="1" thickBot="1" x14ac:dyDescent="0.3">
      <c r="F141" s="1025" t="s">
        <v>350</v>
      </c>
      <c r="G141" s="1026"/>
      <c r="H141" s="1027" t="s">
        <v>351</v>
      </c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5"/>
      <c r="V141" s="1028"/>
      <c r="W141" s="1029"/>
      <c r="X141" s="1030"/>
      <c r="Y141" s="1016"/>
      <c r="Z141" s="1017"/>
      <c r="AA141" s="1018"/>
      <c r="AB141" s="1019"/>
      <c r="AC141" s="1020"/>
      <c r="AD141" s="1021"/>
      <c r="AE141" s="1022"/>
      <c r="AF141" s="1021"/>
      <c r="AG141" s="1023"/>
      <c r="AH141" s="1024"/>
      <c r="AI141" s="1023"/>
      <c r="AJ141" s="1024"/>
      <c r="AK141" s="418"/>
      <c r="AL141" s="419"/>
      <c r="AM141" s="420"/>
      <c r="AN141" s="421"/>
      <c r="AO141" s="1014"/>
      <c r="AP141" s="1015"/>
      <c r="AQ141" s="422"/>
      <c r="AR141" s="419"/>
      <c r="AS141" s="420"/>
      <c r="AT141" s="419"/>
      <c r="AU141" s="1014"/>
      <c r="AV141" s="1015"/>
      <c r="AW141" s="422"/>
      <c r="AX141" s="419"/>
      <c r="AY141" s="420"/>
      <c r="AZ141" s="419"/>
      <c r="BA141" s="1014"/>
      <c r="BB141" s="1015"/>
      <c r="BC141" s="422"/>
      <c r="BD141" s="419"/>
      <c r="BE141" s="420"/>
      <c r="BF141" s="419"/>
      <c r="BG141" s="1014"/>
      <c r="BH141" s="1015"/>
      <c r="BI141" s="615"/>
      <c r="BJ141" s="614"/>
      <c r="BK141" s="420"/>
      <c r="BL141" s="419"/>
      <c r="BM141" s="1014"/>
      <c r="BN141" s="1015"/>
      <c r="BO141" s="422"/>
      <c r="BP141" s="419"/>
      <c r="BQ141" s="420"/>
      <c r="BR141" s="419"/>
      <c r="BS141" s="1014"/>
      <c r="BT141" s="1015"/>
      <c r="BU141" s="1069"/>
      <c r="BV141" s="1024"/>
      <c r="BW141" s="1014"/>
      <c r="BX141" s="1020"/>
      <c r="BY141" s="1014"/>
      <c r="BZ141" s="1015"/>
      <c r="CA141" s="1069"/>
      <c r="CB141" s="1024"/>
      <c r="CC141" s="1014"/>
      <c r="CD141" s="1070"/>
      <c r="CE141" s="1014"/>
      <c r="CF141" s="1015"/>
      <c r="CG141" s="1088"/>
      <c r="CH141" s="1089"/>
      <c r="CI141" s="423"/>
      <c r="CJ141" s="1045"/>
      <c r="CK141" s="1045"/>
      <c r="CL141" s="1045"/>
      <c r="CM141" s="1045"/>
      <c r="CN141" s="424"/>
      <c r="CO141" s="424"/>
      <c r="CP141" s="424"/>
      <c r="CQ141" s="424"/>
      <c r="CR141" s="424"/>
      <c r="CS141" s="424"/>
      <c r="CT141" s="424"/>
      <c r="CU141" s="424"/>
      <c r="CV141" s="424"/>
      <c r="CW141" s="424"/>
      <c r="CX141" s="424"/>
      <c r="CY141" s="424"/>
    </row>
    <row r="142" spans="1:103" s="429" customFormat="1" ht="24" customHeight="1" thickTop="1" x14ac:dyDescent="0.25">
      <c r="A142" s="342" t="e">
        <f t="shared" ref="A142:B143" si="412">BE142+BK142+BQ142+BW142+CC142</f>
        <v>#VALUE!</v>
      </c>
      <c r="B142" s="342">
        <f t="shared" si="412"/>
        <v>296</v>
      </c>
      <c r="C142" s="342">
        <f>BH142+BN142+BT142+BZ142+CF142</f>
        <v>0</v>
      </c>
      <c r="D142" s="342" t="e">
        <f>AK142+AL143+AQ142+AR143+AW142+AX143+BC142+BD143+BJ143+BP143+BV143+CB143+#REF!+#REF!</f>
        <v>#VALUE!</v>
      </c>
      <c r="E142" s="342" t="e">
        <f>BK142+BQ142+BW142+CC142+#REF!</f>
        <v>#VALUE!</v>
      </c>
      <c r="F142" s="1046" t="s">
        <v>352</v>
      </c>
      <c r="G142" s="1047"/>
      <c r="H142" s="1050" t="s">
        <v>464</v>
      </c>
      <c r="I142" s="1051"/>
      <c r="J142" s="1051"/>
      <c r="K142" s="1051"/>
      <c r="L142" s="1051"/>
      <c r="M142" s="1051"/>
      <c r="N142" s="1051"/>
      <c r="O142" s="1051"/>
      <c r="P142" s="1051"/>
      <c r="Q142" s="1051"/>
      <c r="R142" s="1051"/>
      <c r="S142" s="1051"/>
      <c r="T142" s="1052"/>
      <c r="U142" s="1056" t="s">
        <v>457</v>
      </c>
      <c r="V142" s="1057"/>
      <c r="W142" s="1056" t="s">
        <v>456</v>
      </c>
      <c r="X142" s="1060"/>
      <c r="Y142" s="1063">
        <f>AA142</f>
        <v>510</v>
      </c>
      <c r="Z142" s="1064"/>
      <c r="AA142" s="1064">
        <f>AC142+AG142+AI142+AH143</f>
        <v>510</v>
      </c>
      <c r="AB142" s="1065"/>
      <c r="AC142" s="1066">
        <v>12</v>
      </c>
      <c r="AD142" s="1067"/>
      <c r="AE142" s="1068"/>
      <c r="AF142" s="1067"/>
      <c r="AG142" s="1084">
        <v>480</v>
      </c>
      <c r="AH142" s="1085"/>
      <c r="AI142" s="1086">
        <v>4</v>
      </c>
      <c r="AJ142" s="1087"/>
      <c r="AK142" s="425" t="s">
        <v>85</v>
      </c>
      <c r="AL142" s="274">
        <v>68</v>
      </c>
      <c r="AM142" s="426" t="s">
        <v>85</v>
      </c>
      <c r="AN142" s="274">
        <v>68</v>
      </c>
      <c r="AO142" s="1001"/>
      <c r="AP142" s="1002"/>
      <c r="AQ142" s="425" t="s">
        <v>85</v>
      </c>
      <c r="AR142" s="334">
        <v>68</v>
      </c>
      <c r="AS142" s="427" t="s">
        <v>85</v>
      </c>
      <c r="AT142" s="428">
        <v>68</v>
      </c>
      <c r="AU142" s="1001"/>
      <c r="AV142" s="1002"/>
      <c r="AW142" s="425" t="s">
        <v>85</v>
      </c>
      <c r="AX142" s="334">
        <v>68</v>
      </c>
      <c r="AY142" s="427" t="s">
        <v>85</v>
      </c>
      <c r="AZ142" s="334">
        <v>68</v>
      </c>
      <c r="BA142" s="1001"/>
      <c r="BB142" s="1002"/>
      <c r="BC142" s="629" t="s">
        <v>85</v>
      </c>
      <c r="BD142" s="334">
        <v>72</v>
      </c>
      <c r="BE142" s="427" t="s">
        <v>85</v>
      </c>
      <c r="BF142" s="334">
        <v>72</v>
      </c>
      <c r="BG142" s="1001"/>
      <c r="BH142" s="1002"/>
      <c r="BI142" s="629" t="s">
        <v>85</v>
      </c>
      <c r="BJ142" s="334">
        <v>72</v>
      </c>
      <c r="BK142" s="427" t="s">
        <v>85</v>
      </c>
      <c r="BL142" s="428">
        <v>72</v>
      </c>
      <c r="BM142" s="999"/>
      <c r="BN142" s="1000"/>
      <c r="BO142" s="629" t="s">
        <v>85</v>
      </c>
      <c r="BP142" s="334">
        <v>72</v>
      </c>
      <c r="BQ142" s="427" t="s">
        <v>85</v>
      </c>
      <c r="BR142" s="428">
        <v>72</v>
      </c>
      <c r="BS142" s="999"/>
      <c r="BT142" s="1000"/>
      <c r="BU142" s="629" t="s">
        <v>85</v>
      </c>
      <c r="BV142" s="334">
        <v>60</v>
      </c>
      <c r="BW142" s="427" t="s">
        <v>85</v>
      </c>
      <c r="BX142" s="428">
        <v>60</v>
      </c>
      <c r="BY142" s="1001"/>
      <c r="BZ142" s="1002"/>
      <c r="CA142" s="425" t="s">
        <v>85</v>
      </c>
      <c r="CB142" s="334">
        <v>20</v>
      </c>
      <c r="CC142" s="427" t="s">
        <v>85</v>
      </c>
      <c r="CD142" s="428">
        <v>20</v>
      </c>
      <c r="CE142" s="1003"/>
      <c r="CF142" s="1004"/>
      <c r="CG142" s="1075"/>
      <c r="CH142" s="1076"/>
      <c r="CI142" s="1676" t="s">
        <v>353</v>
      </c>
      <c r="CJ142" s="442"/>
      <c r="CK142" s="442"/>
      <c r="CL142" s="442"/>
      <c r="CM142" s="442"/>
    </row>
    <row r="143" spans="1:103" s="429" customFormat="1" ht="18" customHeight="1" thickBot="1" x14ac:dyDescent="0.3">
      <c r="A143" s="343">
        <f t="shared" si="412"/>
        <v>0</v>
      </c>
      <c r="B143" s="343">
        <f t="shared" si="412"/>
        <v>0</v>
      </c>
      <c r="C143" s="343">
        <f>BH143+BN143+BT143+BZ143+CF143</f>
        <v>0</v>
      </c>
      <c r="D143" s="343" t="e">
        <f>BI143+BO143+BU143+CA143+#REF!</f>
        <v>#REF!</v>
      </c>
      <c r="E143" s="430" t="e">
        <f>BK143+BQ143+BW143+CC143+#REF!</f>
        <v>#REF!</v>
      </c>
      <c r="F143" s="1048"/>
      <c r="G143" s="1049"/>
      <c r="H143" s="1053"/>
      <c r="I143" s="1054"/>
      <c r="J143" s="1054"/>
      <c r="K143" s="1054"/>
      <c r="L143" s="1054"/>
      <c r="M143" s="1054"/>
      <c r="N143" s="1054"/>
      <c r="O143" s="1054"/>
      <c r="P143" s="1054"/>
      <c r="Q143" s="1054"/>
      <c r="R143" s="1054"/>
      <c r="S143" s="1054"/>
      <c r="T143" s="1055"/>
      <c r="U143" s="1058"/>
      <c r="V143" s="1059"/>
      <c r="W143" s="1061"/>
      <c r="X143" s="1062"/>
      <c r="Y143" s="1079"/>
      <c r="Z143" s="1080"/>
      <c r="AA143" s="1081"/>
      <c r="AB143" s="1082"/>
      <c r="AC143" s="1066"/>
      <c r="AD143" s="1067"/>
      <c r="AE143" s="1068"/>
      <c r="AF143" s="1067"/>
      <c r="AG143" s="431" t="s">
        <v>130</v>
      </c>
      <c r="AH143" s="432">
        <v>14</v>
      </c>
      <c r="AI143" s="1080"/>
      <c r="AJ143" s="1083"/>
      <c r="AK143" s="431" t="s">
        <v>130</v>
      </c>
      <c r="AL143" s="432">
        <v>14</v>
      </c>
      <c r="AM143" s="431" t="s">
        <v>130</v>
      </c>
      <c r="AN143" s="432">
        <v>14</v>
      </c>
      <c r="AO143" s="992"/>
      <c r="AP143" s="996"/>
      <c r="AQ143" s="425"/>
      <c r="AR143" s="334"/>
      <c r="AS143" s="336"/>
      <c r="AT143" s="337"/>
      <c r="AU143" s="992"/>
      <c r="AV143" s="996"/>
      <c r="AW143" s="425"/>
      <c r="AX143" s="334"/>
      <c r="AY143" s="336"/>
      <c r="AZ143" s="337"/>
      <c r="BA143" s="992"/>
      <c r="BB143" s="996"/>
      <c r="BC143" s="425"/>
      <c r="BD143" s="334"/>
      <c r="BE143" s="336"/>
      <c r="BF143" s="337"/>
      <c r="BG143" s="992"/>
      <c r="BH143" s="996"/>
      <c r="BI143" s="425"/>
      <c r="BJ143" s="337"/>
      <c r="BK143" s="992"/>
      <c r="BL143" s="993"/>
      <c r="BM143" s="997"/>
      <c r="BN143" s="998"/>
      <c r="BO143" s="425"/>
      <c r="BP143" s="337"/>
      <c r="BQ143" s="992"/>
      <c r="BR143" s="993"/>
      <c r="BS143" s="997"/>
      <c r="BT143" s="998"/>
      <c r="BU143" s="425"/>
      <c r="BV143" s="337"/>
      <c r="BW143" s="992"/>
      <c r="BX143" s="993"/>
      <c r="BY143" s="992"/>
      <c r="BZ143" s="996"/>
      <c r="CA143" s="425"/>
      <c r="CB143" s="337"/>
      <c r="CC143" s="992"/>
      <c r="CD143" s="993"/>
      <c r="CE143" s="994"/>
      <c r="CF143" s="995"/>
      <c r="CG143" s="1077"/>
      <c r="CH143" s="1078"/>
      <c r="CI143" s="1677"/>
      <c r="CJ143" s="442"/>
      <c r="CK143" s="442"/>
      <c r="CL143" s="442"/>
      <c r="CM143" s="442"/>
    </row>
    <row r="144" spans="1:103" s="234" customFormat="1" ht="21.6" thickTop="1" x14ac:dyDescent="0.25">
      <c r="A144" s="204" t="e">
        <f>ROUND(1,1)*Y144/36</f>
        <v>#VALUE!</v>
      </c>
      <c r="B144" s="204" t="e">
        <f>ROUND(1,1)*Y144/40</f>
        <v>#VALUE!</v>
      </c>
      <c r="C144" s="205" t="e">
        <f>(Y144)/AA144</f>
        <v>#VALUE!</v>
      </c>
      <c r="D144" s="214" t="e">
        <f>AK144+BI144+BO144+BU144+CA144+#REF!</f>
        <v>#VALUE!</v>
      </c>
      <c r="E144" s="405"/>
      <c r="F144" s="1038" t="s">
        <v>354</v>
      </c>
      <c r="G144" s="1039"/>
      <c r="H144" s="789" t="s">
        <v>355</v>
      </c>
      <c r="I144" s="1040"/>
      <c r="J144" s="1040"/>
      <c r="K144" s="1040"/>
      <c r="L144" s="1040"/>
      <c r="M144" s="1040"/>
      <c r="N144" s="1040"/>
      <c r="O144" s="1040"/>
      <c r="P144" s="1040"/>
      <c r="Q144" s="1040"/>
      <c r="R144" s="1040"/>
      <c r="S144" s="1040"/>
      <c r="T144" s="1041"/>
      <c r="U144" s="211"/>
      <c r="V144" s="433"/>
      <c r="W144" s="1012" t="s">
        <v>356</v>
      </c>
      <c r="X144" s="1013"/>
      <c r="Y144" s="1042" t="s">
        <v>357</v>
      </c>
      <c r="Z144" s="1043"/>
      <c r="AA144" s="1031" t="s">
        <v>358</v>
      </c>
      <c r="AB144" s="1032"/>
      <c r="AC144" s="1033" t="s">
        <v>359</v>
      </c>
      <c r="AD144" s="1034"/>
      <c r="AE144" s="1035"/>
      <c r="AF144" s="1034"/>
      <c r="AG144" s="1035"/>
      <c r="AH144" s="1034"/>
      <c r="AI144" s="775" t="s">
        <v>335</v>
      </c>
      <c r="AJ144" s="777"/>
      <c r="AK144" s="1036" t="s">
        <v>357</v>
      </c>
      <c r="AL144" s="1037"/>
      <c r="AM144" s="773" t="s">
        <v>358</v>
      </c>
      <c r="AN144" s="809"/>
      <c r="AO144" s="1005"/>
      <c r="AP144" s="1006"/>
      <c r="AQ144" s="211"/>
      <c r="AR144" s="433"/>
      <c r="AS144" s="434"/>
      <c r="AT144" s="435"/>
      <c r="AU144" s="1005">
        <f>ROUND(1,1)*AP144/40</f>
        <v>0</v>
      </c>
      <c r="AV144" s="1006"/>
      <c r="AW144" s="211"/>
      <c r="AX144" s="433"/>
      <c r="AY144" s="434"/>
      <c r="AZ144" s="435"/>
      <c r="BA144" s="1005">
        <f>ROUND(1,1)*AV144/40</f>
        <v>0</v>
      </c>
      <c r="BB144" s="1006"/>
      <c r="BC144" s="211"/>
      <c r="BD144" s="433"/>
      <c r="BE144" s="434"/>
      <c r="BF144" s="435"/>
      <c r="BG144" s="1005">
        <f>ROUND(1,1)*BB144/40</f>
        <v>0</v>
      </c>
      <c r="BH144" s="1006"/>
      <c r="BI144" s="211"/>
      <c r="BJ144" s="433"/>
      <c r="BK144" s="434"/>
      <c r="BL144" s="435"/>
      <c r="BM144" s="1005">
        <f>ROUND(1,1)*BH144/40</f>
        <v>0</v>
      </c>
      <c r="BN144" s="1006"/>
      <c r="BO144" s="1012"/>
      <c r="BP144" s="777"/>
      <c r="BQ144" s="775"/>
      <c r="BR144" s="777"/>
      <c r="BS144" s="1005">
        <f>ROUND(1,1)*BN144/40</f>
        <v>0</v>
      </c>
      <c r="BT144" s="1006"/>
      <c r="BU144" s="1012"/>
      <c r="BV144" s="777"/>
      <c r="BW144" s="775"/>
      <c r="BX144" s="777"/>
      <c r="BY144" s="1005">
        <f>ROUND(1,1)*BT144/40</f>
        <v>0</v>
      </c>
      <c r="BZ144" s="1006"/>
      <c r="CA144" s="1012"/>
      <c r="CB144" s="777"/>
      <c r="CC144" s="775"/>
      <c r="CD144" s="777"/>
      <c r="CE144" s="1005">
        <f>ROUND(1,1)*BZ144/40</f>
        <v>0</v>
      </c>
      <c r="CF144" s="1006"/>
      <c r="CG144" s="1007">
        <f>AO144+AU144+BA144+BG144+BM144+BS144+BY144+CE144</f>
        <v>0</v>
      </c>
      <c r="CH144" s="1008"/>
      <c r="CI144" s="201"/>
      <c r="CJ144" s="188"/>
      <c r="CK144" s="189"/>
      <c r="CL144" s="204"/>
    </row>
    <row r="145" spans="1:176" s="265" customFormat="1" ht="21" x14ac:dyDescent="0.25">
      <c r="A145" s="265">
        <f t="shared" ref="A145:B148" si="413">BE145+BK145+BQ145+BW145+CC145</f>
        <v>0</v>
      </c>
      <c r="B145" s="265">
        <f t="shared" si="413"/>
        <v>0</v>
      </c>
      <c r="C145" s="265">
        <f>BH145+BN145+BT145+BZ145+CF145</f>
        <v>0</v>
      </c>
      <c r="D145" s="265" t="e">
        <f>BI145+BO145+BU145+CA145+#REF!</f>
        <v>#REF!</v>
      </c>
      <c r="E145" s="239" t="e">
        <f>BK145+BQ145+BW145+CC145+#REF!</f>
        <v>#REF!</v>
      </c>
      <c r="F145" s="977" t="s">
        <v>360</v>
      </c>
      <c r="G145" s="978"/>
      <c r="H145" s="1009" t="s">
        <v>361</v>
      </c>
      <c r="I145" s="1010"/>
      <c r="J145" s="1010"/>
      <c r="K145" s="1010"/>
      <c r="L145" s="1010"/>
      <c r="M145" s="1010"/>
      <c r="N145" s="1010"/>
      <c r="O145" s="1010"/>
      <c r="P145" s="1010"/>
      <c r="Q145" s="1010"/>
      <c r="R145" s="1010"/>
      <c r="S145" s="1010"/>
      <c r="T145" s="1011"/>
      <c r="U145" s="981"/>
      <c r="V145" s="982"/>
      <c r="W145" s="1012" t="s">
        <v>362</v>
      </c>
      <c r="X145" s="1013"/>
      <c r="Y145" s="985" t="s">
        <v>359</v>
      </c>
      <c r="Z145" s="986"/>
      <c r="AA145" s="987" t="s">
        <v>335</v>
      </c>
      <c r="AB145" s="988"/>
      <c r="AC145" s="760"/>
      <c r="AD145" s="989"/>
      <c r="AE145" s="990"/>
      <c r="AF145" s="989"/>
      <c r="AG145" s="971" t="s">
        <v>335</v>
      </c>
      <c r="AH145" s="972"/>
      <c r="AI145" s="773"/>
      <c r="AJ145" s="809"/>
      <c r="AK145" s="950"/>
      <c r="AL145" s="991"/>
      <c r="AM145" s="773"/>
      <c r="AN145" s="809"/>
      <c r="AO145" s="967">
        <f>ROUND(1,1)*AJ145/40</f>
        <v>0</v>
      </c>
      <c r="AP145" s="968"/>
      <c r="AQ145" s="950" t="s">
        <v>359</v>
      </c>
      <c r="AR145" s="991"/>
      <c r="AS145" s="773" t="s">
        <v>335</v>
      </c>
      <c r="AT145" s="809"/>
      <c r="AU145" s="967">
        <f>ROUND(1,1)*AP145/40</f>
        <v>0</v>
      </c>
      <c r="AV145" s="968"/>
      <c r="AW145" s="197"/>
      <c r="AX145" s="200"/>
      <c r="AY145" s="199"/>
      <c r="AZ145" s="200"/>
      <c r="BA145" s="967"/>
      <c r="BB145" s="968"/>
      <c r="BC145" s="197"/>
      <c r="BD145" s="200"/>
      <c r="BE145" s="199"/>
      <c r="BF145" s="200"/>
      <c r="BG145" s="967"/>
      <c r="BH145" s="968"/>
      <c r="BI145" s="197"/>
      <c r="BJ145" s="200"/>
      <c r="BK145" s="199"/>
      <c r="BL145" s="200"/>
      <c r="BM145" s="967"/>
      <c r="BN145" s="968"/>
      <c r="BO145" s="871"/>
      <c r="BP145" s="809"/>
      <c r="BQ145" s="773"/>
      <c r="BR145" s="809"/>
      <c r="BS145" s="967"/>
      <c r="BT145" s="968"/>
      <c r="BU145" s="871"/>
      <c r="BV145" s="809"/>
      <c r="BW145" s="773"/>
      <c r="BX145" s="809"/>
      <c r="BY145" s="948"/>
      <c r="BZ145" s="949"/>
      <c r="CA145" s="436"/>
      <c r="CB145" s="200"/>
      <c r="CC145" s="946"/>
      <c r="CD145" s="947"/>
      <c r="CE145" s="948"/>
      <c r="CF145" s="949"/>
      <c r="CG145" s="950"/>
      <c r="CH145" s="951"/>
      <c r="CI145" s="437"/>
    </row>
    <row r="146" spans="1:176" s="265" customFormat="1" ht="20.25" customHeight="1" x14ac:dyDescent="0.25">
      <c r="A146" s="265" t="e">
        <f t="shared" si="413"/>
        <v>#VALUE!</v>
      </c>
      <c r="B146" s="265">
        <f t="shared" si="413"/>
        <v>0</v>
      </c>
      <c r="C146" s="265">
        <f>BH146+BN146+BT146+BZ146+CF146</f>
        <v>0</v>
      </c>
      <c r="D146" s="265" t="e">
        <f>BI146+BO146+BU146+CA146+#REF!</f>
        <v>#VALUE!</v>
      </c>
      <c r="E146" s="239" t="e">
        <f>BK146+BQ146+BW146+CC146+#REF!</f>
        <v>#VALUE!</v>
      </c>
      <c r="F146" s="977" t="s">
        <v>363</v>
      </c>
      <c r="G146" s="978"/>
      <c r="H146" s="979" t="s">
        <v>364</v>
      </c>
      <c r="I146" s="980"/>
      <c r="J146" s="980"/>
      <c r="K146" s="980"/>
      <c r="L146" s="980"/>
      <c r="M146" s="980"/>
      <c r="N146" s="980"/>
      <c r="O146" s="980"/>
      <c r="P146" s="980"/>
      <c r="Q146" s="980"/>
      <c r="R146" s="980"/>
      <c r="S146" s="980"/>
      <c r="T146" s="980"/>
      <c r="U146" s="981"/>
      <c r="V146" s="982"/>
      <c r="W146" s="983" t="s">
        <v>365</v>
      </c>
      <c r="X146" s="984"/>
      <c r="Y146" s="985" t="s">
        <v>344</v>
      </c>
      <c r="Z146" s="986"/>
      <c r="AA146" s="987" t="s">
        <v>345</v>
      </c>
      <c r="AB146" s="988"/>
      <c r="AC146" s="760" t="s">
        <v>346</v>
      </c>
      <c r="AD146" s="989"/>
      <c r="AE146" s="990"/>
      <c r="AF146" s="989"/>
      <c r="AG146" s="971"/>
      <c r="AH146" s="972"/>
      <c r="AI146" s="773" t="s">
        <v>335</v>
      </c>
      <c r="AJ146" s="809"/>
      <c r="AK146" s="973"/>
      <c r="AL146" s="974"/>
      <c r="AM146" s="969"/>
      <c r="AN146" s="970"/>
      <c r="AO146" s="965">
        <f>ROUND(1,1)*AJ146/40</f>
        <v>0</v>
      </c>
      <c r="AP146" s="966"/>
      <c r="AQ146" s="975"/>
      <c r="AR146" s="970"/>
      <c r="AS146" s="969"/>
      <c r="AT146" s="970"/>
      <c r="AU146" s="965">
        <f>ROUND(1,1)*AP146/40</f>
        <v>0</v>
      </c>
      <c r="AV146" s="966"/>
      <c r="AW146" s="438"/>
      <c r="AX146" s="439"/>
      <c r="AY146" s="440"/>
      <c r="AZ146" s="439"/>
      <c r="BA146" s="965"/>
      <c r="BB146" s="966"/>
      <c r="BC146" s="438"/>
      <c r="BD146" s="439"/>
      <c r="BE146" s="440"/>
      <c r="BF146" s="439"/>
      <c r="BG146" s="965"/>
      <c r="BH146" s="966"/>
      <c r="BI146" s="871" t="s">
        <v>344</v>
      </c>
      <c r="BJ146" s="809"/>
      <c r="BK146" s="773" t="s">
        <v>345</v>
      </c>
      <c r="BL146" s="809"/>
      <c r="BM146" s="965"/>
      <c r="BN146" s="966"/>
      <c r="BO146" s="871"/>
      <c r="BP146" s="809"/>
      <c r="BQ146" s="773"/>
      <c r="BR146" s="809"/>
      <c r="BS146" s="967"/>
      <c r="BT146" s="968"/>
      <c r="BU146" s="441"/>
      <c r="BV146" s="200"/>
      <c r="BW146" s="946"/>
      <c r="BX146" s="947"/>
      <c r="BY146" s="948"/>
      <c r="BZ146" s="949"/>
      <c r="CA146" s="436"/>
      <c r="CB146" s="200"/>
      <c r="CC146" s="946"/>
      <c r="CD146" s="947"/>
      <c r="CE146" s="948"/>
      <c r="CF146" s="949"/>
      <c r="CG146" s="950"/>
      <c r="CH146" s="951"/>
      <c r="CI146" s="437"/>
    </row>
    <row r="147" spans="1:176" s="442" customFormat="1" ht="20.25" customHeight="1" x14ac:dyDescent="0.25">
      <c r="A147" s="442" t="e">
        <f t="shared" si="413"/>
        <v>#VALUE!</v>
      </c>
      <c r="B147" s="442">
        <f t="shared" si="413"/>
        <v>0</v>
      </c>
      <c r="C147" s="442">
        <f>BH147+BN147+BT147+BZ147+CF147</f>
        <v>0</v>
      </c>
      <c r="D147" s="442" t="e">
        <f>BI147+BO147+BU147+CA147+#REF!</f>
        <v>#VALUE!</v>
      </c>
      <c r="E147" s="284" t="e">
        <f>BK147+BQ147+BW147+CC147+#REF!</f>
        <v>#VALUE!</v>
      </c>
      <c r="F147" s="952" t="s">
        <v>366</v>
      </c>
      <c r="G147" s="953"/>
      <c r="H147" s="954" t="s">
        <v>367</v>
      </c>
      <c r="I147" s="955"/>
      <c r="J147" s="955"/>
      <c r="K147" s="955"/>
      <c r="L147" s="955"/>
      <c r="M147" s="955"/>
      <c r="N147" s="955"/>
      <c r="O147" s="955"/>
      <c r="P147" s="955"/>
      <c r="Q147" s="955"/>
      <c r="R147" s="955"/>
      <c r="S147" s="955"/>
      <c r="T147" s="955"/>
      <c r="U147" s="956"/>
      <c r="V147" s="957"/>
      <c r="W147" s="958" t="s">
        <v>340</v>
      </c>
      <c r="X147" s="959"/>
      <c r="Y147" s="960" t="s">
        <v>344</v>
      </c>
      <c r="Z147" s="961"/>
      <c r="AA147" s="962" t="s">
        <v>345</v>
      </c>
      <c r="AB147" s="963"/>
      <c r="AC147" s="964" t="s">
        <v>368</v>
      </c>
      <c r="AD147" s="943"/>
      <c r="AE147" s="942"/>
      <c r="AF147" s="943"/>
      <c r="AG147" s="944"/>
      <c r="AH147" s="945"/>
      <c r="AI147" s="778" t="s">
        <v>369</v>
      </c>
      <c r="AJ147" s="934"/>
      <c r="AK147" s="940"/>
      <c r="AL147" s="941"/>
      <c r="AM147" s="778"/>
      <c r="AN147" s="934"/>
      <c r="AO147" s="931">
        <f>ROUND(1,1)*AJ147/40</f>
        <v>0</v>
      </c>
      <c r="AP147" s="932"/>
      <c r="AQ147" s="940"/>
      <c r="AR147" s="941"/>
      <c r="AS147" s="778"/>
      <c r="AT147" s="934"/>
      <c r="AU147" s="931">
        <f>ROUND(1,1)*AP147/40</f>
        <v>0</v>
      </c>
      <c r="AV147" s="932"/>
      <c r="AW147" s="933"/>
      <c r="AX147" s="934"/>
      <c r="AY147" s="778"/>
      <c r="AZ147" s="934"/>
      <c r="BA147" s="931"/>
      <c r="BB147" s="932"/>
      <c r="BC147" s="939"/>
      <c r="BD147" s="934"/>
      <c r="BE147" s="778"/>
      <c r="BF147" s="934"/>
      <c r="BG147" s="931"/>
      <c r="BH147" s="932"/>
      <c r="BI147" s="933"/>
      <c r="BJ147" s="934"/>
      <c r="BK147" s="778"/>
      <c r="BL147" s="934"/>
      <c r="BM147" s="931"/>
      <c r="BN147" s="932"/>
      <c r="BO147" s="933" t="s">
        <v>344</v>
      </c>
      <c r="BP147" s="934"/>
      <c r="BQ147" s="778" t="s">
        <v>345</v>
      </c>
      <c r="BR147" s="934"/>
      <c r="BS147" s="931"/>
      <c r="BT147" s="932"/>
      <c r="BU147" s="933"/>
      <c r="BV147" s="934"/>
      <c r="BW147" s="778"/>
      <c r="BX147" s="934"/>
      <c r="BY147" s="935"/>
      <c r="BZ147" s="936"/>
      <c r="CA147" s="443"/>
      <c r="CB147" s="360"/>
      <c r="CC147" s="937"/>
      <c r="CD147" s="938"/>
      <c r="CE147" s="935"/>
      <c r="CF147" s="936"/>
      <c r="CG147" s="940"/>
      <c r="CH147" s="976"/>
      <c r="CI147" s="444"/>
    </row>
    <row r="148" spans="1:176" s="445" customFormat="1" ht="43.5" customHeight="1" thickBot="1" x14ac:dyDescent="0.3">
      <c r="A148" s="445" t="e">
        <f t="shared" si="413"/>
        <v>#VALUE!</v>
      </c>
      <c r="B148" s="445">
        <f t="shared" si="413"/>
        <v>0</v>
      </c>
      <c r="C148" s="445">
        <f>BH148+BN148+BT148+BZ148+CF148</f>
        <v>0</v>
      </c>
      <c r="D148" s="445" t="e">
        <f>BI148+BO148+BU148+CA148+#REF!</f>
        <v>#VALUE!</v>
      </c>
      <c r="E148" s="446" t="e">
        <f>BK148+BQ148+BW148+CC148+#REF!</f>
        <v>#VALUE!</v>
      </c>
      <c r="F148" s="917" t="s">
        <v>460</v>
      </c>
      <c r="G148" s="918"/>
      <c r="H148" s="919" t="s">
        <v>461</v>
      </c>
      <c r="I148" s="920"/>
      <c r="J148" s="920"/>
      <c r="K148" s="920"/>
      <c r="L148" s="920"/>
      <c r="M148" s="920"/>
      <c r="N148" s="920"/>
      <c r="O148" s="920"/>
      <c r="P148" s="920"/>
      <c r="Q148" s="920"/>
      <c r="R148" s="920"/>
      <c r="S148" s="920"/>
      <c r="T148" s="920"/>
      <c r="U148" s="921"/>
      <c r="V148" s="922"/>
      <c r="W148" s="923"/>
      <c r="X148" s="924"/>
      <c r="Y148" s="925" t="s">
        <v>369</v>
      </c>
      <c r="Z148" s="926"/>
      <c r="AA148" s="926" t="s">
        <v>369</v>
      </c>
      <c r="AB148" s="927"/>
      <c r="AC148" s="928"/>
      <c r="AD148" s="929"/>
      <c r="AE148" s="930"/>
      <c r="AF148" s="929"/>
      <c r="AG148" s="914"/>
      <c r="AH148" s="915"/>
      <c r="AI148" s="914" t="s">
        <v>369</v>
      </c>
      <c r="AJ148" s="915"/>
      <c r="AK148" s="895"/>
      <c r="AL148" s="916"/>
      <c r="AM148" s="912"/>
      <c r="AN148" s="911"/>
      <c r="AO148" s="908">
        <f>ROUND(1,1)*AJ148/40</f>
        <v>0</v>
      </c>
      <c r="AP148" s="909"/>
      <c r="AQ148" s="895"/>
      <c r="AR148" s="916"/>
      <c r="AS148" s="912"/>
      <c r="AT148" s="911"/>
      <c r="AU148" s="908">
        <f>ROUND(1,1)*AP148/40</f>
        <v>0</v>
      </c>
      <c r="AV148" s="909"/>
      <c r="AW148" s="609"/>
      <c r="AX148" s="610"/>
      <c r="AY148" s="611"/>
      <c r="AZ148" s="610"/>
      <c r="BA148" s="908"/>
      <c r="BB148" s="909"/>
      <c r="BC148" s="609"/>
      <c r="BD148" s="610"/>
      <c r="BE148" s="611"/>
      <c r="BF148" s="610"/>
      <c r="BG148" s="908"/>
      <c r="BH148" s="909"/>
      <c r="BI148" s="910"/>
      <c r="BJ148" s="911"/>
      <c r="BK148" s="912"/>
      <c r="BL148" s="911"/>
      <c r="BM148" s="908"/>
      <c r="BN148" s="913"/>
      <c r="BO148" s="902" t="s">
        <v>340</v>
      </c>
      <c r="BP148" s="903"/>
      <c r="BQ148" s="903" t="s">
        <v>340</v>
      </c>
      <c r="BR148" s="903"/>
      <c r="BS148" s="904"/>
      <c r="BT148" s="905"/>
      <c r="BU148" s="626"/>
      <c r="BV148" s="290"/>
      <c r="BW148" s="906"/>
      <c r="BX148" s="907"/>
      <c r="BY148" s="893"/>
      <c r="BZ148" s="894"/>
      <c r="CA148" s="902" t="s">
        <v>340</v>
      </c>
      <c r="CB148" s="903"/>
      <c r="CC148" s="903" t="s">
        <v>340</v>
      </c>
      <c r="CD148" s="903"/>
      <c r="CE148" s="893"/>
      <c r="CF148" s="894"/>
      <c r="CG148" s="895"/>
      <c r="CH148" s="896"/>
      <c r="CI148" s="612"/>
      <c r="CJ148" s="117"/>
      <c r="CK148" s="117"/>
      <c r="CL148" s="117"/>
    </row>
    <row r="149" spans="1:176" s="448" customFormat="1" ht="2.25" customHeight="1" thickTop="1" thickBot="1" x14ac:dyDescent="0.35">
      <c r="A149" s="447"/>
      <c r="B149" s="447"/>
      <c r="C149" s="447" t="s">
        <v>370</v>
      </c>
      <c r="D149" s="447" t="s">
        <v>371</v>
      </c>
      <c r="E149" s="447"/>
      <c r="F149" s="647"/>
      <c r="G149" s="490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897"/>
      <c r="T149" s="897"/>
      <c r="U149" s="648"/>
      <c r="V149" s="649"/>
      <c r="W149" s="898">
        <f>Y149-200</f>
        <v>7954</v>
      </c>
      <c r="X149" s="898"/>
      <c r="Y149" s="899">
        <f>(BL23+BO23)*54</f>
        <v>8154</v>
      </c>
      <c r="Z149" s="899"/>
      <c r="AA149" s="900">
        <f>AC150+AE150+AG150+AI150</f>
        <v>3460</v>
      </c>
      <c r="AB149" s="901"/>
      <c r="AC149" s="650"/>
      <c r="AD149" s="651"/>
      <c r="AE149" s="652"/>
      <c r="AF149" s="652"/>
      <c r="AG149" s="652"/>
      <c r="AH149" s="652"/>
      <c r="AI149" s="652"/>
      <c r="AJ149" s="652"/>
      <c r="AK149" s="652"/>
      <c r="AL149" s="652"/>
      <c r="AM149" s="652"/>
      <c r="AN149" s="652"/>
      <c r="AO149" s="891"/>
      <c r="AP149" s="891"/>
      <c r="AQ149" s="892" t="s">
        <v>372</v>
      </c>
      <c r="AR149" s="892"/>
      <c r="AS149" s="653"/>
      <c r="AT149" s="653"/>
      <c r="AU149" s="891">
        <f>60-(AO150+AU150)</f>
        <v>0</v>
      </c>
      <c r="AV149" s="891"/>
      <c r="AW149" s="890" t="s">
        <v>372</v>
      </c>
      <c r="AX149" s="890"/>
      <c r="AY149" s="653"/>
      <c r="AZ149" s="653"/>
      <c r="BA149" s="891"/>
      <c r="BB149" s="891"/>
      <c r="BC149" s="892" t="s">
        <v>373</v>
      </c>
      <c r="BD149" s="892"/>
      <c r="BE149" s="653"/>
      <c r="BF149" s="653"/>
      <c r="BG149" s="891">
        <f>60-(BA150+BG150)</f>
        <v>0</v>
      </c>
      <c r="BH149" s="891"/>
      <c r="BI149" s="890" t="s">
        <v>372</v>
      </c>
      <c r="BJ149" s="890"/>
      <c r="BK149" s="653"/>
      <c r="BL149" s="653"/>
      <c r="BM149" s="891"/>
      <c r="BN149" s="891"/>
      <c r="BO149" s="890" t="s">
        <v>373</v>
      </c>
      <c r="BP149" s="890"/>
      <c r="BQ149" s="653"/>
      <c r="BR149" s="653"/>
      <c r="BS149" s="891">
        <f>60-(BM150+BS150)-AU161</f>
        <v>0</v>
      </c>
      <c r="BT149" s="891"/>
      <c r="BU149" s="890" t="s">
        <v>374</v>
      </c>
      <c r="BV149" s="890"/>
      <c r="BW149" s="892"/>
      <c r="BX149" s="892"/>
      <c r="BY149" s="891">
        <f>60-(BS150+BY150)-BA161</f>
        <v>0</v>
      </c>
      <c r="BZ149" s="891"/>
      <c r="CA149" s="891"/>
      <c r="CB149" s="891"/>
      <c r="CC149" s="653"/>
      <c r="CD149" s="653"/>
      <c r="CE149" s="891">
        <f>60-(BY150+CE150)-AU162-AU163-AU164-BF161</f>
        <v>0</v>
      </c>
      <c r="CF149" s="891"/>
      <c r="CG149" s="654"/>
      <c r="CH149" s="654"/>
      <c r="CI149" s="644"/>
      <c r="CJ149" s="157"/>
      <c r="CK149" s="157"/>
      <c r="CL149" s="624">
        <f>CK160:CL160</f>
        <v>0</v>
      </c>
    </row>
    <row r="150" spans="1:176" s="452" customFormat="1" ht="24" thickTop="1" thickBot="1" x14ac:dyDescent="0.3">
      <c r="A150" s="447"/>
      <c r="B150" s="447"/>
      <c r="C150" s="447" t="e">
        <f>D150-200</f>
        <v>#REF!</v>
      </c>
      <c r="D150" s="449" t="e">
        <f>(#REF!+#REF!)*54</f>
        <v>#REF!</v>
      </c>
      <c r="E150" s="450" t="e">
        <f>C150-Y150</f>
        <v>#REF!</v>
      </c>
      <c r="F150" s="887" t="s">
        <v>375</v>
      </c>
      <c r="G150" s="888"/>
      <c r="H150" s="888"/>
      <c r="I150" s="888"/>
      <c r="J150" s="888"/>
      <c r="K150" s="888"/>
      <c r="L150" s="888"/>
      <c r="M150" s="888"/>
      <c r="N150" s="888"/>
      <c r="O150" s="888"/>
      <c r="P150" s="888"/>
      <c r="Q150" s="888"/>
      <c r="R150" s="888"/>
      <c r="S150" s="888"/>
      <c r="T150" s="888"/>
      <c r="U150" s="888"/>
      <c r="V150" s="888"/>
      <c r="W150" s="888"/>
      <c r="X150" s="889"/>
      <c r="Y150" s="881">
        <f>Y38+Y88</f>
        <v>7150</v>
      </c>
      <c r="Z150" s="882"/>
      <c r="AA150" s="882">
        <f>AA38+AA88</f>
        <v>3460</v>
      </c>
      <c r="AB150" s="883"/>
      <c r="AC150" s="882">
        <f>AC38+AC88</f>
        <v>1254</v>
      </c>
      <c r="AD150" s="883"/>
      <c r="AE150" s="882">
        <f t="shared" ref="AE150" si="414">AE38+AE88</f>
        <v>410</v>
      </c>
      <c r="AF150" s="883"/>
      <c r="AG150" s="882">
        <f t="shared" ref="AG150" si="415">AG38+AG88</f>
        <v>1586</v>
      </c>
      <c r="AH150" s="883"/>
      <c r="AI150" s="882">
        <f t="shared" ref="AI150" si="416">AI38+AI88</f>
        <v>210</v>
      </c>
      <c r="AJ150" s="883"/>
      <c r="AK150" s="881">
        <f>AK38+AK88</f>
        <v>1062</v>
      </c>
      <c r="AL150" s="882"/>
      <c r="AM150" s="881">
        <f>AM38+AM88</f>
        <v>522</v>
      </c>
      <c r="AN150" s="882"/>
      <c r="AO150" s="881">
        <f>AO38+AO88</f>
        <v>31</v>
      </c>
      <c r="AP150" s="882"/>
      <c r="AQ150" s="881">
        <f>AQ38+AQ88</f>
        <v>1024</v>
      </c>
      <c r="AR150" s="882"/>
      <c r="AS150" s="881">
        <f>AS38+AS88</f>
        <v>482</v>
      </c>
      <c r="AT150" s="882"/>
      <c r="AU150" s="881">
        <f>AU38+AU88</f>
        <v>29</v>
      </c>
      <c r="AV150" s="882"/>
      <c r="AW150" s="881">
        <f>AW38+AW88</f>
        <v>982</v>
      </c>
      <c r="AX150" s="882"/>
      <c r="AY150" s="881">
        <f>AY38+AY88</f>
        <v>484</v>
      </c>
      <c r="AZ150" s="882"/>
      <c r="BA150" s="881">
        <f>BA38+BA88</f>
        <v>29</v>
      </c>
      <c r="BB150" s="882"/>
      <c r="BC150" s="881">
        <f>BC38+BC88</f>
        <v>1044</v>
      </c>
      <c r="BD150" s="882"/>
      <c r="BE150" s="881">
        <f>BE38+BE88</f>
        <v>492</v>
      </c>
      <c r="BF150" s="882"/>
      <c r="BG150" s="881">
        <f>BG38+BG88</f>
        <v>31</v>
      </c>
      <c r="BH150" s="882"/>
      <c r="BI150" s="881">
        <f>BI38+BI88</f>
        <v>970</v>
      </c>
      <c r="BJ150" s="882"/>
      <c r="BK150" s="881">
        <f>BK38+BK88</f>
        <v>490</v>
      </c>
      <c r="BL150" s="882"/>
      <c r="BM150" s="881">
        <f>BM38+BM88</f>
        <v>27</v>
      </c>
      <c r="BN150" s="882"/>
      <c r="BO150" s="881">
        <f>BO38+BO88</f>
        <v>1048</v>
      </c>
      <c r="BP150" s="882"/>
      <c r="BQ150" s="881">
        <f>BQ38+BQ88</f>
        <v>544</v>
      </c>
      <c r="BR150" s="882"/>
      <c r="BS150" s="881">
        <f>BS38+BS88</f>
        <v>28</v>
      </c>
      <c r="BT150" s="882"/>
      <c r="BU150" s="881">
        <f>BU38+BU88</f>
        <v>1020</v>
      </c>
      <c r="BV150" s="882"/>
      <c r="BW150" s="881">
        <f>BW38+BW88</f>
        <v>446</v>
      </c>
      <c r="BX150" s="882"/>
      <c r="BY150" s="881">
        <f>BY38+BY88</f>
        <v>32</v>
      </c>
      <c r="BZ150" s="882"/>
      <c r="CA150" s="881">
        <f>CA38+CA88</f>
        <v>0</v>
      </c>
      <c r="CB150" s="882"/>
      <c r="CC150" s="881">
        <f>CC38+CC88</f>
        <v>0</v>
      </c>
      <c r="CD150" s="882"/>
      <c r="CE150" s="881">
        <f>CE38+CE88</f>
        <v>0</v>
      </c>
      <c r="CF150" s="882"/>
      <c r="CG150" s="881">
        <f>CG38+CG88</f>
        <v>207</v>
      </c>
      <c r="CH150" s="883"/>
      <c r="CI150" s="645">
        <f>AJ150+AP150+AV150+BB150+BH150+BN150+BT150+BZ150</f>
        <v>0</v>
      </c>
      <c r="CJ150" s="292">
        <f>AK150+AQ150+AW150+BC150+BI150+BO150+BU150+CA150</f>
        <v>7150</v>
      </c>
      <c r="CK150" s="293">
        <f>AM150+AS150+AY150+BE150+BK150+BQ150+BW150+CC150</f>
        <v>3460</v>
      </c>
      <c r="CL150" s="294">
        <f>AO150+AU150+BA150+BG150+BM150+BS150+BY150+CE150</f>
        <v>207</v>
      </c>
      <c r="CM150" s="616"/>
      <c r="CN150" s="617">
        <f>CL149-CL150</f>
        <v>-207</v>
      </c>
      <c r="CO150" s="618"/>
      <c r="CP150" s="451"/>
      <c r="CQ150" s="451"/>
      <c r="CR150" s="451"/>
      <c r="CS150" s="451"/>
      <c r="CT150" s="451"/>
      <c r="CU150" s="451"/>
      <c r="CV150" s="451"/>
      <c r="CW150" s="451"/>
      <c r="CX150" s="451"/>
      <c r="CY150" s="451"/>
    </row>
    <row r="151" spans="1:176" s="453" customFormat="1" ht="24" thickTop="1" thickBot="1" x14ac:dyDescent="0.45">
      <c r="F151" s="884" t="s">
        <v>376</v>
      </c>
      <c r="G151" s="885"/>
      <c r="H151" s="885"/>
      <c r="I151" s="885"/>
      <c r="J151" s="885"/>
      <c r="K151" s="885"/>
      <c r="L151" s="885"/>
      <c r="M151" s="885"/>
      <c r="N151" s="885"/>
      <c r="O151" s="885"/>
      <c r="P151" s="885"/>
      <c r="Q151" s="885"/>
      <c r="R151" s="885"/>
      <c r="S151" s="885"/>
      <c r="T151" s="885"/>
      <c r="U151" s="885"/>
      <c r="V151" s="885"/>
      <c r="W151" s="885"/>
      <c r="X151" s="886"/>
      <c r="Y151" s="454"/>
      <c r="Z151" s="455"/>
      <c r="AA151" s="456"/>
      <c r="AB151" s="457"/>
      <c r="AC151" s="458"/>
      <c r="AD151" s="459"/>
      <c r="AE151" s="460"/>
      <c r="AF151" s="461"/>
      <c r="AG151" s="462"/>
      <c r="AH151" s="463"/>
      <c r="AI151" s="458"/>
      <c r="AJ151" s="464"/>
      <c r="AK151" s="619"/>
      <c r="AL151" s="425"/>
      <c r="AM151" s="879">
        <f>ROUND(AM150/(AL119),0)</f>
        <v>31</v>
      </c>
      <c r="AN151" s="879"/>
      <c r="AO151" s="425"/>
      <c r="AP151" s="425"/>
      <c r="AQ151" s="620"/>
      <c r="AR151" s="425"/>
      <c r="AS151" s="879">
        <f>ROUND(AS150/AR34,0)</f>
        <v>28</v>
      </c>
      <c r="AT151" s="879"/>
      <c r="AU151" s="879"/>
      <c r="AV151" s="880"/>
      <c r="AW151" s="619"/>
      <c r="AX151" s="425"/>
      <c r="AY151" s="879">
        <f>ROUND(AY150/AX34,0)</f>
        <v>28</v>
      </c>
      <c r="AZ151" s="879"/>
      <c r="BA151" s="425"/>
      <c r="BB151" s="425"/>
      <c r="BC151" s="620"/>
      <c r="BD151" s="425"/>
      <c r="BE151" s="879">
        <f>ROUND(BE150/BD34,0)</f>
        <v>27</v>
      </c>
      <c r="BF151" s="879"/>
      <c r="BG151" s="879"/>
      <c r="BH151" s="880"/>
      <c r="BI151" s="619"/>
      <c r="BJ151" s="425"/>
      <c r="BK151" s="879">
        <f>ROUND(BK150/BJ119,0)</f>
        <v>27</v>
      </c>
      <c r="BL151" s="879"/>
      <c r="BM151" s="425"/>
      <c r="BN151" s="425"/>
      <c r="BO151" s="620"/>
      <c r="BP151" s="425"/>
      <c r="BQ151" s="879">
        <f>ROUND(BQ150/BP34,0)</f>
        <v>30</v>
      </c>
      <c r="BR151" s="879"/>
      <c r="BS151" s="879"/>
      <c r="BT151" s="880"/>
      <c r="BU151" s="619"/>
      <c r="BV151" s="425"/>
      <c r="BW151" s="879">
        <f>ROUND(BW150/BV119,0)</f>
        <v>30</v>
      </c>
      <c r="BX151" s="879"/>
      <c r="BY151" s="879"/>
      <c r="BZ151" s="880"/>
      <c r="CA151" s="620"/>
      <c r="CB151" s="425"/>
      <c r="CC151" s="879"/>
      <c r="CD151" s="879"/>
      <c r="CE151" s="879"/>
      <c r="CF151" s="880"/>
      <c r="CG151" s="621"/>
      <c r="CH151" s="622"/>
      <c r="CI151" s="646"/>
      <c r="CJ151" s="623"/>
      <c r="CK151" s="465">
        <f>CK38+CK88</f>
        <v>3460</v>
      </c>
      <c r="CL151" s="466"/>
      <c r="CM151" s="623"/>
      <c r="CN151" s="623"/>
      <c r="CO151" s="150"/>
      <c r="CP151" s="467"/>
      <c r="CQ151" s="467"/>
      <c r="CR151" s="467"/>
      <c r="CS151" s="467"/>
      <c r="CT151" s="467"/>
      <c r="CU151" s="467"/>
      <c r="CV151" s="467"/>
      <c r="CW151" s="467"/>
      <c r="CX151" s="467"/>
      <c r="CY151" s="467"/>
    </row>
    <row r="152" spans="1:176" s="453" customFormat="1" ht="22.5" customHeight="1" thickTop="1" x14ac:dyDescent="0.25">
      <c r="F152" s="862" t="s">
        <v>377</v>
      </c>
      <c r="G152" s="863"/>
      <c r="H152" s="863"/>
      <c r="I152" s="863"/>
      <c r="J152" s="863"/>
      <c r="K152" s="863"/>
      <c r="L152" s="863"/>
      <c r="M152" s="863"/>
      <c r="N152" s="863"/>
      <c r="O152" s="863"/>
      <c r="P152" s="863"/>
      <c r="Q152" s="863"/>
      <c r="R152" s="863"/>
      <c r="S152" s="863"/>
      <c r="T152" s="863"/>
      <c r="U152" s="863"/>
      <c r="V152" s="863"/>
      <c r="W152" s="863"/>
      <c r="X152" s="864"/>
      <c r="Y152" s="868">
        <f>SUM(AK152:CF152)</f>
        <v>2</v>
      </c>
      <c r="Z152" s="872"/>
      <c r="AA152" s="873"/>
      <c r="AB152" s="874"/>
      <c r="AC152" s="875"/>
      <c r="AD152" s="867"/>
      <c r="AE152" s="873"/>
      <c r="AF152" s="867"/>
      <c r="AG152" s="873"/>
      <c r="AH152" s="867"/>
      <c r="AI152" s="873"/>
      <c r="AJ152" s="874"/>
      <c r="AK152" s="876"/>
      <c r="AL152" s="876"/>
      <c r="AM152" s="876"/>
      <c r="AN152" s="876"/>
      <c r="AO152" s="876"/>
      <c r="AP152" s="876"/>
      <c r="AQ152" s="877"/>
      <c r="AR152" s="876"/>
      <c r="AS152" s="876"/>
      <c r="AT152" s="876"/>
      <c r="AU152" s="876"/>
      <c r="AV152" s="878"/>
      <c r="AW152" s="876"/>
      <c r="AX152" s="876"/>
      <c r="AY152" s="876"/>
      <c r="AZ152" s="876"/>
      <c r="BA152" s="876"/>
      <c r="BB152" s="876"/>
      <c r="BC152" s="877"/>
      <c r="BD152" s="876"/>
      <c r="BE152" s="876"/>
      <c r="BF152" s="876"/>
      <c r="BG152" s="876"/>
      <c r="BH152" s="878"/>
      <c r="BI152" s="876"/>
      <c r="BJ152" s="876"/>
      <c r="BK152" s="876"/>
      <c r="BL152" s="876"/>
      <c r="BM152" s="876"/>
      <c r="BN152" s="876"/>
      <c r="BO152" s="868"/>
      <c r="BP152" s="869"/>
      <c r="BQ152" s="869"/>
      <c r="BR152" s="869"/>
      <c r="BS152" s="869"/>
      <c r="BT152" s="870"/>
      <c r="BU152" s="868">
        <v>2</v>
      </c>
      <c r="BV152" s="869"/>
      <c r="BW152" s="869"/>
      <c r="BX152" s="869"/>
      <c r="BY152" s="869"/>
      <c r="BZ152" s="870"/>
      <c r="CA152" s="871"/>
      <c r="CB152" s="774"/>
      <c r="CC152" s="774"/>
      <c r="CD152" s="774"/>
      <c r="CE152" s="774"/>
      <c r="CF152" s="812"/>
      <c r="CG152" s="468"/>
      <c r="CH152" s="469"/>
      <c r="CI152" s="643"/>
      <c r="CJ152" s="470">
        <f>CG150+BF161+AU161+AU162+AU163+AU164</f>
        <v>240</v>
      </c>
      <c r="CK152" s="471"/>
      <c r="CL152" s="472"/>
      <c r="CM152" s="472"/>
      <c r="CN152" s="472"/>
      <c r="CO152" s="472"/>
      <c r="CP152" s="472"/>
      <c r="CQ152" s="472"/>
      <c r="CR152" s="472"/>
      <c r="CS152" s="472"/>
      <c r="CT152" s="472"/>
      <c r="CU152" s="472"/>
      <c r="CV152" s="472"/>
      <c r="CW152" s="472"/>
      <c r="CX152" s="472"/>
      <c r="CY152" s="472"/>
    </row>
    <row r="153" spans="1:176" s="453" customFormat="1" ht="21" customHeight="1" x14ac:dyDescent="0.25">
      <c r="F153" s="862" t="s">
        <v>378</v>
      </c>
      <c r="G153" s="863"/>
      <c r="H153" s="863"/>
      <c r="I153" s="863"/>
      <c r="J153" s="863"/>
      <c r="K153" s="863"/>
      <c r="L153" s="863"/>
      <c r="M153" s="863"/>
      <c r="N153" s="863"/>
      <c r="O153" s="863"/>
      <c r="P153" s="863"/>
      <c r="Q153" s="863"/>
      <c r="R153" s="863"/>
      <c r="S153" s="863"/>
      <c r="T153" s="863"/>
      <c r="U153" s="863"/>
      <c r="V153" s="863"/>
      <c r="W153" s="863"/>
      <c r="X153" s="864"/>
      <c r="Y153" s="868">
        <f>SUM(AK153:CF153)</f>
        <v>3</v>
      </c>
      <c r="Z153" s="872"/>
      <c r="AA153" s="873"/>
      <c r="AB153" s="874"/>
      <c r="AC153" s="875"/>
      <c r="AD153" s="867"/>
      <c r="AE153" s="873"/>
      <c r="AF153" s="867"/>
      <c r="AG153" s="873"/>
      <c r="AH153" s="867"/>
      <c r="AI153" s="873"/>
      <c r="AJ153" s="874"/>
      <c r="AK153" s="876"/>
      <c r="AL153" s="876"/>
      <c r="AM153" s="876"/>
      <c r="AN153" s="876"/>
      <c r="AO153" s="876"/>
      <c r="AP153" s="876"/>
      <c r="AQ153" s="868">
        <v>1</v>
      </c>
      <c r="AR153" s="869"/>
      <c r="AS153" s="869"/>
      <c r="AT153" s="869"/>
      <c r="AU153" s="869"/>
      <c r="AV153" s="870"/>
      <c r="AW153" s="869"/>
      <c r="AX153" s="869"/>
      <c r="AY153" s="869"/>
      <c r="AZ153" s="869"/>
      <c r="BA153" s="869"/>
      <c r="BB153" s="869"/>
      <c r="BC153" s="868"/>
      <c r="BD153" s="869"/>
      <c r="BE153" s="869"/>
      <c r="BF153" s="869"/>
      <c r="BG153" s="869"/>
      <c r="BH153" s="870"/>
      <c r="BI153" s="869"/>
      <c r="BJ153" s="869"/>
      <c r="BK153" s="869"/>
      <c r="BL153" s="869"/>
      <c r="BM153" s="869"/>
      <c r="BN153" s="869"/>
      <c r="BO153" s="868">
        <v>1</v>
      </c>
      <c r="BP153" s="869"/>
      <c r="BQ153" s="869"/>
      <c r="BR153" s="869"/>
      <c r="BS153" s="869"/>
      <c r="BT153" s="870"/>
      <c r="BU153" s="869">
        <v>1</v>
      </c>
      <c r="BV153" s="869"/>
      <c r="BW153" s="869"/>
      <c r="BX153" s="869"/>
      <c r="BY153" s="869"/>
      <c r="BZ153" s="869"/>
      <c r="CA153" s="859"/>
      <c r="CB153" s="860"/>
      <c r="CC153" s="860"/>
      <c r="CD153" s="860"/>
      <c r="CE153" s="860"/>
      <c r="CF153" s="861"/>
      <c r="CG153" s="468"/>
      <c r="CH153" s="469"/>
      <c r="CI153" s="643"/>
      <c r="CJ153" s="470"/>
      <c r="CK153" s="472"/>
      <c r="CL153" s="472"/>
      <c r="CM153" s="472"/>
      <c r="CN153" s="472"/>
      <c r="CO153" s="472"/>
      <c r="CP153" s="472"/>
      <c r="CQ153" s="472"/>
      <c r="CR153" s="472"/>
      <c r="CS153" s="472"/>
      <c r="CT153" s="472"/>
      <c r="CU153" s="472"/>
      <c r="CV153" s="472"/>
      <c r="CW153" s="472"/>
      <c r="CX153" s="472"/>
      <c r="CY153" s="472"/>
    </row>
    <row r="154" spans="1:176" s="453" customFormat="1" ht="23.25" customHeight="1" x14ac:dyDescent="0.25">
      <c r="E154" s="473"/>
      <c r="F154" s="862" t="s">
        <v>379</v>
      </c>
      <c r="G154" s="863"/>
      <c r="H154" s="863"/>
      <c r="I154" s="863"/>
      <c r="J154" s="863"/>
      <c r="K154" s="863"/>
      <c r="L154" s="863"/>
      <c r="M154" s="863"/>
      <c r="N154" s="863"/>
      <c r="O154" s="863"/>
      <c r="P154" s="863"/>
      <c r="Q154" s="863"/>
      <c r="R154" s="863"/>
      <c r="S154" s="863"/>
      <c r="T154" s="863"/>
      <c r="U154" s="863"/>
      <c r="V154" s="863"/>
      <c r="W154" s="863"/>
      <c r="X154" s="864"/>
      <c r="Y154" s="848">
        <f>SUM(AK154:CF154)</f>
        <v>31</v>
      </c>
      <c r="Z154" s="865"/>
      <c r="AA154" s="474"/>
      <c r="AB154" s="469"/>
      <c r="AC154" s="475"/>
      <c r="AD154" s="476"/>
      <c r="AE154" s="866"/>
      <c r="AF154" s="867"/>
      <c r="AG154" s="474"/>
      <c r="AH154" s="476"/>
      <c r="AI154" s="474"/>
      <c r="AJ154" s="469"/>
      <c r="AK154" s="848">
        <v>5</v>
      </c>
      <c r="AL154" s="849"/>
      <c r="AM154" s="849"/>
      <c r="AN154" s="849"/>
      <c r="AO154" s="849"/>
      <c r="AP154" s="850"/>
      <c r="AQ154" s="848">
        <v>5</v>
      </c>
      <c r="AR154" s="849"/>
      <c r="AS154" s="849"/>
      <c r="AT154" s="849"/>
      <c r="AU154" s="849"/>
      <c r="AV154" s="850"/>
      <c r="AW154" s="848">
        <v>4</v>
      </c>
      <c r="AX154" s="849"/>
      <c r="AY154" s="849"/>
      <c r="AZ154" s="849"/>
      <c r="BA154" s="849"/>
      <c r="BB154" s="850"/>
      <c r="BC154" s="848">
        <v>4</v>
      </c>
      <c r="BD154" s="849"/>
      <c r="BE154" s="849"/>
      <c r="BF154" s="849"/>
      <c r="BG154" s="849"/>
      <c r="BH154" s="850"/>
      <c r="BI154" s="848">
        <v>3</v>
      </c>
      <c r="BJ154" s="849"/>
      <c r="BK154" s="849"/>
      <c r="BL154" s="849"/>
      <c r="BM154" s="849"/>
      <c r="BN154" s="850"/>
      <c r="BO154" s="848">
        <v>5</v>
      </c>
      <c r="BP154" s="849"/>
      <c r="BQ154" s="849"/>
      <c r="BR154" s="849"/>
      <c r="BS154" s="849"/>
      <c r="BT154" s="850"/>
      <c r="BU154" s="848">
        <v>5</v>
      </c>
      <c r="BV154" s="849"/>
      <c r="BW154" s="849"/>
      <c r="BX154" s="849"/>
      <c r="BY154" s="849"/>
      <c r="BZ154" s="850"/>
      <c r="CA154" s="848">
        <f>COUNTIF($U40:$V97,"8")+COUNTIF($U100:$V134,"8")</f>
        <v>0</v>
      </c>
      <c r="CB154" s="849"/>
      <c r="CC154" s="849"/>
      <c r="CD154" s="849"/>
      <c r="CE154" s="849"/>
      <c r="CF154" s="850"/>
      <c r="CG154" s="477"/>
      <c r="CH154" s="469"/>
      <c r="CI154" s="643"/>
      <c r="CJ154" s="478"/>
      <c r="CK154" s="478"/>
      <c r="CL154" s="478"/>
      <c r="CM154" s="478"/>
      <c r="CN154" s="478"/>
      <c r="CO154" s="478"/>
      <c r="CP154" s="478"/>
      <c r="CQ154" s="478"/>
      <c r="CR154" s="478"/>
      <c r="CS154" s="478"/>
      <c r="CT154" s="478"/>
      <c r="CU154" s="478"/>
      <c r="CV154" s="478"/>
      <c r="CW154" s="478"/>
      <c r="CX154" s="478"/>
      <c r="CY154" s="478"/>
    </row>
    <row r="155" spans="1:176" s="453" customFormat="1" ht="24" customHeight="1" thickBot="1" x14ac:dyDescent="0.3">
      <c r="F155" s="851" t="s">
        <v>380</v>
      </c>
      <c r="G155" s="852"/>
      <c r="H155" s="852"/>
      <c r="I155" s="852"/>
      <c r="J155" s="852"/>
      <c r="K155" s="852"/>
      <c r="L155" s="852"/>
      <c r="M155" s="852"/>
      <c r="N155" s="852"/>
      <c r="O155" s="852"/>
      <c r="P155" s="852"/>
      <c r="Q155" s="852"/>
      <c r="R155" s="852"/>
      <c r="S155" s="852"/>
      <c r="T155" s="852"/>
      <c r="U155" s="852"/>
      <c r="V155" s="852"/>
      <c r="W155" s="852"/>
      <c r="X155" s="853"/>
      <c r="Y155" s="854">
        <f>SUM(AK155:CF155)</f>
        <v>32</v>
      </c>
      <c r="Z155" s="855"/>
      <c r="AA155" s="479"/>
      <c r="AB155" s="480"/>
      <c r="AC155" s="481"/>
      <c r="AD155" s="482"/>
      <c r="AE155" s="479"/>
      <c r="AF155" s="482"/>
      <c r="AG155" s="479"/>
      <c r="AH155" s="482"/>
      <c r="AI155" s="479"/>
      <c r="AJ155" s="480"/>
      <c r="AK155" s="839">
        <v>4</v>
      </c>
      <c r="AL155" s="840"/>
      <c r="AM155" s="840"/>
      <c r="AN155" s="840"/>
      <c r="AO155" s="840"/>
      <c r="AP155" s="841"/>
      <c r="AQ155" s="856">
        <v>3</v>
      </c>
      <c r="AR155" s="857"/>
      <c r="AS155" s="857"/>
      <c r="AT155" s="857"/>
      <c r="AU155" s="857"/>
      <c r="AV155" s="858"/>
      <c r="AW155" s="839">
        <v>4</v>
      </c>
      <c r="AX155" s="840"/>
      <c r="AY155" s="840"/>
      <c r="AZ155" s="840"/>
      <c r="BA155" s="840"/>
      <c r="BB155" s="841"/>
      <c r="BC155" s="839">
        <v>7</v>
      </c>
      <c r="BD155" s="840"/>
      <c r="BE155" s="840"/>
      <c r="BF155" s="840"/>
      <c r="BG155" s="840"/>
      <c r="BH155" s="841"/>
      <c r="BI155" s="856">
        <v>6</v>
      </c>
      <c r="BJ155" s="857"/>
      <c r="BK155" s="857"/>
      <c r="BL155" s="857"/>
      <c r="BM155" s="857"/>
      <c r="BN155" s="858"/>
      <c r="BO155" s="839">
        <v>4</v>
      </c>
      <c r="BP155" s="840"/>
      <c r="BQ155" s="840"/>
      <c r="BR155" s="840"/>
      <c r="BS155" s="840"/>
      <c r="BT155" s="841"/>
      <c r="BU155" s="839">
        <v>4</v>
      </c>
      <c r="BV155" s="840"/>
      <c r="BW155" s="840"/>
      <c r="BX155" s="840"/>
      <c r="BY155" s="840"/>
      <c r="BZ155" s="841"/>
      <c r="CA155" s="839"/>
      <c r="CB155" s="840"/>
      <c r="CC155" s="840"/>
      <c r="CD155" s="840"/>
      <c r="CE155" s="840"/>
      <c r="CF155" s="841"/>
      <c r="CG155" s="483"/>
      <c r="CH155" s="480"/>
      <c r="CI155" s="643"/>
      <c r="CJ155" s="478"/>
      <c r="CK155" s="478"/>
      <c r="CL155" s="478"/>
      <c r="CM155" s="478"/>
      <c r="CN155" s="478"/>
      <c r="CO155" s="478"/>
      <c r="CP155" s="478"/>
      <c r="CQ155" s="478"/>
      <c r="CR155" s="478"/>
      <c r="CS155" s="478"/>
      <c r="CT155" s="478"/>
      <c r="CU155" s="478"/>
      <c r="CV155" s="478"/>
      <c r="CW155" s="478"/>
      <c r="CX155" s="478"/>
      <c r="CY155" s="478"/>
    </row>
    <row r="156" spans="1:176" s="453" customFormat="1" ht="22.5" hidden="1" customHeight="1" thickTop="1" x14ac:dyDescent="0.25">
      <c r="F156" s="484"/>
      <c r="G156" s="484"/>
      <c r="H156" s="485"/>
      <c r="I156" s="485"/>
      <c r="J156" s="485"/>
      <c r="K156" s="485"/>
      <c r="L156" s="485"/>
      <c r="M156" s="485"/>
      <c r="N156" s="485"/>
      <c r="O156" s="485"/>
      <c r="P156" s="485"/>
      <c r="Q156" s="485"/>
      <c r="R156" s="485"/>
      <c r="S156" s="485"/>
      <c r="T156" s="485"/>
      <c r="U156" s="485"/>
      <c r="V156" s="485"/>
      <c r="W156" s="485"/>
      <c r="X156" s="485"/>
      <c r="Y156" s="485"/>
      <c r="Z156" s="485"/>
      <c r="AA156" s="485"/>
      <c r="AB156" s="485"/>
      <c r="AC156" s="485"/>
      <c r="AD156" s="485"/>
      <c r="AE156" s="485"/>
      <c r="AF156" s="485"/>
      <c r="AG156" s="485"/>
      <c r="AH156" s="486"/>
      <c r="AI156" s="486"/>
      <c r="AJ156" s="485"/>
      <c r="AK156" s="485"/>
      <c r="AL156" s="485"/>
      <c r="AM156" s="485"/>
      <c r="AN156" s="485"/>
      <c r="AO156" s="485"/>
      <c r="AP156" s="487">
        <f>AO150+AU150</f>
        <v>60</v>
      </c>
      <c r="AQ156" s="485"/>
      <c r="AR156" s="485"/>
      <c r="AS156" s="485"/>
      <c r="AT156" s="485"/>
      <c r="AU156" s="485"/>
      <c r="AV156" s="485"/>
      <c r="AW156" s="485"/>
      <c r="AX156" s="485"/>
      <c r="AY156" s="485"/>
      <c r="AZ156" s="486"/>
      <c r="BA156" s="486"/>
      <c r="BB156" s="488">
        <f>BA150+BG150</f>
        <v>60</v>
      </c>
      <c r="BC156" s="486"/>
      <c r="BD156" s="486"/>
      <c r="BE156" s="486"/>
      <c r="BF156" s="486"/>
      <c r="BG156" s="486"/>
      <c r="BH156" s="488"/>
      <c r="BI156" s="486"/>
      <c r="BJ156" s="486"/>
      <c r="BK156" s="486"/>
      <c r="BL156" s="486"/>
      <c r="BM156" s="486"/>
      <c r="BN156" s="488">
        <f>BM150+BS150+AU161</f>
        <v>60</v>
      </c>
      <c r="BO156" s="486"/>
      <c r="BP156" s="486"/>
      <c r="BQ156" s="486"/>
      <c r="BR156" s="485"/>
      <c r="BS156" s="485"/>
      <c r="BT156" s="487"/>
      <c r="BU156" s="485"/>
      <c r="BV156" s="485"/>
      <c r="BW156" s="485"/>
      <c r="BX156" s="485"/>
      <c r="BY156" s="485"/>
      <c r="BZ156" s="487">
        <f>BY150+BF161+AU164+AU163+AU162</f>
        <v>60</v>
      </c>
      <c r="CA156" s="485"/>
      <c r="CB156" s="485"/>
      <c r="CC156" s="485"/>
      <c r="CD156" s="486"/>
      <c r="CE156" s="486"/>
      <c r="CF156" s="486"/>
      <c r="CG156" s="485"/>
      <c r="CH156" s="485"/>
      <c r="CI156" s="190"/>
      <c r="CJ156" s="472"/>
      <c r="CK156" s="472"/>
      <c r="CL156" s="472"/>
      <c r="CM156" s="472"/>
      <c r="CN156" s="472"/>
      <c r="CO156" s="472"/>
      <c r="CP156" s="478"/>
      <c r="CQ156" s="478"/>
      <c r="CR156" s="478"/>
      <c r="CS156" s="478"/>
      <c r="CT156" s="478"/>
      <c r="CU156" s="478"/>
      <c r="CV156" s="478"/>
      <c r="CW156" s="478"/>
      <c r="CX156" s="478"/>
      <c r="CY156" s="478"/>
    </row>
    <row r="157" spans="1:176" s="453" customFormat="1" ht="22.5" hidden="1" customHeight="1" x14ac:dyDescent="0.25">
      <c r="F157" s="489"/>
      <c r="G157" s="489"/>
      <c r="H157" s="490"/>
      <c r="I157" s="490"/>
      <c r="J157" s="490"/>
      <c r="K157" s="490"/>
      <c r="L157" s="490"/>
      <c r="M157" s="490"/>
      <c r="N157" s="490"/>
      <c r="O157" s="490"/>
      <c r="P157" s="490"/>
      <c r="Q157" s="490"/>
      <c r="R157" s="490"/>
      <c r="S157" s="490"/>
      <c r="T157" s="490"/>
      <c r="U157" s="490"/>
      <c r="V157" s="490"/>
      <c r="W157" s="490"/>
      <c r="X157" s="490"/>
      <c r="Y157" s="490"/>
      <c r="Z157" s="490"/>
      <c r="AA157" s="490"/>
      <c r="AB157" s="490"/>
      <c r="AC157" s="490"/>
      <c r="AD157" s="490"/>
      <c r="AE157" s="490"/>
      <c r="AF157" s="490"/>
      <c r="AG157" s="490"/>
      <c r="AH157" s="491"/>
      <c r="AI157" s="491"/>
      <c r="AJ157" s="490"/>
      <c r="AK157" s="490">
        <f>AK150/25</f>
        <v>42.48</v>
      </c>
      <c r="AL157" s="490"/>
      <c r="AM157" s="490"/>
      <c r="AN157" s="490"/>
      <c r="AO157" s="490"/>
      <c r="AP157" s="490"/>
      <c r="AQ157" s="490">
        <f>AQ150/21</f>
        <v>48.761904761904759</v>
      </c>
      <c r="AR157" s="490"/>
      <c r="AS157" s="490"/>
      <c r="AT157" s="490"/>
      <c r="AU157" s="490"/>
      <c r="AV157" s="490"/>
      <c r="AW157" s="490">
        <f>AW150/21</f>
        <v>46.761904761904759</v>
      </c>
      <c r="AX157" s="490"/>
      <c r="AY157" s="490"/>
      <c r="AZ157" s="491"/>
      <c r="BA157" s="491"/>
      <c r="BB157" s="491"/>
      <c r="BC157" s="491">
        <f>BC150/22</f>
        <v>47.454545454545453</v>
      </c>
      <c r="BD157" s="491"/>
      <c r="BE157" s="491"/>
      <c r="BF157" s="491"/>
      <c r="BG157" s="491"/>
      <c r="BH157" s="491"/>
      <c r="BI157" s="491">
        <f>BI150/21</f>
        <v>46.19047619047619</v>
      </c>
      <c r="BJ157" s="491"/>
      <c r="BK157" s="491"/>
      <c r="BL157" s="491"/>
      <c r="BM157" s="491"/>
      <c r="BN157" s="491"/>
      <c r="BO157" s="491">
        <f>BO150/22</f>
        <v>47.636363636363633</v>
      </c>
      <c r="BP157" s="491"/>
      <c r="BQ157" s="491"/>
      <c r="BR157" s="490"/>
      <c r="BS157" s="490"/>
      <c r="BT157" s="490"/>
      <c r="BU157" s="490">
        <f>BU150/19</f>
        <v>53.684210526315788</v>
      </c>
      <c r="BV157" s="490"/>
      <c r="BW157" s="490"/>
      <c r="BX157" s="490"/>
      <c r="BY157" s="490"/>
      <c r="BZ157" s="490"/>
      <c r="CA157" s="490"/>
      <c r="CB157" s="490"/>
      <c r="CC157" s="490"/>
      <c r="CD157" s="491"/>
      <c r="CE157" s="491"/>
      <c r="CF157" s="491"/>
      <c r="CG157" s="490"/>
      <c r="CH157" s="490"/>
      <c r="CI157" s="190"/>
      <c r="CJ157" s="472"/>
      <c r="CK157" s="472"/>
      <c r="CL157" s="472"/>
      <c r="CM157" s="472"/>
      <c r="CN157" s="472"/>
      <c r="CO157" s="472"/>
      <c r="CP157" s="478"/>
      <c r="CQ157" s="478"/>
      <c r="CR157" s="478"/>
      <c r="CS157" s="478"/>
      <c r="CT157" s="478"/>
      <c r="CU157" s="478"/>
      <c r="CV157" s="478"/>
      <c r="CW157" s="478"/>
      <c r="CX157" s="478"/>
      <c r="CY157" s="478"/>
    </row>
    <row r="158" spans="1:176" s="453" customFormat="1" ht="13.95" customHeight="1" thickTop="1" thickBot="1" x14ac:dyDescent="0.3">
      <c r="F158" s="492"/>
      <c r="G158" s="492"/>
      <c r="H158" s="493"/>
      <c r="I158" s="493"/>
      <c r="J158" s="493"/>
      <c r="K158" s="493"/>
      <c r="L158" s="493"/>
      <c r="M158" s="493"/>
      <c r="N158" s="493"/>
      <c r="O158" s="493"/>
      <c r="P158" s="493"/>
      <c r="Q158" s="493"/>
      <c r="R158" s="493"/>
      <c r="S158" s="493"/>
      <c r="T158" s="493"/>
      <c r="U158" s="493"/>
      <c r="V158" s="493"/>
      <c r="W158" s="493"/>
      <c r="X158" s="493"/>
      <c r="Y158" s="493"/>
      <c r="Z158" s="493"/>
      <c r="AA158" s="493"/>
      <c r="AB158" s="493"/>
      <c r="AC158" s="493"/>
      <c r="AD158" s="493"/>
      <c r="AE158" s="493"/>
      <c r="AF158" s="493"/>
      <c r="AG158" s="493"/>
      <c r="AH158" s="494"/>
      <c r="AI158" s="494"/>
      <c r="AJ158" s="493"/>
      <c r="AK158" s="493"/>
      <c r="AL158" s="493"/>
      <c r="AM158" s="493"/>
      <c r="AN158" s="493"/>
      <c r="AO158" s="493"/>
      <c r="AP158" s="493"/>
      <c r="AQ158" s="493"/>
      <c r="AR158" s="493"/>
      <c r="AS158" s="493"/>
      <c r="AT158" s="493"/>
      <c r="AU158" s="493"/>
      <c r="AV158" s="493"/>
      <c r="AW158" s="493"/>
      <c r="AX158" s="493"/>
      <c r="AY158" s="493"/>
      <c r="AZ158" s="494"/>
      <c r="BA158" s="494"/>
      <c r="BB158" s="494"/>
      <c r="BC158" s="494"/>
      <c r="BD158" s="494"/>
      <c r="BE158" s="494"/>
      <c r="BF158" s="494"/>
      <c r="BG158" s="494"/>
      <c r="BH158" s="494"/>
      <c r="BI158" s="494"/>
      <c r="BJ158" s="494"/>
      <c r="BK158" s="494"/>
      <c r="BL158" s="494"/>
      <c r="BM158" s="494"/>
      <c r="BN158" s="494"/>
      <c r="BO158" s="494"/>
      <c r="BP158" s="494"/>
      <c r="BQ158" s="494"/>
      <c r="BR158" s="493"/>
      <c r="BS158" s="493"/>
      <c r="BT158" s="493"/>
      <c r="BU158" s="493"/>
      <c r="BV158" s="493"/>
      <c r="BW158" s="493"/>
      <c r="BX158" s="493"/>
      <c r="BY158" s="493"/>
      <c r="BZ158" s="493"/>
      <c r="CA158" s="493"/>
      <c r="CB158" s="493"/>
      <c r="CC158" s="493"/>
      <c r="CD158" s="494"/>
      <c r="CE158" s="494"/>
      <c r="CF158" s="494"/>
      <c r="CG158" s="493"/>
      <c r="CH158" s="493"/>
      <c r="CI158" s="495"/>
      <c r="CJ158" s="472"/>
      <c r="CK158" s="472"/>
      <c r="CL158" s="472"/>
      <c r="CM158" s="472"/>
      <c r="CN158" s="472"/>
      <c r="CO158" s="472"/>
      <c r="CP158" s="478"/>
      <c r="CQ158" s="478"/>
      <c r="CR158" s="478"/>
      <c r="CS158" s="478"/>
      <c r="CT158" s="478"/>
      <c r="CU158" s="478"/>
      <c r="CV158" s="478"/>
      <c r="CW158" s="478"/>
      <c r="CX158" s="478"/>
      <c r="CY158" s="478"/>
    </row>
    <row r="159" spans="1:176" s="497" customFormat="1" ht="28.2" customHeight="1" thickTop="1" thickBot="1" x14ac:dyDescent="0.5">
      <c r="A159" s="142"/>
      <c r="B159" s="142"/>
      <c r="C159" s="142"/>
      <c r="D159" s="142"/>
      <c r="E159" s="142"/>
      <c r="F159" s="842" t="s">
        <v>381</v>
      </c>
      <c r="G159" s="843"/>
      <c r="H159" s="843"/>
      <c r="I159" s="843"/>
      <c r="J159" s="843"/>
      <c r="K159" s="843"/>
      <c r="L159" s="843"/>
      <c r="M159" s="843"/>
      <c r="N159" s="843"/>
      <c r="O159" s="843"/>
      <c r="P159" s="843"/>
      <c r="Q159" s="843"/>
      <c r="R159" s="843"/>
      <c r="S159" s="843"/>
      <c r="T159" s="843"/>
      <c r="U159" s="843"/>
      <c r="V159" s="843"/>
      <c r="W159" s="843"/>
      <c r="X159" s="843"/>
      <c r="Y159" s="843"/>
      <c r="Z159" s="843"/>
      <c r="AA159" s="843"/>
      <c r="AB159" s="844"/>
      <c r="AC159" s="842" t="s">
        <v>382</v>
      </c>
      <c r="AD159" s="843"/>
      <c r="AE159" s="843"/>
      <c r="AF159" s="843"/>
      <c r="AG159" s="843"/>
      <c r="AH159" s="843"/>
      <c r="AI159" s="843"/>
      <c r="AJ159" s="843"/>
      <c r="AK159" s="843"/>
      <c r="AL159" s="843"/>
      <c r="AM159" s="843"/>
      <c r="AN159" s="843"/>
      <c r="AO159" s="843"/>
      <c r="AP159" s="843"/>
      <c r="AQ159" s="843"/>
      <c r="AR159" s="843"/>
      <c r="AS159" s="843"/>
      <c r="AT159" s="843"/>
      <c r="AU159" s="843"/>
      <c r="AV159" s="843"/>
      <c r="AW159" s="844"/>
      <c r="AX159" s="845" t="s">
        <v>383</v>
      </c>
      <c r="AY159" s="846"/>
      <c r="AZ159" s="846"/>
      <c r="BA159" s="846"/>
      <c r="BB159" s="846"/>
      <c r="BC159" s="846"/>
      <c r="BD159" s="846"/>
      <c r="BE159" s="846"/>
      <c r="BF159" s="846"/>
      <c r="BG159" s="846"/>
      <c r="BH159" s="846"/>
      <c r="BI159" s="847"/>
      <c r="BJ159" s="845" t="s">
        <v>384</v>
      </c>
      <c r="BK159" s="846"/>
      <c r="BL159" s="846"/>
      <c r="BM159" s="846"/>
      <c r="BN159" s="846"/>
      <c r="BO159" s="846"/>
      <c r="BP159" s="846"/>
      <c r="BQ159" s="846"/>
      <c r="BR159" s="846"/>
      <c r="BS159" s="846"/>
      <c r="BT159" s="846"/>
      <c r="BU159" s="846"/>
      <c r="BV159" s="846"/>
      <c r="BW159" s="846"/>
      <c r="BX159" s="846"/>
      <c r="BY159" s="846"/>
      <c r="BZ159" s="846"/>
      <c r="CA159" s="846"/>
      <c r="CB159" s="846"/>
      <c r="CC159" s="846"/>
      <c r="CD159" s="846"/>
      <c r="CE159" s="846"/>
      <c r="CF159" s="846"/>
      <c r="CG159" s="846"/>
      <c r="CH159" s="846"/>
      <c r="CI159" s="847"/>
      <c r="CJ159" s="478"/>
      <c r="CK159" s="496"/>
      <c r="CL159" s="496"/>
      <c r="DK159" s="498"/>
      <c r="DL159" s="498"/>
      <c r="DM159" s="498"/>
      <c r="DN159" s="498"/>
      <c r="DO159" s="498"/>
      <c r="DP159" s="498"/>
      <c r="DQ159" s="498"/>
      <c r="DR159" s="498"/>
      <c r="DS159" s="498"/>
      <c r="DT159" s="498"/>
      <c r="DU159" s="498"/>
      <c r="DV159" s="498"/>
      <c r="DW159" s="498"/>
      <c r="DX159" s="498"/>
      <c r="DY159" s="498"/>
      <c r="DZ159" s="498"/>
      <c r="EA159" s="498"/>
      <c r="EB159" s="498"/>
      <c r="EC159" s="499"/>
      <c r="ED159" s="499"/>
      <c r="EE159" s="498"/>
      <c r="EF159" s="498"/>
      <c r="EG159" s="498"/>
      <c r="EH159" s="498"/>
      <c r="EI159" s="498"/>
      <c r="EJ159" s="498"/>
      <c r="EK159" s="498"/>
      <c r="EL159" s="498"/>
      <c r="EM159" s="496"/>
      <c r="EN159" s="496"/>
      <c r="EO159" s="496"/>
      <c r="EP159" s="496"/>
      <c r="EQ159" s="496"/>
      <c r="ER159" s="496"/>
      <c r="ES159" s="496"/>
      <c r="ET159" s="500"/>
      <c r="EU159" s="500"/>
      <c r="EV159" s="500"/>
      <c r="EW159" s="500"/>
      <c r="EX159" s="500"/>
      <c r="EY159" s="500"/>
      <c r="EZ159" s="500"/>
      <c r="FA159" s="500"/>
      <c r="FB159" s="500"/>
      <c r="FC159" s="500"/>
      <c r="FD159" s="500"/>
      <c r="FE159" s="500"/>
      <c r="FF159" s="500"/>
      <c r="FG159" s="500"/>
      <c r="FH159" s="500"/>
      <c r="FI159" s="500"/>
      <c r="FJ159" s="500"/>
      <c r="FK159" s="500"/>
      <c r="FL159" s="500"/>
      <c r="FM159" s="500"/>
      <c r="FN159" s="500"/>
      <c r="FO159" s="500"/>
      <c r="FP159" s="500"/>
      <c r="FQ159" s="500"/>
      <c r="FR159" s="500"/>
      <c r="FS159" s="500"/>
      <c r="FT159" s="501"/>
    </row>
    <row r="160" spans="1:176" s="497" customFormat="1" ht="48.6" customHeight="1" thickTop="1" thickBot="1" x14ac:dyDescent="0.5">
      <c r="A160" s="142"/>
      <c r="B160" s="142"/>
      <c r="C160" s="142"/>
      <c r="D160" s="142"/>
      <c r="E160" s="142"/>
      <c r="F160" s="836" t="s">
        <v>385</v>
      </c>
      <c r="G160" s="837"/>
      <c r="H160" s="837"/>
      <c r="I160" s="837"/>
      <c r="J160" s="837"/>
      <c r="K160" s="837"/>
      <c r="L160" s="837"/>
      <c r="M160" s="837"/>
      <c r="N160" s="837"/>
      <c r="O160" s="837"/>
      <c r="P160" s="837"/>
      <c r="Q160" s="837"/>
      <c r="R160" s="837"/>
      <c r="S160" s="817"/>
      <c r="T160" s="817"/>
      <c r="U160" s="818"/>
      <c r="V160" s="816" t="s">
        <v>386</v>
      </c>
      <c r="W160" s="817"/>
      <c r="X160" s="818"/>
      <c r="Y160" s="816" t="s">
        <v>387</v>
      </c>
      <c r="Z160" s="817"/>
      <c r="AA160" s="817"/>
      <c r="AB160" s="823"/>
      <c r="AC160" s="836" t="s">
        <v>385</v>
      </c>
      <c r="AD160" s="837"/>
      <c r="AE160" s="837"/>
      <c r="AF160" s="837"/>
      <c r="AG160" s="837"/>
      <c r="AH160" s="837"/>
      <c r="AI160" s="837"/>
      <c r="AJ160" s="837"/>
      <c r="AK160" s="837"/>
      <c r="AL160" s="837"/>
      <c r="AM160" s="837"/>
      <c r="AN160" s="838"/>
      <c r="AO160" s="816" t="s">
        <v>386</v>
      </c>
      <c r="AP160" s="817"/>
      <c r="AQ160" s="818"/>
      <c r="AR160" s="816" t="s">
        <v>387</v>
      </c>
      <c r="AS160" s="817"/>
      <c r="AT160" s="818"/>
      <c r="AU160" s="819" t="s">
        <v>388</v>
      </c>
      <c r="AV160" s="820"/>
      <c r="AW160" s="821"/>
      <c r="AX160" s="822" t="s">
        <v>386</v>
      </c>
      <c r="AY160" s="817"/>
      <c r="AZ160" s="817"/>
      <c r="BA160" s="818"/>
      <c r="BB160" s="816" t="s">
        <v>387</v>
      </c>
      <c r="BC160" s="817"/>
      <c r="BD160" s="817"/>
      <c r="BE160" s="818"/>
      <c r="BF160" s="816" t="s">
        <v>388</v>
      </c>
      <c r="BG160" s="817"/>
      <c r="BH160" s="817"/>
      <c r="BI160" s="823"/>
      <c r="BJ160" s="824" t="s">
        <v>469</v>
      </c>
      <c r="BK160" s="825"/>
      <c r="BL160" s="825"/>
      <c r="BM160" s="825"/>
      <c r="BN160" s="825"/>
      <c r="BO160" s="825"/>
      <c r="BP160" s="825"/>
      <c r="BQ160" s="825"/>
      <c r="BR160" s="825"/>
      <c r="BS160" s="825"/>
      <c r="BT160" s="825"/>
      <c r="BU160" s="825"/>
      <c r="BV160" s="825"/>
      <c r="BW160" s="825"/>
      <c r="BX160" s="825"/>
      <c r="BY160" s="825"/>
      <c r="BZ160" s="825"/>
      <c r="CA160" s="825"/>
      <c r="CB160" s="825"/>
      <c r="CC160" s="825"/>
      <c r="CD160" s="825"/>
      <c r="CE160" s="825"/>
      <c r="CF160" s="825"/>
      <c r="CG160" s="825"/>
      <c r="CH160" s="825"/>
      <c r="CI160" s="826"/>
      <c r="CJ160" s="478"/>
      <c r="CK160" s="496"/>
      <c r="CL160" s="496"/>
      <c r="DK160" s="498"/>
      <c r="DL160" s="498"/>
      <c r="DM160" s="498"/>
      <c r="DN160" s="498"/>
      <c r="DO160" s="498"/>
      <c r="DP160" s="498"/>
      <c r="DQ160" s="498"/>
      <c r="DR160" s="498"/>
      <c r="DS160" s="498"/>
      <c r="DT160" s="498"/>
      <c r="DU160" s="498"/>
      <c r="DV160" s="498"/>
      <c r="DW160" s="498"/>
      <c r="DX160" s="498"/>
      <c r="DY160" s="498"/>
      <c r="DZ160" s="498"/>
      <c r="EA160" s="498"/>
      <c r="EB160" s="498"/>
      <c r="EC160" s="498"/>
      <c r="ED160" s="498"/>
      <c r="EE160" s="498"/>
      <c r="EF160" s="498"/>
      <c r="EG160" s="498"/>
      <c r="EH160" s="498"/>
      <c r="EI160" s="498"/>
      <c r="EJ160" s="498"/>
      <c r="EK160" s="498"/>
      <c r="EL160" s="498"/>
      <c r="EM160" s="496"/>
      <c r="EN160" s="496"/>
      <c r="EO160" s="496"/>
      <c r="EP160" s="496"/>
      <c r="EQ160" s="496"/>
      <c r="ER160" s="496"/>
      <c r="ES160" s="496"/>
      <c r="ET160" s="500"/>
      <c r="EU160" s="500"/>
      <c r="EV160" s="500"/>
      <c r="EW160" s="500"/>
      <c r="EX160" s="500"/>
      <c r="EY160" s="500"/>
      <c r="EZ160" s="500"/>
      <c r="FA160" s="500"/>
      <c r="FB160" s="500"/>
      <c r="FC160" s="500"/>
      <c r="FD160" s="500"/>
      <c r="FE160" s="500"/>
      <c r="FF160" s="500"/>
      <c r="FG160" s="500"/>
      <c r="FH160" s="500"/>
      <c r="FI160" s="500"/>
      <c r="FJ160" s="500"/>
      <c r="FK160" s="500"/>
      <c r="FL160" s="500"/>
      <c r="FM160" s="500"/>
      <c r="FN160" s="500"/>
      <c r="FO160" s="500"/>
      <c r="FP160" s="500"/>
      <c r="FQ160" s="500"/>
      <c r="FR160" s="500"/>
      <c r="FS160" s="500"/>
      <c r="FT160" s="501"/>
    </row>
    <row r="161" spans="1:176" s="497" customFormat="1" ht="21.6" customHeight="1" thickTop="1" x14ac:dyDescent="0.45">
      <c r="A161" s="142"/>
      <c r="B161" s="142"/>
      <c r="C161" s="142"/>
      <c r="D161" s="142"/>
      <c r="E161" s="142"/>
      <c r="F161" s="810" t="s">
        <v>389</v>
      </c>
      <c r="G161" s="811"/>
      <c r="H161" s="811"/>
      <c r="I161" s="811"/>
      <c r="J161" s="811"/>
      <c r="K161" s="811"/>
      <c r="L161" s="811"/>
      <c r="M161" s="811"/>
      <c r="N161" s="811"/>
      <c r="O161" s="811"/>
      <c r="P161" s="811"/>
      <c r="Q161" s="811"/>
      <c r="R161" s="811"/>
      <c r="S161" s="774"/>
      <c r="T161" s="774"/>
      <c r="U161" s="809"/>
      <c r="V161" s="773">
        <v>2</v>
      </c>
      <c r="W161" s="774"/>
      <c r="X161" s="809"/>
      <c r="Y161" s="773">
        <v>4</v>
      </c>
      <c r="Z161" s="774"/>
      <c r="AA161" s="774"/>
      <c r="AB161" s="812"/>
      <c r="AC161" s="490"/>
      <c r="AD161" s="221" t="s">
        <v>390</v>
      </c>
      <c r="AE161" s="490"/>
      <c r="AF161" s="490"/>
      <c r="AG161" s="490"/>
      <c r="AH161" s="490"/>
      <c r="AI161" s="490"/>
      <c r="AJ161" s="490"/>
      <c r="AK161" s="490"/>
      <c r="AL161" s="490"/>
      <c r="AM161" s="490"/>
      <c r="AN161" s="490"/>
      <c r="AO161" s="813">
        <v>6</v>
      </c>
      <c r="AP161" s="814"/>
      <c r="AQ161" s="815"/>
      <c r="AR161" s="813">
        <v>3</v>
      </c>
      <c r="AS161" s="814"/>
      <c r="AT161" s="815"/>
      <c r="AU161" s="813">
        <v>5</v>
      </c>
      <c r="AV161" s="814"/>
      <c r="AW161" s="814"/>
      <c r="AX161" s="829">
        <v>8</v>
      </c>
      <c r="AY161" s="830"/>
      <c r="AZ161" s="830"/>
      <c r="BA161" s="831"/>
      <c r="BB161" s="834">
        <v>10</v>
      </c>
      <c r="BC161" s="830"/>
      <c r="BD161" s="830"/>
      <c r="BE161" s="831"/>
      <c r="BF161" s="834">
        <v>15</v>
      </c>
      <c r="BG161" s="830"/>
      <c r="BH161" s="830"/>
      <c r="BI161" s="835"/>
      <c r="BJ161" s="791"/>
      <c r="BK161" s="792"/>
      <c r="BL161" s="792"/>
      <c r="BM161" s="792"/>
      <c r="BN161" s="792"/>
      <c r="BO161" s="792"/>
      <c r="BP161" s="792"/>
      <c r="BQ161" s="792"/>
      <c r="BR161" s="792"/>
      <c r="BS161" s="792"/>
      <c r="BT161" s="792"/>
      <c r="BU161" s="792"/>
      <c r="BV161" s="792"/>
      <c r="BW161" s="792"/>
      <c r="BX161" s="792"/>
      <c r="BY161" s="792"/>
      <c r="BZ161" s="792"/>
      <c r="CA161" s="792"/>
      <c r="CB161" s="792"/>
      <c r="CC161" s="792"/>
      <c r="CD161" s="792"/>
      <c r="CE161" s="792"/>
      <c r="CF161" s="792"/>
      <c r="CG161" s="792"/>
      <c r="CH161" s="792"/>
      <c r="CI161" s="827"/>
      <c r="CJ161" s="478"/>
      <c r="CK161" s="496"/>
      <c r="CL161" s="496"/>
      <c r="CM161" s="502"/>
      <c r="CN161" s="499"/>
      <c r="CO161" s="499"/>
      <c r="CP161" s="499"/>
      <c r="CQ161" s="499"/>
      <c r="CR161" s="499"/>
      <c r="CS161" s="499"/>
      <c r="CT161" s="499"/>
      <c r="CU161" s="499"/>
      <c r="CV161" s="499"/>
      <c r="CW161" s="499"/>
      <c r="CX161" s="499"/>
      <c r="CY161" s="499"/>
      <c r="CZ161" s="503"/>
      <c r="DA161" s="503"/>
      <c r="DB161" s="498"/>
      <c r="DC161" s="504"/>
      <c r="DD161" s="498"/>
      <c r="DE161" s="504"/>
      <c r="DF161" s="498"/>
      <c r="DG161" s="498"/>
      <c r="DH161" s="498"/>
      <c r="DI161" s="499"/>
      <c r="DJ161" s="498"/>
      <c r="DK161" s="498"/>
      <c r="DL161" s="498"/>
      <c r="DM161" s="498"/>
      <c r="DN161" s="498"/>
      <c r="DO161" s="498"/>
      <c r="DP161" s="498"/>
      <c r="DQ161" s="498"/>
      <c r="DR161" s="498"/>
      <c r="DS161" s="498"/>
      <c r="DT161" s="498"/>
      <c r="DU161" s="498"/>
      <c r="DV161" s="498"/>
      <c r="DW161" s="498"/>
      <c r="DX161" s="498"/>
      <c r="DY161" s="498"/>
      <c r="DZ161" s="498"/>
      <c r="EA161" s="498"/>
      <c r="EB161" s="498"/>
      <c r="EC161" s="499"/>
      <c r="ED161" s="499"/>
      <c r="EE161" s="498"/>
      <c r="EF161" s="498"/>
      <c r="EG161" s="498"/>
      <c r="EH161" s="498"/>
      <c r="EI161" s="498"/>
      <c r="EJ161" s="498"/>
      <c r="EK161" s="498"/>
      <c r="EL161" s="498"/>
      <c r="EM161" s="496"/>
      <c r="EN161" s="496"/>
      <c r="EO161" s="496"/>
      <c r="EP161" s="496"/>
      <c r="EQ161" s="496"/>
      <c r="ER161" s="496"/>
      <c r="ES161" s="496"/>
      <c r="ET161" s="500"/>
      <c r="EU161" s="500"/>
      <c r="EV161" s="500"/>
      <c r="EW161" s="505"/>
      <c r="EX161" s="505"/>
      <c r="EY161" s="505"/>
      <c r="EZ161" s="505"/>
      <c r="FA161" s="505"/>
      <c r="FB161" s="505"/>
      <c r="FC161" s="505"/>
      <c r="FD161" s="505"/>
      <c r="FE161" s="505"/>
      <c r="FF161" s="505"/>
      <c r="FG161" s="500"/>
      <c r="FH161" s="500"/>
      <c r="FI161" s="500"/>
      <c r="FJ161" s="500"/>
      <c r="FK161" s="500"/>
      <c r="FL161" s="500"/>
      <c r="FM161" s="500"/>
      <c r="FN161" s="500"/>
      <c r="FO161" s="500"/>
      <c r="FP161" s="500"/>
      <c r="FQ161" s="500"/>
      <c r="FR161" s="500"/>
      <c r="FS161" s="500"/>
      <c r="FT161" s="501"/>
    </row>
    <row r="162" spans="1:176" s="497" customFormat="1" ht="21.6" customHeight="1" x14ac:dyDescent="0.45">
      <c r="A162" s="142"/>
      <c r="B162" s="142"/>
      <c r="C162" s="142"/>
      <c r="D162" s="142"/>
      <c r="E162" s="142"/>
      <c r="F162" s="789" t="s">
        <v>281</v>
      </c>
      <c r="G162" s="790"/>
      <c r="H162" s="790"/>
      <c r="I162" s="790"/>
      <c r="J162" s="790"/>
      <c r="K162" s="790"/>
      <c r="L162" s="790"/>
      <c r="M162" s="790"/>
      <c r="N162" s="790"/>
      <c r="O162" s="790"/>
      <c r="P162" s="790"/>
      <c r="Q162" s="790"/>
      <c r="R162" s="790"/>
      <c r="S162" s="796"/>
      <c r="T162" s="796"/>
      <c r="U162" s="797"/>
      <c r="V162" s="802">
        <v>4</v>
      </c>
      <c r="W162" s="796"/>
      <c r="X162" s="797"/>
      <c r="Y162" s="802">
        <v>3</v>
      </c>
      <c r="Z162" s="796"/>
      <c r="AA162" s="796"/>
      <c r="AB162" s="806"/>
      <c r="AC162" s="475"/>
      <c r="AD162" s="198" t="s">
        <v>391</v>
      </c>
      <c r="AE162" s="475"/>
      <c r="AF162" s="475"/>
      <c r="AG162" s="475"/>
      <c r="AH162" s="475"/>
      <c r="AI162" s="475"/>
      <c r="AJ162" s="475"/>
      <c r="AK162" s="475"/>
      <c r="AL162" s="475"/>
      <c r="AM162" s="475"/>
      <c r="AN162" s="475"/>
      <c r="AO162" s="773">
        <v>7</v>
      </c>
      <c r="AP162" s="774"/>
      <c r="AQ162" s="809"/>
      <c r="AR162" s="773">
        <v>3</v>
      </c>
      <c r="AS162" s="774"/>
      <c r="AT162" s="809"/>
      <c r="AU162" s="773">
        <v>5</v>
      </c>
      <c r="AV162" s="774"/>
      <c r="AW162" s="774"/>
      <c r="AX162" s="832"/>
      <c r="AY162" s="804"/>
      <c r="AZ162" s="804"/>
      <c r="BA162" s="799"/>
      <c r="BB162" s="803"/>
      <c r="BC162" s="804"/>
      <c r="BD162" s="804"/>
      <c r="BE162" s="799"/>
      <c r="BF162" s="803"/>
      <c r="BG162" s="804"/>
      <c r="BH162" s="804"/>
      <c r="BI162" s="807"/>
      <c r="BJ162" s="791"/>
      <c r="BK162" s="792"/>
      <c r="BL162" s="792"/>
      <c r="BM162" s="792"/>
      <c r="BN162" s="792"/>
      <c r="BO162" s="792"/>
      <c r="BP162" s="792"/>
      <c r="BQ162" s="792"/>
      <c r="BR162" s="792"/>
      <c r="BS162" s="792"/>
      <c r="BT162" s="792"/>
      <c r="BU162" s="792"/>
      <c r="BV162" s="792"/>
      <c r="BW162" s="792"/>
      <c r="BX162" s="792"/>
      <c r="BY162" s="792"/>
      <c r="BZ162" s="792"/>
      <c r="CA162" s="792"/>
      <c r="CB162" s="792"/>
      <c r="CC162" s="792"/>
      <c r="CD162" s="792"/>
      <c r="CE162" s="792"/>
      <c r="CF162" s="792"/>
      <c r="CG162" s="792"/>
      <c r="CH162" s="792"/>
      <c r="CI162" s="827"/>
      <c r="CJ162" s="478"/>
      <c r="CK162" s="496"/>
      <c r="CL162" s="496"/>
      <c r="CM162" s="499"/>
      <c r="CN162" s="502"/>
      <c r="CO162" s="499"/>
      <c r="CP162" s="499"/>
      <c r="CQ162" s="499"/>
      <c r="CR162" s="499"/>
      <c r="CS162" s="499"/>
      <c r="CT162" s="499"/>
      <c r="CU162" s="499"/>
      <c r="CV162" s="499"/>
      <c r="CW162" s="499"/>
      <c r="CX162" s="499"/>
      <c r="CY162" s="499"/>
      <c r="CZ162" s="499"/>
      <c r="DA162" s="499"/>
      <c r="DB162" s="498"/>
      <c r="DC162" s="498"/>
      <c r="DD162" s="498"/>
      <c r="DE162" s="498"/>
      <c r="DF162" s="498"/>
      <c r="DG162" s="498"/>
      <c r="DH162" s="498"/>
      <c r="DI162" s="499"/>
      <c r="DJ162" s="498"/>
      <c r="DK162" s="498"/>
      <c r="DL162" s="498"/>
      <c r="DM162" s="498"/>
      <c r="DN162" s="498"/>
      <c r="DO162" s="498"/>
      <c r="DP162" s="498"/>
      <c r="DQ162" s="498"/>
      <c r="DR162" s="498"/>
      <c r="DS162" s="498"/>
      <c r="DT162" s="498"/>
      <c r="DU162" s="498"/>
      <c r="DV162" s="498"/>
      <c r="DW162" s="498"/>
      <c r="DX162" s="498"/>
      <c r="DY162" s="498"/>
      <c r="DZ162" s="498"/>
      <c r="EA162" s="498"/>
      <c r="EB162" s="498"/>
      <c r="EC162" s="498"/>
      <c r="ED162" s="498"/>
      <c r="EE162" s="498"/>
      <c r="EF162" s="498"/>
      <c r="EG162" s="498"/>
      <c r="EH162" s="498"/>
      <c r="EI162" s="498"/>
      <c r="EJ162" s="498"/>
      <c r="EK162" s="498"/>
      <c r="EL162" s="498"/>
      <c r="EM162" s="496"/>
      <c r="EN162" s="496"/>
      <c r="EO162" s="496"/>
      <c r="EP162" s="496"/>
      <c r="EQ162" s="496"/>
      <c r="ER162" s="496"/>
      <c r="ES162" s="496"/>
      <c r="ET162" s="500"/>
      <c r="EU162" s="500"/>
      <c r="EV162" s="500"/>
      <c r="EW162" s="505"/>
      <c r="EX162" s="505"/>
      <c r="EY162" s="505"/>
      <c r="EZ162" s="505"/>
      <c r="FA162" s="505"/>
      <c r="FB162" s="505"/>
      <c r="FC162" s="505"/>
      <c r="FD162" s="505"/>
      <c r="FE162" s="505"/>
      <c r="FF162" s="505"/>
      <c r="FG162" s="500"/>
      <c r="FH162" s="500"/>
      <c r="FI162" s="500"/>
      <c r="FJ162" s="500"/>
      <c r="FK162" s="500"/>
      <c r="FL162" s="500"/>
      <c r="FM162" s="500"/>
      <c r="FN162" s="500"/>
      <c r="FO162" s="500"/>
      <c r="FP162" s="500"/>
      <c r="FQ162" s="500"/>
      <c r="FR162" s="500"/>
      <c r="FS162" s="500"/>
      <c r="FT162" s="501"/>
    </row>
    <row r="163" spans="1:176" s="509" customFormat="1" ht="21.6" customHeight="1" x14ac:dyDescent="0.45">
      <c r="A163" s="9"/>
      <c r="B163" s="9"/>
      <c r="C163" s="9"/>
      <c r="D163" s="9"/>
      <c r="E163" s="9"/>
      <c r="F163" s="791"/>
      <c r="G163" s="792"/>
      <c r="H163" s="792"/>
      <c r="I163" s="792"/>
      <c r="J163" s="792"/>
      <c r="K163" s="792"/>
      <c r="L163" s="792"/>
      <c r="M163" s="792"/>
      <c r="N163" s="792"/>
      <c r="O163" s="792"/>
      <c r="P163" s="792"/>
      <c r="Q163" s="792"/>
      <c r="R163" s="793"/>
      <c r="S163" s="798"/>
      <c r="T163" s="798"/>
      <c r="U163" s="799"/>
      <c r="V163" s="803"/>
      <c r="W163" s="804"/>
      <c r="X163" s="799"/>
      <c r="Y163" s="803"/>
      <c r="Z163" s="804"/>
      <c r="AA163" s="804"/>
      <c r="AB163" s="807"/>
      <c r="AC163" s="506"/>
      <c r="AD163" s="433" t="s">
        <v>392</v>
      </c>
      <c r="AE163" s="506"/>
      <c r="AF163" s="506"/>
      <c r="AG163" s="506"/>
      <c r="AH163" s="506"/>
      <c r="AI163" s="506"/>
      <c r="AJ163" s="506"/>
      <c r="AK163" s="506"/>
      <c r="AL163" s="506"/>
      <c r="AM163" s="506"/>
      <c r="AN163" s="506"/>
      <c r="AO163" s="775">
        <v>8</v>
      </c>
      <c r="AP163" s="776"/>
      <c r="AQ163" s="777"/>
      <c r="AR163" s="775">
        <v>3</v>
      </c>
      <c r="AS163" s="776"/>
      <c r="AT163" s="777"/>
      <c r="AU163" s="778">
        <v>4</v>
      </c>
      <c r="AV163" s="779"/>
      <c r="AW163" s="779"/>
      <c r="AX163" s="832"/>
      <c r="AY163" s="804"/>
      <c r="AZ163" s="804"/>
      <c r="BA163" s="799"/>
      <c r="BB163" s="803"/>
      <c r="BC163" s="804"/>
      <c r="BD163" s="804"/>
      <c r="BE163" s="799"/>
      <c r="BF163" s="803"/>
      <c r="BG163" s="804"/>
      <c r="BH163" s="804"/>
      <c r="BI163" s="807"/>
      <c r="BJ163" s="791"/>
      <c r="BK163" s="792"/>
      <c r="BL163" s="792"/>
      <c r="BM163" s="792"/>
      <c r="BN163" s="792"/>
      <c r="BO163" s="792"/>
      <c r="BP163" s="792"/>
      <c r="BQ163" s="792"/>
      <c r="BR163" s="792"/>
      <c r="BS163" s="792"/>
      <c r="BT163" s="792"/>
      <c r="BU163" s="792"/>
      <c r="BV163" s="792"/>
      <c r="BW163" s="792"/>
      <c r="BX163" s="792"/>
      <c r="BY163" s="792"/>
      <c r="BZ163" s="792"/>
      <c r="CA163" s="792"/>
      <c r="CB163" s="792"/>
      <c r="CC163" s="792"/>
      <c r="CD163" s="792"/>
      <c r="CE163" s="792"/>
      <c r="CF163" s="792"/>
      <c r="CG163" s="792"/>
      <c r="CH163" s="792"/>
      <c r="CI163" s="827"/>
      <c r="CJ163" s="478"/>
      <c r="CK163" s="507"/>
      <c r="CL163" s="507"/>
      <c r="CM163" s="508"/>
      <c r="CN163" s="508"/>
      <c r="CO163" s="508"/>
      <c r="CP163" s="508"/>
      <c r="CQ163" s="508"/>
      <c r="CR163" s="508"/>
      <c r="CS163" s="508"/>
      <c r="CT163" s="508"/>
      <c r="CU163" s="508"/>
      <c r="CV163" s="508"/>
      <c r="CW163" s="508"/>
      <c r="CX163" s="508"/>
      <c r="CY163" s="508"/>
      <c r="CZ163" s="508"/>
      <c r="DA163" s="508"/>
      <c r="DB163" s="508"/>
      <c r="DC163" s="508"/>
      <c r="DD163" s="508"/>
      <c r="DE163" s="508"/>
      <c r="DF163" s="508"/>
      <c r="DG163" s="508"/>
      <c r="DH163" s="508"/>
      <c r="DI163" s="508"/>
      <c r="DJ163" s="508"/>
      <c r="DK163" s="508"/>
      <c r="DL163" s="508"/>
      <c r="DM163" s="508"/>
      <c r="DN163" s="508"/>
      <c r="DO163" s="508"/>
      <c r="DP163" s="508"/>
      <c r="DQ163" s="508"/>
      <c r="DR163" s="508"/>
      <c r="DS163" s="508"/>
      <c r="DT163" s="508"/>
      <c r="DU163" s="508"/>
      <c r="DV163" s="508"/>
      <c r="DW163" s="508"/>
      <c r="DX163" s="508"/>
      <c r="DY163" s="508"/>
      <c r="DZ163" s="508"/>
      <c r="EA163" s="508"/>
      <c r="EB163" s="508"/>
      <c r="EC163" s="508"/>
      <c r="ED163" s="508"/>
      <c r="EE163" s="508"/>
      <c r="EF163" s="508"/>
      <c r="EG163" s="508"/>
      <c r="EH163" s="508"/>
      <c r="EI163" s="508"/>
      <c r="EJ163" s="508"/>
      <c r="EK163" s="508"/>
      <c r="EL163" s="508"/>
      <c r="EM163" s="508"/>
      <c r="EN163" s="508"/>
      <c r="EO163" s="508"/>
      <c r="EP163" s="508"/>
      <c r="EQ163" s="508"/>
      <c r="ER163" s="508"/>
      <c r="ES163" s="508"/>
    </row>
    <row r="164" spans="1:176" s="509" customFormat="1" ht="21.6" customHeight="1" thickBot="1" x14ac:dyDescent="0.5">
      <c r="A164" s="9"/>
      <c r="B164" s="9"/>
      <c r="C164" s="9"/>
      <c r="D164" s="9"/>
      <c r="E164" s="9"/>
      <c r="F164" s="794"/>
      <c r="G164" s="795"/>
      <c r="H164" s="795"/>
      <c r="I164" s="795"/>
      <c r="J164" s="795"/>
      <c r="K164" s="795"/>
      <c r="L164" s="795"/>
      <c r="M164" s="795"/>
      <c r="N164" s="795"/>
      <c r="O164" s="795"/>
      <c r="P164" s="795"/>
      <c r="Q164" s="795"/>
      <c r="R164" s="795"/>
      <c r="S164" s="800"/>
      <c r="T164" s="800"/>
      <c r="U164" s="801"/>
      <c r="V164" s="805"/>
      <c r="W164" s="800"/>
      <c r="X164" s="801"/>
      <c r="Y164" s="805"/>
      <c r="Z164" s="800"/>
      <c r="AA164" s="800"/>
      <c r="AB164" s="808"/>
      <c r="AC164" s="510"/>
      <c r="AD164" s="511" t="s">
        <v>393</v>
      </c>
      <c r="AE164" s="481"/>
      <c r="AF164" s="481"/>
      <c r="AG164" s="481"/>
      <c r="AH164" s="481"/>
      <c r="AI164" s="481"/>
      <c r="AJ164" s="481"/>
      <c r="AK164" s="481"/>
      <c r="AL164" s="481"/>
      <c r="AM164" s="481"/>
      <c r="AN164" s="481"/>
      <c r="AO164" s="780">
        <v>8</v>
      </c>
      <c r="AP164" s="781"/>
      <c r="AQ164" s="782"/>
      <c r="AR164" s="783">
        <v>3</v>
      </c>
      <c r="AS164" s="784"/>
      <c r="AT164" s="785"/>
      <c r="AU164" s="786">
        <v>4</v>
      </c>
      <c r="AV164" s="787"/>
      <c r="AW164" s="788"/>
      <c r="AX164" s="833"/>
      <c r="AY164" s="800"/>
      <c r="AZ164" s="800"/>
      <c r="BA164" s="801"/>
      <c r="BB164" s="805"/>
      <c r="BC164" s="800"/>
      <c r="BD164" s="800"/>
      <c r="BE164" s="801"/>
      <c r="BF164" s="805"/>
      <c r="BG164" s="800"/>
      <c r="BH164" s="800"/>
      <c r="BI164" s="808"/>
      <c r="BJ164" s="794"/>
      <c r="BK164" s="795"/>
      <c r="BL164" s="795"/>
      <c r="BM164" s="795"/>
      <c r="BN164" s="795"/>
      <c r="BO164" s="795"/>
      <c r="BP164" s="795"/>
      <c r="BQ164" s="795"/>
      <c r="BR164" s="795"/>
      <c r="BS164" s="795"/>
      <c r="BT164" s="795"/>
      <c r="BU164" s="795"/>
      <c r="BV164" s="795"/>
      <c r="BW164" s="795"/>
      <c r="BX164" s="795"/>
      <c r="BY164" s="795"/>
      <c r="BZ164" s="795"/>
      <c r="CA164" s="795"/>
      <c r="CB164" s="795"/>
      <c r="CC164" s="795"/>
      <c r="CD164" s="795"/>
      <c r="CE164" s="795"/>
      <c r="CF164" s="795"/>
      <c r="CG164" s="795"/>
      <c r="CH164" s="795"/>
      <c r="CI164" s="828"/>
      <c r="CJ164" s="478"/>
      <c r="CK164" s="507"/>
      <c r="CL164" s="507"/>
      <c r="CM164" s="508"/>
      <c r="CN164" s="508"/>
      <c r="CO164" s="508"/>
      <c r="CP164" s="508"/>
      <c r="CQ164" s="508"/>
      <c r="CR164" s="508"/>
      <c r="CS164" s="508"/>
      <c r="CT164" s="508"/>
      <c r="CU164" s="508"/>
      <c r="CV164" s="508"/>
      <c r="CW164" s="508"/>
      <c r="CX164" s="508"/>
      <c r="CY164" s="508"/>
      <c r="CZ164" s="508"/>
      <c r="DA164" s="508"/>
      <c r="DB164" s="508"/>
      <c r="DC164" s="508"/>
      <c r="DD164" s="508"/>
      <c r="DE164" s="508"/>
      <c r="DF164" s="508"/>
      <c r="DG164" s="508"/>
      <c r="DH164" s="508"/>
      <c r="DI164" s="508"/>
      <c r="DJ164" s="508"/>
      <c r="DK164" s="508"/>
      <c r="DL164" s="508"/>
      <c r="DM164" s="508"/>
      <c r="DN164" s="508"/>
      <c r="DO164" s="508"/>
      <c r="DP164" s="508"/>
      <c r="DQ164" s="508"/>
      <c r="DR164" s="508"/>
      <c r="DS164" s="508"/>
      <c r="DT164" s="508"/>
      <c r="DU164" s="508"/>
      <c r="DV164" s="508"/>
      <c r="DW164" s="508"/>
      <c r="DX164" s="508"/>
      <c r="DY164" s="508"/>
      <c r="DZ164" s="508"/>
      <c r="EA164" s="508"/>
      <c r="EB164" s="508"/>
      <c r="EC164" s="508"/>
      <c r="ED164" s="508"/>
      <c r="EE164" s="508"/>
      <c r="EF164" s="508"/>
      <c r="EG164" s="508"/>
      <c r="EH164" s="508"/>
      <c r="EI164" s="508"/>
      <c r="EJ164" s="508"/>
      <c r="EK164" s="508"/>
      <c r="EL164" s="508"/>
      <c r="EM164" s="508"/>
      <c r="EN164" s="508"/>
      <c r="EO164" s="508"/>
      <c r="EP164" s="508"/>
      <c r="EQ164" s="508"/>
      <c r="ER164" s="508"/>
      <c r="ES164" s="508"/>
    </row>
    <row r="165" spans="1:176" s="509" customFormat="1" ht="25.95" customHeight="1" thickTop="1" thickBot="1" x14ac:dyDescent="0.5">
      <c r="A165" s="9"/>
      <c r="B165" s="9"/>
      <c r="C165" s="9"/>
      <c r="D165" s="9"/>
      <c r="E165" s="9"/>
      <c r="F165" s="221"/>
      <c r="G165" s="485"/>
      <c r="H165" s="485"/>
      <c r="I165" s="485"/>
      <c r="J165" s="485"/>
      <c r="K165" s="485"/>
      <c r="L165" s="485"/>
      <c r="M165" s="485"/>
      <c r="N165" s="485"/>
      <c r="O165" s="485"/>
      <c r="P165" s="485"/>
      <c r="Q165" s="485"/>
      <c r="R165" s="485"/>
      <c r="S165" s="771"/>
      <c r="T165" s="771"/>
      <c r="U165" s="771"/>
      <c r="V165" s="771"/>
      <c r="W165" s="771"/>
      <c r="X165" s="771"/>
      <c r="Y165" s="771"/>
      <c r="Z165" s="771"/>
      <c r="AA165" s="771"/>
      <c r="AB165" s="771"/>
      <c r="AC165" s="485"/>
      <c r="AD165" s="221"/>
      <c r="AE165" s="485"/>
      <c r="AF165" s="485"/>
      <c r="AG165" s="485"/>
      <c r="AH165" s="485"/>
      <c r="AI165" s="485"/>
      <c r="AJ165" s="485"/>
      <c r="AK165" s="485"/>
      <c r="AL165" s="485"/>
      <c r="AM165" s="485"/>
      <c r="AN165" s="485"/>
      <c r="AO165" s="512"/>
      <c r="AP165" s="512" t="s">
        <v>394</v>
      </c>
      <c r="AQ165" s="221"/>
      <c r="AR165" s="221"/>
      <c r="AS165" s="221"/>
      <c r="AT165" s="221"/>
      <c r="AU165" s="221"/>
      <c r="AV165" s="221"/>
      <c r="AW165" s="221"/>
      <c r="AX165" s="221"/>
      <c r="AY165" s="221"/>
      <c r="AZ165" s="221"/>
      <c r="BA165" s="221"/>
      <c r="BB165" s="221"/>
      <c r="BC165" s="221"/>
      <c r="BD165" s="221"/>
      <c r="BE165" s="221"/>
      <c r="BF165" s="221"/>
      <c r="BG165" s="221"/>
      <c r="BH165" s="221"/>
      <c r="BI165" s="221"/>
      <c r="BJ165" s="243"/>
      <c r="BK165" s="243"/>
      <c r="BL165" s="243"/>
      <c r="BM165" s="243"/>
      <c r="BN165" s="490"/>
      <c r="BO165" s="490"/>
      <c r="BP165" s="490"/>
      <c r="BQ165" s="490"/>
      <c r="BR165" s="490"/>
      <c r="BS165" s="490"/>
      <c r="BT165" s="490"/>
      <c r="BU165" s="490"/>
      <c r="BV165" s="490"/>
      <c r="BW165" s="490"/>
      <c r="BX165" s="243"/>
      <c r="BY165" s="490"/>
      <c r="BZ165" s="491"/>
      <c r="CA165" s="491"/>
      <c r="CB165" s="491"/>
      <c r="CC165" s="491"/>
      <c r="CD165" s="491"/>
      <c r="CE165" s="491"/>
      <c r="CF165" s="491"/>
      <c r="CG165" s="491"/>
      <c r="CH165" s="491"/>
      <c r="CI165" s="513"/>
      <c r="CJ165" s="478"/>
      <c r="CK165" s="496"/>
      <c r="CL165" s="507"/>
      <c r="CM165" s="508"/>
      <c r="CN165" s="508"/>
      <c r="CO165" s="508"/>
      <c r="CP165" s="508"/>
      <c r="CQ165" s="508"/>
      <c r="CR165" s="508"/>
      <c r="CS165" s="508"/>
      <c r="CT165" s="508"/>
      <c r="CU165" s="508"/>
      <c r="CV165" s="508"/>
      <c r="CW165" s="508"/>
      <c r="CX165" s="508"/>
      <c r="CY165" s="508"/>
      <c r="CZ165" s="508"/>
      <c r="DA165" s="508"/>
      <c r="DB165" s="508"/>
      <c r="DC165" s="508"/>
      <c r="DD165" s="508"/>
      <c r="DE165" s="508"/>
      <c r="DF165" s="508"/>
      <c r="DG165" s="508"/>
      <c r="DH165" s="508"/>
      <c r="DI165" s="508"/>
      <c r="DJ165" s="508"/>
      <c r="DK165" s="508"/>
      <c r="DL165" s="508"/>
      <c r="DM165" s="508"/>
      <c r="DN165" s="508"/>
      <c r="DO165" s="508"/>
      <c r="DP165" s="508"/>
      <c r="DQ165" s="508"/>
      <c r="DR165" s="508"/>
      <c r="DS165" s="508"/>
      <c r="DT165" s="508"/>
      <c r="DU165" s="508"/>
      <c r="DV165" s="508"/>
      <c r="DW165" s="508"/>
      <c r="DX165" s="508"/>
      <c r="DY165" s="508"/>
      <c r="DZ165" s="508"/>
      <c r="EA165" s="508"/>
      <c r="EB165" s="508"/>
      <c r="EC165" s="508"/>
      <c r="ED165" s="508"/>
      <c r="EE165" s="508"/>
      <c r="EF165" s="508"/>
      <c r="EG165" s="508"/>
      <c r="EH165" s="508"/>
      <c r="EI165" s="508"/>
      <c r="EJ165" s="508"/>
      <c r="EK165" s="508"/>
      <c r="EL165" s="508"/>
      <c r="EM165" s="508"/>
      <c r="EN165" s="508"/>
      <c r="EO165" s="508"/>
      <c r="EP165" s="508"/>
      <c r="EQ165" s="508"/>
      <c r="ER165" s="508"/>
      <c r="ES165" s="508"/>
    </row>
    <row r="166" spans="1:176" s="515" customFormat="1" ht="41.4" customHeight="1" thickBot="1" x14ac:dyDescent="0.35">
      <c r="A166" s="514"/>
      <c r="F166" s="752" t="s">
        <v>395</v>
      </c>
      <c r="G166" s="753"/>
      <c r="H166" s="753"/>
      <c r="I166" s="754"/>
      <c r="J166" s="755" t="s">
        <v>396</v>
      </c>
      <c r="K166" s="756"/>
      <c r="L166" s="756"/>
      <c r="M166" s="756"/>
      <c r="N166" s="756"/>
      <c r="O166" s="756"/>
      <c r="P166" s="756"/>
      <c r="Q166" s="756"/>
      <c r="R166" s="756"/>
      <c r="S166" s="756"/>
      <c r="T166" s="756"/>
      <c r="U166" s="756"/>
      <c r="V166" s="756"/>
      <c r="W166" s="756"/>
      <c r="X166" s="756"/>
      <c r="Y166" s="756"/>
      <c r="Z166" s="756"/>
      <c r="AA166" s="756"/>
      <c r="AB166" s="756"/>
      <c r="AC166" s="756"/>
      <c r="AD166" s="756"/>
      <c r="AE166" s="756"/>
      <c r="AF166" s="756"/>
      <c r="AG166" s="756"/>
      <c r="AH166" s="756"/>
      <c r="AI166" s="756"/>
      <c r="AJ166" s="756"/>
      <c r="AK166" s="756"/>
      <c r="AL166" s="756"/>
      <c r="AM166" s="756"/>
      <c r="AN166" s="756"/>
      <c r="AO166" s="756"/>
      <c r="AP166" s="756"/>
      <c r="AQ166" s="756"/>
      <c r="AR166" s="756"/>
      <c r="AS166" s="756"/>
      <c r="AT166" s="756"/>
      <c r="AU166" s="756"/>
      <c r="AV166" s="756"/>
      <c r="AW166" s="756"/>
      <c r="AX166" s="756"/>
      <c r="AY166" s="756"/>
      <c r="AZ166" s="756"/>
      <c r="BA166" s="756"/>
      <c r="BB166" s="756"/>
      <c r="BC166" s="756"/>
      <c r="BD166" s="756"/>
      <c r="BE166" s="756"/>
      <c r="BF166" s="756"/>
      <c r="BG166" s="756"/>
      <c r="BH166" s="756"/>
      <c r="BI166" s="756"/>
      <c r="BJ166" s="756"/>
      <c r="BK166" s="756"/>
      <c r="BL166" s="756"/>
      <c r="BM166" s="756"/>
      <c r="BN166" s="756"/>
      <c r="BO166" s="756"/>
      <c r="BP166" s="756"/>
      <c r="BQ166" s="756"/>
      <c r="BR166" s="756"/>
      <c r="BS166" s="756"/>
      <c r="BT166" s="756"/>
      <c r="BU166" s="756"/>
      <c r="BV166" s="756"/>
      <c r="BW166" s="756"/>
      <c r="BX166" s="756"/>
      <c r="BY166" s="756"/>
      <c r="BZ166" s="756"/>
      <c r="CA166" s="756"/>
      <c r="CB166" s="756"/>
      <c r="CC166" s="772"/>
      <c r="CD166" s="757" t="s">
        <v>397</v>
      </c>
      <c r="CE166" s="753"/>
      <c r="CF166" s="753"/>
      <c r="CG166" s="753"/>
      <c r="CH166" s="753"/>
      <c r="CI166" s="758"/>
      <c r="CJ166" s="516"/>
      <c r="CK166" s="516"/>
      <c r="CL166" s="516"/>
      <c r="CM166" s="516"/>
      <c r="CN166" s="516"/>
      <c r="CO166" s="516"/>
      <c r="CP166" s="516"/>
      <c r="CQ166" s="516"/>
      <c r="CR166" s="516"/>
      <c r="CS166" s="516"/>
      <c r="CT166" s="516"/>
      <c r="CU166" s="516"/>
      <c r="CV166" s="516"/>
      <c r="CW166" s="516"/>
      <c r="CX166" s="516"/>
      <c r="CY166" s="516"/>
    </row>
    <row r="167" spans="1:176" s="520" customFormat="1" ht="21.6" customHeight="1" x14ac:dyDescent="0.4">
      <c r="A167" s="517"/>
      <c r="B167" s="518"/>
      <c r="C167" s="518"/>
      <c r="D167" s="518"/>
      <c r="E167" s="518"/>
      <c r="F167" s="765" t="s">
        <v>398</v>
      </c>
      <c r="G167" s="766"/>
      <c r="H167" s="766"/>
      <c r="I167" s="767"/>
      <c r="J167" s="727" t="s">
        <v>399</v>
      </c>
      <c r="K167" s="728"/>
      <c r="L167" s="728"/>
      <c r="M167" s="728"/>
      <c r="N167" s="728"/>
      <c r="O167" s="728"/>
      <c r="P167" s="728"/>
      <c r="Q167" s="728"/>
      <c r="R167" s="728"/>
      <c r="S167" s="728"/>
      <c r="T167" s="728"/>
      <c r="U167" s="728"/>
      <c r="V167" s="728"/>
      <c r="W167" s="728"/>
      <c r="X167" s="728"/>
      <c r="Y167" s="728"/>
      <c r="Z167" s="728"/>
      <c r="AA167" s="728"/>
      <c r="AB167" s="728"/>
      <c r="AC167" s="728"/>
      <c r="AD167" s="728"/>
      <c r="AE167" s="728"/>
      <c r="AF167" s="728"/>
      <c r="AG167" s="728"/>
      <c r="AH167" s="728"/>
      <c r="AI167" s="728"/>
      <c r="AJ167" s="728"/>
      <c r="AK167" s="728"/>
      <c r="AL167" s="728"/>
      <c r="AM167" s="728"/>
      <c r="AN167" s="728"/>
      <c r="AO167" s="728"/>
      <c r="AP167" s="728"/>
      <c r="AQ167" s="728"/>
      <c r="AR167" s="728"/>
      <c r="AS167" s="728"/>
      <c r="AT167" s="728"/>
      <c r="AU167" s="728"/>
      <c r="AV167" s="728"/>
      <c r="AW167" s="728"/>
      <c r="AX167" s="728"/>
      <c r="AY167" s="728"/>
      <c r="AZ167" s="728"/>
      <c r="BA167" s="728"/>
      <c r="BB167" s="728"/>
      <c r="BC167" s="728"/>
      <c r="BD167" s="728"/>
      <c r="BE167" s="728"/>
      <c r="BF167" s="728"/>
      <c r="BG167" s="728"/>
      <c r="BH167" s="728"/>
      <c r="BI167" s="728"/>
      <c r="BJ167" s="728"/>
      <c r="BK167" s="728"/>
      <c r="BL167" s="728"/>
      <c r="BM167" s="728"/>
      <c r="BN167" s="728"/>
      <c r="BO167" s="728"/>
      <c r="BP167" s="728"/>
      <c r="BQ167" s="728"/>
      <c r="BR167" s="728"/>
      <c r="BS167" s="728"/>
      <c r="BT167" s="728"/>
      <c r="BU167" s="728"/>
      <c r="BV167" s="728"/>
      <c r="BW167" s="728"/>
      <c r="BX167" s="728"/>
      <c r="BY167" s="728"/>
      <c r="BZ167" s="728"/>
      <c r="CA167" s="728"/>
      <c r="CB167" s="728"/>
      <c r="CC167" s="728"/>
      <c r="CD167" s="768" t="s">
        <v>400</v>
      </c>
      <c r="CE167" s="769"/>
      <c r="CF167" s="769"/>
      <c r="CG167" s="769"/>
      <c r="CH167" s="769"/>
      <c r="CI167" s="770"/>
      <c r="CJ167" s="519"/>
      <c r="CK167" s="519"/>
      <c r="CL167" s="519"/>
      <c r="CM167" s="519"/>
      <c r="CN167" s="519"/>
      <c r="CO167" s="519"/>
      <c r="CP167" s="519"/>
      <c r="CQ167" s="519"/>
      <c r="CR167" s="519"/>
      <c r="CS167" s="515"/>
      <c r="CT167" s="515"/>
    </row>
    <row r="168" spans="1:176" s="520" customFormat="1" ht="21.6" customHeight="1" x14ac:dyDescent="0.4">
      <c r="A168" s="517"/>
      <c r="B168" s="518"/>
      <c r="C168" s="518"/>
      <c r="D168" s="518"/>
      <c r="E168" s="518"/>
      <c r="F168" s="759" t="s">
        <v>215</v>
      </c>
      <c r="G168" s="760"/>
      <c r="H168" s="760"/>
      <c r="I168" s="761"/>
      <c r="J168" s="717" t="s">
        <v>401</v>
      </c>
      <c r="K168" s="718"/>
      <c r="L168" s="718"/>
      <c r="M168" s="718"/>
      <c r="N168" s="718"/>
      <c r="O168" s="718"/>
      <c r="P168" s="718"/>
      <c r="Q168" s="718"/>
      <c r="R168" s="718"/>
      <c r="S168" s="718"/>
      <c r="T168" s="718"/>
      <c r="U168" s="718"/>
      <c r="V168" s="718"/>
      <c r="W168" s="718"/>
      <c r="X168" s="718"/>
      <c r="Y168" s="718"/>
      <c r="Z168" s="718"/>
      <c r="AA168" s="718"/>
      <c r="AB168" s="718"/>
      <c r="AC168" s="718"/>
      <c r="AD168" s="718"/>
      <c r="AE168" s="718"/>
      <c r="AF168" s="718"/>
      <c r="AG168" s="718"/>
      <c r="AH168" s="718"/>
      <c r="AI168" s="718"/>
      <c r="AJ168" s="718"/>
      <c r="AK168" s="718"/>
      <c r="AL168" s="718"/>
      <c r="AM168" s="718"/>
      <c r="AN168" s="718"/>
      <c r="AO168" s="718"/>
      <c r="AP168" s="718"/>
      <c r="AQ168" s="718"/>
      <c r="AR168" s="718"/>
      <c r="AS168" s="718"/>
      <c r="AT168" s="718"/>
      <c r="AU168" s="718"/>
      <c r="AV168" s="718"/>
      <c r="AW168" s="718"/>
      <c r="AX168" s="718"/>
      <c r="AY168" s="718"/>
      <c r="AZ168" s="718"/>
      <c r="BA168" s="718"/>
      <c r="BB168" s="718"/>
      <c r="BC168" s="718"/>
      <c r="BD168" s="718"/>
      <c r="BE168" s="718"/>
      <c r="BF168" s="718"/>
      <c r="BG168" s="718"/>
      <c r="BH168" s="718"/>
      <c r="BI168" s="718"/>
      <c r="BJ168" s="718"/>
      <c r="BK168" s="718"/>
      <c r="BL168" s="718"/>
      <c r="BM168" s="718"/>
      <c r="BN168" s="718"/>
      <c r="BO168" s="718"/>
      <c r="BP168" s="718"/>
      <c r="BQ168" s="718"/>
      <c r="BR168" s="718"/>
      <c r="BS168" s="718"/>
      <c r="BT168" s="718"/>
      <c r="BU168" s="718"/>
      <c r="BV168" s="718"/>
      <c r="BW168" s="718"/>
      <c r="BX168" s="718"/>
      <c r="BY168" s="718"/>
      <c r="BZ168" s="718"/>
      <c r="CA168" s="718"/>
      <c r="CB168" s="718"/>
      <c r="CC168" s="718"/>
      <c r="CD168" s="722" t="s">
        <v>402</v>
      </c>
      <c r="CE168" s="696"/>
      <c r="CF168" s="696"/>
      <c r="CG168" s="696"/>
      <c r="CH168" s="696"/>
      <c r="CI168" s="723"/>
      <c r="CJ168" s="521"/>
      <c r="CK168" s="521"/>
      <c r="CL168" s="521"/>
      <c r="CM168" s="521"/>
      <c r="CN168" s="521"/>
      <c r="CO168" s="521"/>
      <c r="CP168" s="521"/>
      <c r="CQ168" s="518"/>
      <c r="CR168" s="522"/>
      <c r="CS168" s="515"/>
      <c r="CT168" s="515"/>
    </row>
    <row r="169" spans="1:176" s="524" customFormat="1" ht="21.6" customHeight="1" x14ac:dyDescent="0.2">
      <c r="A169" s="523"/>
      <c r="F169" s="759" t="s">
        <v>164</v>
      </c>
      <c r="G169" s="760"/>
      <c r="H169" s="760"/>
      <c r="I169" s="761"/>
      <c r="J169" s="717" t="s">
        <v>403</v>
      </c>
      <c r="K169" s="718"/>
      <c r="L169" s="718"/>
      <c r="M169" s="718"/>
      <c r="N169" s="718"/>
      <c r="O169" s="718"/>
      <c r="P169" s="718"/>
      <c r="Q169" s="718"/>
      <c r="R169" s="718"/>
      <c r="S169" s="718"/>
      <c r="T169" s="718"/>
      <c r="U169" s="718"/>
      <c r="V169" s="718"/>
      <c r="W169" s="718"/>
      <c r="X169" s="718"/>
      <c r="Y169" s="718"/>
      <c r="Z169" s="718"/>
      <c r="AA169" s="718"/>
      <c r="AB169" s="718"/>
      <c r="AC169" s="718"/>
      <c r="AD169" s="718"/>
      <c r="AE169" s="718"/>
      <c r="AF169" s="718"/>
      <c r="AG169" s="718"/>
      <c r="AH169" s="718"/>
      <c r="AI169" s="718"/>
      <c r="AJ169" s="718"/>
      <c r="AK169" s="718"/>
      <c r="AL169" s="718"/>
      <c r="AM169" s="718"/>
      <c r="AN169" s="718"/>
      <c r="AO169" s="718"/>
      <c r="AP169" s="718"/>
      <c r="AQ169" s="718"/>
      <c r="AR169" s="718"/>
      <c r="AS169" s="718"/>
      <c r="AT169" s="718"/>
      <c r="AU169" s="718"/>
      <c r="AV169" s="718"/>
      <c r="AW169" s="718"/>
      <c r="AX169" s="718"/>
      <c r="AY169" s="718"/>
      <c r="AZ169" s="718"/>
      <c r="BA169" s="718"/>
      <c r="BB169" s="718"/>
      <c r="BC169" s="718"/>
      <c r="BD169" s="718"/>
      <c r="BE169" s="718"/>
      <c r="BF169" s="718"/>
      <c r="BG169" s="718"/>
      <c r="BH169" s="718"/>
      <c r="BI169" s="718"/>
      <c r="BJ169" s="718"/>
      <c r="BK169" s="718"/>
      <c r="BL169" s="718"/>
      <c r="BM169" s="718"/>
      <c r="BN169" s="718"/>
      <c r="BO169" s="718"/>
      <c r="BP169" s="718"/>
      <c r="BQ169" s="718"/>
      <c r="BR169" s="718"/>
      <c r="BS169" s="718"/>
      <c r="BT169" s="718"/>
      <c r="BU169" s="718"/>
      <c r="BV169" s="718"/>
      <c r="BW169" s="718"/>
      <c r="BX169" s="718"/>
      <c r="BY169" s="718"/>
      <c r="BZ169" s="718"/>
      <c r="CA169" s="718"/>
      <c r="CB169" s="718"/>
      <c r="CC169" s="718"/>
      <c r="CD169" s="722" t="s">
        <v>179</v>
      </c>
      <c r="CE169" s="696"/>
      <c r="CF169" s="696"/>
      <c r="CG169" s="696"/>
      <c r="CH169" s="696"/>
      <c r="CI169" s="723"/>
    </row>
    <row r="170" spans="1:176" s="520" customFormat="1" ht="21.6" customHeight="1" x14ac:dyDescent="0.4">
      <c r="A170" s="523"/>
      <c r="B170" s="524"/>
      <c r="C170" s="524"/>
      <c r="D170" s="524"/>
      <c r="E170" s="524"/>
      <c r="F170" s="759" t="s">
        <v>157</v>
      </c>
      <c r="G170" s="760"/>
      <c r="H170" s="760"/>
      <c r="I170" s="761"/>
      <c r="J170" s="717" t="s">
        <v>404</v>
      </c>
      <c r="K170" s="718"/>
      <c r="L170" s="718"/>
      <c r="M170" s="718"/>
      <c r="N170" s="718"/>
      <c r="O170" s="718"/>
      <c r="P170" s="718"/>
      <c r="Q170" s="718"/>
      <c r="R170" s="718"/>
      <c r="S170" s="718"/>
      <c r="T170" s="718"/>
      <c r="U170" s="718"/>
      <c r="V170" s="718"/>
      <c r="W170" s="718"/>
      <c r="X170" s="718"/>
      <c r="Y170" s="718"/>
      <c r="Z170" s="718"/>
      <c r="AA170" s="718"/>
      <c r="AB170" s="718"/>
      <c r="AC170" s="718"/>
      <c r="AD170" s="718"/>
      <c r="AE170" s="718"/>
      <c r="AF170" s="718"/>
      <c r="AG170" s="718"/>
      <c r="AH170" s="718"/>
      <c r="AI170" s="718"/>
      <c r="AJ170" s="718"/>
      <c r="AK170" s="718"/>
      <c r="AL170" s="718"/>
      <c r="AM170" s="718"/>
      <c r="AN170" s="718"/>
      <c r="AO170" s="718"/>
      <c r="AP170" s="718"/>
      <c r="AQ170" s="718"/>
      <c r="AR170" s="718"/>
      <c r="AS170" s="718"/>
      <c r="AT170" s="718"/>
      <c r="AU170" s="718"/>
      <c r="AV170" s="718"/>
      <c r="AW170" s="718"/>
      <c r="AX170" s="718"/>
      <c r="AY170" s="718"/>
      <c r="AZ170" s="718"/>
      <c r="BA170" s="718"/>
      <c r="BB170" s="718"/>
      <c r="BC170" s="718"/>
      <c r="BD170" s="718"/>
      <c r="BE170" s="718"/>
      <c r="BF170" s="718"/>
      <c r="BG170" s="718"/>
      <c r="BH170" s="718"/>
      <c r="BI170" s="718"/>
      <c r="BJ170" s="718"/>
      <c r="BK170" s="718"/>
      <c r="BL170" s="718"/>
      <c r="BM170" s="718"/>
      <c r="BN170" s="718"/>
      <c r="BO170" s="718"/>
      <c r="BP170" s="718"/>
      <c r="BQ170" s="718"/>
      <c r="BR170" s="718"/>
      <c r="BS170" s="718"/>
      <c r="BT170" s="718"/>
      <c r="BU170" s="718"/>
      <c r="BV170" s="718"/>
      <c r="BW170" s="718"/>
      <c r="BX170" s="718"/>
      <c r="BY170" s="718"/>
      <c r="BZ170" s="718"/>
      <c r="CA170" s="718"/>
      <c r="CB170" s="718"/>
      <c r="CC170" s="718"/>
      <c r="CD170" s="722" t="s">
        <v>160</v>
      </c>
      <c r="CE170" s="696"/>
      <c r="CF170" s="696"/>
      <c r="CG170" s="696"/>
      <c r="CH170" s="696"/>
      <c r="CI170" s="723"/>
      <c r="CJ170" s="525"/>
      <c r="CK170" s="519"/>
      <c r="CL170" s="519"/>
      <c r="CM170" s="525"/>
      <c r="CN170" s="525"/>
      <c r="CO170" s="522"/>
      <c r="CP170" s="515"/>
      <c r="CQ170" s="515"/>
    </row>
    <row r="171" spans="1:176" s="520" customFormat="1" ht="21.6" customHeight="1" x14ac:dyDescent="0.4">
      <c r="A171" s="517"/>
      <c r="B171" s="518"/>
      <c r="C171" s="526"/>
      <c r="D171" s="521"/>
      <c r="E171" s="521"/>
      <c r="F171" s="759" t="s">
        <v>405</v>
      </c>
      <c r="G171" s="760"/>
      <c r="H171" s="760"/>
      <c r="I171" s="761"/>
      <c r="J171" s="717" t="s">
        <v>406</v>
      </c>
      <c r="K171" s="718"/>
      <c r="L171" s="718"/>
      <c r="M171" s="718"/>
      <c r="N171" s="718"/>
      <c r="O171" s="718"/>
      <c r="P171" s="718"/>
      <c r="Q171" s="718"/>
      <c r="R171" s="718"/>
      <c r="S171" s="718"/>
      <c r="T171" s="718"/>
      <c r="U171" s="718"/>
      <c r="V171" s="718"/>
      <c r="W171" s="718"/>
      <c r="X171" s="718"/>
      <c r="Y171" s="718"/>
      <c r="Z171" s="718"/>
      <c r="AA171" s="718"/>
      <c r="AB171" s="718"/>
      <c r="AC171" s="718"/>
      <c r="AD171" s="718"/>
      <c r="AE171" s="718"/>
      <c r="AF171" s="718"/>
      <c r="AG171" s="718"/>
      <c r="AH171" s="718"/>
      <c r="AI171" s="718"/>
      <c r="AJ171" s="718"/>
      <c r="AK171" s="718"/>
      <c r="AL171" s="718"/>
      <c r="AM171" s="718"/>
      <c r="AN171" s="718"/>
      <c r="AO171" s="718"/>
      <c r="AP171" s="718"/>
      <c r="AQ171" s="718"/>
      <c r="AR171" s="718"/>
      <c r="AS171" s="718"/>
      <c r="AT171" s="718"/>
      <c r="AU171" s="718"/>
      <c r="AV171" s="718"/>
      <c r="AW171" s="718"/>
      <c r="AX171" s="718"/>
      <c r="AY171" s="718"/>
      <c r="AZ171" s="718"/>
      <c r="BA171" s="718"/>
      <c r="BB171" s="718"/>
      <c r="BC171" s="718"/>
      <c r="BD171" s="718"/>
      <c r="BE171" s="718"/>
      <c r="BF171" s="718"/>
      <c r="BG171" s="718"/>
      <c r="BH171" s="718"/>
      <c r="BI171" s="718"/>
      <c r="BJ171" s="718"/>
      <c r="BK171" s="718"/>
      <c r="BL171" s="718"/>
      <c r="BM171" s="718"/>
      <c r="BN171" s="718"/>
      <c r="BO171" s="718"/>
      <c r="BP171" s="718"/>
      <c r="BQ171" s="718"/>
      <c r="BR171" s="718"/>
      <c r="BS171" s="718"/>
      <c r="BT171" s="718"/>
      <c r="BU171" s="718"/>
      <c r="BV171" s="718"/>
      <c r="BW171" s="718"/>
      <c r="BX171" s="718"/>
      <c r="BY171" s="718"/>
      <c r="BZ171" s="718"/>
      <c r="CA171" s="718"/>
      <c r="CB171" s="718"/>
      <c r="CC171" s="718"/>
      <c r="CD171" s="722" t="s">
        <v>400</v>
      </c>
      <c r="CE171" s="696"/>
      <c r="CF171" s="696"/>
      <c r="CG171" s="696"/>
      <c r="CH171" s="696"/>
      <c r="CI171" s="723"/>
      <c r="CJ171" s="527"/>
      <c r="CK171" s="527"/>
      <c r="CL171" s="527"/>
      <c r="CM171" s="527"/>
      <c r="CN171" s="527"/>
      <c r="CO171" s="527"/>
      <c r="CP171" s="527"/>
      <c r="CQ171" s="527"/>
      <c r="CR171" s="527"/>
      <c r="CS171" s="527"/>
    </row>
    <row r="172" spans="1:176" s="520" customFormat="1" ht="21.6" customHeight="1" x14ac:dyDescent="0.4">
      <c r="A172" s="523"/>
      <c r="B172" s="524"/>
      <c r="C172" s="524"/>
      <c r="D172" s="524"/>
      <c r="E172" s="524"/>
      <c r="F172" s="759" t="s">
        <v>407</v>
      </c>
      <c r="G172" s="760"/>
      <c r="H172" s="760"/>
      <c r="I172" s="761"/>
      <c r="J172" s="717" t="s">
        <v>408</v>
      </c>
      <c r="K172" s="718"/>
      <c r="L172" s="718"/>
      <c r="M172" s="718"/>
      <c r="N172" s="718"/>
      <c r="O172" s="718"/>
      <c r="P172" s="718"/>
      <c r="Q172" s="718"/>
      <c r="R172" s="718"/>
      <c r="S172" s="718"/>
      <c r="T172" s="718"/>
      <c r="U172" s="718"/>
      <c r="V172" s="718"/>
      <c r="W172" s="718"/>
      <c r="X172" s="718"/>
      <c r="Y172" s="718"/>
      <c r="Z172" s="718"/>
      <c r="AA172" s="718"/>
      <c r="AB172" s="718"/>
      <c r="AC172" s="718"/>
      <c r="AD172" s="718"/>
      <c r="AE172" s="718"/>
      <c r="AF172" s="718"/>
      <c r="AG172" s="718"/>
      <c r="AH172" s="718"/>
      <c r="AI172" s="718"/>
      <c r="AJ172" s="718"/>
      <c r="AK172" s="718"/>
      <c r="AL172" s="718"/>
      <c r="AM172" s="718"/>
      <c r="AN172" s="718"/>
      <c r="AO172" s="718"/>
      <c r="AP172" s="718"/>
      <c r="AQ172" s="718"/>
      <c r="AR172" s="718"/>
      <c r="AS172" s="718"/>
      <c r="AT172" s="718"/>
      <c r="AU172" s="718"/>
      <c r="AV172" s="718"/>
      <c r="AW172" s="718"/>
      <c r="AX172" s="718"/>
      <c r="AY172" s="718"/>
      <c r="AZ172" s="718"/>
      <c r="BA172" s="718"/>
      <c r="BB172" s="718"/>
      <c r="BC172" s="718"/>
      <c r="BD172" s="718"/>
      <c r="BE172" s="718"/>
      <c r="BF172" s="718"/>
      <c r="BG172" s="718"/>
      <c r="BH172" s="718"/>
      <c r="BI172" s="718"/>
      <c r="BJ172" s="718"/>
      <c r="BK172" s="718"/>
      <c r="BL172" s="718"/>
      <c r="BM172" s="718"/>
      <c r="BN172" s="718"/>
      <c r="BO172" s="718"/>
      <c r="BP172" s="718"/>
      <c r="BQ172" s="718"/>
      <c r="BR172" s="718"/>
      <c r="BS172" s="718"/>
      <c r="BT172" s="718"/>
      <c r="BU172" s="718"/>
      <c r="BV172" s="718"/>
      <c r="BW172" s="718"/>
      <c r="BX172" s="718"/>
      <c r="BY172" s="718"/>
      <c r="BZ172" s="718"/>
      <c r="CA172" s="718"/>
      <c r="CB172" s="718"/>
      <c r="CC172" s="718"/>
      <c r="CD172" s="722" t="s">
        <v>400</v>
      </c>
      <c r="CE172" s="696"/>
      <c r="CF172" s="696"/>
      <c r="CG172" s="696"/>
      <c r="CH172" s="696"/>
      <c r="CI172" s="723"/>
      <c r="CJ172" s="525"/>
      <c r="CK172" s="525"/>
      <c r="CL172" s="525"/>
      <c r="CM172" s="518"/>
      <c r="CN172" s="518"/>
      <c r="CO172" s="522"/>
      <c r="CP172" s="515"/>
      <c r="CQ172" s="515"/>
    </row>
    <row r="173" spans="1:176" s="524" customFormat="1" ht="21.6" customHeight="1" x14ac:dyDescent="0.4">
      <c r="A173" s="523"/>
      <c r="F173" s="759" t="s">
        <v>409</v>
      </c>
      <c r="G173" s="760"/>
      <c r="H173" s="760"/>
      <c r="I173" s="761"/>
      <c r="J173" s="717" t="s">
        <v>410</v>
      </c>
      <c r="K173" s="718"/>
      <c r="L173" s="718"/>
      <c r="M173" s="718"/>
      <c r="N173" s="718"/>
      <c r="O173" s="718"/>
      <c r="P173" s="718"/>
      <c r="Q173" s="718"/>
      <c r="R173" s="718"/>
      <c r="S173" s="718"/>
      <c r="T173" s="718"/>
      <c r="U173" s="718"/>
      <c r="V173" s="718"/>
      <c r="W173" s="718"/>
      <c r="X173" s="718"/>
      <c r="Y173" s="718"/>
      <c r="Z173" s="718"/>
      <c r="AA173" s="718"/>
      <c r="AB173" s="718"/>
      <c r="AC173" s="718"/>
      <c r="AD173" s="718"/>
      <c r="AE173" s="718"/>
      <c r="AF173" s="718"/>
      <c r="AG173" s="718"/>
      <c r="AH173" s="718"/>
      <c r="AI173" s="718"/>
      <c r="AJ173" s="718"/>
      <c r="AK173" s="718"/>
      <c r="AL173" s="718"/>
      <c r="AM173" s="718"/>
      <c r="AN173" s="718"/>
      <c r="AO173" s="718"/>
      <c r="AP173" s="718"/>
      <c r="AQ173" s="718"/>
      <c r="AR173" s="718"/>
      <c r="AS173" s="718"/>
      <c r="AT173" s="718"/>
      <c r="AU173" s="718"/>
      <c r="AV173" s="718"/>
      <c r="AW173" s="718"/>
      <c r="AX173" s="718"/>
      <c r="AY173" s="718"/>
      <c r="AZ173" s="718"/>
      <c r="BA173" s="718"/>
      <c r="BB173" s="718"/>
      <c r="BC173" s="718"/>
      <c r="BD173" s="718"/>
      <c r="BE173" s="718"/>
      <c r="BF173" s="718"/>
      <c r="BG173" s="718"/>
      <c r="BH173" s="718"/>
      <c r="BI173" s="718"/>
      <c r="BJ173" s="718"/>
      <c r="BK173" s="718"/>
      <c r="BL173" s="718"/>
      <c r="BM173" s="718"/>
      <c r="BN173" s="718"/>
      <c r="BO173" s="718"/>
      <c r="BP173" s="718"/>
      <c r="BQ173" s="718"/>
      <c r="BR173" s="718"/>
      <c r="BS173" s="718"/>
      <c r="BT173" s="718"/>
      <c r="BU173" s="718"/>
      <c r="BV173" s="718"/>
      <c r="BW173" s="718"/>
      <c r="BX173" s="718"/>
      <c r="BY173" s="718"/>
      <c r="BZ173" s="718"/>
      <c r="CA173" s="718"/>
      <c r="CB173" s="718"/>
      <c r="CC173" s="718"/>
      <c r="CD173" s="722" t="s">
        <v>160</v>
      </c>
      <c r="CE173" s="696"/>
      <c r="CF173" s="696"/>
      <c r="CG173" s="696"/>
      <c r="CH173" s="696"/>
      <c r="CI173" s="723"/>
      <c r="CJ173" s="521"/>
      <c r="CK173" s="521"/>
      <c r="CL173" s="521"/>
      <c r="CM173" s="521"/>
      <c r="CN173" s="521"/>
      <c r="CO173" s="521"/>
      <c r="CP173" s="521"/>
      <c r="CQ173" s="521"/>
      <c r="CR173" s="521"/>
      <c r="CS173" s="521"/>
    </row>
    <row r="174" spans="1:176" s="524" customFormat="1" ht="21.6" customHeight="1" x14ac:dyDescent="0.4">
      <c r="A174" s="523"/>
      <c r="F174" s="759" t="s">
        <v>155</v>
      </c>
      <c r="G174" s="760"/>
      <c r="H174" s="760"/>
      <c r="I174" s="761"/>
      <c r="J174" s="717" t="s">
        <v>411</v>
      </c>
      <c r="K174" s="718"/>
      <c r="L174" s="718"/>
      <c r="M174" s="718"/>
      <c r="N174" s="718"/>
      <c r="O174" s="718"/>
      <c r="P174" s="718"/>
      <c r="Q174" s="718"/>
      <c r="R174" s="718"/>
      <c r="S174" s="718"/>
      <c r="T174" s="718"/>
      <c r="U174" s="718"/>
      <c r="V174" s="718"/>
      <c r="W174" s="718"/>
      <c r="X174" s="718"/>
      <c r="Y174" s="718"/>
      <c r="Z174" s="718"/>
      <c r="AA174" s="718"/>
      <c r="AB174" s="718"/>
      <c r="AC174" s="718"/>
      <c r="AD174" s="718"/>
      <c r="AE174" s="718"/>
      <c r="AF174" s="718"/>
      <c r="AG174" s="718"/>
      <c r="AH174" s="718"/>
      <c r="AI174" s="718"/>
      <c r="AJ174" s="718"/>
      <c r="AK174" s="718"/>
      <c r="AL174" s="718"/>
      <c r="AM174" s="718"/>
      <c r="AN174" s="718"/>
      <c r="AO174" s="718"/>
      <c r="AP174" s="718"/>
      <c r="AQ174" s="718"/>
      <c r="AR174" s="718"/>
      <c r="AS174" s="718"/>
      <c r="AT174" s="718"/>
      <c r="AU174" s="718"/>
      <c r="AV174" s="718"/>
      <c r="AW174" s="718"/>
      <c r="AX174" s="718"/>
      <c r="AY174" s="718"/>
      <c r="AZ174" s="718"/>
      <c r="BA174" s="718"/>
      <c r="BB174" s="718"/>
      <c r="BC174" s="718"/>
      <c r="BD174" s="718"/>
      <c r="BE174" s="718"/>
      <c r="BF174" s="718"/>
      <c r="BG174" s="718"/>
      <c r="BH174" s="718"/>
      <c r="BI174" s="718"/>
      <c r="BJ174" s="718"/>
      <c r="BK174" s="718"/>
      <c r="BL174" s="718"/>
      <c r="BM174" s="718"/>
      <c r="BN174" s="718"/>
      <c r="BO174" s="718"/>
      <c r="BP174" s="718"/>
      <c r="BQ174" s="718"/>
      <c r="BR174" s="718"/>
      <c r="BS174" s="718"/>
      <c r="BT174" s="718"/>
      <c r="BU174" s="718"/>
      <c r="BV174" s="718"/>
      <c r="BW174" s="718"/>
      <c r="BX174" s="718"/>
      <c r="BY174" s="718"/>
      <c r="BZ174" s="718"/>
      <c r="CA174" s="718"/>
      <c r="CB174" s="718"/>
      <c r="CC174" s="718"/>
      <c r="CD174" s="722" t="s">
        <v>153</v>
      </c>
      <c r="CE174" s="696"/>
      <c r="CF174" s="696"/>
      <c r="CG174" s="696"/>
      <c r="CH174" s="696"/>
      <c r="CI174" s="723"/>
      <c r="CJ174" s="521"/>
      <c r="CK174" s="521"/>
      <c r="CL174" s="521"/>
      <c r="CM174" s="521"/>
      <c r="CN174" s="521"/>
      <c r="CO174" s="521"/>
      <c r="CP174" s="521"/>
      <c r="CQ174" s="521"/>
      <c r="CR174" s="521"/>
      <c r="CS174" s="521"/>
    </row>
    <row r="175" spans="1:176" s="520" customFormat="1" ht="21.6" customHeight="1" x14ac:dyDescent="0.4">
      <c r="A175" s="517"/>
      <c r="B175" s="518"/>
      <c r="C175" s="526"/>
      <c r="D175" s="521"/>
      <c r="E175" s="521"/>
      <c r="F175" s="759" t="s">
        <v>143</v>
      </c>
      <c r="G175" s="760"/>
      <c r="H175" s="760"/>
      <c r="I175" s="761"/>
      <c r="J175" s="717" t="s">
        <v>412</v>
      </c>
      <c r="K175" s="718"/>
      <c r="L175" s="718"/>
      <c r="M175" s="718"/>
      <c r="N175" s="718"/>
      <c r="O175" s="718"/>
      <c r="P175" s="718"/>
      <c r="Q175" s="718"/>
      <c r="R175" s="718"/>
      <c r="S175" s="718"/>
      <c r="T175" s="718"/>
      <c r="U175" s="718"/>
      <c r="V175" s="718"/>
      <c r="W175" s="718"/>
      <c r="X175" s="718"/>
      <c r="Y175" s="718"/>
      <c r="Z175" s="718"/>
      <c r="AA175" s="718"/>
      <c r="AB175" s="718"/>
      <c r="AC175" s="718"/>
      <c r="AD175" s="718"/>
      <c r="AE175" s="718"/>
      <c r="AF175" s="718"/>
      <c r="AG175" s="718"/>
      <c r="AH175" s="718"/>
      <c r="AI175" s="718"/>
      <c r="AJ175" s="718"/>
      <c r="AK175" s="718"/>
      <c r="AL175" s="718"/>
      <c r="AM175" s="718"/>
      <c r="AN175" s="718"/>
      <c r="AO175" s="718"/>
      <c r="AP175" s="718"/>
      <c r="AQ175" s="718"/>
      <c r="AR175" s="718"/>
      <c r="AS175" s="718"/>
      <c r="AT175" s="718"/>
      <c r="AU175" s="718"/>
      <c r="AV175" s="718"/>
      <c r="AW175" s="718"/>
      <c r="AX175" s="718"/>
      <c r="AY175" s="718"/>
      <c r="AZ175" s="718"/>
      <c r="BA175" s="718"/>
      <c r="BB175" s="718"/>
      <c r="BC175" s="718"/>
      <c r="BD175" s="718"/>
      <c r="BE175" s="718"/>
      <c r="BF175" s="718"/>
      <c r="BG175" s="718"/>
      <c r="BH175" s="718"/>
      <c r="BI175" s="718"/>
      <c r="BJ175" s="718"/>
      <c r="BK175" s="718"/>
      <c r="BL175" s="718"/>
      <c r="BM175" s="718"/>
      <c r="BN175" s="718"/>
      <c r="BO175" s="718"/>
      <c r="BP175" s="718"/>
      <c r="BQ175" s="718"/>
      <c r="BR175" s="718"/>
      <c r="BS175" s="718"/>
      <c r="BT175" s="718"/>
      <c r="BU175" s="718"/>
      <c r="BV175" s="718"/>
      <c r="BW175" s="718"/>
      <c r="BX175" s="718"/>
      <c r="BY175" s="718"/>
      <c r="BZ175" s="718"/>
      <c r="CA175" s="718"/>
      <c r="CB175" s="718"/>
      <c r="CC175" s="718"/>
      <c r="CD175" s="722" t="s">
        <v>140</v>
      </c>
      <c r="CE175" s="696"/>
      <c r="CF175" s="696"/>
      <c r="CG175" s="696"/>
      <c r="CH175" s="696"/>
      <c r="CI175" s="723"/>
      <c r="CJ175" s="521"/>
      <c r="CK175" s="521"/>
      <c r="CL175" s="521"/>
      <c r="CM175" s="521"/>
      <c r="CN175" s="521"/>
      <c r="CO175" s="521"/>
      <c r="CP175" s="521"/>
      <c r="CQ175" s="521"/>
      <c r="CR175" s="521"/>
      <c r="CS175" s="521"/>
    </row>
    <row r="176" spans="1:176" s="520" customFormat="1" ht="21.6" customHeight="1" x14ac:dyDescent="0.4">
      <c r="A176" s="517"/>
      <c r="B176" s="518"/>
      <c r="C176" s="526"/>
      <c r="D176" s="521"/>
      <c r="E176" s="521"/>
      <c r="F176" s="759" t="s">
        <v>148</v>
      </c>
      <c r="G176" s="760"/>
      <c r="H176" s="760"/>
      <c r="I176" s="761"/>
      <c r="J176" s="717" t="s">
        <v>473</v>
      </c>
      <c r="K176" s="718"/>
      <c r="L176" s="718"/>
      <c r="M176" s="718"/>
      <c r="N176" s="718"/>
      <c r="O176" s="718"/>
      <c r="P176" s="718"/>
      <c r="Q176" s="718"/>
      <c r="R176" s="718"/>
      <c r="S176" s="718"/>
      <c r="T176" s="718"/>
      <c r="U176" s="718"/>
      <c r="V176" s="718"/>
      <c r="W176" s="718"/>
      <c r="X176" s="718"/>
      <c r="Y176" s="718"/>
      <c r="Z176" s="718"/>
      <c r="AA176" s="718"/>
      <c r="AB176" s="718"/>
      <c r="AC176" s="718"/>
      <c r="AD176" s="718"/>
      <c r="AE176" s="718"/>
      <c r="AF176" s="718"/>
      <c r="AG176" s="718"/>
      <c r="AH176" s="718"/>
      <c r="AI176" s="718"/>
      <c r="AJ176" s="718"/>
      <c r="AK176" s="718"/>
      <c r="AL176" s="718"/>
      <c r="AM176" s="718"/>
      <c r="AN176" s="718"/>
      <c r="AO176" s="718"/>
      <c r="AP176" s="718"/>
      <c r="AQ176" s="718"/>
      <c r="AR176" s="718"/>
      <c r="AS176" s="718"/>
      <c r="AT176" s="718"/>
      <c r="AU176" s="718"/>
      <c r="AV176" s="718"/>
      <c r="AW176" s="718"/>
      <c r="AX176" s="718"/>
      <c r="AY176" s="718"/>
      <c r="AZ176" s="718"/>
      <c r="BA176" s="718"/>
      <c r="BB176" s="718"/>
      <c r="BC176" s="718"/>
      <c r="BD176" s="718"/>
      <c r="BE176" s="718"/>
      <c r="BF176" s="718"/>
      <c r="BG176" s="718"/>
      <c r="BH176" s="718"/>
      <c r="BI176" s="718"/>
      <c r="BJ176" s="718"/>
      <c r="BK176" s="718"/>
      <c r="BL176" s="718"/>
      <c r="BM176" s="718"/>
      <c r="BN176" s="718"/>
      <c r="BO176" s="718"/>
      <c r="BP176" s="718"/>
      <c r="BQ176" s="718"/>
      <c r="BR176" s="718"/>
      <c r="BS176" s="718"/>
      <c r="BT176" s="718"/>
      <c r="BU176" s="718"/>
      <c r="BV176" s="718"/>
      <c r="BW176" s="718"/>
      <c r="BX176" s="718"/>
      <c r="BY176" s="718"/>
      <c r="BZ176" s="718"/>
      <c r="CA176" s="718"/>
      <c r="CB176" s="718"/>
      <c r="CC176" s="718"/>
      <c r="CD176" s="722" t="s">
        <v>472</v>
      </c>
      <c r="CE176" s="696"/>
      <c r="CF176" s="696"/>
      <c r="CG176" s="696"/>
      <c r="CH176" s="696"/>
      <c r="CI176" s="723"/>
      <c r="CJ176" s="521"/>
      <c r="CK176" s="521"/>
      <c r="CL176" s="521"/>
      <c r="CM176" s="521"/>
      <c r="CN176" s="521"/>
      <c r="CO176" s="521"/>
      <c r="CP176" s="521"/>
      <c r="CQ176" s="521"/>
      <c r="CR176" s="521"/>
      <c r="CS176" s="521"/>
    </row>
    <row r="177" spans="1:103" s="520" customFormat="1" ht="21.6" customHeight="1" x14ac:dyDescent="0.4">
      <c r="A177" s="517"/>
      <c r="B177" s="518"/>
      <c r="C177" s="526"/>
      <c r="D177" s="521"/>
      <c r="E177" s="521"/>
      <c r="F177" s="759" t="s">
        <v>183</v>
      </c>
      <c r="G177" s="760"/>
      <c r="H177" s="760"/>
      <c r="I177" s="761"/>
      <c r="J177" s="717" t="s">
        <v>413</v>
      </c>
      <c r="K177" s="718"/>
      <c r="L177" s="718"/>
      <c r="M177" s="718"/>
      <c r="N177" s="718"/>
      <c r="O177" s="718"/>
      <c r="P177" s="718"/>
      <c r="Q177" s="718"/>
      <c r="R177" s="718"/>
      <c r="S177" s="718"/>
      <c r="T177" s="718"/>
      <c r="U177" s="718"/>
      <c r="V177" s="718"/>
      <c r="W177" s="718"/>
      <c r="X177" s="718"/>
      <c r="Y177" s="718"/>
      <c r="Z177" s="718"/>
      <c r="AA177" s="718"/>
      <c r="AB177" s="718"/>
      <c r="AC177" s="718"/>
      <c r="AD177" s="718"/>
      <c r="AE177" s="718"/>
      <c r="AF177" s="718"/>
      <c r="AG177" s="718"/>
      <c r="AH177" s="718"/>
      <c r="AI177" s="718"/>
      <c r="AJ177" s="718"/>
      <c r="AK177" s="718"/>
      <c r="AL177" s="718"/>
      <c r="AM177" s="718"/>
      <c r="AN177" s="718"/>
      <c r="AO177" s="718"/>
      <c r="AP177" s="718"/>
      <c r="AQ177" s="718"/>
      <c r="AR177" s="718"/>
      <c r="AS177" s="718"/>
      <c r="AT177" s="718"/>
      <c r="AU177" s="718"/>
      <c r="AV177" s="718"/>
      <c r="AW177" s="718"/>
      <c r="AX177" s="718"/>
      <c r="AY177" s="718"/>
      <c r="AZ177" s="718"/>
      <c r="BA177" s="718"/>
      <c r="BB177" s="718"/>
      <c r="BC177" s="718"/>
      <c r="BD177" s="718"/>
      <c r="BE177" s="718"/>
      <c r="BF177" s="718"/>
      <c r="BG177" s="718"/>
      <c r="BH177" s="718"/>
      <c r="BI177" s="718"/>
      <c r="BJ177" s="718"/>
      <c r="BK177" s="718"/>
      <c r="BL177" s="718"/>
      <c r="BM177" s="718"/>
      <c r="BN177" s="718"/>
      <c r="BO177" s="718"/>
      <c r="BP177" s="718"/>
      <c r="BQ177" s="718"/>
      <c r="BR177" s="718"/>
      <c r="BS177" s="718"/>
      <c r="BT177" s="718"/>
      <c r="BU177" s="718"/>
      <c r="BV177" s="718"/>
      <c r="BW177" s="718"/>
      <c r="BX177" s="718"/>
      <c r="BY177" s="718"/>
      <c r="BZ177" s="718"/>
      <c r="CA177" s="718"/>
      <c r="CB177" s="718"/>
      <c r="CC177" s="718"/>
      <c r="CD177" s="722" t="s">
        <v>181</v>
      </c>
      <c r="CE177" s="696"/>
      <c r="CF177" s="696"/>
      <c r="CG177" s="696"/>
      <c r="CH177" s="696"/>
      <c r="CI177" s="723"/>
      <c r="CJ177" s="521"/>
      <c r="CK177" s="521"/>
      <c r="CL177" s="521"/>
      <c r="CM177" s="521"/>
      <c r="CN177" s="521"/>
      <c r="CO177" s="521"/>
      <c r="CP177" s="521"/>
      <c r="CQ177" s="521"/>
      <c r="CR177" s="521"/>
      <c r="CS177" s="521"/>
    </row>
    <row r="178" spans="1:103" s="520" customFormat="1" ht="21.6" customHeight="1" x14ac:dyDescent="0.4">
      <c r="A178" s="517"/>
      <c r="B178" s="518"/>
      <c r="C178" s="526"/>
      <c r="D178" s="521"/>
      <c r="E178" s="521"/>
      <c r="F178" s="759" t="s">
        <v>353</v>
      </c>
      <c r="G178" s="760"/>
      <c r="H178" s="760"/>
      <c r="I178" s="761"/>
      <c r="J178" s="717" t="s">
        <v>414</v>
      </c>
      <c r="K178" s="718"/>
      <c r="L178" s="718"/>
      <c r="M178" s="718"/>
      <c r="N178" s="718"/>
      <c r="O178" s="718"/>
      <c r="P178" s="718"/>
      <c r="Q178" s="718"/>
      <c r="R178" s="718"/>
      <c r="S178" s="718"/>
      <c r="T178" s="718"/>
      <c r="U178" s="718"/>
      <c r="V178" s="718"/>
      <c r="W178" s="718"/>
      <c r="X178" s="718"/>
      <c r="Y178" s="718"/>
      <c r="Z178" s="718"/>
      <c r="AA178" s="718"/>
      <c r="AB178" s="718"/>
      <c r="AC178" s="718"/>
      <c r="AD178" s="718"/>
      <c r="AE178" s="718"/>
      <c r="AF178" s="718"/>
      <c r="AG178" s="718"/>
      <c r="AH178" s="718"/>
      <c r="AI178" s="718"/>
      <c r="AJ178" s="718"/>
      <c r="AK178" s="718"/>
      <c r="AL178" s="718"/>
      <c r="AM178" s="718"/>
      <c r="AN178" s="718"/>
      <c r="AO178" s="718"/>
      <c r="AP178" s="718"/>
      <c r="AQ178" s="718"/>
      <c r="AR178" s="718"/>
      <c r="AS178" s="718"/>
      <c r="AT178" s="718"/>
      <c r="AU178" s="718"/>
      <c r="AV178" s="718"/>
      <c r="AW178" s="718"/>
      <c r="AX178" s="718"/>
      <c r="AY178" s="718"/>
      <c r="AZ178" s="718"/>
      <c r="BA178" s="718"/>
      <c r="BB178" s="718"/>
      <c r="BC178" s="718"/>
      <c r="BD178" s="718"/>
      <c r="BE178" s="718"/>
      <c r="BF178" s="718"/>
      <c r="BG178" s="718"/>
      <c r="BH178" s="718"/>
      <c r="BI178" s="718"/>
      <c r="BJ178" s="718"/>
      <c r="BK178" s="718"/>
      <c r="BL178" s="718"/>
      <c r="BM178" s="718"/>
      <c r="BN178" s="718"/>
      <c r="BO178" s="718"/>
      <c r="BP178" s="718"/>
      <c r="BQ178" s="718"/>
      <c r="BR178" s="718"/>
      <c r="BS178" s="718"/>
      <c r="BT178" s="718"/>
      <c r="BU178" s="718"/>
      <c r="BV178" s="718"/>
      <c r="BW178" s="718"/>
      <c r="BX178" s="718"/>
      <c r="BY178" s="718"/>
      <c r="BZ178" s="718"/>
      <c r="CA178" s="718"/>
      <c r="CB178" s="718"/>
      <c r="CC178" s="718"/>
      <c r="CD178" s="722" t="s">
        <v>352</v>
      </c>
      <c r="CE178" s="696"/>
      <c r="CF178" s="696"/>
      <c r="CG178" s="696"/>
      <c r="CH178" s="696"/>
      <c r="CI178" s="723"/>
      <c r="CJ178" s="521"/>
      <c r="CK178" s="521"/>
      <c r="CL178" s="521"/>
      <c r="CM178" s="521"/>
      <c r="CN178" s="521"/>
      <c r="CO178" s="521"/>
      <c r="CP178" s="521"/>
      <c r="CQ178" s="521"/>
      <c r="CR178" s="521"/>
      <c r="CS178" s="521"/>
    </row>
    <row r="179" spans="1:103" s="520" customFormat="1" ht="21.6" customHeight="1" thickBot="1" x14ac:dyDescent="0.45">
      <c r="A179" s="517"/>
      <c r="B179" s="518"/>
      <c r="C179" s="526"/>
      <c r="D179" s="521"/>
      <c r="E179" s="521"/>
      <c r="F179" s="762" t="s">
        <v>415</v>
      </c>
      <c r="G179" s="763"/>
      <c r="H179" s="763"/>
      <c r="I179" s="764"/>
      <c r="J179" s="739" t="s">
        <v>416</v>
      </c>
      <c r="K179" s="740"/>
      <c r="L179" s="740"/>
      <c r="M179" s="740"/>
      <c r="N179" s="740"/>
      <c r="O179" s="740"/>
      <c r="P179" s="740"/>
      <c r="Q179" s="740"/>
      <c r="R179" s="740"/>
      <c r="S179" s="740"/>
      <c r="T179" s="740"/>
      <c r="U179" s="740"/>
      <c r="V179" s="740"/>
      <c r="W179" s="740"/>
      <c r="X179" s="740"/>
      <c r="Y179" s="740"/>
      <c r="Z179" s="740"/>
      <c r="AA179" s="740"/>
      <c r="AB179" s="740"/>
      <c r="AC179" s="740"/>
      <c r="AD179" s="740"/>
      <c r="AE179" s="740"/>
      <c r="AF179" s="740"/>
      <c r="AG179" s="740"/>
      <c r="AH179" s="740"/>
      <c r="AI179" s="740"/>
      <c r="AJ179" s="740"/>
      <c r="AK179" s="740"/>
      <c r="AL179" s="740"/>
      <c r="AM179" s="740"/>
      <c r="AN179" s="740"/>
      <c r="AO179" s="740"/>
      <c r="AP179" s="740"/>
      <c r="AQ179" s="740"/>
      <c r="AR179" s="740"/>
      <c r="AS179" s="740"/>
      <c r="AT179" s="740"/>
      <c r="AU179" s="740"/>
      <c r="AV179" s="740"/>
      <c r="AW179" s="740"/>
      <c r="AX179" s="740"/>
      <c r="AY179" s="740"/>
      <c r="AZ179" s="740"/>
      <c r="BA179" s="740"/>
      <c r="BB179" s="740"/>
      <c r="BC179" s="740"/>
      <c r="BD179" s="740"/>
      <c r="BE179" s="740"/>
      <c r="BF179" s="740"/>
      <c r="BG179" s="740"/>
      <c r="BH179" s="740"/>
      <c r="BI179" s="740"/>
      <c r="BJ179" s="740"/>
      <c r="BK179" s="740"/>
      <c r="BL179" s="740"/>
      <c r="BM179" s="740"/>
      <c r="BN179" s="740"/>
      <c r="BO179" s="740"/>
      <c r="BP179" s="740"/>
      <c r="BQ179" s="740"/>
      <c r="BR179" s="740"/>
      <c r="BS179" s="740"/>
      <c r="BT179" s="740"/>
      <c r="BU179" s="740"/>
      <c r="BV179" s="740"/>
      <c r="BW179" s="740"/>
      <c r="BX179" s="740"/>
      <c r="BY179" s="740"/>
      <c r="BZ179" s="740"/>
      <c r="CA179" s="740"/>
      <c r="CB179" s="740"/>
      <c r="CC179" s="740"/>
      <c r="CD179" s="741" t="s">
        <v>249</v>
      </c>
      <c r="CE179" s="742"/>
      <c r="CF179" s="742"/>
      <c r="CG179" s="742"/>
      <c r="CH179" s="742"/>
      <c r="CI179" s="743"/>
      <c r="CJ179" s="521"/>
      <c r="CK179" s="521"/>
      <c r="CL179" s="521"/>
      <c r="CM179" s="521"/>
      <c r="CN179" s="521"/>
      <c r="CO179" s="521"/>
      <c r="CP179" s="521"/>
      <c r="CQ179" s="521"/>
      <c r="CR179" s="521"/>
      <c r="CS179" s="521"/>
    </row>
    <row r="180" spans="1:103" s="515" customFormat="1" ht="44.4" customHeight="1" thickBot="1" x14ac:dyDescent="0.35">
      <c r="A180" s="514"/>
      <c r="F180" s="752" t="s">
        <v>104</v>
      </c>
      <c r="G180" s="753"/>
      <c r="H180" s="753"/>
      <c r="I180" s="754"/>
      <c r="J180" s="755" t="s">
        <v>396</v>
      </c>
      <c r="K180" s="756"/>
      <c r="L180" s="756"/>
      <c r="M180" s="756"/>
      <c r="N180" s="756"/>
      <c r="O180" s="756"/>
      <c r="P180" s="756"/>
      <c r="Q180" s="756"/>
      <c r="R180" s="756"/>
      <c r="S180" s="756"/>
      <c r="T180" s="756"/>
      <c r="U180" s="756"/>
      <c r="V180" s="756"/>
      <c r="W180" s="756"/>
      <c r="X180" s="756"/>
      <c r="Y180" s="756"/>
      <c r="Z180" s="756"/>
      <c r="AA180" s="756"/>
      <c r="AB180" s="756"/>
      <c r="AC180" s="756"/>
      <c r="AD180" s="756"/>
      <c r="AE180" s="756"/>
      <c r="AF180" s="756"/>
      <c r="AG180" s="756"/>
      <c r="AH180" s="756"/>
      <c r="AI180" s="756"/>
      <c r="AJ180" s="756"/>
      <c r="AK180" s="756"/>
      <c r="AL180" s="756"/>
      <c r="AM180" s="756"/>
      <c r="AN180" s="756"/>
      <c r="AO180" s="756"/>
      <c r="AP180" s="756"/>
      <c r="AQ180" s="756"/>
      <c r="AR180" s="756"/>
      <c r="AS180" s="756"/>
      <c r="AT180" s="756"/>
      <c r="AU180" s="756"/>
      <c r="AV180" s="756"/>
      <c r="AW180" s="756"/>
      <c r="AX180" s="756"/>
      <c r="AY180" s="756"/>
      <c r="AZ180" s="756"/>
      <c r="BA180" s="756"/>
      <c r="BB180" s="756"/>
      <c r="BC180" s="756"/>
      <c r="BD180" s="756"/>
      <c r="BE180" s="756"/>
      <c r="BF180" s="756"/>
      <c r="BG180" s="756"/>
      <c r="BH180" s="756"/>
      <c r="BI180" s="756"/>
      <c r="BJ180" s="756"/>
      <c r="BK180" s="756"/>
      <c r="BL180" s="756"/>
      <c r="BM180" s="756"/>
      <c r="BN180" s="756"/>
      <c r="BO180" s="756"/>
      <c r="BP180" s="756"/>
      <c r="BQ180" s="756"/>
      <c r="BR180" s="756"/>
      <c r="BS180" s="756"/>
      <c r="BT180" s="756"/>
      <c r="BU180" s="756"/>
      <c r="BV180" s="756"/>
      <c r="BW180" s="756"/>
      <c r="BX180" s="756"/>
      <c r="BY180" s="756"/>
      <c r="BZ180" s="756"/>
      <c r="CA180" s="756"/>
      <c r="CB180" s="756"/>
      <c r="CC180" s="756"/>
      <c r="CD180" s="757" t="s">
        <v>397</v>
      </c>
      <c r="CE180" s="753"/>
      <c r="CF180" s="753"/>
      <c r="CG180" s="753"/>
      <c r="CH180" s="753"/>
      <c r="CI180" s="758"/>
      <c r="CJ180" s="516"/>
      <c r="CK180" s="516"/>
      <c r="CL180" s="516"/>
      <c r="CM180" s="516"/>
      <c r="CN180" s="516"/>
      <c r="CO180" s="516"/>
      <c r="CP180" s="516"/>
      <c r="CQ180" s="516"/>
      <c r="CR180" s="516"/>
      <c r="CS180" s="516"/>
      <c r="CT180" s="516"/>
      <c r="CU180" s="516"/>
      <c r="CV180" s="516"/>
      <c r="CW180" s="516"/>
      <c r="CX180" s="516"/>
      <c r="CY180" s="516"/>
    </row>
    <row r="181" spans="1:103" s="515" customFormat="1" ht="21" customHeight="1" x14ac:dyDescent="0.3">
      <c r="A181" s="514"/>
      <c r="F181" s="759" t="s">
        <v>417</v>
      </c>
      <c r="G181" s="760"/>
      <c r="H181" s="760"/>
      <c r="I181" s="761"/>
      <c r="J181" s="717" t="s">
        <v>418</v>
      </c>
      <c r="K181" s="718"/>
      <c r="L181" s="718"/>
      <c r="M181" s="718"/>
      <c r="N181" s="718"/>
      <c r="O181" s="718"/>
      <c r="P181" s="718"/>
      <c r="Q181" s="718"/>
      <c r="R181" s="718"/>
      <c r="S181" s="718"/>
      <c r="T181" s="718"/>
      <c r="U181" s="718"/>
      <c r="V181" s="718"/>
      <c r="W181" s="718"/>
      <c r="X181" s="718"/>
      <c r="Y181" s="718"/>
      <c r="Z181" s="718"/>
      <c r="AA181" s="718"/>
      <c r="AB181" s="718"/>
      <c r="AC181" s="718"/>
      <c r="AD181" s="718"/>
      <c r="AE181" s="718"/>
      <c r="AF181" s="718"/>
      <c r="AG181" s="718"/>
      <c r="AH181" s="718"/>
      <c r="AI181" s="718"/>
      <c r="AJ181" s="718"/>
      <c r="AK181" s="718"/>
      <c r="AL181" s="718"/>
      <c r="AM181" s="718"/>
      <c r="AN181" s="718"/>
      <c r="AO181" s="718"/>
      <c r="AP181" s="718"/>
      <c r="AQ181" s="718"/>
      <c r="AR181" s="718"/>
      <c r="AS181" s="718"/>
      <c r="AT181" s="718"/>
      <c r="AU181" s="718"/>
      <c r="AV181" s="718"/>
      <c r="AW181" s="718"/>
      <c r="AX181" s="718"/>
      <c r="AY181" s="718"/>
      <c r="AZ181" s="718"/>
      <c r="BA181" s="718"/>
      <c r="BB181" s="718"/>
      <c r="BC181" s="718"/>
      <c r="BD181" s="718"/>
      <c r="BE181" s="718"/>
      <c r="BF181" s="718"/>
      <c r="BG181" s="718"/>
      <c r="BH181" s="718"/>
      <c r="BI181" s="718"/>
      <c r="BJ181" s="718"/>
      <c r="BK181" s="718"/>
      <c r="BL181" s="718"/>
      <c r="BM181" s="718"/>
      <c r="BN181" s="718"/>
      <c r="BO181" s="718"/>
      <c r="BP181" s="718"/>
      <c r="BQ181" s="718"/>
      <c r="BR181" s="718"/>
      <c r="BS181" s="718"/>
      <c r="BT181" s="718"/>
      <c r="BU181" s="718"/>
      <c r="BV181" s="718"/>
      <c r="BW181" s="718"/>
      <c r="BX181" s="718"/>
      <c r="BY181" s="718"/>
      <c r="BZ181" s="718"/>
      <c r="CA181" s="718"/>
      <c r="CB181" s="718"/>
      <c r="CC181" s="718"/>
      <c r="CD181" s="722" t="s">
        <v>249</v>
      </c>
      <c r="CE181" s="696"/>
      <c r="CF181" s="696"/>
      <c r="CG181" s="696"/>
      <c r="CH181" s="696"/>
      <c r="CI181" s="723"/>
      <c r="CJ181" s="516"/>
      <c r="CK181" s="516"/>
      <c r="CL181" s="516"/>
      <c r="CM181" s="516"/>
      <c r="CN181" s="516"/>
      <c r="CO181" s="516"/>
      <c r="CP181" s="516"/>
      <c r="CQ181" s="516"/>
      <c r="CR181" s="516"/>
      <c r="CS181" s="516"/>
      <c r="CT181" s="516"/>
      <c r="CU181" s="516"/>
      <c r="CV181" s="516"/>
      <c r="CW181" s="516"/>
      <c r="CX181" s="516"/>
      <c r="CY181" s="516"/>
    </row>
    <row r="182" spans="1:103" s="520" customFormat="1" ht="21" customHeight="1" thickBot="1" x14ac:dyDescent="0.45">
      <c r="A182" s="517"/>
      <c r="B182" s="518"/>
      <c r="C182" s="526"/>
      <c r="D182" s="521"/>
      <c r="E182" s="521"/>
      <c r="F182" s="744" t="s">
        <v>254</v>
      </c>
      <c r="G182" s="745"/>
      <c r="H182" s="745"/>
      <c r="I182" s="746"/>
      <c r="J182" s="747" t="s">
        <v>419</v>
      </c>
      <c r="K182" s="748"/>
      <c r="L182" s="748"/>
      <c r="M182" s="748"/>
      <c r="N182" s="748"/>
      <c r="O182" s="748"/>
      <c r="P182" s="748"/>
      <c r="Q182" s="748"/>
      <c r="R182" s="748"/>
      <c r="S182" s="748"/>
      <c r="T182" s="748"/>
      <c r="U182" s="748"/>
      <c r="V182" s="748"/>
      <c r="W182" s="748"/>
      <c r="X182" s="748"/>
      <c r="Y182" s="748"/>
      <c r="Z182" s="748"/>
      <c r="AA182" s="748"/>
      <c r="AB182" s="748"/>
      <c r="AC182" s="748"/>
      <c r="AD182" s="748"/>
      <c r="AE182" s="748"/>
      <c r="AF182" s="748"/>
      <c r="AG182" s="748"/>
      <c r="AH182" s="748"/>
      <c r="AI182" s="748"/>
      <c r="AJ182" s="748"/>
      <c r="AK182" s="748"/>
      <c r="AL182" s="748"/>
      <c r="AM182" s="748"/>
      <c r="AN182" s="748"/>
      <c r="AO182" s="748"/>
      <c r="AP182" s="748"/>
      <c r="AQ182" s="748"/>
      <c r="AR182" s="748"/>
      <c r="AS182" s="748"/>
      <c r="AT182" s="748"/>
      <c r="AU182" s="748"/>
      <c r="AV182" s="748"/>
      <c r="AW182" s="748"/>
      <c r="AX182" s="748"/>
      <c r="AY182" s="748"/>
      <c r="AZ182" s="748"/>
      <c r="BA182" s="748"/>
      <c r="BB182" s="748"/>
      <c r="BC182" s="748"/>
      <c r="BD182" s="748"/>
      <c r="BE182" s="748"/>
      <c r="BF182" s="748"/>
      <c r="BG182" s="748"/>
      <c r="BH182" s="748"/>
      <c r="BI182" s="748"/>
      <c r="BJ182" s="748"/>
      <c r="BK182" s="748"/>
      <c r="BL182" s="748"/>
      <c r="BM182" s="748"/>
      <c r="BN182" s="748"/>
      <c r="BO182" s="748"/>
      <c r="BP182" s="748"/>
      <c r="BQ182" s="748"/>
      <c r="BR182" s="748"/>
      <c r="BS182" s="748"/>
      <c r="BT182" s="748"/>
      <c r="BU182" s="748"/>
      <c r="BV182" s="748"/>
      <c r="BW182" s="748"/>
      <c r="BX182" s="748"/>
      <c r="BY182" s="748"/>
      <c r="BZ182" s="748"/>
      <c r="CA182" s="748"/>
      <c r="CB182" s="748"/>
      <c r="CC182" s="748"/>
      <c r="CD182" s="749" t="s">
        <v>255</v>
      </c>
      <c r="CE182" s="750"/>
      <c r="CF182" s="750"/>
      <c r="CG182" s="750"/>
      <c r="CH182" s="750"/>
      <c r="CI182" s="751"/>
      <c r="CJ182" s="521"/>
      <c r="CK182" s="521"/>
      <c r="CL182" s="521"/>
      <c r="CM182" s="521"/>
      <c r="CN182" s="521"/>
      <c r="CO182" s="521"/>
      <c r="CP182" s="521"/>
      <c r="CQ182" s="521"/>
      <c r="CR182" s="521"/>
      <c r="CS182" s="521"/>
    </row>
    <row r="183" spans="1:103" s="520" customFormat="1" ht="37.5" customHeight="1" x14ac:dyDescent="0.4">
      <c r="A183" s="517"/>
      <c r="B183" s="518"/>
      <c r="C183" s="526"/>
      <c r="D183" s="521"/>
      <c r="E183" s="521"/>
      <c r="F183" s="724" t="s">
        <v>224</v>
      </c>
      <c r="G183" s="725"/>
      <c r="H183" s="725"/>
      <c r="I183" s="726"/>
      <c r="J183" s="727" t="s">
        <v>420</v>
      </c>
      <c r="K183" s="728"/>
      <c r="L183" s="728"/>
      <c r="M183" s="728"/>
      <c r="N183" s="728"/>
      <c r="O183" s="728"/>
      <c r="P183" s="728"/>
      <c r="Q183" s="728"/>
      <c r="R183" s="728"/>
      <c r="S183" s="728"/>
      <c r="T183" s="728"/>
      <c r="U183" s="728"/>
      <c r="V183" s="728"/>
      <c r="W183" s="728"/>
      <c r="X183" s="728"/>
      <c r="Y183" s="728"/>
      <c r="Z183" s="728"/>
      <c r="AA183" s="728"/>
      <c r="AB183" s="728"/>
      <c r="AC183" s="728"/>
      <c r="AD183" s="728"/>
      <c r="AE183" s="728"/>
      <c r="AF183" s="728"/>
      <c r="AG183" s="728"/>
      <c r="AH183" s="728"/>
      <c r="AI183" s="728"/>
      <c r="AJ183" s="728"/>
      <c r="AK183" s="728"/>
      <c r="AL183" s="728"/>
      <c r="AM183" s="728"/>
      <c r="AN183" s="728"/>
      <c r="AO183" s="728"/>
      <c r="AP183" s="728"/>
      <c r="AQ183" s="728"/>
      <c r="AR183" s="728"/>
      <c r="AS183" s="728"/>
      <c r="AT183" s="728"/>
      <c r="AU183" s="728"/>
      <c r="AV183" s="728"/>
      <c r="AW183" s="728"/>
      <c r="AX183" s="728"/>
      <c r="AY183" s="728"/>
      <c r="AZ183" s="728"/>
      <c r="BA183" s="728"/>
      <c r="BB183" s="728"/>
      <c r="BC183" s="728"/>
      <c r="BD183" s="728"/>
      <c r="BE183" s="728"/>
      <c r="BF183" s="728"/>
      <c r="BG183" s="728"/>
      <c r="BH183" s="728"/>
      <c r="BI183" s="728"/>
      <c r="BJ183" s="728"/>
      <c r="BK183" s="728"/>
      <c r="BL183" s="728"/>
      <c r="BM183" s="728"/>
      <c r="BN183" s="728"/>
      <c r="BO183" s="728"/>
      <c r="BP183" s="728"/>
      <c r="BQ183" s="728"/>
      <c r="BR183" s="728"/>
      <c r="BS183" s="728"/>
      <c r="BT183" s="728"/>
      <c r="BU183" s="728"/>
      <c r="BV183" s="728"/>
      <c r="BW183" s="728"/>
      <c r="BX183" s="728"/>
      <c r="BY183" s="728"/>
      <c r="BZ183" s="728"/>
      <c r="CA183" s="728"/>
      <c r="CB183" s="728"/>
      <c r="CC183" s="728"/>
      <c r="CD183" s="729" t="s">
        <v>222</v>
      </c>
      <c r="CE183" s="690"/>
      <c r="CF183" s="690"/>
      <c r="CG183" s="690"/>
      <c r="CH183" s="690"/>
      <c r="CI183" s="730"/>
      <c r="CJ183" s="521"/>
      <c r="CK183" s="528"/>
      <c r="CL183" s="528"/>
      <c r="CM183" s="518"/>
      <c r="CN183" s="518"/>
      <c r="CO183" s="522"/>
      <c r="CP183" s="515"/>
      <c r="CQ183" s="515"/>
    </row>
    <row r="184" spans="1:103" s="520" customFormat="1" ht="20.25" customHeight="1" x14ac:dyDescent="0.4">
      <c r="A184" s="517"/>
      <c r="B184" s="518"/>
      <c r="C184" s="526"/>
      <c r="D184" s="521"/>
      <c r="E184" s="521"/>
      <c r="F184" s="698" t="s">
        <v>235</v>
      </c>
      <c r="G184" s="699"/>
      <c r="H184" s="699"/>
      <c r="I184" s="700"/>
      <c r="J184" s="692" t="s">
        <v>476</v>
      </c>
      <c r="K184" s="693"/>
      <c r="L184" s="693"/>
      <c r="M184" s="693"/>
      <c r="N184" s="693"/>
      <c r="O184" s="693"/>
      <c r="P184" s="693"/>
      <c r="Q184" s="693"/>
      <c r="R184" s="693"/>
      <c r="S184" s="693"/>
      <c r="T184" s="693"/>
      <c r="U184" s="693"/>
      <c r="V184" s="693"/>
      <c r="W184" s="693"/>
      <c r="X184" s="693"/>
      <c r="Y184" s="693"/>
      <c r="Z184" s="693"/>
      <c r="AA184" s="693"/>
      <c r="AB184" s="693"/>
      <c r="AC184" s="693"/>
      <c r="AD184" s="693"/>
      <c r="AE184" s="693"/>
      <c r="AF184" s="693"/>
      <c r="AG184" s="693"/>
      <c r="AH184" s="693"/>
      <c r="AI184" s="693"/>
      <c r="AJ184" s="693"/>
      <c r="AK184" s="693"/>
      <c r="AL184" s="693"/>
      <c r="AM184" s="693"/>
      <c r="AN184" s="693"/>
      <c r="AO184" s="693"/>
      <c r="AP184" s="693"/>
      <c r="AQ184" s="693"/>
      <c r="AR184" s="693"/>
      <c r="AS184" s="693"/>
      <c r="AT184" s="693"/>
      <c r="AU184" s="693"/>
      <c r="AV184" s="693"/>
      <c r="AW184" s="693"/>
      <c r="AX184" s="693"/>
      <c r="AY184" s="693"/>
      <c r="AZ184" s="693"/>
      <c r="BA184" s="693"/>
      <c r="BB184" s="693"/>
      <c r="BC184" s="693"/>
      <c r="BD184" s="693"/>
      <c r="BE184" s="693"/>
      <c r="BF184" s="693"/>
      <c r="BG184" s="693"/>
      <c r="BH184" s="693"/>
      <c r="BI184" s="693"/>
      <c r="BJ184" s="693"/>
      <c r="BK184" s="693"/>
      <c r="BL184" s="693"/>
      <c r="BM184" s="693"/>
      <c r="BN184" s="693"/>
      <c r="BO184" s="693"/>
      <c r="BP184" s="693"/>
      <c r="BQ184" s="693"/>
      <c r="BR184" s="693"/>
      <c r="BS184" s="693"/>
      <c r="BT184" s="693"/>
      <c r="BU184" s="693"/>
      <c r="BV184" s="693"/>
      <c r="BW184" s="693"/>
      <c r="BX184" s="693"/>
      <c r="BY184" s="693"/>
      <c r="BZ184" s="693"/>
      <c r="CA184" s="693"/>
      <c r="CB184" s="693"/>
      <c r="CC184" s="693"/>
      <c r="CD184" s="722" t="s">
        <v>421</v>
      </c>
      <c r="CE184" s="696"/>
      <c r="CF184" s="696"/>
      <c r="CG184" s="696"/>
      <c r="CH184" s="696"/>
      <c r="CI184" s="723"/>
      <c r="CJ184" s="521"/>
      <c r="CK184" s="521"/>
      <c r="CL184" s="521"/>
      <c r="CM184" s="521"/>
      <c r="CN184" s="521"/>
      <c r="CO184" s="521"/>
      <c r="CP184" s="521"/>
      <c r="CQ184" s="521"/>
      <c r="CR184" s="521"/>
      <c r="CS184" s="521"/>
    </row>
    <row r="185" spans="1:103" s="520" customFormat="1" ht="20.25" customHeight="1" x14ac:dyDescent="0.4">
      <c r="A185" s="517"/>
      <c r="B185" s="518"/>
      <c r="C185" s="526"/>
      <c r="D185" s="521"/>
      <c r="E185" s="521"/>
      <c r="F185" s="714" t="s">
        <v>189</v>
      </c>
      <c r="G185" s="715"/>
      <c r="H185" s="715"/>
      <c r="I185" s="716"/>
      <c r="J185" s="717" t="s">
        <v>422</v>
      </c>
      <c r="K185" s="718"/>
      <c r="L185" s="718"/>
      <c r="M185" s="718"/>
      <c r="N185" s="718"/>
      <c r="O185" s="718"/>
      <c r="P185" s="718"/>
      <c r="Q185" s="718"/>
      <c r="R185" s="718"/>
      <c r="S185" s="718"/>
      <c r="T185" s="718"/>
      <c r="U185" s="718"/>
      <c r="V185" s="718"/>
      <c r="W185" s="718"/>
      <c r="X185" s="718"/>
      <c r="Y185" s="718"/>
      <c r="Z185" s="718"/>
      <c r="AA185" s="718"/>
      <c r="AB185" s="718"/>
      <c r="AC185" s="718"/>
      <c r="AD185" s="718"/>
      <c r="AE185" s="718"/>
      <c r="AF185" s="718"/>
      <c r="AG185" s="718"/>
      <c r="AH185" s="718"/>
      <c r="AI185" s="718"/>
      <c r="AJ185" s="718"/>
      <c r="AK185" s="718"/>
      <c r="AL185" s="718"/>
      <c r="AM185" s="718"/>
      <c r="AN185" s="718"/>
      <c r="AO185" s="718"/>
      <c r="AP185" s="718"/>
      <c r="AQ185" s="718"/>
      <c r="AR185" s="718"/>
      <c r="AS185" s="718"/>
      <c r="AT185" s="718"/>
      <c r="AU185" s="718"/>
      <c r="AV185" s="718"/>
      <c r="AW185" s="718"/>
      <c r="AX185" s="718"/>
      <c r="AY185" s="718"/>
      <c r="AZ185" s="718"/>
      <c r="BA185" s="718"/>
      <c r="BB185" s="718"/>
      <c r="BC185" s="718"/>
      <c r="BD185" s="718"/>
      <c r="BE185" s="718"/>
      <c r="BF185" s="718"/>
      <c r="BG185" s="718"/>
      <c r="BH185" s="718"/>
      <c r="BI185" s="718"/>
      <c r="BJ185" s="718"/>
      <c r="BK185" s="718"/>
      <c r="BL185" s="718"/>
      <c r="BM185" s="718"/>
      <c r="BN185" s="718"/>
      <c r="BO185" s="718"/>
      <c r="BP185" s="718"/>
      <c r="BQ185" s="718"/>
      <c r="BR185" s="718"/>
      <c r="BS185" s="718"/>
      <c r="BT185" s="718"/>
      <c r="BU185" s="718"/>
      <c r="BV185" s="718"/>
      <c r="BW185" s="718"/>
      <c r="BX185" s="718"/>
      <c r="BY185" s="718"/>
      <c r="BZ185" s="718"/>
      <c r="CA185" s="718"/>
      <c r="CB185" s="718"/>
      <c r="CC185" s="718"/>
      <c r="CD185" s="722" t="s">
        <v>458</v>
      </c>
      <c r="CE185" s="696"/>
      <c r="CF185" s="696"/>
      <c r="CG185" s="696"/>
      <c r="CH185" s="696"/>
      <c r="CI185" s="723"/>
      <c r="CJ185" s="527"/>
      <c r="CK185" s="527"/>
      <c r="CL185" s="527"/>
      <c r="CM185" s="527"/>
      <c r="CN185" s="527"/>
      <c r="CO185" s="527"/>
      <c r="CP185" s="527"/>
      <c r="CQ185" s="527"/>
      <c r="CR185" s="527"/>
      <c r="CS185" s="527"/>
    </row>
    <row r="186" spans="1:103" s="530" customFormat="1" ht="20.25" customHeight="1" x14ac:dyDescent="0.35">
      <c r="A186" s="529"/>
      <c r="B186" s="520"/>
      <c r="C186" s="520"/>
      <c r="D186" s="520"/>
      <c r="E186" s="520"/>
      <c r="F186" s="731" t="s">
        <v>192</v>
      </c>
      <c r="G186" s="732"/>
      <c r="H186" s="732"/>
      <c r="I186" s="733"/>
      <c r="J186" s="734" t="s">
        <v>423</v>
      </c>
      <c r="K186" s="735"/>
      <c r="L186" s="735"/>
      <c r="M186" s="735"/>
      <c r="N186" s="735"/>
      <c r="O186" s="735"/>
      <c r="P186" s="735"/>
      <c r="Q186" s="735"/>
      <c r="R186" s="735"/>
      <c r="S186" s="735"/>
      <c r="T186" s="735"/>
      <c r="U186" s="735"/>
      <c r="V186" s="735"/>
      <c r="W186" s="735"/>
      <c r="X186" s="735"/>
      <c r="Y186" s="735"/>
      <c r="Z186" s="735"/>
      <c r="AA186" s="735"/>
      <c r="AB186" s="735"/>
      <c r="AC186" s="735"/>
      <c r="AD186" s="735"/>
      <c r="AE186" s="735"/>
      <c r="AF186" s="735"/>
      <c r="AG186" s="735"/>
      <c r="AH186" s="735"/>
      <c r="AI186" s="735"/>
      <c r="AJ186" s="735"/>
      <c r="AK186" s="735"/>
      <c r="AL186" s="735"/>
      <c r="AM186" s="735"/>
      <c r="AN186" s="735"/>
      <c r="AO186" s="735"/>
      <c r="AP186" s="735"/>
      <c r="AQ186" s="735"/>
      <c r="AR186" s="735"/>
      <c r="AS186" s="735"/>
      <c r="AT186" s="735"/>
      <c r="AU186" s="735"/>
      <c r="AV186" s="735"/>
      <c r="AW186" s="735"/>
      <c r="AX186" s="735"/>
      <c r="AY186" s="735"/>
      <c r="AZ186" s="735"/>
      <c r="BA186" s="735"/>
      <c r="BB186" s="735"/>
      <c r="BC186" s="735"/>
      <c r="BD186" s="735"/>
      <c r="BE186" s="735"/>
      <c r="BF186" s="735"/>
      <c r="BG186" s="735"/>
      <c r="BH186" s="735"/>
      <c r="BI186" s="735"/>
      <c r="BJ186" s="735"/>
      <c r="BK186" s="735"/>
      <c r="BL186" s="735"/>
      <c r="BM186" s="735"/>
      <c r="BN186" s="735"/>
      <c r="BO186" s="735"/>
      <c r="BP186" s="735"/>
      <c r="BQ186" s="735"/>
      <c r="BR186" s="735"/>
      <c r="BS186" s="735"/>
      <c r="BT186" s="735"/>
      <c r="BU186" s="735"/>
      <c r="BV186" s="735"/>
      <c r="BW186" s="735"/>
      <c r="BX186" s="735"/>
      <c r="BY186" s="735"/>
      <c r="BZ186" s="735"/>
      <c r="CA186" s="735"/>
      <c r="CB186" s="735"/>
      <c r="CC186" s="735"/>
      <c r="CD186" s="722" t="s">
        <v>190</v>
      </c>
      <c r="CE186" s="696"/>
      <c r="CF186" s="696"/>
      <c r="CG186" s="696"/>
      <c r="CH186" s="696"/>
      <c r="CI186" s="723"/>
    </row>
    <row r="187" spans="1:103" s="530" customFormat="1" ht="20.25" customHeight="1" x14ac:dyDescent="0.4">
      <c r="A187" s="531"/>
      <c r="B187" s="532"/>
      <c r="C187" s="532"/>
      <c r="D187" s="525"/>
      <c r="F187" s="714" t="s">
        <v>195</v>
      </c>
      <c r="G187" s="715"/>
      <c r="H187" s="715"/>
      <c r="I187" s="716"/>
      <c r="J187" s="717" t="s">
        <v>424</v>
      </c>
      <c r="K187" s="718"/>
      <c r="L187" s="718"/>
      <c r="M187" s="718"/>
      <c r="N187" s="718"/>
      <c r="O187" s="718"/>
      <c r="P187" s="718"/>
      <c r="Q187" s="718"/>
      <c r="R187" s="718"/>
      <c r="S187" s="718"/>
      <c r="T187" s="718"/>
      <c r="U187" s="718"/>
      <c r="V187" s="718"/>
      <c r="W187" s="718"/>
      <c r="X187" s="718"/>
      <c r="Y187" s="718"/>
      <c r="Z187" s="718"/>
      <c r="AA187" s="718"/>
      <c r="AB187" s="718"/>
      <c r="AC187" s="718"/>
      <c r="AD187" s="718"/>
      <c r="AE187" s="718"/>
      <c r="AF187" s="718"/>
      <c r="AG187" s="718"/>
      <c r="AH187" s="718"/>
      <c r="AI187" s="718"/>
      <c r="AJ187" s="718"/>
      <c r="AK187" s="718"/>
      <c r="AL187" s="718"/>
      <c r="AM187" s="718"/>
      <c r="AN187" s="718"/>
      <c r="AO187" s="718"/>
      <c r="AP187" s="718"/>
      <c r="AQ187" s="718"/>
      <c r="AR187" s="718"/>
      <c r="AS187" s="718"/>
      <c r="AT187" s="718"/>
      <c r="AU187" s="718"/>
      <c r="AV187" s="718"/>
      <c r="AW187" s="718"/>
      <c r="AX187" s="718"/>
      <c r="AY187" s="718"/>
      <c r="AZ187" s="718"/>
      <c r="BA187" s="718"/>
      <c r="BB187" s="718"/>
      <c r="BC187" s="718"/>
      <c r="BD187" s="718"/>
      <c r="BE187" s="718"/>
      <c r="BF187" s="718"/>
      <c r="BG187" s="718"/>
      <c r="BH187" s="718"/>
      <c r="BI187" s="718"/>
      <c r="BJ187" s="718"/>
      <c r="BK187" s="718"/>
      <c r="BL187" s="718"/>
      <c r="BM187" s="718"/>
      <c r="BN187" s="718"/>
      <c r="BO187" s="718"/>
      <c r="BP187" s="718"/>
      <c r="BQ187" s="718"/>
      <c r="BR187" s="718"/>
      <c r="BS187" s="718"/>
      <c r="BT187" s="718"/>
      <c r="BU187" s="718"/>
      <c r="BV187" s="718"/>
      <c r="BW187" s="718"/>
      <c r="BX187" s="718"/>
      <c r="BY187" s="718"/>
      <c r="BZ187" s="718"/>
      <c r="CA187" s="718"/>
      <c r="CB187" s="718"/>
      <c r="CC187" s="718"/>
      <c r="CD187" s="722" t="s">
        <v>193</v>
      </c>
      <c r="CE187" s="696"/>
      <c r="CF187" s="696"/>
      <c r="CG187" s="696"/>
      <c r="CH187" s="696"/>
      <c r="CI187" s="723"/>
    </row>
    <row r="188" spans="1:103" s="520" customFormat="1" ht="20.25" customHeight="1" x14ac:dyDescent="0.4">
      <c r="A188" s="531"/>
      <c r="B188" s="532"/>
      <c r="C188" s="532"/>
      <c r="D188" s="525"/>
      <c r="E188" s="530"/>
      <c r="F188" s="714" t="s">
        <v>201</v>
      </c>
      <c r="G188" s="715"/>
      <c r="H188" s="715"/>
      <c r="I188" s="716"/>
      <c r="J188" s="717" t="s">
        <v>479</v>
      </c>
      <c r="K188" s="718"/>
      <c r="L188" s="718"/>
      <c r="M188" s="718"/>
      <c r="N188" s="718"/>
      <c r="O188" s="718"/>
      <c r="P188" s="718"/>
      <c r="Q188" s="718"/>
      <c r="R188" s="718"/>
      <c r="S188" s="718"/>
      <c r="T188" s="718"/>
      <c r="U188" s="718"/>
      <c r="V188" s="718"/>
      <c r="W188" s="718"/>
      <c r="X188" s="718"/>
      <c r="Y188" s="718"/>
      <c r="Z188" s="718"/>
      <c r="AA188" s="718"/>
      <c r="AB188" s="718"/>
      <c r="AC188" s="718"/>
      <c r="AD188" s="718"/>
      <c r="AE188" s="718"/>
      <c r="AF188" s="718"/>
      <c r="AG188" s="718"/>
      <c r="AH188" s="718"/>
      <c r="AI188" s="718"/>
      <c r="AJ188" s="718"/>
      <c r="AK188" s="718"/>
      <c r="AL188" s="718"/>
      <c r="AM188" s="718"/>
      <c r="AN188" s="718"/>
      <c r="AO188" s="718"/>
      <c r="AP188" s="718"/>
      <c r="AQ188" s="718"/>
      <c r="AR188" s="718"/>
      <c r="AS188" s="718"/>
      <c r="AT188" s="718"/>
      <c r="AU188" s="718"/>
      <c r="AV188" s="718"/>
      <c r="AW188" s="718"/>
      <c r="AX188" s="718"/>
      <c r="AY188" s="718"/>
      <c r="AZ188" s="718"/>
      <c r="BA188" s="718"/>
      <c r="BB188" s="718"/>
      <c r="BC188" s="718"/>
      <c r="BD188" s="718"/>
      <c r="BE188" s="718"/>
      <c r="BF188" s="718"/>
      <c r="BG188" s="718"/>
      <c r="BH188" s="718"/>
      <c r="BI188" s="718"/>
      <c r="BJ188" s="718"/>
      <c r="BK188" s="718"/>
      <c r="BL188" s="718"/>
      <c r="BM188" s="718"/>
      <c r="BN188" s="718"/>
      <c r="BO188" s="718"/>
      <c r="BP188" s="718"/>
      <c r="BQ188" s="718"/>
      <c r="BR188" s="718"/>
      <c r="BS188" s="718"/>
      <c r="BT188" s="718"/>
      <c r="BU188" s="718"/>
      <c r="BV188" s="718"/>
      <c r="BW188" s="718"/>
      <c r="BX188" s="718"/>
      <c r="BY188" s="718"/>
      <c r="BZ188" s="718"/>
      <c r="CA188" s="718"/>
      <c r="CB188" s="718"/>
      <c r="CC188" s="718"/>
      <c r="CD188" s="722" t="s">
        <v>198</v>
      </c>
      <c r="CE188" s="696"/>
      <c r="CF188" s="696"/>
      <c r="CG188" s="696"/>
      <c r="CH188" s="696"/>
      <c r="CI188" s="723"/>
      <c r="CJ188" s="533"/>
      <c r="CK188" s="533"/>
      <c r="CL188" s="534"/>
      <c r="CM188" s="534"/>
      <c r="CN188" s="518"/>
      <c r="CO188" s="518"/>
      <c r="CP188" s="522"/>
      <c r="CQ188" s="515"/>
      <c r="CR188" s="515"/>
    </row>
    <row r="189" spans="1:103" s="520" customFormat="1" ht="20.25" customHeight="1" x14ac:dyDescent="0.4">
      <c r="A189" s="517"/>
      <c r="B189" s="518"/>
      <c r="C189" s="526"/>
      <c r="D189" s="521"/>
      <c r="E189" s="521"/>
      <c r="F189" s="698" t="s">
        <v>204</v>
      </c>
      <c r="G189" s="699"/>
      <c r="H189" s="699"/>
      <c r="I189" s="700"/>
      <c r="J189" s="692" t="s">
        <v>425</v>
      </c>
      <c r="K189" s="693"/>
      <c r="L189" s="693"/>
      <c r="M189" s="693"/>
      <c r="N189" s="693"/>
      <c r="O189" s="693"/>
      <c r="P189" s="693"/>
      <c r="Q189" s="693"/>
      <c r="R189" s="693"/>
      <c r="S189" s="693"/>
      <c r="T189" s="693"/>
      <c r="U189" s="693"/>
      <c r="V189" s="693"/>
      <c r="W189" s="693"/>
      <c r="X189" s="693"/>
      <c r="Y189" s="693"/>
      <c r="Z189" s="693"/>
      <c r="AA189" s="693"/>
      <c r="AB189" s="693"/>
      <c r="AC189" s="693"/>
      <c r="AD189" s="693"/>
      <c r="AE189" s="693"/>
      <c r="AF189" s="693"/>
      <c r="AG189" s="693"/>
      <c r="AH189" s="693"/>
      <c r="AI189" s="693"/>
      <c r="AJ189" s="693"/>
      <c r="AK189" s="693"/>
      <c r="AL189" s="693"/>
      <c r="AM189" s="693"/>
      <c r="AN189" s="693"/>
      <c r="AO189" s="693"/>
      <c r="AP189" s="693"/>
      <c r="AQ189" s="693"/>
      <c r="AR189" s="693"/>
      <c r="AS189" s="693"/>
      <c r="AT189" s="693"/>
      <c r="AU189" s="693"/>
      <c r="AV189" s="693"/>
      <c r="AW189" s="693"/>
      <c r="AX189" s="693"/>
      <c r="AY189" s="693"/>
      <c r="AZ189" s="693"/>
      <c r="BA189" s="693"/>
      <c r="BB189" s="693"/>
      <c r="BC189" s="693"/>
      <c r="BD189" s="693"/>
      <c r="BE189" s="693"/>
      <c r="BF189" s="693"/>
      <c r="BG189" s="693"/>
      <c r="BH189" s="693"/>
      <c r="BI189" s="693"/>
      <c r="BJ189" s="693"/>
      <c r="BK189" s="693"/>
      <c r="BL189" s="693"/>
      <c r="BM189" s="693"/>
      <c r="BN189" s="693"/>
      <c r="BO189" s="693"/>
      <c r="BP189" s="693"/>
      <c r="BQ189" s="693"/>
      <c r="BR189" s="693"/>
      <c r="BS189" s="693"/>
      <c r="BT189" s="693"/>
      <c r="BU189" s="693"/>
      <c r="BV189" s="693"/>
      <c r="BW189" s="693"/>
      <c r="BX189" s="693"/>
      <c r="BY189" s="693"/>
      <c r="BZ189" s="693"/>
      <c r="CA189" s="693"/>
      <c r="CB189" s="693"/>
      <c r="CC189" s="693"/>
      <c r="CD189" s="722" t="s">
        <v>208</v>
      </c>
      <c r="CE189" s="696"/>
      <c r="CF189" s="696"/>
      <c r="CG189" s="696"/>
      <c r="CH189" s="696"/>
      <c r="CI189" s="723"/>
      <c r="CJ189" s="519"/>
      <c r="CK189" s="519"/>
      <c r="CL189" s="519"/>
      <c r="CM189" s="519"/>
      <c r="CN189" s="518"/>
      <c r="CO189" s="518"/>
      <c r="CP189" s="522"/>
      <c r="CQ189" s="515"/>
      <c r="CR189" s="515"/>
    </row>
    <row r="190" spans="1:103" s="520" customFormat="1" ht="40.5" customHeight="1" x14ac:dyDescent="0.4">
      <c r="A190" s="517"/>
      <c r="B190" s="518"/>
      <c r="C190" s="526"/>
      <c r="D190" s="521"/>
      <c r="E190" s="521"/>
      <c r="F190" s="714" t="s">
        <v>207</v>
      </c>
      <c r="G190" s="715"/>
      <c r="H190" s="715"/>
      <c r="I190" s="716"/>
      <c r="J190" s="717" t="s">
        <v>480</v>
      </c>
      <c r="K190" s="718"/>
      <c r="L190" s="718"/>
      <c r="M190" s="718"/>
      <c r="N190" s="718"/>
      <c r="O190" s="718"/>
      <c r="P190" s="718"/>
      <c r="Q190" s="718"/>
      <c r="R190" s="718"/>
      <c r="S190" s="718"/>
      <c r="T190" s="718"/>
      <c r="U190" s="718"/>
      <c r="V190" s="718"/>
      <c r="W190" s="718"/>
      <c r="X190" s="718"/>
      <c r="Y190" s="718"/>
      <c r="Z190" s="718"/>
      <c r="AA190" s="718"/>
      <c r="AB190" s="718"/>
      <c r="AC190" s="718"/>
      <c r="AD190" s="718"/>
      <c r="AE190" s="718"/>
      <c r="AF190" s="718"/>
      <c r="AG190" s="718"/>
      <c r="AH190" s="718"/>
      <c r="AI190" s="718"/>
      <c r="AJ190" s="718"/>
      <c r="AK190" s="718"/>
      <c r="AL190" s="718"/>
      <c r="AM190" s="718"/>
      <c r="AN190" s="718"/>
      <c r="AO190" s="718"/>
      <c r="AP190" s="718"/>
      <c r="AQ190" s="718"/>
      <c r="AR190" s="718"/>
      <c r="AS190" s="718"/>
      <c r="AT190" s="718"/>
      <c r="AU190" s="718"/>
      <c r="AV190" s="718"/>
      <c r="AW190" s="718"/>
      <c r="AX190" s="718"/>
      <c r="AY190" s="718"/>
      <c r="AZ190" s="718"/>
      <c r="BA190" s="718"/>
      <c r="BB190" s="718"/>
      <c r="BC190" s="718"/>
      <c r="BD190" s="718"/>
      <c r="BE190" s="718"/>
      <c r="BF190" s="718"/>
      <c r="BG190" s="718"/>
      <c r="BH190" s="718"/>
      <c r="BI190" s="718"/>
      <c r="BJ190" s="718"/>
      <c r="BK190" s="718"/>
      <c r="BL190" s="718"/>
      <c r="BM190" s="718"/>
      <c r="BN190" s="718"/>
      <c r="BO190" s="718"/>
      <c r="BP190" s="718"/>
      <c r="BQ190" s="718"/>
      <c r="BR190" s="718"/>
      <c r="BS190" s="718"/>
      <c r="BT190" s="718"/>
      <c r="BU190" s="718"/>
      <c r="BV190" s="718"/>
      <c r="BW190" s="718"/>
      <c r="BX190" s="718"/>
      <c r="BY190" s="718"/>
      <c r="BZ190" s="718"/>
      <c r="CA190" s="718"/>
      <c r="CB190" s="718"/>
      <c r="CC190" s="718"/>
      <c r="CD190" s="722" t="s">
        <v>426</v>
      </c>
      <c r="CE190" s="696"/>
      <c r="CF190" s="696"/>
      <c r="CG190" s="696"/>
      <c r="CH190" s="696"/>
      <c r="CI190" s="723"/>
      <c r="CJ190" s="535"/>
      <c r="CK190" s="535"/>
      <c r="CL190" s="535"/>
      <c r="CM190" s="535"/>
      <c r="CN190" s="535"/>
      <c r="CO190" s="535"/>
      <c r="CP190" s="535"/>
      <c r="CQ190" s="535"/>
      <c r="CR190" s="536"/>
    </row>
    <row r="191" spans="1:103" s="520" customFormat="1" ht="20.25" customHeight="1" x14ac:dyDescent="0.45">
      <c r="A191" s="529"/>
      <c r="E191" s="521"/>
      <c r="F191" s="698" t="s">
        <v>210</v>
      </c>
      <c r="G191" s="699"/>
      <c r="H191" s="699"/>
      <c r="I191" s="700"/>
      <c r="J191" s="717" t="s">
        <v>427</v>
      </c>
      <c r="K191" s="718"/>
      <c r="L191" s="718"/>
      <c r="M191" s="718"/>
      <c r="N191" s="718"/>
      <c r="O191" s="718"/>
      <c r="P191" s="718"/>
      <c r="Q191" s="718"/>
      <c r="R191" s="718"/>
      <c r="S191" s="718"/>
      <c r="T191" s="718"/>
      <c r="U191" s="718"/>
      <c r="V191" s="718"/>
      <c r="W191" s="718"/>
      <c r="X191" s="718"/>
      <c r="Y191" s="718"/>
      <c r="Z191" s="718"/>
      <c r="AA191" s="718"/>
      <c r="AB191" s="718"/>
      <c r="AC191" s="718"/>
      <c r="AD191" s="718"/>
      <c r="AE191" s="718"/>
      <c r="AF191" s="718"/>
      <c r="AG191" s="718"/>
      <c r="AH191" s="718"/>
      <c r="AI191" s="718"/>
      <c r="AJ191" s="718"/>
      <c r="AK191" s="718"/>
      <c r="AL191" s="718"/>
      <c r="AM191" s="718"/>
      <c r="AN191" s="718"/>
      <c r="AO191" s="718"/>
      <c r="AP191" s="718"/>
      <c r="AQ191" s="718"/>
      <c r="AR191" s="718"/>
      <c r="AS191" s="718"/>
      <c r="AT191" s="718"/>
      <c r="AU191" s="718"/>
      <c r="AV191" s="718"/>
      <c r="AW191" s="718"/>
      <c r="AX191" s="718"/>
      <c r="AY191" s="718"/>
      <c r="AZ191" s="718"/>
      <c r="BA191" s="718"/>
      <c r="BB191" s="718"/>
      <c r="BC191" s="718"/>
      <c r="BD191" s="718"/>
      <c r="BE191" s="718"/>
      <c r="BF191" s="718"/>
      <c r="BG191" s="718"/>
      <c r="BH191" s="718"/>
      <c r="BI191" s="718"/>
      <c r="BJ191" s="718"/>
      <c r="BK191" s="718"/>
      <c r="BL191" s="718"/>
      <c r="BM191" s="718"/>
      <c r="BN191" s="718"/>
      <c r="BO191" s="718"/>
      <c r="BP191" s="718"/>
      <c r="BQ191" s="718"/>
      <c r="BR191" s="718"/>
      <c r="BS191" s="718"/>
      <c r="BT191" s="718"/>
      <c r="BU191" s="718"/>
      <c r="BV191" s="718"/>
      <c r="BW191" s="718"/>
      <c r="BX191" s="718"/>
      <c r="BY191" s="718"/>
      <c r="BZ191" s="718"/>
      <c r="CA191" s="718"/>
      <c r="CB191" s="718"/>
      <c r="CC191" s="718"/>
      <c r="CD191" s="722" t="s">
        <v>205</v>
      </c>
      <c r="CE191" s="696"/>
      <c r="CF191" s="696"/>
      <c r="CG191" s="696"/>
      <c r="CH191" s="696"/>
      <c r="CI191" s="723"/>
      <c r="CJ191" s="535"/>
      <c r="CK191" s="535"/>
      <c r="CL191" s="537"/>
      <c r="CM191" s="537"/>
      <c r="CN191" s="535"/>
      <c r="CO191" s="535"/>
      <c r="CP191" s="535"/>
      <c r="CQ191" s="535"/>
      <c r="CR191" s="535"/>
      <c r="CS191" s="535"/>
      <c r="CT191" s="536"/>
    </row>
    <row r="192" spans="1:103" s="520" customFormat="1" ht="20.25" customHeight="1" x14ac:dyDescent="0.4">
      <c r="A192" s="517"/>
      <c r="B192" s="518"/>
      <c r="C192" s="518"/>
      <c r="D192" s="518"/>
      <c r="E192" s="521"/>
      <c r="F192" s="698" t="s">
        <v>242</v>
      </c>
      <c r="G192" s="699"/>
      <c r="H192" s="699"/>
      <c r="I192" s="700"/>
      <c r="J192" s="692" t="s">
        <v>475</v>
      </c>
      <c r="K192" s="693"/>
      <c r="L192" s="693"/>
      <c r="M192" s="693"/>
      <c r="N192" s="693"/>
      <c r="O192" s="693"/>
      <c r="P192" s="693"/>
      <c r="Q192" s="693"/>
      <c r="R192" s="693"/>
      <c r="S192" s="693"/>
      <c r="T192" s="693"/>
      <c r="U192" s="693"/>
      <c r="V192" s="693"/>
      <c r="W192" s="693"/>
      <c r="X192" s="693"/>
      <c r="Y192" s="693"/>
      <c r="Z192" s="693"/>
      <c r="AA192" s="693"/>
      <c r="AB192" s="693"/>
      <c r="AC192" s="693"/>
      <c r="AD192" s="693"/>
      <c r="AE192" s="693"/>
      <c r="AF192" s="693"/>
      <c r="AG192" s="693"/>
      <c r="AH192" s="693"/>
      <c r="AI192" s="693"/>
      <c r="AJ192" s="693"/>
      <c r="AK192" s="693"/>
      <c r="AL192" s="693"/>
      <c r="AM192" s="693"/>
      <c r="AN192" s="693"/>
      <c r="AO192" s="693"/>
      <c r="AP192" s="693"/>
      <c r="AQ192" s="693"/>
      <c r="AR192" s="693"/>
      <c r="AS192" s="693"/>
      <c r="AT192" s="693"/>
      <c r="AU192" s="693"/>
      <c r="AV192" s="693"/>
      <c r="AW192" s="693"/>
      <c r="AX192" s="693"/>
      <c r="AY192" s="693"/>
      <c r="AZ192" s="693"/>
      <c r="BA192" s="693"/>
      <c r="BB192" s="693"/>
      <c r="BC192" s="693"/>
      <c r="BD192" s="693"/>
      <c r="BE192" s="693"/>
      <c r="BF192" s="693"/>
      <c r="BG192" s="693"/>
      <c r="BH192" s="693"/>
      <c r="BI192" s="693"/>
      <c r="BJ192" s="693"/>
      <c r="BK192" s="693"/>
      <c r="BL192" s="693"/>
      <c r="BM192" s="693"/>
      <c r="BN192" s="693"/>
      <c r="BO192" s="693"/>
      <c r="BP192" s="693"/>
      <c r="BQ192" s="693"/>
      <c r="BR192" s="693"/>
      <c r="BS192" s="693"/>
      <c r="BT192" s="693"/>
      <c r="BU192" s="693"/>
      <c r="BV192" s="693"/>
      <c r="BW192" s="693"/>
      <c r="BX192" s="693"/>
      <c r="BY192" s="693"/>
      <c r="BZ192" s="693"/>
      <c r="CA192" s="693"/>
      <c r="CB192" s="693"/>
      <c r="CC192" s="693"/>
      <c r="CD192" s="722" t="s">
        <v>483</v>
      </c>
      <c r="CE192" s="696"/>
      <c r="CF192" s="696"/>
      <c r="CG192" s="696"/>
      <c r="CH192" s="696"/>
      <c r="CI192" s="723"/>
      <c r="CJ192" s="535"/>
      <c r="CK192" s="535"/>
      <c r="CL192" s="535"/>
      <c r="CM192" s="535"/>
      <c r="CN192" s="535"/>
      <c r="CO192" s="535"/>
      <c r="CP192" s="535"/>
      <c r="CQ192" s="535"/>
      <c r="CR192" s="535"/>
      <c r="CS192" s="535"/>
      <c r="CT192" s="536"/>
    </row>
    <row r="193" spans="1:98" s="520" customFormat="1" ht="20.25" customHeight="1" x14ac:dyDescent="0.4">
      <c r="A193" s="529"/>
      <c r="E193" s="521"/>
      <c r="F193" s="714" t="s">
        <v>221</v>
      </c>
      <c r="G193" s="715"/>
      <c r="H193" s="715"/>
      <c r="I193" s="716"/>
      <c r="J193" s="717" t="s">
        <v>428</v>
      </c>
      <c r="K193" s="718"/>
      <c r="L193" s="718"/>
      <c r="M193" s="718"/>
      <c r="N193" s="718"/>
      <c r="O193" s="718"/>
      <c r="P193" s="718"/>
      <c r="Q193" s="718"/>
      <c r="R193" s="718"/>
      <c r="S193" s="718"/>
      <c r="T193" s="718"/>
      <c r="U193" s="718"/>
      <c r="V193" s="718"/>
      <c r="W193" s="718"/>
      <c r="X193" s="718"/>
      <c r="Y193" s="718"/>
      <c r="Z193" s="718"/>
      <c r="AA193" s="718"/>
      <c r="AB193" s="718"/>
      <c r="AC193" s="718"/>
      <c r="AD193" s="718"/>
      <c r="AE193" s="718"/>
      <c r="AF193" s="718"/>
      <c r="AG193" s="718"/>
      <c r="AH193" s="718"/>
      <c r="AI193" s="718"/>
      <c r="AJ193" s="718"/>
      <c r="AK193" s="718"/>
      <c r="AL193" s="718"/>
      <c r="AM193" s="718"/>
      <c r="AN193" s="718"/>
      <c r="AO193" s="718"/>
      <c r="AP193" s="718"/>
      <c r="AQ193" s="718"/>
      <c r="AR193" s="718"/>
      <c r="AS193" s="718"/>
      <c r="AT193" s="718"/>
      <c r="AU193" s="718"/>
      <c r="AV193" s="718"/>
      <c r="AW193" s="718"/>
      <c r="AX193" s="718"/>
      <c r="AY193" s="718"/>
      <c r="AZ193" s="718"/>
      <c r="BA193" s="718"/>
      <c r="BB193" s="718"/>
      <c r="BC193" s="718"/>
      <c r="BD193" s="718"/>
      <c r="BE193" s="718"/>
      <c r="BF193" s="718"/>
      <c r="BG193" s="718"/>
      <c r="BH193" s="718"/>
      <c r="BI193" s="718"/>
      <c r="BJ193" s="718"/>
      <c r="BK193" s="718"/>
      <c r="BL193" s="718"/>
      <c r="BM193" s="718"/>
      <c r="BN193" s="718"/>
      <c r="BO193" s="718"/>
      <c r="BP193" s="718"/>
      <c r="BQ193" s="718"/>
      <c r="BR193" s="718"/>
      <c r="BS193" s="718"/>
      <c r="BT193" s="718"/>
      <c r="BU193" s="718"/>
      <c r="BV193" s="718"/>
      <c r="BW193" s="718"/>
      <c r="BX193" s="718"/>
      <c r="BY193" s="718"/>
      <c r="BZ193" s="718"/>
      <c r="CA193" s="718"/>
      <c r="CB193" s="718"/>
      <c r="CC193" s="718"/>
      <c r="CD193" s="722" t="s">
        <v>219</v>
      </c>
      <c r="CE193" s="696"/>
      <c r="CF193" s="696"/>
      <c r="CG193" s="696"/>
      <c r="CH193" s="696"/>
      <c r="CI193" s="723"/>
      <c r="CJ193" s="535"/>
      <c r="CK193" s="535"/>
      <c r="CL193" s="535"/>
      <c r="CM193" s="535"/>
      <c r="CN193" s="535"/>
      <c r="CO193" s="535"/>
      <c r="CP193" s="535"/>
      <c r="CQ193" s="535"/>
      <c r="CR193" s="535"/>
      <c r="CS193" s="535"/>
      <c r="CT193" s="536"/>
    </row>
    <row r="194" spans="1:98" s="520" customFormat="1" ht="20.25" customHeight="1" thickBot="1" x14ac:dyDescent="0.45">
      <c r="A194" s="529"/>
      <c r="E194" s="521"/>
      <c r="F194" s="736" t="s">
        <v>169</v>
      </c>
      <c r="G194" s="737"/>
      <c r="H194" s="737"/>
      <c r="I194" s="738"/>
      <c r="J194" s="739" t="s">
        <v>429</v>
      </c>
      <c r="K194" s="740"/>
      <c r="L194" s="740"/>
      <c r="M194" s="740"/>
      <c r="N194" s="740"/>
      <c r="O194" s="740"/>
      <c r="P194" s="740"/>
      <c r="Q194" s="740"/>
      <c r="R194" s="740"/>
      <c r="S194" s="740"/>
      <c r="T194" s="740"/>
      <c r="U194" s="740"/>
      <c r="V194" s="740"/>
      <c r="W194" s="740"/>
      <c r="X194" s="740"/>
      <c r="Y194" s="740"/>
      <c r="Z194" s="740"/>
      <c r="AA194" s="740"/>
      <c r="AB194" s="740"/>
      <c r="AC194" s="740"/>
      <c r="AD194" s="740"/>
      <c r="AE194" s="740"/>
      <c r="AF194" s="740"/>
      <c r="AG194" s="740"/>
      <c r="AH194" s="740"/>
      <c r="AI194" s="740"/>
      <c r="AJ194" s="740"/>
      <c r="AK194" s="740"/>
      <c r="AL194" s="740"/>
      <c r="AM194" s="740"/>
      <c r="AN194" s="740"/>
      <c r="AO194" s="740"/>
      <c r="AP194" s="740"/>
      <c r="AQ194" s="740"/>
      <c r="AR194" s="740"/>
      <c r="AS194" s="740"/>
      <c r="AT194" s="740"/>
      <c r="AU194" s="740"/>
      <c r="AV194" s="740"/>
      <c r="AW194" s="740"/>
      <c r="AX194" s="740"/>
      <c r="AY194" s="740"/>
      <c r="AZ194" s="740"/>
      <c r="BA194" s="740"/>
      <c r="BB194" s="740"/>
      <c r="BC194" s="740"/>
      <c r="BD194" s="740"/>
      <c r="BE194" s="740"/>
      <c r="BF194" s="740"/>
      <c r="BG194" s="740"/>
      <c r="BH194" s="740"/>
      <c r="BI194" s="740"/>
      <c r="BJ194" s="740"/>
      <c r="BK194" s="740"/>
      <c r="BL194" s="740"/>
      <c r="BM194" s="740"/>
      <c r="BN194" s="740"/>
      <c r="BO194" s="740"/>
      <c r="BP194" s="740"/>
      <c r="BQ194" s="740"/>
      <c r="BR194" s="740"/>
      <c r="BS194" s="740"/>
      <c r="BT194" s="740"/>
      <c r="BU194" s="740"/>
      <c r="BV194" s="740"/>
      <c r="BW194" s="740"/>
      <c r="BX194" s="740"/>
      <c r="BY194" s="740"/>
      <c r="BZ194" s="740"/>
      <c r="CA194" s="740"/>
      <c r="CB194" s="740"/>
      <c r="CC194" s="740"/>
      <c r="CD194" s="741" t="s">
        <v>167</v>
      </c>
      <c r="CE194" s="742"/>
      <c r="CF194" s="742"/>
      <c r="CG194" s="742"/>
      <c r="CH194" s="742"/>
      <c r="CI194" s="743"/>
      <c r="CJ194" s="535"/>
      <c r="CK194" s="535"/>
      <c r="CL194" s="535"/>
      <c r="CM194" s="535"/>
      <c r="CN194" s="535"/>
      <c r="CO194" s="535"/>
      <c r="CP194" s="535"/>
      <c r="CQ194" s="535"/>
      <c r="CR194" s="535"/>
      <c r="CS194" s="535"/>
      <c r="CT194" s="536"/>
    </row>
    <row r="195" spans="1:98" s="520" customFormat="1" ht="20.25" customHeight="1" x14ac:dyDescent="0.4">
      <c r="A195" s="529"/>
      <c r="E195" s="521"/>
      <c r="F195" s="724" t="s">
        <v>265</v>
      </c>
      <c r="G195" s="725"/>
      <c r="H195" s="725"/>
      <c r="I195" s="726"/>
      <c r="J195" s="727" t="s">
        <v>430</v>
      </c>
      <c r="K195" s="728"/>
      <c r="L195" s="728"/>
      <c r="M195" s="728"/>
      <c r="N195" s="728"/>
      <c r="O195" s="728"/>
      <c r="P195" s="728"/>
      <c r="Q195" s="728"/>
      <c r="R195" s="728"/>
      <c r="S195" s="728"/>
      <c r="T195" s="728"/>
      <c r="U195" s="728"/>
      <c r="V195" s="728"/>
      <c r="W195" s="728"/>
      <c r="X195" s="728"/>
      <c r="Y195" s="728"/>
      <c r="Z195" s="728"/>
      <c r="AA195" s="728"/>
      <c r="AB195" s="728"/>
      <c r="AC195" s="728"/>
      <c r="AD195" s="728"/>
      <c r="AE195" s="728"/>
      <c r="AF195" s="728"/>
      <c r="AG195" s="728"/>
      <c r="AH195" s="728"/>
      <c r="AI195" s="728"/>
      <c r="AJ195" s="728"/>
      <c r="AK195" s="728"/>
      <c r="AL195" s="728"/>
      <c r="AM195" s="728"/>
      <c r="AN195" s="728"/>
      <c r="AO195" s="728"/>
      <c r="AP195" s="728"/>
      <c r="AQ195" s="728"/>
      <c r="AR195" s="728"/>
      <c r="AS195" s="728"/>
      <c r="AT195" s="728"/>
      <c r="AU195" s="728"/>
      <c r="AV195" s="728"/>
      <c r="AW195" s="728"/>
      <c r="AX195" s="728"/>
      <c r="AY195" s="728"/>
      <c r="AZ195" s="728"/>
      <c r="BA195" s="728"/>
      <c r="BB195" s="728"/>
      <c r="BC195" s="728"/>
      <c r="BD195" s="728"/>
      <c r="BE195" s="728"/>
      <c r="BF195" s="728"/>
      <c r="BG195" s="728"/>
      <c r="BH195" s="728"/>
      <c r="BI195" s="728"/>
      <c r="BJ195" s="728"/>
      <c r="BK195" s="728"/>
      <c r="BL195" s="728"/>
      <c r="BM195" s="728"/>
      <c r="BN195" s="728"/>
      <c r="BO195" s="728"/>
      <c r="BP195" s="728"/>
      <c r="BQ195" s="728"/>
      <c r="BR195" s="728"/>
      <c r="BS195" s="728"/>
      <c r="BT195" s="728"/>
      <c r="BU195" s="728"/>
      <c r="BV195" s="728"/>
      <c r="BW195" s="728"/>
      <c r="BX195" s="728"/>
      <c r="BY195" s="728"/>
      <c r="BZ195" s="728"/>
      <c r="CA195" s="728"/>
      <c r="CB195" s="728"/>
      <c r="CC195" s="728"/>
      <c r="CD195" s="729" t="s">
        <v>263</v>
      </c>
      <c r="CE195" s="690"/>
      <c r="CF195" s="690"/>
      <c r="CG195" s="690"/>
      <c r="CH195" s="690"/>
      <c r="CI195" s="730"/>
      <c r="CJ195" s="535"/>
      <c r="CK195" s="535"/>
      <c r="CL195" s="535"/>
      <c r="CM195" s="535"/>
      <c r="CN195" s="535"/>
      <c r="CO195" s="535"/>
      <c r="CP195" s="535"/>
      <c r="CQ195" s="535"/>
      <c r="CR195" s="535"/>
      <c r="CS195" s="535"/>
      <c r="CT195" s="536"/>
    </row>
    <row r="196" spans="1:98" s="520" customFormat="1" ht="20.25" customHeight="1" x14ac:dyDescent="0.4">
      <c r="A196" s="529"/>
      <c r="E196" s="521"/>
      <c r="F196" s="714" t="s">
        <v>262</v>
      </c>
      <c r="G196" s="715"/>
      <c r="H196" s="715"/>
      <c r="I196" s="716"/>
      <c r="J196" s="717" t="s">
        <v>481</v>
      </c>
      <c r="K196" s="718"/>
      <c r="L196" s="718"/>
      <c r="M196" s="718"/>
      <c r="N196" s="718"/>
      <c r="O196" s="718"/>
      <c r="P196" s="718"/>
      <c r="Q196" s="718"/>
      <c r="R196" s="718"/>
      <c r="S196" s="718"/>
      <c r="T196" s="718"/>
      <c r="U196" s="718"/>
      <c r="V196" s="718"/>
      <c r="W196" s="718"/>
      <c r="X196" s="718"/>
      <c r="Y196" s="718"/>
      <c r="Z196" s="718"/>
      <c r="AA196" s="718"/>
      <c r="AB196" s="718"/>
      <c r="AC196" s="718"/>
      <c r="AD196" s="718"/>
      <c r="AE196" s="718"/>
      <c r="AF196" s="718"/>
      <c r="AG196" s="718"/>
      <c r="AH196" s="718"/>
      <c r="AI196" s="718"/>
      <c r="AJ196" s="718"/>
      <c r="AK196" s="718"/>
      <c r="AL196" s="718"/>
      <c r="AM196" s="718"/>
      <c r="AN196" s="718"/>
      <c r="AO196" s="718"/>
      <c r="AP196" s="718"/>
      <c r="AQ196" s="718"/>
      <c r="AR196" s="718"/>
      <c r="AS196" s="718"/>
      <c r="AT196" s="718"/>
      <c r="AU196" s="718"/>
      <c r="AV196" s="718"/>
      <c r="AW196" s="718"/>
      <c r="AX196" s="718"/>
      <c r="AY196" s="718"/>
      <c r="AZ196" s="718"/>
      <c r="BA196" s="718"/>
      <c r="BB196" s="718"/>
      <c r="BC196" s="718"/>
      <c r="BD196" s="718"/>
      <c r="BE196" s="718"/>
      <c r="BF196" s="718"/>
      <c r="BG196" s="718"/>
      <c r="BH196" s="718"/>
      <c r="BI196" s="718"/>
      <c r="BJ196" s="718"/>
      <c r="BK196" s="718"/>
      <c r="BL196" s="718"/>
      <c r="BM196" s="718"/>
      <c r="BN196" s="718"/>
      <c r="BO196" s="718"/>
      <c r="BP196" s="718"/>
      <c r="BQ196" s="718"/>
      <c r="BR196" s="718"/>
      <c r="BS196" s="718"/>
      <c r="BT196" s="718"/>
      <c r="BU196" s="718"/>
      <c r="BV196" s="718"/>
      <c r="BW196" s="718"/>
      <c r="BX196" s="718"/>
      <c r="BY196" s="718"/>
      <c r="BZ196" s="718"/>
      <c r="CA196" s="718"/>
      <c r="CB196" s="718"/>
      <c r="CC196" s="718"/>
      <c r="CD196" s="722" t="s">
        <v>482</v>
      </c>
      <c r="CE196" s="696"/>
      <c r="CF196" s="696"/>
      <c r="CG196" s="696"/>
      <c r="CH196" s="696"/>
      <c r="CI196" s="723"/>
      <c r="CJ196" s="535"/>
      <c r="CK196" s="535"/>
      <c r="CL196" s="535"/>
      <c r="CM196" s="535"/>
      <c r="CN196" s="535"/>
      <c r="CO196" s="535"/>
      <c r="CP196" s="535"/>
      <c r="CQ196" s="535"/>
      <c r="CR196" s="535"/>
      <c r="CS196" s="535"/>
      <c r="CT196" s="536"/>
    </row>
    <row r="197" spans="1:98" s="520" customFormat="1" ht="20.25" customHeight="1" x14ac:dyDescent="0.4">
      <c r="A197" s="529"/>
      <c r="E197" s="521"/>
      <c r="F197" s="714" t="s">
        <v>270</v>
      </c>
      <c r="G197" s="715"/>
      <c r="H197" s="715"/>
      <c r="I197" s="716"/>
      <c r="J197" s="717" t="s">
        <v>470</v>
      </c>
      <c r="K197" s="718"/>
      <c r="L197" s="718"/>
      <c r="M197" s="718"/>
      <c r="N197" s="718"/>
      <c r="O197" s="718"/>
      <c r="P197" s="718"/>
      <c r="Q197" s="718"/>
      <c r="R197" s="718"/>
      <c r="S197" s="718"/>
      <c r="T197" s="718"/>
      <c r="U197" s="718"/>
      <c r="V197" s="718"/>
      <c r="W197" s="718"/>
      <c r="X197" s="718"/>
      <c r="Y197" s="718"/>
      <c r="Z197" s="718"/>
      <c r="AA197" s="718"/>
      <c r="AB197" s="718"/>
      <c r="AC197" s="718"/>
      <c r="AD197" s="718"/>
      <c r="AE197" s="718"/>
      <c r="AF197" s="718"/>
      <c r="AG197" s="718"/>
      <c r="AH197" s="718"/>
      <c r="AI197" s="718"/>
      <c r="AJ197" s="718"/>
      <c r="AK197" s="718"/>
      <c r="AL197" s="718"/>
      <c r="AM197" s="718"/>
      <c r="AN197" s="718"/>
      <c r="AO197" s="718"/>
      <c r="AP197" s="718"/>
      <c r="AQ197" s="718"/>
      <c r="AR197" s="718"/>
      <c r="AS197" s="718"/>
      <c r="AT197" s="718"/>
      <c r="AU197" s="718"/>
      <c r="AV197" s="718"/>
      <c r="AW197" s="718"/>
      <c r="AX197" s="718"/>
      <c r="AY197" s="718"/>
      <c r="AZ197" s="718"/>
      <c r="BA197" s="718"/>
      <c r="BB197" s="718"/>
      <c r="BC197" s="718"/>
      <c r="BD197" s="718"/>
      <c r="BE197" s="718"/>
      <c r="BF197" s="718"/>
      <c r="BG197" s="718"/>
      <c r="BH197" s="718"/>
      <c r="BI197" s="718"/>
      <c r="BJ197" s="718"/>
      <c r="BK197" s="718"/>
      <c r="BL197" s="718"/>
      <c r="BM197" s="718"/>
      <c r="BN197" s="718"/>
      <c r="BO197" s="718"/>
      <c r="BP197" s="718"/>
      <c r="BQ197" s="718"/>
      <c r="BR197" s="718"/>
      <c r="BS197" s="718"/>
      <c r="BT197" s="718"/>
      <c r="BU197" s="718"/>
      <c r="BV197" s="718"/>
      <c r="BW197" s="718"/>
      <c r="BX197" s="718"/>
      <c r="BY197" s="718"/>
      <c r="BZ197" s="718"/>
      <c r="CA197" s="718"/>
      <c r="CB197" s="718"/>
      <c r="CC197" s="718"/>
      <c r="CD197" s="722" t="s">
        <v>268</v>
      </c>
      <c r="CE197" s="696"/>
      <c r="CF197" s="696"/>
      <c r="CG197" s="696"/>
      <c r="CH197" s="696"/>
      <c r="CI197" s="723"/>
      <c r="CJ197" s="535"/>
      <c r="CK197" s="535"/>
      <c r="CL197" s="535"/>
      <c r="CM197" s="535"/>
      <c r="CN197" s="535"/>
      <c r="CO197" s="535"/>
      <c r="CP197" s="535"/>
      <c r="CQ197" s="535"/>
      <c r="CR197" s="535"/>
      <c r="CS197" s="535"/>
      <c r="CT197" s="536"/>
    </row>
    <row r="198" spans="1:98" s="524" customFormat="1" ht="20.25" customHeight="1" x14ac:dyDescent="0.4">
      <c r="A198" s="517"/>
      <c r="B198" s="518"/>
      <c r="C198" s="518"/>
      <c r="D198" s="518"/>
      <c r="E198" s="521"/>
      <c r="F198" s="714" t="s">
        <v>282</v>
      </c>
      <c r="G198" s="715"/>
      <c r="H198" s="715"/>
      <c r="I198" s="716"/>
      <c r="J198" s="717" t="s">
        <v>431</v>
      </c>
      <c r="K198" s="718"/>
      <c r="L198" s="718"/>
      <c r="M198" s="718"/>
      <c r="N198" s="718"/>
      <c r="O198" s="718"/>
      <c r="P198" s="718"/>
      <c r="Q198" s="718"/>
      <c r="R198" s="718"/>
      <c r="S198" s="718"/>
      <c r="T198" s="718"/>
      <c r="U198" s="718"/>
      <c r="V198" s="718"/>
      <c r="W198" s="718"/>
      <c r="X198" s="718"/>
      <c r="Y198" s="718"/>
      <c r="Z198" s="718"/>
      <c r="AA198" s="718"/>
      <c r="AB198" s="718"/>
      <c r="AC198" s="718"/>
      <c r="AD198" s="718"/>
      <c r="AE198" s="718"/>
      <c r="AF198" s="718"/>
      <c r="AG198" s="718"/>
      <c r="AH198" s="718"/>
      <c r="AI198" s="718"/>
      <c r="AJ198" s="718"/>
      <c r="AK198" s="718"/>
      <c r="AL198" s="718"/>
      <c r="AM198" s="718"/>
      <c r="AN198" s="718"/>
      <c r="AO198" s="718"/>
      <c r="AP198" s="718"/>
      <c r="AQ198" s="718"/>
      <c r="AR198" s="718"/>
      <c r="AS198" s="718"/>
      <c r="AT198" s="718"/>
      <c r="AU198" s="718"/>
      <c r="AV198" s="718"/>
      <c r="AW198" s="718"/>
      <c r="AX198" s="718"/>
      <c r="AY198" s="718"/>
      <c r="AZ198" s="718"/>
      <c r="BA198" s="718"/>
      <c r="BB198" s="718"/>
      <c r="BC198" s="718"/>
      <c r="BD198" s="718"/>
      <c r="BE198" s="718"/>
      <c r="BF198" s="718"/>
      <c r="BG198" s="718"/>
      <c r="BH198" s="718"/>
      <c r="BI198" s="718"/>
      <c r="BJ198" s="718"/>
      <c r="BK198" s="718"/>
      <c r="BL198" s="718"/>
      <c r="BM198" s="718"/>
      <c r="BN198" s="718"/>
      <c r="BO198" s="718"/>
      <c r="BP198" s="718"/>
      <c r="BQ198" s="718"/>
      <c r="BR198" s="718"/>
      <c r="BS198" s="718"/>
      <c r="BT198" s="718"/>
      <c r="BU198" s="718"/>
      <c r="BV198" s="718"/>
      <c r="BW198" s="718"/>
      <c r="BX198" s="718"/>
      <c r="BY198" s="718"/>
      <c r="BZ198" s="718"/>
      <c r="CA198" s="718"/>
      <c r="CB198" s="718"/>
      <c r="CC198" s="718"/>
      <c r="CD198" s="719" t="s">
        <v>280</v>
      </c>
      <c r="CE198" s="720"/>
      <c r="CF198" s="720"/>
      <c r="CG198" s="720"/>
      <c r="CH198" s="720"/>
      <c r="CI198" s="721"/>
    </row>
    <row r="199" spans="1:98" s="520" customFormat="1" ht="20.25" customHeight="1" x14ac:dyDescent="0.4">
      <c r="A199" s="538"/>
      <c r="B199" s="539"/>
      <c r="C199" s="539"/>
      <c r="D199" s="539"/>
      <c r="E199" s="540"/>
      <c r="F199" s="714" t="s">
        <v>279</v>
      </c>
      <c r="G199" s="715"/>
      <c r="H199" s="715"/>
      <c r="I199" s="716"/>
      <c r="J199" s="717" t="s">
        <v>471</v>
      </c>
      <c r="K199" s="718"/>
      <c r="L199" s="718"/>
      <c r="M199" s="718"/>
      <c r="N199" s="718"/>
      <c r="O199" s="718"/>
      <c r="P199" s="718"/>
      <c r="Q199" s="718"/>
      <c r="R199" s="718"/>
      <c r="S199" s="718"/>
      <c r="T199" s="718"/>
      <c r="U199" s="718"/>
      <c r="V199" s="718"/>
      <c r="W199" s="718"/>
      <c r="X199" s="718"/>
      <c r="Y199" s="718"/>
      <c r="Z199" s="718"/>
      <c r="AA199" s="718"/>
      <c r="AB199" s="718"/>
      <c r="AC199" s="718"/>
      <c r="AD199" s="718"/>
      <c r="AE199" s="718"/>
      <c r="AF199" s="718"/>
      <c r="AG199" s="718"/>
      <c r="AH199" s="718"/>
      <c r="AI199" s="718"/>
      <c r="AJ199" s="718"/>
      <c r="AK199" s="718"/>
      <c r="AL199" s="718"/>
      <c r="AM199" s="718"/>
      <c r="AN199" s="718"/>
      <c r="AO199" s="718"/>
      <c r="AP199" s="718"/>
      <c r="AQ199" s="718"/>
      <c r="AR199" s="718"/>
      <c r="AS199" s="718"/>
      <c r="AT199" s="718"/>
      <c r="AU199" s="718"/>
      <c r="AV199" s="718"/>
      <c r="AW199" s="718"/>
      <c r="AX199" s="718"/>
      <c r="AY199" s="718"/>
      <c r="AZ199" s="718"/>
      <c r="BA199" s="718"/>
      <c r="BB199" s="718"/>
      <c r="BC199" s="718"/>
      <c r="BD199" s="718"/>
      <c r="BE199" s="718"/>
      <c r="BF199" s="718"/>
      <c r="BG199" s="718"/>
      <c r="BH199" s="718"/>
      <c r="BI199" s="718"/>
      <c r="BJ199" s="718"/>
      <c r="BK199" s="718"/>
      <c r="BL199" s="718"/>
      <c r="BM199" s="718"/>
      <c r="BN199" s="718"/>
      <c r="BO199" s="718"/>
      <c r="BP199" s="718"/>
      <c r="BQ199" s="718"/>
      <c r="BR199" s="718"/>
      <c r="BS199" s="718"/>
      <c r="BT199" s="718"/>
      <c r="BU199" s="718"/>
      <c r="BV199" s="718"/>
      <c r="BW199" s="718"/>
      <c r="BX199" s="718"/>
      <c r="BY199" s="718"/>
      <c r="BZ199" s="718"/>
      <c r="CA199" s="718"/>
      <c r="CB199" s="718"/>
      <c r="CC199" s="718"/>
      <c r="CD199" s="719" t="s">
        <v>276</v>
      </c>
      <c r="CE199" s="720"/>
      <c r="CF199" s="720"/>
      <c r="CG199" s="720"/>
      <c r="CH199" s="720"/>
      <c r="CI199" s="721"/>
      <c r="CJ199" s="535"/>
      <c r="CK199" s="535"/>
      <c r="CL199" s="535"/>
      <c r="CM199" s="535"/>
      <c r="CN199" s="535"/>
      <c r="CO199" s="535"/>
      <c r="CP199" s="535"/>
      <c r="CQ199" s="535"/>
      <c r="CR199" s="536"/>
    </row>
    <row r="200" spans="1:98" s="520" customFormat="1" ht="20.25" customHeight="1" x14ac:dyDescent="0.45">
      <c r="A200" s="529"/>
      <c r="E200" s="521"/>
      <c r="F200" s="698" t="s">
        <v>285</v>
      </c>
      <c r="G200" s="699"/>
      <c r="H200" s="699"/>
      <c r="I200" s="700"/>
      <c r="J200" s="717" t="s">
        <v>466</v>
      </c>
      <c r="K200" s="718"/>
      <c r="L200" s="718"/>
      <c r="M200" s="718"/>
      <c r="N200" s="718"/>
      <c r="O200" s="718"/>
      <c r="P200" s="718"/>
      <c r="Q200" s="718"/>
      <c r="R200" s="718"/>
      <c r="S200" s="718"/>
      <c r="T200" s="718"/>
      <c r="U200" s="718"/>
      <c r="V200" s="718"/>
      <c r="W200" s="718"/>
      <c r="X200" s="718"/>
      <c r="Y200" s="718"/>
      <c r="Z200" s="718"/>
      <c r="AA200" s="718"/>
      <c r="AB200" s="718"/>
      <c r="AC200" s="718"/>
      <c r="AD200" s="718"/>
      <c r="AE200" s="718"/>
      <c r="AF200" s="718"/>
      <c r="AG200" s="718"/>
      <c r="AH200" s="718"/>
      <c r="AI200" s="718"/>
      <c r="AJ200" s="718"/>
      <c r="AK200" s="718"/>
      <c r="AL200" s="718"/>
      <c r="AM200" s="718"/>
      <c r="AN200" s="718"/>
      <c r="AO200" s="718"/>
      <c r="AP200" s="718"/>
      <c r="AQ200" s="718"/>
      <c r="AR200" s="718"/>
      <c r="AS200" s="718"/>
      <c r="AT200" s="718"/>
      <c r="AU200" s="718"/>
      <c r="AV200" s="718"/>
      <c r="AW200" s="718"/>
      <c r="AX200" s="718"/>
      <c r="AY200" s="718"/>
      <c r="AZ200" s="718"/>
      <c r="BA200" s="718"/>
      <c r="BB200" s="718"/>
      <c r="BC200" s="718"/>
      <c r="BD200" s="718"/>
      <c r="BE200" s="718"/>
      <c r="BF200" s="718"/>
      <c r="BG200" s="718"/>
      <c r="BH200" s="718"/>
      <c r="BI200" s="718"/>
      <c r="BJ200" s="718"/>
      <c r="BK200" s="718"/>
      <c r="BL200" s="718"/>
      <c r="BM200" s="718"/>
      <c r="BN200" s="718"/>
      <c r="BO200" s="718"/>
      <c r="BP200" s="718"/>
      <c r="BQ200" s="718"/>
      <c r="BR200" s="718"/>
      <c r="BS200" s="718"/>
      <c r="BT200" s="718"/>
      <c r="BU200" s="718"/>
      <c r="BV200" s="718"/>
      <c r="BW200" s="718"/>
      <c r="BX200" s="718"/>
      <c r="BY200" s="718"/>
      <c r="BZ200" s="718"/>
      <c r="CA200" s="718"/>
      <c r="CB200" s="718"/>
      <c r="CC200" s="718"/>
      <c r="CD200" s="719" t="s">
        <v>283</v>
      </c>
      <c r="CE200" s="720"/>
      <c r="CF200" s="720"/>
      <c r="CG200" s="720"/>
      <c r="CH200" s="720"/>
      <c r="CI200" s="721"/>
      <c r="CJ200" s="535"/>
      <c r="CK200" s="535"/>
      <c r="CL200" s="537"/>
      <c r="CM200" s="537"/>
      <c r="CN200" s="535"/>
      <c r="CO200" s="535"/>
      <c r="CP200" s="535"/>
      <c r="CQ200" s="535"/>
      <c r="CR200" s="535"/>
      <c r="CS200" s="535"/>
      <c r="CT200" s="536"/>
    </row>
    <row r="201" spans="1:98" s="542" customFormat="1" ht="20.25" customHeight="1" x14ac:dyDescent="0.45">
      <c r="A201" s="541"/>
      <c r="E201" s="543"/>
      <c r="F201" s="698" t="s">
        <v>288</v>
      </c>
      <c r="G201" s="699"/>
      <c r="H201" s="699"/>
      <c r="I201" s="700"/>
      <c r="J201" s="692" t="s">
        <v>432</v>
      </c>
      <c r="K201" s="693"/>
      <c r="L201" s="693"/>
      <c r="M201" s="693"/>
      <c r="N201" s="693"/>
      <c r="O201" s="693"/>
      <c r="P201" s="693"/>
      <c r="Q201" s="693"/>
      <c r="R201" s="693"/>
      <c r="S201" s="693"/>
      <c r="T201" s="693"/>
      <c r="U201" s="693"/>
      <c r="V201" s="693"/>
      <c r="W201" s="693"/>
      <c r="X201" s="693"/>
      <c r="Y201" s="693"/>
      <c r="Z201" s="693"/>
      <c r="AA201" s="693"/>
      <c r="AB201" s="693"/>
      <c r="AC201" s="693"/>
      <c r="AD201" s="693"/>
      <c r="AE201" s="693"/>
      <c r="AF201" s="693"/>
      <c r="AG201" s="693"/>
      <c r="AH201" s="693"/>
      <c r="AI201" s="693"/>
      <c r="AJ201" s="693"/>
      <c r="AK201" s="693"/>
      <c r="AL201" s="693"/>
      <c r="AM201" s="693"/>
      <c r="AN201" s="693"/>
      <c r="AO201" s="693"/>
      <c r="AP201" s="693"/>
      <c r="AQ201" s="693"/>
      <c r="AR201" s="693"/>
      <c r="AS201" s="693"/>
      <c r="AT201" s="693"/>
      <c r="AU201" s="693"/>
      <c r="AV201" s="693"/>
      <c r="AW201" s="693"/>
      <c r="AX201" s="693"/>
      <c r="AY201" s="693"/>
      <c r="AZ201" s="693"/>
      <c r="BA201" s="693"/>
      <c r="BB201" s="693"/>
      <c r="BC201" s="693"/>
      <c r="BD201" s="693"/>
      <c r="BE201" s="693"/>
      <c r="BF201" s="693"/>
      <c r="BG201" s="693"/>
      <c r="BH201" s="693"/>
      <c r="BI201" s="693"/>
      <c r="BJ201" s="693"/>
      <c r="BK201" s="693"/>
      <c r="BL201" s="693"/>
      <c r="BM201" s="693"/>
      <c r="BN201" s="693"/>
      <c r="BO201" s="693"/>
      <c r="BP201" s="693"/>
      <c r="BQ201" s="693"/>
      <c r="BR201" s="693"/>
      <c r="BS201" s="693"/>
      <c r="BT201" s="693"/>
      <c r="BU201" s="693"/>
      <c r="BV201" s="693"/>
      <c r="BW201" s="693"/>
      <c r="BX201" s="693"/>
      <c r="BY201" s="693"/>
      <c r="BZ201" s="693"/>
      <c r="CA201" s="693"/>
      <c r="CB201" s="693"/>
      <c r="CC201" s="693"/>
      <c r="CD201" s="701" t="s">
        <v>286</v>
      </c>
      <c r="CE201" s="702"/>
      <c r="CF201" s="702"/>
      <c r="CG201" s="702"/>
      <c r="CH201" s="702"/>
      <c r="CI201" s="703"/>
      <c r="CJ201" s="627"/>
      <c r="CK201" s="627"/>
      <c r="CL201" s="628"/>
      <c r="CM201" s="545"/>
      <c r="CN201" s="544"/>
      <c r="CO201" s="544"/>
      <c r="CP201" s="544"/>
      <c r="CQ201" s="544"/>
      <c r="CR201" s="544"/>
      <c r="CS201" s="544"/>
      <c r="CT201" s="546"/>
    </row>
    <row r="202" spans="1:98" s="542" customFormat="1" ht="20.25" customHeight="1" x14ac:dyDescent="0.45">
      <c r="A202" s="541"/>
      <c r="E202" s="543"/>
      <c r="F202" s="698" t="s">
        <v>291</v>
      </c>
      <c r="G202" s="699"/>
      <c r="H202" s="699"/>
      <c r="I202" s="700"/>
      <c r="J202" s="692" t="s">
        <v>433</v>
      </c>
      <c r="K202" s="693"/>
      <c r="L202" s="693"/>
      <c r="M202" s="693"/>
      <c r="N202" s="693"/>
      <c r="O202" s="693"/>
      <c r="P202" s="693"/>
      <c r="Q202" s="693"/>
      <c r="R202" s="693"/>
      <c r="S202" s="693"/>
      <c r="T202" s="693"/>
      <c r="U202" s="693"/>
      <c r="V202" s="693"/>
      <c r="W202" s="693"/>
      <c r="X202" s="693"/>
      <c r="Y202" s="693"/>
      <c r="Z202" s="693"/>
      <c r="AA202" s="693"/>
      <c r="AB202" s="693"/>
      <c r="AC202" s="693"/>
      <c r="AD202" s="693"/>
      <c r="AE202" s="693"/>
      <c r="AF202" s="693"/>
      <c r="AG202" s="693"/>
      <c r="AH202" s="693"/>
      <c r="AI202" s="693"/>
      <c r="AJ202" s="693"/>
      <c r="AK202" s="693"/>
      <c r="AL202" s="693"/>
      <c r="AM202" s="693"/>
      <c r="AN202" s="693"/>
      <c r="AO202" s="693"/>
      <c r="AP202" s="693"/>
      <c r="AQ202" s="693"/>
      <c r="AR202" s="693"/>
      <c r="AS202" s="693"/>
      <c r="AT202" s="693"/>
      <c r="AU202" s="693"/>
      <c r="AV202" s="693"/>
      <c r="AW202" s="693"/>
      <c r="AX202" s="693"/>
      <c r="AY202" s="693"/>
      <c r="AZ202" s="693"/>
      <c r="BA202" s="693"/>
      <c r="BB202" s="693"/>
      <c r="BC202" s="693"/>
      <c r="BD202" s="693"/>
      <c r="BE202" s="693"/>
      <c r="BF202" s="693"/>
      <c r="BG202" s="693"/>
      <c r="BH202" s="693"/>
      <c r="BI202" s="693"/>
      <c r="BJ202" s="693"/>
      <c r="BK202" s="693"/>
      <c r="BL202" s="693"/>
      <c r="BM202" s="693"/>
      <c r="BN202" s="693"/>
      <c r="BO202" s="693"/>
      <c r="BP202" s="693"/>
      <c r="BQ202" s="693"/>
      <c r="BR202" s="693"/>
      <c r="BS202" s="693"/>
      <c r="BT202" s="693"/>
      <c r="BU202" s="693"/>
      <c r="BV202" s="693"/>
      <c r="BW202" s="693"/>
      <c r="BX202" s="693"/>
      <c r="BY202" s="693"/>
      <c r="BZ202" s="693"/>
      <c r="CA202" s="693"/>
      <c r="CB202" s="693"/>
      <c r="CC202" s="693"/>
      <c r="CD202" s="701" t="s">
        <v>484</v>
      </c>
      <c r="CE202" s="702"/>
      <c r="CF202" s="702"/>
      <c r="CG202" s="702"/>
      <c r="CH202" s="702"/>
      <c r="CI202" s="703"/>
      <c r="CJ202" s="627"/>
      <c r="CK202" s="627"/>
      <c r="CL202" s="628"/>
      <c r="CM202" s="545"/>
      <c r="CN202" s="544"/>
      <c r="CO202" s="544"/>
      <c r="CP202" s="544"/>
      <c r="CQ202" s="544"/>
      <c r="CR202" s="544"/>
      <c r="CS202" s="544"/>
      <c r="CT202" s="546"/>
    </row>
    <row r="203" spans="1:98" s="520" customFormat="1" ht="20.25" customHeight="1" x14ac:dyDescent="0.45">
      <c r="A203" s="529"/>
      <c r="E203" s="521"/>
      <c r="F203" s="698" t="s">
        <v>297</v>
      </c>
      <c r="G203" s="699"/>
      <c r="H203" s="699"/>
      <c r="I203" s="700"/>
      <c r="J203" s="692" t="s">
        <v>434</v>
      </c>
      <c r="K203" s="693"/>
      <c r="L203" s="693"/>
      <c r="M203" s="693"/>
      <c r="N203" s="693"/>
      <c r="O203" s="693"/>
      <c r="P203" s="693"/>
      <c r="Q203" s="693"/>
      <c r="R203" s="693"/>
      <c r="S203" s="693"/>
      <c r="T203" s="693"/>
      <c r="U203" s="693"/>
      <c r="V203" s="693"/>
      <c r="W203" s="693"/>
      <c r="X203" s="693"/>
      <c r="Y203" s="693"/>
      <c r="Z203" s="693"/>
      <c r="AA203" s="693"/>
      <c r="AB203" s="693"/>
      <c r="AC203" s="693"/>
      <c r="AD203" s="693"/>
      <c r="AE203" s="693"/>
      <c r="AF203" s="693"/>
      <c r="AG203" s="693"/>
      <c r="AH203" s="693"/>
      <c r="AI203" s="693"/>
      <c r="AJ203" s="693"/>
      <c r="AK203" s="693"/>
      <c r="AL203" s="693"/>
      <c r="AM203" s="693"/>
      <c r="AN203" s="693"/>
      <c r="AO203" s="693"/>
      <c r="AP203" s="693"/>
      <c r="AQ203" s="693"/>
      <c r="AR203" s="693"/>
      <c r="AS203" s="693"/>
      <c r="AT203" s="693"/>
      <c r="AU203" s="693"/>
      <c r="AV203" s="693"/>
      <c r="AW203" s="693"/>
      <c r="AX203" s="693"/>
      <c r="AY203" s="693"/>
      <c r="AZ203" s="693"/>
      <c r="BA203" s="693"/>
      <c r="BB203" s="693"/>
      <c r="BC203" s="693"/>
      <c r="BD203" s="693"/>
      <c r="BE203" s="693"/>
      <c r="BF203" s="693"/>
      <c r="BG203" s="693"/>
      <c r="BH203" s="693"/>
      <c r="BI203" s="693"/>
      <c r="BJ203" s="693"/>
      <c r="BK203" s="693"/>
      <c r="BL203" s="693"/>
      <c r="BM203" s="693"/>
      <c r="BN203" s="693"/>
      <c r="BO203" s="693"/>
      <c r="BP203" s="693"/>
      <c r="BQ203" s="693"/>
      <c r="BR203" s="693"/>
      <c r="BS203" s="693"/>
      <c r="BT203" s="693"/>
      <c r="BU203" s="693"/>
      <c r="BV203" s="693"/>
      <c r="BW203" s="693"/>
      <c r="BX203" s="693"/>
      <c r="BY203" s="693"/>
      <c r="BZ203" s="693"/>
      <c r="CA203" s="693"/>
      <c r="CB203" s="693"/>
      <c r="CC203" s="693"/>
      <c r="CD203" s="701" t="s">
        <v>295</v>
      </c>
      <c r="CE203" s="702"/>
      <c r="CF203" s="702"/>
      <c r="CG203" s="702"/>
      <c r="CH203" s="702"/>
      <c r="CI203" s="703"/>
      <c r="CJ203" s="627"/>
      <c r="CK203" s="627"/>
      <c r="CL203" s="628"/>
      <c r="CM203" s="537"/>
      <c r="CN203" s="535"/>
      <c r="CO203" s="535"/>
      <c r="CP203" s="535"/>
      <c r="CQ203" s="535"/>
      <c r="CR203" s="535"/>
      <c r="CS203" s="535"/>
      <c r="CT203" s="536"/>
    </row>
    <row r="204" spans="1:98" s="548" customFormat="1" ht="20.25" customHeight="1" x14ac:dyDescent="0.45">
      <c r="A204" s="547"/>
      <c r="E204" s="549"/>
      <c r="F204" s="698" t="s">
        <v>309</v>
      </c>
      <c r="G204" s="699"/>
      <c r="H204" s="699"/>
      <c r="I204" s="700"/>
      <c r="J204" s="692" t="s">
        <v>435</v>
      </c>
      <c r="K204" s="693"/>
      <c r="L204" s="693"/>
      <c r="M204" s="693"/>
      <c r="N204" s="693"/>
      <c r="O204" s="693"/>
      <c r="P204" s="693"/>
      <c r="Q204" s="693"/>
      <c r="R204" s="693"/>
      <c r="S204" s="693"/>
      <c r="T204" s="693"/>
      <c r="U204" s="693"/>
      <c r="V204" s="693"/>
      <c r="W204" s="693"/>
      <c r="X204" s="693"/>
      <c r="Y204" s="693"/>
      <c r="Z204" s="693"/>
      <c r="AA204" s="693"/>
      <c r="AB204" s="693"/>
      <c r="AC204" s="693"/>
      <c r="AD204" s="693"/>
      <c r="AE204" s="693"/>
      <c r="AF204" s="693"/>
      <c r="AG204" s="693"/>
      <c r="AH204" s="693"/>
      <c r="AI204" s="693"/>
      <c r="AJ204" s="693"/>
      <c r="AK204" s="693"/>
      <c r="AL204" s="693"/>
      <c r="AM204" s="693"/>
      <c r="AN204" s="693"/>
      <c r="AO204" s="693"/>
      <c r="AP204" s="693"/>
      <c r="AQ204" s="693"/>
      <c r="AR204" s="693"/>
      <c r="AS204" s="693"/>
      <c r="AT204" s="693"/>
      <c r="AU204" s="693"/>
      <c r="AV204" s="693"/>
      <c r="AW204" s="693"/>
      <c r="AX204" s="693"/>
      <c r="AY204" s="693"/>
      <c r="AZ204" s="693"/>
      <c r="BA204" s="693"/>
      <c r="BB204" s="693"/>
      <c r="BC204" s="693"/>
      <c r="BD204" s="693"/>
      <c r="BE204" s="693"/>
      <c r="BF204" s="693"/>
      <c r="BG204" s="693"/>
      <c r="BH204" s="693"/>
      <c r="BI204" s="693"/>
      <c r="BJ204" s="693"/>
      <c r="BK204" s="693"/>
      <c r="BL204" s="693"/>
      <c r="BM204" s="693"/>
      <c r="BN204" s="693"/>
      <c r="BO204" s="693"/>
      <c r="BP204" s="693"/>
      <c r="BQ204" s="693"/>
      <c r="BR204" s="693"/>
      <c r="BS204" s="693"/>
      <c r="BT204" s="693"/>
      <c r="BU204" s="693"/>
      <c r="BV204" s="693"/>
      <c r="BW204" s="693"/>
      <c r="BX204" s="693"/>
      <c r="BY204" s="693"/>
      <c r="BZ204" s="693"/>
      <c r="CA204" s="693"/>
      <c r="CB204" s="693"/>
      <c r="CC204" s="693"/>
      <c r="CD204" s="701" t="s">
        <v>307</v>
      </c>
      <c r="CE204" s="702"/>
      <c r="CF204" s="702"/>
      <c r="CG204" s="702"/>
      <c r="CH204" s="702"/>
      <c r="CI204" s="703"/>
      <c r="CJ204" s="627"/>
      <c r="CK204" s="627"/>
      <c r="CL204" s="628"/>
      <c r="CM204" s="551"/>
      <c r="CN204" s="550"/>
      <c r="CO204" s="550"/>
      <c r="CP204" s="550"/>
      <c r="CQ204" s="550"/>
      <c r="CR204" s="550"/>
      <c r="CS204" s="550"/>
      <c r="CT204" s="552"/>
    </row>
    <row r="205" spans="1:98" s="520" customFormat="1" ht="20.25" customHeight="1" x14ac:dyDescent="0.4">
      <c r="A205" s="517"/>
      <c r="B205" s="518"/>
      <c r="C205" s="518"/>
      <c r="D205" s="518"/>
      <c r="E205" s="521"/>
      <c r="F205" s="698" t="s">
        <v>313</v>
      </c>
      <c r="G205" s="699"/>
      <c r="H205" s="699"/>
      <c r="I205" s="700"/>
      <c r="J205" s="692" t="s">
        <v>436</v>
      </c>
      <c r="K205" s="693"/>
      <c r="L205" s="693"/>
      <c r="M205" s="693"/>
      <c r="N205" s="693"/>
      <c r="O205" s="693"/>
      <c r="P205" s="693"/>
      <c r="Q205" s="693"/>
      <c r="R205" s="693"/>
      <c r="S205" s="693"/>
      <c r="T205" s="693"/>
      <c r="U205" s="693"/>
      <c r="V205" s="693"/>
      <c r="W205" s="693"/>
      <c r="X205" s="693"/>
      <c r="Y205" s="693"/>
      <c r="Z205" s="693"/>
      <c r="AA205" s="693"/>
      <c r="AB205" s="693"/>
      <c r="AC205" s="693"/>
      <c r="AD205" s="693"/>
      <c r="AE205" s="693"/>
      <c r="AF205" s="693"/>
      <c r="AG205" s="693"/>
      <c r="AH205" s="693"/>
      <c r="AI205" s="693"/>
      <c r="AJ205" s="693"/>
      <c r="AK205" s="693"/>
      <c r="AL205" s="693"/>
      <c r="AM205" s="693"/>
      <c r="AN205" s="693"/>
      <c r="AO205" s="693"/>
      <c r="AP205" s="693"/>
      <c r="AQ205" s="693"/>
      <c r="AR205" s="693"/>
      <c r="AS205" s="693"/>
      <c r="AT205" s="693"/>
      <c r="AU205" s="693"/>
      <c r="AV205" s="693"/>
      <c r="AW205" s="693"/>
      <c r="AX205" s="693"/>
      <c r="AY205" s="693"/>
      <c r="AZ205" s="693"/>
      <c r="BA205" s="693"/>
      <c r="BB205" s="693"/>
      <c r="BC205" s="693"/>
      <c r="BD205" s="693"/>
      <c r="BE205" s="693"/>
      <c r="BF205" s="693"/>
      <c r="BG205" s="693"/>
      <c r="BH205" s="693"/>
      <c r="BI205" s="693"/>
      <c r="BJ205" s="693"/>
      <c r="BK205" s="693"/>
      <c r="BL205" s="693"/>
      <c r="BM205" s="693"/>
      <c r="BN205" s="693"/>
      <c r="BO205" s="693"/>
      <c r="BP205" s="693"/>
      <c r="BQ205" s="693"/>
      <c r="BR205" s="693"/>
      <c r="BS205" s="693"/>
      <c r="BT205" s="693"/>
      <c r="BU205" s="693"/>
      <c r="BV205" s="693"/>
      <c r="BW205" s="693"/>
      <c r="BX205" s="693"/>
      <c r="BY205" s="693"/>
      <c r="BZ205" s="693"/>
      <c r="CA205" s="693"/>
      <c r="CB205" s="693"/>
      <c r="CC205" s="693"/>
      <c r="CD205" s="701" t="s">
        <v>310</v>
      </c>
      <c r="CE205" s="702"/>
      <c r="CF205" s="702"/>
      <c r="CG205" s="702"/>
      <c r="CH205" s="702"/>
      <c r="CI205" s="703"/>
      <c r="CJ205" s="627"/>
      <c r="CK205" s="627"/>
      <c r="CL205" s="627"/>
      <c r="CM205" s="535"/>
      <c r="CN205" s="535"/>
      <c r="CO205" s="535"/>
      <c r="CP205" s="535"/>
      <c r="CQ205" s="535"/>
      <c r="CR205" s="535"/>
      <c r="CS205" s="535"/>
      <c r="CT205" s="536"/>
    </row>
    <row r="206" spans="1:98" s="520" customFormat="1" ht="20.25" customHeight="1" x14ac:dyDescent="0.45">
      <c r="A206" s="529"/>
      <c r="E206" s="521"/>
      <c r="F206" s="698" t="s">
        <v>320</v>
      </c>
      <c r="G206" s="699"/>
      <c r="H206" s="699"/>
      <c r="I206" s="700"/>
      <c r="J206" s="692" t="s">
        <v>437</v>
      </c>
      <c r="K206" s="693"/>
      <c r="L206" s="693"/>
      <c r="M206" s="693"/>
      <c r="N206" s="693"/>
      <c r="O206" s="693"/>
      <c r="P206" s="693"/>
      <c r="Q206" s="693"/>
      <c r="R206" s="693"/>
      <c r="S206" s="693"/>
      <c r="T206" s="693"/>
      <c r="U206" s="693"/>
      <c r="V206" s="693"/>
      <c r="W206" s="693"/>
      <c r="X206" s="693"/>
      <c r="Y206" s="693"/>
      <c r="Z206" s="693"/>
      <c r="AA206" s="693"/>
      <c r="AB206" s="693"/>
      <c r="AC206" s="693"/>
      <c r="AD206" s="693"/>
      <c r="AE206" s="693"/>
      <c r="AF206" s="693"/>
      <c r="AG206" s="693"/>
      <c r="AH206" s="693"/>
      <c r="AI206" s="693"/>
      <c r="AJ206" s="693"/>
      <c r="AK206" s="693"/>
      <c r="AL206" s="693"/>
      <c r="AM206" s="693"/>
      <c r="AN206" s="693"/>
      <c r="AO206" s="693"/>
      <c r="AP206" s="693"/>
      <c r="AQ206" s="693"/>
      <c r="AR206" s="693"/>
      <c r="AS206" s="693"/>
      <c r="AT206" s="693"/>
      <c r="AU206" s="693"/>
      <c r="AV206" s="693"/>
      <c r="AW206" s="693"/>
      <c r="AX206" s="693"/>
      <c r="AY206" s="693"/>
      <c r="AZ206" s="693"/>
      <c r="BA206" s="693"/>
      <c r="BB206" s="693"/>
      <c r="BC206" s="693"/>
      <c r="BD206" s="693"/>
      <c r="BE206" s="693"/>
      <c r="BF206" s="693"/>
      <c r="BG206" s="693"/>
      <c r="BH206" s="693"/>
      <c r="BI206" s="693"/>
      <c r="BJ206" s="693"/>
      <c r="BK206" s="693"/>
      <c r="BL206" s="693"/>
      <c r="BM206" s="693"/>
      <c r="BN206" s="693"/>
      <c r="BO206" s="693"/>
      <c r="BP206" s="693"/>
      <c r="BQ206" s="693"/>
      <c r="BR206" s="693"/>
      <c r="BS206" s="693"/>
      <c r="BT206" s="693"/>
      <c r="BU206" s="693"/>
      <c r="BV206" s="693"/>
      <c r="BW206" s="693"/>
      <c r="BX206" s="693"/>
      <c r="BY206" s="693"/>
      <c r="BZ206" s="693"/>
      <c r="CA206" s="693"/>
      <c r="CB206" s="693"/>
      <c r="CC206" s="693"/>
      <c r="CD206" s="701" t="s">
        <v>317</v>
      </c>
      <c r="CE206" s="702"/>
      <c r="CF206" s="702"/>
      <c r="CG206" s="702"/>
      <c r="CH206" s="702"/>
      <c r="CI206" s="703"/>
      <c r="CJ206" s="627"/>
      <c r="CK206" s="627"/>
      <c r="CL206" s="628"/>
      <c r="CM206" s="537"/>
      <c r="CN206" s="535"/>
      <c r="CO206" s="535"/>
      <c r="CP206" s="535"/>
      <c r="CQ206" s="535"/>
      <c r="CR206" s="535"/>
      <c r="CS206" s="535"/>
      <c r="CT206" s="536"/>
    </row>
    <row r="207" spans="1:98" s="520" customFormat="1" ht="20.25" customHeight="1" x14ac:dyDescent="0.4">
      <c r="A207" s="529"/>
      <c r="E207" s="521"/>
      <c r="F207" s="698" t="s">
        <v>324</v>
      </c>
      <c r="G207" s="699"/>
      <c r="H207" s="699"/>
      <c r="I207" s="700"/>
      <c r="J207" s="692" t="s">
        <v>468</v>
      </c>
      <c r="K207" s="693"/>
      <c r="L207" s="693"/>
      <c r="M207" s="693"/>
      <c r="N207" s="693"/>
      <c r="O207" s="693"/>
      <c r="P207" s="693"/>
      <c r="Q207" s="693"/>
      <c r="R207" s="693"/>
      <c r="S207" s="693"/>
      <c r="T207" s="693"/>
      <c r="U207" s="693"/>
      <c r="V207" s="693"/>
      <c r="W207" s="693"/>
      <c r="X207" s="693"/>
      <c r="Y207" s="693"/>
      <c r="Z207" s="693"/>
      <c r="AA207" s="693"/>
      <c r="AB207" s="693"/>
      <c r="AC207" s="693"/>
      <c r="AD207" s="693"/>
      <c r="AE207" s="693"/>
      <c r="AF207" s="693"/>
      <c r="AG207" s="693"/>
      <c r="AH207" s="693"/>
      <c r="AI207" s="693"/>
      <c r="AJ207" s="693"/>
      <c r="AK207" s="693"/>
      <c r="AL207" s="693"/>
      <c r="AM207" s="693"/>
      <c r="AN207" s="693"/>
      <c r="AO207" s="693"/>
      <c r="AP207" s="693"/>
      <c r="AQ207" s="693"/>
      <c r="AR207" s="693"/>
      <c r="AS207" s="693"/>
      <c r="AT207" s="693"/>
      <c r="AU207" s="693"/>
      <c r="AV207" s="693"/>
      <c r="AW207" s="693"/>
      <c r="AX207" s="693"/>
      <c r="AY207" s="693"/>
      <c r="AZ207" s="693"/>
      <c r="BA207" s="693"/>
      <c r="BB207" s="693"/>
      <c r="BC207" s="693"/>
      <c r="BD207" s="693"/>
      <c r="BE207" s="693"/>
      <c r="BF207" s="693"/>
      <c r="BG207" s="693"/>
      <c r="BH207" s="693"/>
      <c r="BI207" s="693"/>
      <c r="BJ207" s="693"/>
      <c r="BK207" s="693"/>
      <c r="BL207" s="693"/>
      <c r="BM207" s="693"/>
      <c r="BN207" s="693"/>
      <c r="BO207" s="693"/>
      <c r="BP207" s="693"/>
      <c r="BQ207" s="693"/>
      <c r="BR207" s="693"/>
      <c r="BS207" s="693"/>
      <c r="BT207" s="693"/>
      <c r="BU207" s="693"/>
      <c r="BV207" s="693"/>
      <c r="BW207" s="693"/>
      <c r="BX207" s="693"/>
      <c r="BY207" s="693"/>
      <c r="BZ207" s="693"/>
      <c r="CA207" s="693"/>
      <c r="CB207" s="693"/>
      <c r="CC207" s="693"/>
      <c r="CD207" s="701" t="s">
        <v>321</v>
      </c>
      <c r="CE207" s="702"/>
      <c r="CF207" s="702"/>
      <c r="CG207" s="702"/>
      <c r="CH207" s="702"/>
      <c r="CI207" s="703"/>
      <c r="CJ207" s="627"/>
      <c r="CK207" s="627"/>
      <c r="CL207" s="627"/>
      <c r="CM207" s="535"/>
      <c r="CN207" s="535"/>
      <c r="CO207" s="535"/>
      <c r="CP207" s="535"/>
      <c r="CQ207" s="535"/>
      <c r="CR207" s="535"/>
      <c r="CS207" s="535"/>
      <c r="CT207" s="536"/>
    </row>
    <row r="208" spans="1:98" s="548" customFormat="1" ht="20.25" customHeight="1" x14ac:dyDescent="0.4">
      <c r="A208" s="547"/>
      <c r="E208" s="549"/>
      <c r="F208" s="698" t="s">
        <v>327</v>
      </c>
      <c r="G208" s="699"/>
      <c r="H208" s="699"/>
      <c r="I208" s="700"/>
      <c r="J208" s="692" t="s">
        <v>438</v>
      </c>
      <c r="K208" s="693"/>
      <c r="L208" s="693"/>
      <c r="M208" s="693"/>
      <c r="N208" s="693"/>
      <c r="O208" s="693"/>
      <c r="P208" s="693"/>
      <c r="Q208" s="693"/>
      <c r="R208" s="693"/>
      <c r="S208" s="693"/>
      <c r="T208" s="693"/>
      <c r="U208" s="693"/>
      <c r="V208" s="693"/>
      <c r="W208" s="693"/>
      <c r="X208" s="693"/>
      <c r="Y208" s="693"/>
      <c r="Z208" s="693"/>
      <c r="AA208" s="693"/>
      <c r="AB208" s="693"/>
      <c r="AC208" s="693"/>
      <c r="AD208" s="693"/>
      <c r="AE208" s="693"/>
      <c r="AF208" s="693"/>
      <c r="AG208" s="693"/>
      <c r="AH208" s="693"/>
      <c r="AI208" s="693"/>
      <c r="AJ208" s="693"/>
      <c r="AK208" s="693"/>
      <c r="AL208" s="693"/>
      <c r="AM208" s="693"/>
      <c r="AN208" s="693"/>
      <c r="AO208" s="693"/>
      <c r="AP208" s="693"/>
      <c r="AQ208" s="693"/>
      <c r="AR208" s="693"/>
      <c r="AS208" s="693"/>
      <c r="AT208" s="693"/>
      <c r="AU208" s="693"/>
      <c r="AV208" s="693"/>
      <c r="AW208" s="693"/>
      <c r="AX208" s="693"/>
      <c r="AY208" s="693"/>
      <c r="AZ208" s="693"/>
      <c r="BA208" s="693"/>
      <c r="BB208" s="693"/>
      <c r="BC208" s="693"/>
      <c r="BD208" s="693"/>
      <c r="BE208" s="693"/>
      <c r="BF208" s="693"/>
      <c r="BG208" s="693"/>
      <c r="BH208" s="693"/>
      <c r="BI208" s="693"/>
      <c r="BJ208" s="693"/>
      <c r="BK208" s="693"/>
      <c r="BL208" s="693"/>
      <c r="BM208" s="693"/>
      <c r="BN208" s="693"/>
      <c r="BO208" s="693"/>
      <c r="BP208" s="693"/>
      <c r="BQ208" s="693"/>
      <c r="BR208" s="693"/>
      <c r="BS208" s="693"/>
      <c r="BT208" s="693"/>
      <c r="BU208" s="693"/>
      <c r="BV208" s="693"/>
      <c r="BW208" s="693"/>
      <c r="BX208" s="693"/>
      <c r="BY208" s="693"/>
      <c r="BZ208" s="693"/>
      <c r="CA208" s="693"/>
      <c r="CB208" s="693"/>
      <c r="CC208" s="693"/>
      <c r="CD208" s="701" t="s">
        <v>325</v>
      </c>
      <c r="CE208" s="702"/>
      <c r="CF208" s="702"/>
      <c r="CG208" s="702"/>
      <c r="CH208" s="702"/>
      <c r="CI208" s="703"/>
      <c r="CJ208" s="627"/>
      <c r="CK208" s="627"/>
      <c r="CL208" s="627"/>
      <c r="CM208" s="550"/>
      <c r="CN208" s="550"/>
      <c r="CO208" s="550"/>
      <c r="CP208" s="550"/>
      <c r="CQ208" s="550"/>
      <c r="CR208" s="550"/>
      <c r="CS208" s="550"/>
      <c r="CT208" s="552"/>
    </row>
    <row r="209" spans="1:98" s="548" customFormat="1" ht="20.25" customHeight="1" x14ac:dyDescent="0.4">
      <c r="A209" s="547"/>
      <c r="E209" s="549"/>
      <c r="F209" s="698" t="s">
        <v>330</v>
      </c>
      <c r="G209" s="1689"/>
      <c r="H209" s="1689"/>
      <c r="I209" s="1690"/>
      <c r="J209" s="692" t="s">
        <v>462</v>
      </c>
      <c r="K209" s="1691"/>
      <c r="L209" s="1691"/>
      <c r="M209" s="1691"/>
      <c r="N209" s="1691"/>
      <c r="O209" s="1691"/>
      <c r="P209" s="1691"/>
      <c r="Q209" s="1691"/>
      <c r="R209" s="1691"/>
      <c r="S209" s="1691"/>
      <c r="T209" s="1691"/>
      <c r="U209" s="1691"/>
      <c r="V209" s="1691"/>
      <c r="W209" s="1691"/>
      <c r="X209" s="1691"/>
      <c r="Y209" s="1691"/>
      <c r="Z209" s="1691"/>
      <c r="AA209" s="1691"/>
      <c r="AB209" s="1691"/>
      <c r="AC209" s="1691"/>
      <c r="AD209" s="1691"/>
      <c r="AE209" s="1691"/>
      <c r="AF209" s="1691"/>
      <c r="AG209" s="1691"/>
      <c r="AH209" s="1691"/>
      <c r="AI209" s="1691"/>
      <c r="AJ209" s="1691"/>
      <c r="AK209" s="1691"/>
      <c r="AL209" s="1691"/>
      <c r="AM209" s="1691"/>
      <c r="AN209" s="1691"/>
      <c r="AO209" s="1691"/>
      <c r="AP209" s="1691"/>
      <c r="AQ209" s="1691"/>
      <c r="AR209" s="1691"/>
      <c r="AS209" s="1691"/>
      <c r="AT209" s="1691"/>
      <c r="AU209" s="1691"/>
      <c r="AV209" s="1691"/>
      <c r="AW209" s="1691"/>
      <c r="AX209" s="1691"/>
      <c r="AY209" s="1691"/>
      <c r="AZ209" s="1691"/>
      <c r="BA209" s="1691"/>
      <c r="BB209" s="1691"/>
      <c r="BC209" s="1691"/>
      <c r="BD209" s="1691"/>
      <c r="BE209" s="1691"/>
      <c r="BF209" s="1691"/>
      <c r="BG209" s="1691"/>
      <c r="BH209" s="1691"/>
      <c r="BI209" s="1691"/>
      <c r="BJ209" s="1691"/>
      <c r="BK209" s="1691"/>
      <c r="BL209" s="1691"/>
      <c r="BM209" s="1691"/>
      <c r="BN209" s="1691"/>
      <c r="BO209" s="1691"/>
      <c r="BP209" s="1691"/>
      <c r="BQ209" s="1691"/>
      <c r="BR209" s="1691"/>
      <c r="BS209" s="1691"/>
      <c r="BT209" s="1691"/>
      <c r="BU209" s="1691"/>
      <c r="BV209" s="1691"/>
      <c r="BW209" s="1691"/>
      <c r="BX209" s="1691"/>
      <c r="BY209" s="1691"/>
      <c r="BZ209" s="1691"/>
      <c r="CA209" s="1691"/>
      <c r="CB209" s="1691"/>
      <c r="CC209" s="1692"/>
      <c r="CD209" s="701" t="s">
        <v>314</v>
      </c>
      <c r="CE209" s="1693"/>
      <c r="CF209" s="1693"/>
      <c r="CG209" s="1693"/>
      <c r="CH209" s="1693"/>
      <c r="CI209" s="1694"/>
      <c r="CJ209" s="627"/>
      <c r="CK209" s="627"/>
      <c r="CL209" s="627"/>
      <c r="CM209" s="550"/>
      <c r="CN209" s="550"/>
      <c r="CO209" s="550"/>
      <c r="CP209" s="550"/>
      <c r="CQ209" s="550"/>
      <c r="CR209" s="550"/>
      <c r="CS209" s="550"/>
      <c r="CT209" s="552"/>
    </row>
    <row r="210" spans="1:98" s="542" customFormat="1" ht="20.25" customHeight="1" thickBot="1" x14ac:dyDescent="0.45">
      <c r="A210" s="541"/>
      <c r="E210" s="543"/>
      <c r="F210" s="704" t="s">
        <v>459</v>
      </c>
      <c r="G210" s="705"/>
      <c r="H210" s="705"/>
      <c r="I210" s="706"/>
      <c r="J210" s="707" t="s">
        <v>439</v>
      </c>
      <c r="K210" s="708"/>
      <c r="L210" s="708"/>
      <c r="M210" s="708"/>
      <c r="N210" s="708"/>
      <c r="O210" s="708"/>
      <c r="P210" s="708"/>
      <c r="Q210" s="708"/>
      <c r="R210" s="708"/>
      <c r="S210" s="708"/>
      <c r="T210" s="708"/>
      <c r="U210" s="708"/>
      <c r="V210" s="708"/>
      <c r="W210" s="708"/>
      <c r="X210" s="708"/>
      <c r="Y210" s="708"/>
      <c r="Z210" s="708"/>
      <c r="AA210" s="708"/>
      <c r="AB210" s="708"/>
      <c r="AC210" s="708"/>
      <c r="AD210" s="708"/>
      <c r="AE210" s="708"/>
      <c r="AF210" s="708"/>
      <c r="AG210" s="708"/>
      <c r="AH210" s="708"/>
      <c r="AI210" s="708"/>
      <c r="AJ210" s="708"/>
      <c r="AK210" s="708"/>
      <c r="AL210" s="708"/>
      <c r="AM210" s="708"/>
      <c r="AN210" s="708"/>
      <c r="AO210" s="708"/>
      <c r="AP210" s="708"/>
      <c r="AQ210" s="708"/>
      <c r="AR210" s="708"/>
      <c r="AS210" s="708"/>
      <c r="AT210" s="708"/>
      <c r="AU210" s="708"/>
      <c r="AV210" s="708"/>
      <c r="AW210" s="708"/>
      <c r="AX210" s="708"/>
      <c r="AY210" s="708"/>
      <c r="AZ210" s="708"/>
      <c r="BA210" s="708"/>
      <c r="BB210" s="708"/>
      <c r="BC210" s="708"/>
      <c r="BD210" s="708"/>
      <c r="BE210" s="708"/>
      <c r="BF210" s="708"/>
      <c r="BG210" s="708"/>
      <c r="BH210" s="708"/>
      <c r="BI210" s="708"/>
      <c r="BJ210" s="708"/>
      <c r="BK210" s="708"/>
      <c r="BL210" s="708"/>
      <c r="BM210" s="708"/>
      <c r="BN210" s="708"/>
      <c r="BO210" s="708"/>
      <c r="BP210" s="708"/>
      <c r="BQ210" s="708"/>
      <c r="BR210" s="708"/>
      <c r="BS210" s="708"/>
      <c r="BT210" s="708"/>
      <c r="BU210" s="708"/>
      <c r="BV210" s="708"/>
      <c r="BW210" s="708"/>
      <c r="BX210" s="708"/>
      <c r="BY210" s="708"/>
      <c r="BZ210" s="708"/>
      <c r="CA210" s="708"/>
      <c r="CB210" s="708"/>
      <c r="CC210" s="708"/>
      <c r="CD210" s="709" t="s">
        <v>328</v>
      </c>
      <c r="CE210" s="710"/>
      <c r="CF210" s="710"/>
      <c r="CG210" s="710"/>
      <c r="CH210" s="710"/>
      <c r="CI210" s="711"/>
      <c r="CJ210" s="627"/>
      <c r="CK210" s="627"/>
      <c r="CL210" s="627"/>
      <c r="CM210" s="544"/>
      <c r="CN210" s="544"/>
      <c r="CO210" s="544"/>
      <c r="CP210" s="544"/>
      <c r="CQ210" s="544"/>
      <c r="CR210" s="544"/>
      <c r="CS210" s="544"/>
      <c r="CT210" s="546"/>
    </row>
    <row r="211" spans="1:98" s="142" customFormat="1" ht="20.399999999999999" hidden="1" customHeight="1" x14ac:dyDescent="0.4">
      <c r="A211" s="553"/>
      <c r="B211" s="553"/>
      <c r="C211" s="553"/>
      <c r="D211" s="553"/>
      <c r="E211" s="147"/>
      <c r="F211" s="683" t="s">
        <v>320</v>
      </c>
      <c r="G211" s="684"/>
      <c r="H211" s="684"/>
      <c r="I211" s="685"/>
      <c r="J211" s="686"/>
      <c r="K211" s="687"/>
      <c r="L211" s="687"/>
      <c r="M211" s="687"/>
      <c r="N211" s="687"/>
      <c r="O211" s="687"/>
      <c r="P211" s="687"/>
      <c r="Q211" s="687"/>
      <c r="R211" s="687"/>
      <c r="S211" s="687"/>
      <c r="T211" s="687"/>
      <c r="U211" s="687"/>
      <c r="V211" s="687"/>
      <c r="W211" s="687"/>
      <c r="X211" s="687"/>
      <c r="Y211" s="687"/>
      <c r="Z211" s="687"/>
      <c r="AA211" s="687"/>
      <c r="AB211" s="687"/>
      <c r="AC211" s="687"/>
      <c r="AD211" s="687"/>
      <c r="AE211" s="687"/>
      <c r="AF211" s="687"/>
      <c r="AG211" s="687"/>
      <c r="AH211" s="687"/>
      <c r="AI211" s="687"/>
      <c r="AJ211" s="687"/>
      <c r="AK211" s="687"/>
      <c r="AL211" s="687"/>
      <c r="AM211" s="687"/>
      <c r="AN211" s="687"/>
      <c r="AO211" s="687"/>
      <c r="AP211" s="687"/>
      <c r="AQ211" s="687"/>
      <c r="AR211" s="687"/>
      <c r="AS211" s="687"/>
      <c r="AT211" s="687"/>
      <c r="AU211" s="687"/>
      <c r="AV211" s="687"/>
      <c r="AW211" s="687"/>
      <c r="AX211" s="687"/>
      <c r="AY211" s="687"/>
      <c r="AZ211" s="687"/>
      <c r="BA211" s="687"/>
      <c r="BB211" s="687"/>
      <c r="BC211" s="687"/>
      <c r="BD211" s="687"/>
      <c r="BE211" s="687"/>
      <c r="BF211" s="687"/>
      <c r="BG211" s="687"/>
      <c r="BH211" s="687"/>
      <c r="BI211" s="687"/>
      <c r="BJ211" s="687"/>
      <c r="BK211" s="687"/>
      <c r="BL211" s="687"/>
      <c r="BM211" s="687"/>
      <c r="BN211" s="687"/>
      <c r="BO211" s="687"/>
      <c r="BP211" s="687"/>
      <c r="BQ211" s="687"/>
      <c r="BR211" s="687"/>
      <c r="BS211" s="687"/>
      <c r="BT211" s="687"/>
      <c r="BU211" s="687"/>
      <c r="BV211" s="687"/>
      <c r="BW211" s="687"/>
      <c r="BX211" s="687"/>
      <c r="BY211" s="687"/>
      <c r="BZ211" s="687"/>
      <c r="CA211" s="687"/>
      <c r="CB211" s="687"/>
      <c r="CC211" s="688"/>
      <c r="CD211" s="689"/>
      <c r="CE211" s="690"/>
      <c r="CF211" s="690"/>
      <c r="CG211" s="690"/>
      <c r="CH211" s="690"/>
      <c r="CI211" s="691"/>
      <c r="CJ211" s="554"/>
      <c r="CK211" s="554"/>
      <c r="CL211" s="554"/>
      <c r="CM211" s="554"/>
      <c r="CN211" s="554"/>
      <c r="CO211" s="554"/>
      <c r="CP211" s="554"/>
      <c r="CQ211" s="554"/>
      <c r="CR211" s="554"/>
      <c r="CS211" s="148"/>
    </row>
    <row r="212" spans="1:98" s="142" customFormat="1" ht="24.6" hidden="1" customHeight="1" x14ac:dyDescent="0.4">
      <c r="A212" s="553"/>
      <c r="B212" s="553"/>
      <c r="C212" s="553"/>
      <c r="D212" s="553"/>
      <c r="E212" s="147"/>
      <c r="F212" s="145"/>
      <c r="G212" s="145"/>
      <c r="H212" s="145"/>
      <c r="I212" s="145"/>
      <c r="J212" s="692"/>
      <c r="K212" s="693"/>
      <c r="L212" s="693"/>
      <c r="M212" s="693"/>
      <c r="N212" s="693"/>
      <c r="O212" s="693"/>
      <c r="P212" s="693"/>
      <c r="Q212" s="693"/>
      <c r="R212" s="693"/>
      <c r="S212" s="693"/>
      <c r="T212" s="693"/>
      <c r="U212" s="693"/>
      <c r="V212" s="693"/>
      <c r="W212" s="693"/>
      <c r="X212" s="693"/>
      <c r="Y212" s="693"/>
      <c r="Z212" s="693"/>
      <c r="AA212" s="693"/>
      <c r="AB212" s="693"/>
      <c r="AC212" s="693"/>
      <c r="AD212" s="693"/>
      <c r="AE212" s="693"/>
      <c r="AF212" s="693"/>
      <c r="AG212" s="693"/>
      <c r="AH212" s="693"/>
      <c r="AI212" s="693"/>
      <c r="AJ212" s="693"/>
      <c r="AK212" s="693"/>
      <c r="AL212" s="693"/>
      <c r="AM212" s="693"/>
      <c r="AN212" s="693"/>
      <c r="AO212" s="693"/>
      <c r="AP212" s="693"/>
      <c r="AQ212" s="693"/>
      <c r="AR212" s="693"/>
      <c r="AS212" s="693"/>
      <c r="AT212" s="693"/>
      <c r="AU212" s="693"/>
      <c r="AV212" s="693"/>
      <c r="AW212" s="693"/>
      <c r="AX212" s="693"/>
      <c r="AY212" s="693"/>
      <c r="AZ212" s="693"/>
      <c r="BA212" s="693"/>
      <c r="BB212" s="693"/>
      <c r="BC212" s="693"/>
      <c r="BD212" s="693"/>
      <c r="BE212" s="693"/>
      <c r="BF212" s="693"/>
      <c r="BG212" s="693"/>
      <c r="BH212" s="693"/>
      <c r="BI212" s="693"/>
      <c r="BJ212" s="693"/>
      <c r="BK212" s="693"/>
      <c r="BL212" s="693"/>
      <c r="BM212" s="693"/>
      <c r="BN212" s="693"/>
      <c r="BO212" s="693"/>
      <c r="BP212" s="693"/>
      <c r="BQ212" s="693"/>
      <c r="BR212" s="693"/>
      <c r="BS212" s="693"/>
      <c r="BT212" s="693"/>
      <c r="BU212" s="693"/>
      <c r="BV212" s="693"/>
      <c r="BW212" s="693"/>
      <c r="BX212" s="693"/>
      <c r="BY212" s="693"/>
      <c r="BZ212" s="693"/>
      <c r="CA212" s="693"/>
      <c r="CB212" s="693"/>
      <c r="CC212" s="694"/>
      <c r="CD212" s="695"/>
      <c r="CE212" s="696"/>
      <c r="CF212" s="696"/>
      <c r="CG212" s="696"/>
      <c r="CH212" s="696"/>
      <c r="CI212" s="697"/>
      <c r="CJ212" s="554"/>
      <c r="CK212" s="554"/>
      <c r="CL212" s="554"/>
      <c r="CM212" s="554"/>
      <c r="CN212" s="554"/>
      <c r="CO212" s="554"/>
      <c r="CP212" s="554"/>
      <c r="CQ212" s="554"/>
      <c r="CR212" s="554"/>
      <c r="CS212" s="148"/>
    </row>
    <row r="213" spans="1:98" ht="21.75" hidden="1" customHeight="1" x14ac:dyDescent="0.4">
      <c r="A213" s="553"/>
      <c r="B213" s="553"/>
      <c r="C213" s="553"/>
      <c r="D213" s="553"/>
      <c r="E213" s="147"/>
      <c r="F213" s="7"/>
      <c r="G213" s="7"/>
      <c r="H213" s="7"/>
      <c r="I213" s="7"/>
      <c r="J213" s="692"/>
      <c r="K213" s="693"/>
      <c r="L213" s="693"/>
      <c r="M213" s="693"/>
      <c r="N213" s="693"/>
      <c r="O213" s="693"/>
      <c r="P213" s="693"/>
      <c r="Q213" s="693"/>
      <c r="R213" s="693"/>
      <c r="S213" s="693"/>
      <c r="T213" s="693"/>
      <c r="U213" s="693"/>
      <c r="V213" s="693"/>
      <c r="W213" s="693"/>
      <c r="X213" s="693"/>
      <c r="Y213" s="693"/>
      <c r="Z213" s="693"/>
      <c r="AA213" s="693"/>
      <c r="AB213" s="693"/>
      <c r="AC213" s="693"/>
      <c r="AD213" s="693"/>
      <c r="AE213" s="693"/>
      <c r="AF213" s="693"/>
      <c r="AG213" s="693"/>
      <c r="AH213" s="693"/>
      <c r="AI213" s="693"/>
      <c r="AJ213" s="693"/>
      <c r="AK213" s="693"/>
      <c r="AL213" s="693"/>
      <c r="AM213" s="693"/>
      <c r="AN213" s="693"/>
      <c r="AO213" s="693"/>
      <c r="AP213" s="693"/>
      <c r="AQ213" s="693"/>
      <c r="AR213" s="693"/>
      <c r="AS213" s="693"/>
      <c r="AT213" s="693"/>
      <c r="AU213" s="693"/>
      <c r="AV213" s="693"/>
      <c r="AW213" s="693"/>
      <c r="AX213" s="693"/>
      <c r="AY213" s="693"/>
      <c r="AZ213" s="693"/>
      <c r="BA213" s="693"/>
      <c r="BB213" s="693"/>
      <c r="BC213" s="693"/>
      <c r="BD213" s="693"/>
      <c r="BE213" s="693"/>
      <c r="BF213" s="693"/>
      <c r="BG213" s="693"/>
      <c r="BH213" s="693"/>
      <c r="BI213" s="693"/>
      <c r="BJ213" s="693"/>
      <c r="BK213" s="693"/>
      <c r="BL213" s="693"/>
      <c r="BM213" s="693"/>
      <c r="BN213" s="693"/>
      <c r="BO213" s="693"/>
      <c r="BP213" s="693"/>
      <c r="BQ213" s="693"/>
      <c r="BR213" s="693"/>
      <c r="BS213" s="693"/>
      <c r="BT213" s="693"/>
      <c r="BU213" s="693"/>
      <c r="BV213" s="693"/>
      <c r="BW213" s="693"/>
      <c r="BX213" s="693"/>
      <c r="BY213" s="693"/>
      <c r="BZ213" s="693"/>
      <c r="CA213" s="693"/>
      <c r="CB213" s="693"/>
      <c r="CC213" s="694"/>
      <c r="CD213" s="695"/>
      <c r="CE213" s="696"/>
      <c r="CF213" s="696"/>
      <c r="CG213" s="696"/>
      <c r="CH213" s="696"/>
      <c r="CI213" s="697"/>
    </row>
    <row r="214" spans="1:98" s="497" customFormat="1" ht="21" x14ac:dyDescent="0.4">
      <c r="A214" s="118"/>
      <c r="B214" s="118"/>
      <c r="C214" s="118"/>
      <c r="D214" s="118"/>
      <c r="E214" s="118"/>
      <c r="F214" s="555" t="s">
        <v>440</v>
      </c>
      <c r="G214" s="556"/>
      <c r="H214" s="557"/>
      <c r="I214" s="557"/>
      <c r="J214" s="557"/>
      <c r="K214" s="557"/>
      <c r="L214" s="557"/>
      <c r="M214" s="557"/>
      <c r="N214" s="557"/>
      <c r="O214" s="557"/>
      <c r="P214" s="557"/>
      <c r="Q214" s="557"/>
      <c r="R214" s="557"/>
      <c r="S214" s="557"/>
      <c r="T214" s="557"/>
      <c r="U214" s="557"/>
      <c r="V214" s="557"/>
      <c r="W214" s="557"/>
      <c r="X214" s="557"/>
      <c r="Y214" s="558"/>
      <c r="Z214" s="558"/>
      <c r="AA214" s="558"/>
      <c r="AB214" s="556"/>
      <c r="AC214" s="556"/>
      <c r="AD214" s="559"/>
      <c r="AE214" s="556"/>
      <c r="AF214" s="558"/>
      <c r="AG214" s="558"/>
      <c r="AH214" s="558"/>
      <c r="AI214" s="558"/>
      <c r="AJ214" s="558"/>
      <c r="AK214" s="558"/>
      <c r="AL214" s="558"/>
      <c r="AM214" s="558"/>
      <c r="AN214" s="558"/>
      <c r="AO214" s="558"/>
      <c r="AP214" s="558"/>
      <c r="AQ214" s="560"/>
      <c r="AR214" s="557"/>
      <c r="AS214" s="557"/>
      <c r="AT214" s="557"/>
      <c r="AU214" s="557"/>
      <c r="AV214" s="557"/>
      <c r="AW214" s="560"/>
      <c r="AX214" s="557"/>
      <c r="AY214" s="557"/>
      <c r="AZ214" s="557"/>
      <c r="BA214" s="557"/>
      <c r="BB214" s="557"/>
      <c r="BC214" s="560"/>
      <c r="BD214" s="557"/>
      <c r="BE214" s="557"/>
      <c r="BF214" s="560"/>
      <c r="BG214" s="560"/>
      <c r="BH214" s="560"/>
      <c r="BI214" s="561"/>
      <c r="BJ214" s="561"/>
      <c r="BK214" s="561"/>
      <c r="BL214" s="561"/>
      <c r="BM214" s="561"/>
      <c r="BN214" s="561"/>
      <c r="BO214" s="561"/>
      <c r="BP214" s="561"/>
      <c r="BQ214" s="561"/>
      <c r="BR214" s="561"/>
      <c r="BS214" s="561"/>
      <c r="BT214" s="561"/>
      <c r="BU214" s="561"/>
      <c r="BV214" s="561"/>
      <c r="BW214" s="561"/>
      <c r="BX214" s="561"/>
      <c r="BY214" s="561"/>
      <c r="BZ214" s="561"/>
      <c r="CA214" s="561"/>
      <c r="CB214" s="561"/>
      <c r="CC214" s="561"/>
      <c r="CD214" s="561"/>
      <c r="CE214" s="561"/>
      <c r="CF214" s="561"/>
      <c r="CG214" s="558"/>
      <c r="CH214" s="558"/>
      <c r="CI214" s="158"/>
      <c r="CJ214" s="500"/>
      <c r="CK214" s="500"/>
      <c r="CL214" s="500"/>
      <c r="CM214" s="500"/>
      <c r="CN214" s="500"/>
      <c r="CO214" s="500"/>
      <c r="CP214" s="500"/>
      <c r="CQ214" s="500"/>
      <c r="CR214" s="500"/>
      <c r="CS214" s="500"/>
      <c r="CT214" s="501"/>
    </row>
    <row r="215" spans="1:98" s="497" customFormat="1" ht="22.2" customHeight="1" x14ac:dyDescent="0.4">
      <c r="A215" s="553"/>
      <c r="B215" s="553"/>
      <c r="C215" s="553"/>
      <c r="D215" s="553"/>
      <c r="E215" s="553"/>
      <c r="F215" s="680" t="s">
        <v>467</v>
      </c>
      <c r="G215" s="713"/>
      <c r="H215" s="713"/>
      <c r="I215" s="713"/>
      <c r="J215" s="713"/>
      <c r="K215" s="713"/>
      <c r="L215" s="713"/>
      <c r="M215" s="713"/>
      <c r="N215" s="713"/>
      <c r="O215" s="713"/>
      <c r="P215" s="713"/>
      <c r="Q215" s="713"/>
      <c r="R215" s="713"/>
      <c r="S215" s="713"/>
      <c r="T215" s="713"/>
      <c r="U215" s="713"/>
      <c r="V215" s="713"/>
      <c r="W215" s="713"/>
      <c r="X215" s="713"/>
      <c r="Y215" s="713"/>
      <c r="Z215" s="713"/>
      <c r="AA215" s="713"/>
      <c r="AB215" s="713"/>
      <c r="AC215" s="713"/>
      <c r="AD215" s="713"/>
      <c r="AE215" s="713"/>
      <c r="AF215" s="713"/>
      <c r="AG215" s="713"/>
      <c r="AH215" s="713"/>
      <c r="AI215" s="713"/>
      <c r="AJ215" s="713"/>
      <c r="AK215" s="713"/>
      <c r="AL215" s="713"/>
      <c r="AM215" s="713"/>
      <c r="AN215" s="713"/>
      <c r="AO215" s="713"/>
      <c r="AP215" s="713"/>
      <c r="AQ215" s="713"/>
      <c r="AR215" s="713"/>
      <c r="AS215" s="713"/>
      <c r="AT215" s="713"/>
      <c r="AU215" s="713"/>
      <c r="AV215" s="713"/>
      <c r="AW215" s="713"/>
      <c r="AX215" s="713"/>
      <c r="AY215" s="713"/>
      <c r="AZ215" s="713"/>
      <c r="BA215" s="713"/>
      <c r="BB215" s="713"/>
      <c r="BC215" s="713"/>
      <c r="BD215" s="713"/>
      <c r="BE215" s="556"/>
      <c r="BF215" s="556"/>
      <c r="BG215" s="556"/>
      <c r="BH215" s="556"/>
      <c r="BI215" s="556"/>
      <c r="BJ215" s="556"/>
      <c r="BK215" s="556"/>
      <c r="BL215" s="556"/>
      <c r="BM215" s="556"/>
      <c r="BN215" s="556"/>
      <c r="BO215" s="556"/>
      <c r="BP215" s="556"/>
      <c r="BQ215" s="556"/>
      <c r="BR215" s="556"/>
      <c r="BS215" s="556"/>
      <c r="BT215" s="556"/>
      <c r="BU215" s="556"/>
      <c r="BV215" s="556"/>
      <c r="BW215" s="556"/>
      <c r="BX215" s="556"/>
      <c r="BY215" s="556"/>
      <c r="BZ215" s="556"/>
      <c r="CA215" s="556"/>
      <c r="CB215" s="556"/>
      <c r="CC215" s="556"/>
      <c r="CD215" s="556"/>
      <c r="CE215" s="556"/>
      <c r="CF215" s="556"/>
      <c r="CG215" s="556"/>
      <c r="CH215" s="556"/>
      <c r="CI215" s="562"/>
      <c r="CJ215" s="500"/>
      <c r="CK215" s="500"/>
      <c r="CL215" s="500"/>
      <c r="CM215" s="500"/>
      <c r="CN215" s="500"/>
      <c r="CO215" s="500"/>
      <c r="CP215" s="500"/>
      <c r="CQ215" s="500"/>
      <c r="CR215" s="500"/>
      <c r="CS215" s="500"/>
      <c r="CT215" s="501"/>
    </row>
    <row r="216" spans="1:98" ht="25.2" customHeight="1" x14ac:dyDescent="0.4">
      <c r="A216" s="553"/>
      <c r="B216" s="553"/>
      <c r="C216" s="563"/>
      <c r="D216" s="147"/>
      <c r="E216" s="147"/>
      <c r="F216" s="680" t="s">
        <v>441</v>
      </c>
      <c r="G216" s="681"/>
      <c r="H216" s="681"/>
      <c r="I216" s="681"/>
      <c r="J216" s="681"/>
      <c r="K216" s="681"/>
      <c r="L216" s="681"/>
      <c r="M216" s="681"/>
      <c r="N216" s="681"/>
      <c r="O216" s="681"/>
      <c r="P216" s="681"/>
      <c r="Q216" s="681"/>
      <c r="R216" s="681"/>
      <c r="S216" s="681"/>
      <c r="T216" s="681"/>
      <c r="U216" s="681"/>
      <c r="V216" s="681"/>
      <c r="W216" s="681"/>
      <c r="X216" s="681"/>
      <c r="Y216" s="681"/>
      <c r="Z216" s="681"/>
      <c r="AA216" s="681"/>
      <c r="AB216" s="681"/>
      <c r="AC216" s="681"/>
      <c r="AD216" s="681"/>
      <c r="AE216" s="681"/>
      <c r="AF216" s="681"/>
      <c r="AG216" s="681"/>
      <c r="AH216" s="681"/>
      <c r="AI216" s="681"/>
      <c r="AJ216" s="681"/>
      <c r="AK216" s="681"/>
      <c r="AL216" s="681"/>
      <c r="AM216" s="681"/>
      <c r="AN216" s="681"/>
      <c r="AO216" s="681"/>
      <c r="AP216" s="681"/>
      <c r="AQ216" s="681"/>
      <c r="AR216" s="681"/>
      <c r="AS216" s="681"/>
      <c r="AT216" s="681"/>
      <c r="AU216" s="681"/>
      <c r="AV216" s="681"/>
      <c r="AW216" s="681"/>
      <c r="AX216" s="681"/>
      <c r="AY216" s="681"/>
      <c r="AZ216" s="681"/>
      <c r="BA216" s="681"/>
      <c r="BB216" s="681"/>
      <c r="BC216" s="681"/>
      <c r="BD216" s="681"/>
      <c r="BE216" s="681"/>
      <c r="BF216" s="681"/>
      <c r="BG216" s="681"/>
      <c r="BH216" s="681"/>
      <c r="BI216" s="681"/>
      <c r="BJ216" s="681"/>
      <c r="BK216" s="681"/>
      <c r="BL216" s="681"/>
      <c r="BM216" s="681"/>
      <c r="BN216" s="681"/>
      <c r="BO216" s="681"/>
      <c r="BP216" s="681"/>
      <c r="BQ216" s="681"/>
      <c r="BR216" s="681"/>
      <c r="BS216" s="681"/>
      <c r="BT216" s="681"/>
      <c r="BU216" s="681"/>
      <c r="BV216" s="681"/>
      <c r="BW216" s="681"/>
      <c r="BX216" s="681"/>
      <c r="BY216" s="681"/>
      <c r="BZ216" s="681"/>
      <c r="CA216" s="681"/>
      <c r="CB216" s="681"/>
      <c r="CC216" s="681"/>
      <c r="CD216" s="681"/>
      <c r="CE216" s="681"/>
      <c r="CF216" s="681"/>
      <c r="CG216" s="681"/>
      <c r="CH216" s="681"/>
      <c r="CI216" s="564"/>
    </row>
    <row r="217" spans="1:98" ht="25.95" customHeight="1" x14ac:dyDescent="0.3">
      <c r="A217" s="142"/>
      <c r="B217" s="142"/>
      <c r="C217" s="142"/>
      <c r="D217" s="142"/>
      <c r="E217" s="142"/>
      <c r="F217" s="680" t="s">
        <v>442</v>
      </c>
      <c r="G217" s="681"/>
      <c r="H217" s="681"/>
      <c r="I217" s="681"/>
      <c r="J217" s="681"/>
      <c r="K217" s="681"/>
      <c r="L217" s="681"/>
      <c r="M217" s="681"/>
      <c r="N217" s="681"/>
      <c r="O217" s="681"/>
      <c r="P217" s="681"/>
      <c r="Q217" s="681"/>
      <c r="R217" s="681"/>
      <c r="S217" s="681"/>
      <c r="T217" s="681"/>
      <c r="U217" s="681"/>
      <c r="V217" s="681"/>
      <c r="W217" s="681"/>
      <c r="X217" s="681"/>
      <c r="Y217" s="681"/>
      <c r="Z217" s="681"/>
      <c r="AA217" s="681"/>
      <c r="AB217" s="681"/>
      <c r="AC217" s="681"/>
      <c r="AD217" s="681"/>
      <c r="AE217" s="681"/>
      <c r="AF217" s="681"/>
      <c r="AG217" s="681"/>
      <c r="AH217" s="681"/>
      <c r="AI217" s="681"/>
      <c r="AJ217" s="681"/>
      <c r="AK217" s="681"/>
      <c r="AL217" s="681"/>
      <c r="AM217" s="681"/>
      <c r="AN217" s="681"/>
      <c r="AO217" s="681"/>
      <c r="AP217" s="681"/>
      <c r="AQ217" s="681"/>
      <c r="AR217" s="681"/>
      <c r="AS217" s="681"/>
      <c r="AT217" s="681"/>
      <c r="AU217" s="681"/>
      <c r="AV217" s="681"/>
      <c r="AW217" s="681"/>
      <c r="AX217" s="681"/>
      <c r="AY217" s="681"/>
      <c r="AZ217" s="681"/>
      <c r="BA217" s="681"/>
      <c r="BB217" s="681"/>
      <c r="BC217" s="681"/>
      <c r="BD217" s="681"/>
      <c r="BE217" s="681"/>
      <c r="BF217" s="681"/>
      <c r="BG217" s="681"/>
      <c r="BH217" s="681"/>
      <c r="BI217" s="681"/>
      <c r="BJ217" s="681"/>
      <c r="BK217" s="681"/>
      <c r="BL217" s="681"/>
      <c r="BM217" s="681"/>
      <c r="BN217" s="681"/>
      <c r="BO217" s="681"/>
      <c r="BP217" s="681"/>
      <c r="BQ217" s="681"/>
      <c r="BR217" s="681"/>
      <c r="BS217" s="681"/>
      <c r="BT217" s="681"/>
      <c r="BU217" s="681"/>
      <c r="BV217" s="681"/>
      <c r="BW217" s="681"/>
      <c r="BX217" s="681"/>
      <c r="BY217" s="681"/>
      <c r="BZ217" s="681"/>
      <c r="CA217" s="681"/>
      <c r="CB217" s="681"/>
      <c r="CC217" s="681"/>
      <c r="CD217" s="681"/>
      <c r="CE217" s="681"/>
      <c r="CF217" s="681"/>
      <c r="CG217" s="681"/>
      <c r="CH217" s="681"/>
      <c r="CI217" s="565"/>
    </row>
    <row r="218" spans="1:98" ht="40.200000000000003" customHeight="1" x14ac:dyDescent="0.3">
      <c r="A218" s="142"/>
      <c r="B218" s="142"/>
      <c r="C218" s="142"/>
      <c r="D218" s="142"/>
      <c r="E218" s="142"/>
      <c r="F218" s="680" t="s">
        <v>463</v>
      </c>
      <c r="G218" s="682"/>
      <c r="H218" s="682"/>
      <c r="I218" s="682"/>
      <c r="J218" s="682"/>
      <c r="K218" s="682"/>
      <c r="L218" s="682"/>
      <c r="M218" s="682"/>
      <c r="N218" s="682"/>
      <c r="O218" s="682"/>
      <c r="P218" s="682"/>
      <c r="Q218" s="682"/>
      <c r="R218" s="682"/>
      <c r="S218" s="682"/>
      <c r="T218" s="682"/>
      <c r="U218" s="682"/>
      <c r="V218" s="682"/>
      <c r="W218" s="682"/>
      <c r="X218" s="682"/>
      <c r="Y218" s="682"/>
      <c r="Z218" s="682"/>
      <c r="AA218" s="682"/>
      <c r="AB218" s="682"/>
      <c r="AC218" s="682"/>
      <c r="AD218" s="682"/>
      <c r="AE218" s="682"/>
      <c r="AF218" s="682"/>
      <c r="AG218" s="682"/>
      <c r="AH218" s="682"/>
      <c r="AI218" s="682"/>
      <c r="AJ218" s="682"/>
      <c r="AK218" s="682"/>
      <c r="AL218" s="682"/>
      <c r="AM218" s="682"/>
      <c r="AN218" s="682"/>
      <c r="AO218" s="682"/>
      <c r="AP218" s="682"/>
      <c r="AQ218" s="682"/>
      <c r="AR218" s="682"/>
      <c r="AS218" s="682"/>
      <c r="AT218" s="682"/>
      <c r="AU218" s="682"/>
      <c r="AV218" s="682"/>
      <c r="AW218" s="682"/>
      <c r="AX218" s="682"/>
      <c r="AY218" s="682"/>
      <c r="AZ218" s="682"/>
      <c r="BA218" s="682"/>
      <c r="BB218" s="682"/>
      <c r="BC218" s="682"/>
      <c r="BD218" s="682"/>
      <c r="BE218" s="682"/>
      <c r="BF218" s="682"/>
      <c r="BG218" s="682"/>
      <c r="BH218" s="682"/>
      <c r="BI218" s="682"/>
      <c r="BJ218" s="682"/>
      <c r="BK218" s="682"/>
      <c r="BL218" s="682"/>
      <c r="BM218" s="682"/>
      <c r="BN218" s="682"/>
      <c r="BO218" s="682"/>
      <c r="BP218" s="682"/>
      <c r="BQ218" s="682"/>
      <c r="BR218" s="682"/>
      <c r="BS218" s="682"/>
      <c r="BT218" s="682"/>
      <c r="BU218" s="682"/>
      <c r="BV218" s="682"/>
      <c r="BW218" s="682"/>
      <c r="BX218" s="682"/>
      <c r="BY218" s="682"/>
      <c r="BZ218" s="682"/>
      <c r="CA218" s="682"/>
      <c r="CB218" s="682"/>
      <c r="CC218" s="682"/>
      <c r="CD218" s="682"/>
      <c r="CE218" s="682"/>
      <c r="CF218" s="682"/>
      <c r="CG218" s="682"/>
      <c r="CH218" s="682"/>
      <c r="CI218" s="565"/>
    </row>
    <row r="219" spans="1:98" ht="17.25" customHeight="1" x14ac:dyDescent="0.3">
      <c r="A219" s="142"/>
      <c r="B219" s="142"/>
      <c r="C219" s="142"/>
      <c r="D219" s="142"/>
      <c r="E219" s="142"/>
      <c r="F219" s="1687"/>
      <c r="G219" s="1688"/>
      <c r="H219" s="1688"/>
      <c r="I219" s="1688"/>
      <c r="J219" s="1688"/>
      <c r="K219" s="1688"/>
      <c r="L219" s="1688"/>
      <c r="M219" s="1688"/>
      <c r="N219" s="1688"/>
      <c r="O219" s="1688"/>
      <c r="P219" s="1688"/>
      <c r="Q219" s="1688"/>
      <c r="R219" s="1688"/>
      <c r="S219" s="1688"/>
      <c r="T219" s="1688"/>
      <c r="U219" s="1688"/>
      <c r="V219" s="1688"/>
      <c r="W219" s="1688"/>
      <c r="X219" s="1688"/>
      <c r="Y219" s="1688"/>
      <c r="Z219" s="1688"/>
      <c r="AA219" s="1688"/>
      <c r="AB219" s="1688"/>
      <c r="AC219" s="1688"/>
      <c r="AD219" s="1688"/>
      <c r="AE219" s="1688"/>
      <c r="AF219" s="1688"/>
      <c r="AG219" s="1688"/>
      <c r="AH219" s="1688"/>
      <c r="AI219" s="1688"/>
      <c r="AJ219" s="1688"/>
      <c r="AK219" s="1688"/>
      <c r="AL219" s="1688"/>
      <c r="AM219" s="1688"/>
      <c r="AN219" s="1688"/>
      <c r="AO219" s="1688"/>
      <c r="AP219" s="1688"/>
      <c r="AQ219" s="1688"/>
      <c r="AR219" s="1688"/>
      <c r="AS219" s="1688"/>
      <c r="AT219" s="1688"/>
      <c r="AU219" s="1688"/>
      <c r="AV219" s="1688"/>
      <c r="AW219" s="1688"/>
      <c r="AX219" s="1688"/>
      <c r="AY219" s="1688"/>
      <c r="AZ219" s="1688"/>
      <c r="BA219" s="1688"/>
      <c r="BB219" s="1688"/>
      <c r="BC219" s="1688"/>
      <c r="BD219" s="1688"/>
      <c r="BE219" s="1688"/>
      <c r="BF219" s="1688"/>
      <c r="BG219" s="1688"/>
      <c r="BH219" s="1688"/>
      <c r="BI219" s="1688"/>
      <c r="BJ219" s="1688"/>
      <c r="BK219" s="1688"/>
      <c r="BL219" s="1688"/>
      <c r="BM219" s="1688"/>
      <c r="BN219" s="1688"/>
      <c r="BO219" s="1688"/>
      <c r="BP219" s="1688"/>
      <c r="BQ219" s="1688"/>
      <c r="BR219" s="1688"/>
      <c r="BS219" s="1688"/>
      <c r="BT219" s="1688"/>
      <c r="BU219" s="1688"/>
      <c r="BV219" s="1688"/>
      <c r="BW219" s="1688"/>
      <c r="BX219" s="1688"/>
      <c r="BY219" s="1688"/>
      <c r="BZ219" s="1688"/>
      <c r="CA219" s="1688"/>
      <c r="CB219" s="1688"/>
      <c r="CC219" s="1688"/>
      <c r="CD219" s="1688"/>
      <c r="CE219" s="1688"/>
      <c r="CF219" s="1688"/>
      <c r="CG219" s="1688"/>
      <c r="CH219" s="1688"/>
      <c r="CI219" s="565"/>
    </row>
    <row r="220" spans="1:98" ht="21" x14ac:dyDescent="0.4">
      <c r="A220" s="566"/>
      <c r="B220" s="566"/>
      <c r="C220" s="566"/>
      <c r="D220" s="567"/>
      <c r="E220" s="568"/>
      <c r="F220" s="569" t="s">
        <v>298</v>
      </c>
      <c r="G220" s="570"/>
      <c r="H220" s="570"/>
      <c r="I220" s="570"/>
      <c r="J220" s="570"/>
      <c r="K220" s="570"/>
      <c r="L220" s="570"/>
      <c r="M220" s="570"/>
      <c r="N220" s="570"/>
      <c r="O220" s="570"/>
      <c r="P220" s="570"/>
      <c r="Q220" s="570"/>
      <c r="R220" s="570"/>
      <c r="S220" s="570"/>
      <c r="T220" s="570"/>
      <c r="U220" s="570"/>
      <c r="V220" s="570"/>
      <c r="W220" s="571"/>
      <c r="X220" s="571"/>
      <c r="Y220" s="570"/>
      <c r="Z220" s="570"/>
      <c r="AA220" s="570"/>
      <c r="AB220" s="570"/>
      <c r="AC220" s="570"/>
      <c r="AD220" s="570"/>
      <c r="AE220" s="570"/>
      <c r="AF220" s="570"/>
      <c r="AG220" s="570"/>
      <c r="AH220" s="570"/>
      <c r="AI220" s="570"/>
      <c r="AJ220" s="572"/>
      <c r="AK220" s="138"/>
      <c r="AL220" s="570"/>
      <c r="AM220" s="570"/>
      <c r="AN220" s="570"/>
      <c r="AO220" s="569" t="s">
        <v>298</v>
      </c>
      <c r="AP220" s="570"/>
      <c r="AQ220" s="570"/>
      <c r="AR220" s="570"/>
      <c r="AS220" s="570"/>
      <c r="AT220" s="570"/>
      <c r="AU220" s="570"/>
      <c r="AV220" s="570"/>
      <c r="AW220" s="570"/>
      <c r="AX220" s="570"/>
      <c r="AY220" s="570"/>
      <c r="AZ220" s="570"/>
      <c r="BA220" s="570"/>
      <c r="BB220" s="570"/>
      <c r="BC220" s="570"/>
      <c r="BD220" s="570"/>
      <c r="BE220" s="570"/>
      <c r="BF220" s="570"/>
      <c r="BG220" s="570"/>
      <c r="BH220" s="570"/>
      <c r="BI220" s="570"/>
      <c r="BJ220" s="141"/>
      <c r="BK220" s="141"/>
      <c r="BL220" s="141"/>
      <c r="BM220" s="141"/>
      <c r="BN220" s="141"/>
      <c r="BO220" s="141"/>
      <c r="BP220" s="141"/>
      <c r="BQ220" s="141"/>
      <c r="BR220" s="141"/>
      <c r="BS220" s="141"/>
      <c r="BT220" s="141"/>
      <c r="BU220" s="141"/>
      <c r="BV220" s="141"/>
      <c r="BW220" s="141"/>
      <c r="BX220" s="141"/>
      <c r="BY220" s="141"/>
      <c r="BZ220" s="141"/>
      <c r="CA220" s="141"/>
      <c r="CB220" s="141"/>
      <c r="CC220" s="141"/>
      <c r="CD220" s="141"/>
      <c r="CE220" s="141"/>
      <c r="CF220" s="573"/>
      <c r="CG220" s="573"/>
      <c r="CH220" s="573"/>
      <c r="CI220" s="574"/>
    </row>
    <row r="221" spans="1:98" ht="21" x14ac:dyDescent="0.4">
      <c r="A221" s="566"/>
      <c r="B221" s="566"/>
      <c r="C221" s="566"/>
      <c r="D221" s="567"/>
      <c r="E221" s="568"/>
      <c r="F221" s="669" t="s">
        <v>443</v>
      </c>
      <c r="G221" s="712"/>
      <c r="H221" s="712"/>
      <c r="I221" s="712"/>
      <c r="J221" s="712"/>
      <c r="K221" s="712"/>
      <c r="L221" s="712"/>
      <c r="M221" s="712"/>
      <c r="N221" s="712"/>
      <c r="O221" s="712"/>
      <c r="P221" s="712"/>
      <c r="Q221" s="712"/>
      <c r="R221" s="712"/>
      <c r="S221" s="712"/>
      <c r="T221" s="712"/>
      <c r="U221" s="712"/>
      <c r="V221" s="712"/>
      <c r="W221" s="634"/>
      <c r="X221" s="634"/>
      <c r="Y221" s="634"/>
      <c r="Z221" s="634"/>
      <c r="AA221" s="634"/>
      <c r="AB221" s="634"/>
      <c r="AC221" s="634"/>
      <c r="AD221" s="634"/>
      <c r="AE221" s="634"/>
      <c r="AF221" s="634"/>
      <c r="AG221" s="634"/>
      <c r="AH221" s="634"/>
      <c r="AI221" s="570"/>
      <c r="AJ221" s="572"/>
      <c r="AK221" s="570"/>
      <c r="AL221" s="570"/>
      <c r="AM221" s="570"/>
      <c r="AN221" s="570"/>
      <c r="AO221" s="669" t="s">
        <v>299</v>
      </c>
      <c r="AP221" s="669"/>
      <c r="AQ221" s="669"/>
      <c r="AR221" s="669"/>
      <c r="AS221" s="669"/>
      <c r="AT221" s="669"/>
      <c r="AU221" s="669"/>
      <c r="AV221" s="669"/>
      <c r="AW221" s="669"/>
      <c r="AX221" s="669"/>
      <c r="AY221" s="669"/>
      <c r="AZ221" s="669"/>
      <c r="BA221" s="669"/>
      <c r="BB221" s="669"/>
      <c r="BC221" s="669"/>
      <c r="BD221" s="669"/>
      <c r="BE221" s="669"/>
      <c r="BF221" s="669"/>
      <c r="BG221" s="669"/>
      <c r="BH221" s="669"/>
      <c r="BI221" s="669"/>
      <c r="BJ221" s="141"/>
      <c r="BK221" s="141"/>
      <c r="BL221" s="575"/>
      <c r="BM221" s="575"/>
      <c r="BN221" s="575"/>
      <c r="BO221" s="575"/>
      <c r="BP221" s="575"/>
      <c r="BQ221" s="575"/>
      <c r="BR221" s="575"/>
      <c r="BS221" s="575"/>
      <c r="BT221" s="575"/>
      <c r="BU221" s="575"/>
      <c r="BV221" s="575"/>
      <c r="BW221" s="575"/>
      <c r="BX221" s="575"/>
      <c r="BY221" s="575"/>
      <c r="BZ221" s="575"/>
      <c r="CA221" s="575"/>
      <c r="CB221" s="575"/>
      <c r="CC221" s="576"/>
      <c r="CD221" s="573"/>
      <c r="CE221" s="573"/>
      <c r="CF221" s="573"/>
      <c r="CG221" s="573"/>
      <c r="CH221" s="573"/>
      <c r="CI221" s="574"/>
    </row>
    <row r="222" spans="1:98" ht="21.75" customHeight="1" x14ac:dyDescent="0.4">
      <c r="A222" s="553"/>
      <c r="B222" s="553"/>
      <c r="C222" s="563"/>
      <c r="D222" s="147"/>
      <c r="E222" s="147"/>
      <c r="F222" s="712"/>
      <c r="G222" s="712"/>
      <c r="H222" s="712"/>
      <c r="I222" s="712"/>
      <c r="J222" s="712"/>
      <c r="K222" s="712"/>
      <c r="L222" s="712"/>
      <c r="M222" s="712"/>
      <c r="N222" s="712"/>
      <c r="O222" s="712"/>
      <c r="P222" s="712"/>
      <c r="Q222" s="712"/>
      <c r="R222" s="712"/>
      <c r="S222" s="712"/>
      <c r="T222" s="712"/>
      <c r="U222" s="712"/>
      <c r="V222" s="712"/>
      <c r="W222" s="634"/>
      <c r="X222" s="634"/>
      <c r="Y222" s="634"/>
      <c r="Z222" s="634"/>
      <c r="AA222" s="634"/>
      <c r="AB222" s="634"/>
      <c r="AC222" s="634"/>
      <c r="AD222" s="634"/>
      <c r="AE222" s="634"/>
      <c r="AF222" s="634"/>
      <c r="AG222" s="634"/>
      <c r="AH222" s="634"/>
      <c r="AI222" s="570"/>
      <c r="AJ222" s="572"/>
      <c r="AK222" s="570"/>
      <c r="AL222" s="570"/>
      <c r="AM222" s="570"/>
      <c r="AN222" s="570"/>
      <c r="AO222" s="669"/>
      <c r="AP222" s="669"/>
      <c r="AQ222" s="669"/>
      <c r="AR222" s="669"/>
      <c r="AS222" s="669"/>
      <c r="AT222" s="669"/>
      <c r="AU222" s="669"/>
      <c r="AV222" s="669"/>
      <c r="AW222" s="669"/>
      <c r="AX222" s="669"/>
      <c r="AY222" s="669"/>
      <c r="AZ222" s="669"/>
      <c r="BA222" s="669"/>
      <c r="BB222" s="669"/>
      <c r="BC222" s="669"/>
      <c r="BD222" s="669"/>
      <c r="BE222" s="669"/>
      <c r="BF222" s="669"/>
      <c r="BG222" s="669"/>
      <c r="BH222" s="669"/>
      <c r="BI222" s="669"/>
      <c r="BJ222" s="575"/>
      <c r="BK222" s="575"/>
      <c r="BL222" s="575"/>
      <c r="BM222" s="575"/>
      <c r="BN222" s="575"/>
      <c r="BO222" s="575"/>
      <c r="BP222" s="575"/>
      <c r="BQ222" s="575"/>
      <c r="BR222" s="575"/>
      <c r="BS222" s="575"/>
      <c r="BT222" s="575"/>
      <c r="BU222" s="575"/>
      <c r="BV222" s="575"/>
      <c r="BW222" s="575"/>
      <c r="BX222" s="575"/>
      <c r="BY222" s="575"/>
      <c r="BZ222" s="575"/>
      <c r="CA222" s="575"/>
      <c r="CB222" s="575"/>
      <c r="CC222" s="575"/>
      <c r="CD222" s="575"/>
      <c r="CE222" s="575"/>
      <c r="CF222" s="575"/>
      <c r="CG222" s="575"/>
      <c r="CH222" s="575"/>
      <c r="CI222" s="562"/>
    </row>
    <row r="223" spans="1:98" ht="25.2" customHeight="1" x14ac:dyDescent="0.4">
      <c r="A223" s="553"/>
      <c r="B223" s="553"/>
      <c r="C223" s="563"/>
      <c r="D223" s="147"/>
      <c r="E223" s="147"/>
      <c r="F223" s="677"/>
      <c r="G223" s="677"/>
      <c r="H223" s="677"/>
      <c r="I223" s="677"/>
      <c r="J223" s="677"/>
      <c r="K223" s="677"/>
      <c r="L223" s="570"/>
      <c r="M223" s="672" t="s">
        <v>444</v>
      </c>
      <c r="N223" s="672"/>
      <c r="O223" s="672"/>
      <c r="P223" s="672"/>
      <c r="Q223" s="672"/>
      <c r="R223" s="672"/>
      <c r="S223" s="672"/>
      <c r="T223" s="672"/>
      <c r="U223" s="672"/>
      <c r="V223" s="672"/>
      <c r="W223" s="672"/>
      <c r="X223" s="672"/>
      <c r="Y223" s="672"/>
      <c r="Z223" s="672"/>
      <c r="AA223" s="672"/>
      <c r="AB223" s="672"/>
      <c r="AC223" s="570"/>
      <c r="AD223" s="570"/>
      <c r="AE223" s="570"/>
      <c r="AF223" s="570"/>
      <c r="AG223" s="570"/>
      <c r="AH223" s="570"/>
      <c r="AI223" s="570"/>
      <c r="AJ223" s="572"/>
      <c r="AK223" s="570"/>
      <c r="AL223" s="570"/>
      <c r="AM223" s="570"/>
      <c r="AN223" s="570"/>
      <c r="AO223" s="677"/>
      <c r="AP223" s="677"/>
      <c r="AQ223" s="677"/>
      <c r="AR223" s="677"/>
      <c r="AS223" s="677"/>
      <c r="AT223" s="677"/>
      <c r="AU223" s="577"/>
      <c r="AV223" s="659" t="s">
        <v>445</v>
      </c>
      <c r="AW223" s="659"/>
      <c r="AX223" s="659"/>
      <c r="AY223" s="659"/>
      <c r="AZ223" s="659"/>
      <c r="BA223" s="659"/>
      <c r="BB223" s="659"/>
      <c r="BC223" s="659"/>
      <c r="BD223" s="659"/>
      <c r="BE223" s="659"/>
      <c r="BF223" s="659"/>
      <c r="BG223" s="659"/>
      <c r="BH223" s="659"/>
      <c r="BI223" s="577"/>
      <c r="BJ223" s="575"/>
      <c r="BK223" s="575"/>
      <c r="BL223" s="575"/>
      <c r="BM223" s="575"/>
      <c r="BN223" s="575"/>
      <c r="BO223" s="575"/>
      <c r="BP223" s="575"/>
      <c r="BQ223" s="575"/>
      <c r="BR223" s="575"/>
      <c r="BS223" s="575"/>
      <c r="BT223" s="575"/>
      <c r="BU223" s="575"/>
      <c r="BV223" s="575"/>
      <c r="BW223" s="575"/>
      <c r="BX223" s="575"/>
      <c r="BY223" s="575"/>
      <c r="BZ223" s="575"/>
      <c r="CA223" s="575"/>
      <c r="CB223" s="575"/>
      <c r="CC223" s="575"/>
      <c r="CD223" s="575"/>
      <c r="CE223" s="575"/>
      <c r="CF223" s="575"/>
      <c r="CG223" s="575"/>
      <c r="CH223" s="575"/>
      <c r="CI223" s="562"/>
    </row>
    <row r="224" spans="1:98" ht="21" x14ac:dyDescent="0.4">
      <c r="A224" s="553"/>
      <c r="B224" s="553"/>
      <c r="C224" s="563"/>
      <c r="D224" s="147"/>
      <c r="E224" s="147"/>
      <c r="F224" s="578"/>
      <c r="G224" s="578"/>
      <c r="H224" s="578"/>
      <c r="I224" s="578"/>
      <c r="J224" s="578"/>
      <c r="K224" s="578"/>
      <c r="L224" s="570"/>
      <c r="M224" s="579"/>
      <c r="N224" s="579"/>
      <c r="O224" s="579"/>
      <c r="P224" s="579"/>
      <c r="Q224" s="579"/>
      <c r="R224" s="579"/>
      <c r="S224" s="579"/>
      <c r="T224" s="579"/>
      <c r="U224" s="579"/>
      <c r="V224" s="579"/>
      <c r="W224" s="579"/>
      <c r="X224" s="579"/>
      <c r="Y224" s="579"/>
      <c r="Z224" s="579"/>
      <c r="AA224" s="579"/>
      <c r="AB224" s="579"/>
      <c r="AC224" s="570"/>
      <c r="AD224" s="570"/>
      <c r="AE224" s="570"/>
      <c r="AF224" s="570"/>
      <c r="AG224" s="570"/>
      <c r="AH224" s="570"/>
      <c r="AI224" s="570"/>
      <c r="AJ224" s="572"/>
      <c r="AK224" s="570"/>
      <c r="AL224" s="570"/>
      <c r="AM224" s="570"/>
      <c r="AN224" s="570"/>
      <c r="AO224" s="578"/>
      <c r="AP224" s="578"/>
      <c r="AQ224" s="578"/>
      <c r="AR224" s="578"/>
      <c r="AS224" s="578"/>
      <c r="AT224" s="578"/>
      <c r="AU224" s="577"/>
      <c r="AV224" s="572"/>
      <c r="AW224" s="572"/>
      <c r="AX224" s="572"/>
      <c r="AY224" s="572"/>
      <c r="AZ224" s="572"/>
      <c r="BA224" s="572"/>
      <c r="BB224" s="572"/>
      <c r="BC224" s="572"/>
      <c r="BD224" s="572"/>
      <c r="BE224" s="572"/>
      <c r="BF224" s="572"/>
      <c r="BG224" s="572"/>
      <c r="BH224" s="572"/>
      <c r="BI224" s="577"/>
      <c r="BJ224" s="575"/>
      <c r="BK224" s="575"/>
      <c r="BL224" s="575"/>
      <c r="BM224" s="575"/>
      <c r="BN224" s="575"/>
      <c r="BO224" s="575"/>
      <c r="BP224" s="575"/>
      <c r="BQ224" s="575"/>
      <c r="BR224" s="575"/>
      <c r="BS224" s="575"/>
      <c r="BT224" s="575"/>
      <c r="BU224" s="575"/>
      <c r="BV224" s="575"/>
      <c r="BW224" s="575"/>
      <c r="BX224" s="575"/>
      <c r="BY224" s="575"/>
      <c r="BZ224" s="575"/>
      <c r="CA224" s="575"/>
      <c r="CB224" s="575"/>
      <c r="CC224" s="575"/>
      <c r="CD224" s="575"/>
      <c r="CE224" s="575"/>
      <c r="CF224" s="575"/>
      <c r="CG224" s="575"/>
      <c r="CH224" s="575"/>
      <c r="CI224" s="562"/>
    </row>
    <row r="225" spans="1:87" ht="15.75" customHeight="1" x14ac:dyDescent="0.4">
      <c r="A225" s="142"/>
      <c r="B225" s="142"/>
      <c r="C225" s="142"/>
      <c r="D225" s="142"/>
      <c r="E225" s="147"/>
      <c r="F225" s="662"/>
      <c r="G225" s="663"/>
      <c r="H225" s="663"/>
      <c r="I225" s="663"/>
      <c r="J225" s="663"/>
      <c r="K225" s="663"/>
      <c r="L225" s="580"/>
      <c r="M225" s="678" t="s">
        <v>303</v>
      </c>
      <c r="N225" s="679"/>
      <c r="O225" s="679"/>
      <c r="P225" s="679"/>
      <c r="Q225" s="679"/>
      <c r="R225" s="580"/>
      <c r="S225" s="570"/>
      <c r="T225" s="570"/>
      <c r="U225" s="570"/>
      <c r="V225" s="570"/>
      <c r="W225" s="571"/>
      <c r="X225" s="571"/>
      <c r="Y225" s="570"/>
      <c r="Z225" s="570"/>
      <c r="AA225" s="570"/>
      <c r="AB225" s="570"/>
      <c r="AC225" s="570"/>
      <c r="AD225" s="570"/>
      <c r="AE225" s="570"/>
      <c r="AF225" s="570"/>
      <c r="AG225" s="570"/>
      <c r="AH225" s="570"/>
      <c r="AI225" s="570"/>
      <c r="AJ225" s="572"/>
      <c r="AK225" s="570"/>
      <c r="AL225" s="570"/>
      <c r="AM225" s="570"/>
      <c r="AN225" s="570"/>
      <c r="AO225" s="662"/>
      <c r="AP225" s="663"/>
      <c r="AQ225" s="663"/>
      <c r="AR225" s="663"/>
      <c r="AS225" s="663"/>
      <c r="AT225" s="663"/>
      <c r="AU225" s="580"/>
      <c r="AV225" s="678" t="s">
        <v>303</v>
      </c>
      <c r="AW225" s="679"/>
      <c r="AX225" s="679"/>
      <c r="AY225" s="679"/>
      <c r="AZ225" s="679"/>
      <c r="BA225" s="679"/>
      <c r="BB225" s="570"/>
      <c r="BC225" s="570"/>
      <c r="BD225" s="570"/>
      <c r="BE225" s="570"/>
      <c r="BF225" s="570"/>
      <c r="BG225" s="570"/>
      <c r="BH225" s="570"/>
      <c r="BI225" s="570"/>
      <c r="BJ225" s="138"/>
      <c r="BK225" s="138"/>
      <c r="BL225" s="138"/>
      <c r="BM225" s="138"/>
      <c r="BN225" s="138"/>
      <c r="BO225" s="138"/>
      <c r="BP225" s="138"/>
      <c r="BQ225" s="138"/>
      <c r="BR225" s="138"/>
      <c r="BS225" s="138"/>
      <c r="BT225" s="138"/>
      <c r="BU225" s="138"/>
      <c r="BV225" s="141"/>
      <c r="BW225" s="141"/>
      <c r="BX225" s="141"/>
      <c r="BY225" s="141"/>
      <c r="BZ225" s="141"/>
      <c r="CA225" s="141"/>
      <c r="CB225" s="141"/>
      <c r="CC225" s="141"/>
      <c r="CD225" s="141"/>
      <c r="CE225" s="141"/>
      <c r="CF225" s="141"/>
      <c r="CG225" s="141"/>
      <c r="CH225" s="141"/>
      <c r="CI225" s="146"/>
    </row>
    <row r="226" spans="1:87" ht="21" x14ac:dyDescent="0.4">
      <c r="A226" s="553"/>
      <c r="B226" s="553"/>
      <c r="C226" s="553"/>
      <c r="D226" s="553"/>
      <c r="E226" s="147"/>
      <c r="F226" s="581"/>
      <c r="G226" s="581"/>
      <c r="H226" s="581"/>
      <c r="I226" s="581"/>
      <c r="J226" s="581"/>
      <c r="K226" s="581"/>
      <c r="L226" s="570"/>
      <c r="M226" s="570"/>
      <c r="N226" s="570"/>
      <c r="O226" s="570"/>
      <c r="P226" s="570"/>
      <c r="Q226" s="570"/>
      <c r="R226" s="570"/>
      <c r="S226" s="570"/>
      <c r="T226" s="570"/>
      <c r="U226" s="570"/>
      <c r="V226" s="570"/>
      <c r="W226" s="571"/>
      <c r="X226" s="571"/>
      <c r="Y226" s="570"/>
      <c r="Z226" s="570"/>
      <c r="AA226" s="570"/>
      <c r="AB226" s="570"/>
      <c r="AC226" s="570"/>
      <c r="AD226" s="570"/>
      <c r="AE226" s="570"/>
      <c r="AF226" s="570"/>
      <c r="AG226" s="570"/>
      <c r="AH226" s="570"/>
      <c r="AI226" s="570"/>
      <c r="AJ226" s="572"/>
      <c r="AK226" s="570"/>
      <c r="AL226" s="570"/>
      <c r="AM226" s="570"/>
      <c r="AN226" s="570"/>
      <c r="AO226" s="581"/>
      <c r="AP226" s="581"/>
      <c r="AQ226" s="581"/>
      <c r="AR226" s="581"/>
      <c r="AS226" s="581"/>
      <c r="AT226" s="581"/>
      <c r="AU226" s="570"/>
      <c r="AV226" s="570"/>
      <c r="AW226" s="570"/>
      <c r="AX226" s="570"/>
      <c r="AY226" s="570"/>
      <c r="AZ226" s="570"/>
      <c r="BA226" s="570"/>
      <c r="BB226" s="570"/>
      <c r="BC226" s="570"/>
      <c r="BD226" s="570"/>
      <c r="BE226" s="570"/>
      <c r="BF226" s="570"/>
      <c r="BG226" s="570"/>
      <c r="BH226" s="570"/>
      <c r="BI226" s="570"/>
      <c r="BJ226" s="141"/>
      <c r="BK226" s="138"/>
      <c r="BL226" s="141"/>
      <c r="BM226" s="141"/>
      <c r="BN226" s="141"/>
      <c r="BO226" s="138"/>
      <c r="BP226" s="141"/>
      <c r="BQ226" s="141"/>
      <c r="BR226" s="138"/>
      <c r="BS226" s="141"/>
      <c r="BT226" s="141"/>
      <c r="BU226" s="141"/>
      <c r="BV226" s="138"/>
      <c r="BW226" s="141"/>
      <c r="BX226" s="141"/>
      <c r="BY226" s="141"/>
      <c r="BZ226" s="141"/>
      <c r="CA226" s="138"/>
      <c r="CB226" s="138"/>
      <c r="CC226" s="138"/>
      <c r="CD226" s="141"/>
      <c r="CE226" s="141"/>
      <c r="CF226" s="141"/>
      <c r="CG226" s="141"/>
      <c r="CH226" s="141"/>
      <c r="CI226" s="146"/>
    </row>
    <row r="227" spans="1:87" ht="21" x14ac:dyDescent="0.25">
      <c r="A227" s="582"/>
      <c r="B227" s="582"/>
      <c r="C227" s="582"/>
      <c r="D227" s="582"/>
      <c r="E227" s="583"/>
      <c r="F227" s="580" t="s">
        <v>446</v>
      </c>
      <c r="G227" s="581"/>
      <c r="H227" s="581"/>
      <c r="I227" s="581"/>
      <c r="J227" s="581"/>
      <c r="K227" s="581"/>
      <c r="L227" s="570"/>
      <c r="M227" s="570"/>
      <c r="N227" s="570"/>
      <c r="O227" s="570"/>
      <c r="P227" s="570"/>
      <c r="Q227" s="570"/>
      <c r="R227" s="570"/>
      <c r="S227" s="570"/>
      <c r="T227" s="570"/>
      <c r="U227" s="570"/>
      <c r="V227" s="570"/>
      <c r="W227" s="571"/>
      <c r="X227" s="571"/>
      <c r="Y227" s="570"/>
      <c r="Z227" s="570"/>
      <c r="AA227" s="570"/>
      <c r="AB227" s="570"/>
      <c r="AC227" s="570"/>
      <c r="AD227" s="570"/>
      <c r="AE227" s="570"/>
      <c r="AF227" s="570"/>
      <c r="AG227" s="570"/>
      <c r="AH227" s="570"/>
      <c r="AI227" s="570"/>
      <c r="AJ227" s="572"/>
      <c r="AK227" s="570"/>
      <c r="AL227" s="570"/>
      <c r="AM227" s="570"/>
      <c r="AN227" s="570"/>
      <c r="AO227" s="669" t="s">
        <v>447</v>
      </c>
      <c r="AP227" s="669"/>
      <c r="AQ227" s="669"/>
      <c r="AR227" s="669"/>
      <c r="AS227" s="669"/>
      <c r="AT227" s="669"/>
      <c r="AU227" s="669"/>
      <c r="AV227" s="669"/>
      <c r="AW227" s="669"/>
      <c r="AX227" s="669"/>
      <c r="AY227" s="669"/>
      <c r="AZ227" s="669"/>
      <c r="BA227" s="669"/>
      <c r="BB227" s="669"/>
      <c r="BC227" s="669"/>
      <c r="BD227" s="669"/>
      <c r="BE227" s="669"/>
      <c r="BF227" s="669"/>
      <c r="BG227" s="669"/>
      <c r="BH227" s="669"/>
      <c r="BI227" s="668"/>
      <c r="BJ227" s="668"/>
      <c r="BK227" s="668"/>
      <c r="BL227" s="668"/>
      <c r="BM227" s="668"/>
      <c r="BN227" s="668"/>
      <c r="BO227" s="668"/>
      <c r="BP227" s="668"/>
      <c r="BQ227" s="668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8"/>
    </row>
    <row r="228" spans="1:87" ht="23.25" customHeight="1" x14ac:dyDescent="0.4">
      <c r="A228" s="142"/>
      <c r="B228" s="142"/>
      <c r="C228" s="142"/>
      <c r="D228" s="142"/>
      <c r="E228" s="147"/>
      <c r="F228" s="669" t="s">
        <v>448</v>
      </c>
      <c r="G228" s="669"/>
      <c r="H228" s="669"/>
      <c r="I228" s="669"/>
      <c r="J228" s="669"/>
      <c r="K228" s="669"/>
      <c r="L228" s="669"/>
      <c r="M228" s="669"/>
      <c r="N228" s="669"/>
      <c r="O228" s="669"/>
      <c r="P228" s="669"/>
      <c r="Q228" s="669"/>
      <c r="R228" s="669"/>
      <c r="S228" s="669"/>
      <c r="T228" s="669"/>
      <c r="U228" s="669"/>
      <c r="V228" s="669"/>
      <c r="W228" s="669"/>
      <c r="X228" s="669"/>
      <c r="Y228" s="669"/>
      <c r="Z228" s="669"/>
      <c r="AA228" s="669"/>
      <c r="AB228" s="669"/>
      <c r="AC228" s="669"/>
      <c r="AD228" s="669"/>
      <c r="AE228" s="669"/>
      <c r="AF228" s="669"/>
      <c r="AG228" s="669"/>
      <c r="AH228" s="669"/>
      <c r="AI228" s="669"/>
      <c r="AJ228" s="669"/>
      <c r="AK228" s="570"/>
      <c r="AL228" s="570"/>
      <c r="AM228" s="570"/>
      <c r="AN228" s="570"/>
      <c r="AO228" s="580" t="s">
        <v>449</v>
      </c>
      <c r="AP228" s="581"/>
      <c r="AQ228" s="581"/>
      <c r="AR228" s="581"/>
      <c r="AS228" s="581"/>
      <c r="AT228" s="581"/>
      <c r="AU228" s="570"/>
      <c r="AV228" s="570"/>
      <c r="AW228" s="570"/>
      <c r="AX228" s="570"/>
      <c r="AY228" s="570"/>
      <c r="AZ228" s="570"/>
      <c r="BA228" s="570"/>
      <c r="BB228" s="570"/>
      <c r="BC228" s="570"/>
      <c r="BD228" s="570"/>
      <c r="BE228" s="570"/>
      <c r="BF228" s="570"/>
      <c r="BG228" s="570"/>
      <c r="BH228" s="570"/>
      <c r="BI228" s="570"/>
      <c r="BJ228" s="138"/>
      <c r="BK228" s="138"/>
      <c r="BL228" s="138"/>
      <c r="BM228" s="138"/>
      <c r="BN228" s="138"/>
      <c r="BO228" s="138"/>
      <c r="BP228" s="138"/>
      <c r="BQ228" s="138"/>
      <c r="BR228" s="138"/>
      <c r="BS228" s="138"/>
      <c r="BT228" s="138"/>
      <c r="BU228" s="138"/>
      <c r="BV228" s="141"/>
      <c r="BW228" s="141"/>
      <c r="BX228" s="141"/>
      <c r="BY228" s="141"/>
      <c r="BZ228" s="141"/>
      <c r="CA228" s="141"/>
      <c r="CB228" s="141"/>
      <c r="CC228" s="141"/>
      <c r="CD228" s="141"/>
      <c r="CE228" s="141"/>
      <c r="CF228" s="141"/>
      <c r="CG228" s="141"/>
      <c r="CH228" s="141"/>
      <c r="CI228" s="146"/>
    </row>
    <row r="229" spans="1:87" s="590" customFormat="1" ht="34.200000000000003" customHeight="1" x14ac:dyDescent="0.45">
      <c r="A229" s="147"/>
      <c r="B229" s="147"/>
      <c r="C229" s="147"/>
      <c r="D229" s="147"/>
      <c r="E229" s="147"/>
      <c r="F229" s="673"/>
      <c r="G229" s="673"/>
      <c r="H229" s="673"/>
      <c r="I229" s="673"/>
      <c r="J229" s="673"/>
      <c r="K229" s="673"/>
      <c r="L229" s="584"/>
      <c r="M229" s="672" t="s">
        <v>450</v>
      </c>
      <c r="N229" s="672"/>
      <c r="O229" s="672"/>
      <c r="P229" s="672"/>
      <c r="Q229" s="672"/>
      <c r="R229" s="672"/>
      <c r="S229" s="585"/>
      <c r="T229" s="585"/>
      <c r="U229" s="585"/>
      <c r="V229" s="585"/>
      <c r="W229" s="585"/>
      <c r="X229" s="585"/>
      <c r="Y229" s="585"/>
      <c r="Z229" s="585"/>
      <c r="AA229" s="585"/>
      <c r="AB229" s="585"/>
      <c r="AC229" s="585"/>
      <c r="AD229" s="585"/>
      <c r="AE229" s="585"/>
      <c r="AF229" s="585"/>
      <c r="AG229" s="585"/>
      <c r="AH229" s="585"/>
      <c r="AI229" s="584"/>
      <c r="AJ229" s="579"/>
      <c r="AK229" s="584"/>
      <c r="AL229" s="584"/>
      <c r="AM229" s="584"/>
      <c r="AN229" s="584"/>
      <c r="AO229" s="673"/>
      <c r="AP229" s="673"/>
      <c r="AQ229" s="673"/>
      <c r="AR229" s="673"/>
      <c r="AS229" s="673"/>
      <c r="AT229" s="673"/>
      <c r="AU229" s="584"/>
      <c r="AV229" s="672" t="s">
        <v>451</v>
      </c>
      <c r="AW229" s="672"/>
      <c r="AX229" s="672"/>
      <c r="AY229" s="672"/>
      <c r="AZ229" s="672"/>
      <c r="BA229" s="672"/>
      <c r="BB229" s="584"/>
      <c r="BC229" s="584"/>
      <c r="BD229" s="584"/>
      <c r="BE229" s="584"/>
      <c r="BF229" s="584"/>
      <c r="BG229" s="584"/>
      <c r="BH229" s="584"/>
      <c r="BI229" s="586"/>
      <c r="BJ229" s="141"/>
      <c r="BK229" s="587"/>
      <c r="BL229" s="141"/>
      <c r="BM229" s="141"/>
      <c r="BN229" s="141"/>
      <c r="BO229" s="141"/>
      <c r="BP229" s="588"/>
      <c r="BQ229" s="588"/>
      <c r="BR229" s="588"/>
      <c r="BS229" s="588"/>
      <c r="BT229" s="588"/>
      <c r="BU229" s="588"/>
      <c r="BV229" s="589"/>
      <c r="BW229" s="589"/>
      <c r="BX229" s="589"/>
      <c r="BY229" s="589"/>
      <c r="BZ229" s="589"/>
      <c r="CA229" s="589"/>
      <c r="CB229" s="589"/>
      <c r="CC229" s="589"/>
      <c r="CD229" s="141"/>
      <c r="CE229" s="141"/>
      <c r="CF229" s="141"/>
      <c r="CG229" s="141"/>
      <c r="CH229" s="141"/>
      <c r="CI229" s="146"/>
    </row>
    <row r="230" spans="1:87" ht="21" x14ac:dyDescent="0.4">
      <c r="A230" s="142"/>
      <c r="B230" s="142"/>
      <c r="C230" s="142"/>
      <c r="D230" s="142"/>
      <c r="E230" s="147"/>
      <c r="F230" s="659"/>
      <c r="G230" s="659"/>
      <c r="H230" s="659"/>
      <c r="I230" s="659"/>
      <c r="J230" s="659"/>
      <c r="K230" s="659"/>
      <c r="L230" s="659"/>
      <c r="M230" s="659"/>
      <c r="N230" s="659"/>
      <c r="O230" s="659"/>
      <c r="P230" s="659"/>
      <c r="Q230" s="659"/>
      <c r="R230" s="659"/>
      <c r="S230" s="578"/>
      <c r="T230" s="578"/>
      <c r="U230" s="578"/>
      <c r="V230" s="578"/>
      <c r="W230" s="578"/>
      <c r="X230" s="578"/>
      <c r="Y230" s="578"/>
      <c r="Z230" s="578"/>
      <c r="AA230" s="578"/>
      <c r="AB230" s="578"/>
      <c r="AC230" s="578"/>
      <c r="AD230" s="578"/>
      <c r="AE230" s="578"/>
      <c r="AF230" s="578"/>
      <c r="AG230" s="578"/>
      <c r="AH230" s="578"/>
      <c r="AI230" s="570"/>
      <c r="AJ230" s="572"/>
      <c r="AK230" s="570"/>
      <c r="AL230" s="570"/>
      <c r="AM230" s="570"/>
      <c r="AN230" s="570"/>
      <c r="AO230" s="659"/>
      <c r="AP230" s="659"/>
      <c r="AQ230" s="659"/>
      <c r="AR230" s="659"/>
      <c r="AS230" s="659"/>
      <c r="AT230" s="659"/>
      <c r="AU230" s="659"/>
      <c r="AV230" s="659"/>
      <c r="AW230" s="659"/>
      <c r="AX230" s="659"/>
      <c r="AY230" s="659"/>
      <c r="AZ230" s="659"/>
      <c r="BA230" s="659"/>
      <c r="BB230" s="570"/>
      <c r="BC230" s="570"/>
      <c r="BD230" s="570"/>
      <c r="BE230" s="570"/>
      <c r="BF230" s="570"/>
      <c r="BG230" s="570"/>
      <c r="BH230" s="570"/>
      <c r="BI230" s="570"/>
      <c r="BJ230" s="141"/>
      <c r="BK230" s="141"/>
      <c r="BL230" s="141"/>
      <c r="BM230" s="141"/>
      <c r="BN230" s="141"/>
      <c r="BO230" s="141"/>
      <c r="BP230" s="141"/>
      <c r="BQ230" s="141"/>
      <c r="BR230" s="141"/>
      <c r="BS230" s="141"/>
      <c r="BT230" s="141"/>
      <c r="BU230" s="141"/>
      <c r="BV230" s="141"/>
      <c r="BW230" s="141"/>
      <c r="BX230" s="141"/>
      <c r="BY230" s="141"/>
      <c r="BZ230" s="141"/>
      <c r="CA230" s="141"/>
      <c r="CB230" s="141"/>
      <c r="CC230" s="141"/>
      <c r="CD230" s="141"/>
      <c r="CE230" s="141"/>
      <c r="CF230" s="141"/>
      <c r="CG230" s="141"/>
      <c r="CH230" s="141"/>
      <c r="CI230" s="146"/>
    </row>
    <row r="231" spans="1:87" ht="21" x14ac:dyDescent="0.4">
      <c r="A231" s="142"/>
      <c r="B231" s="142"/>
      <c r="C231" s="142"/>
      <c r="D231" s="142"/>
      <c r="E231" s="147"/>
      <c r="F231" s="662"/>
      <c r="G231" s="663"/>
      <c r="H231" s="663"/>
      <c r="I231" s="663"/>
      <c r="J231" s="663"/>
      <c r="K231" s="663"/>
      <c r="L231" s="572"/>
      <c r="M231" s="659" t="s">
        <v>303</v>
      </c>
      <c r="N231" s="664"/>
      <c r="O231" s="664"/>
      <c r="P231" s="664"/>
      <c r="Q231" s="664"/>
      <c r="R231" s="572"/>
      <c r="S231" s="578"/>
      <c r="T231" s="578"/>
      <c r="U231" s="578"/>
      <c r="V231" s="578"/>
      <c r="W231" s="578"/>
      <c r="X231" s="578"/>
      <c r="Y231" s="578"/>
      <c r="Z231" s="578"/>
      <c r="AA231" s="578"/>
      <c r="AB231" s="578"/>
      <c r="AC231" s="578"/>
      <c r="AD231" s="578"/>
      <c r="AE231" s="578"/>
      <c r="AF231" s="578"/>
      <c r="AG231" s="578"/>
      <c r="AH231" s="578"/>
      <c r="AI231" s="570"/>
      <c r="AJ231" s="572"/>
      <c r="AK231" s="570"/>
      <c r="AL231" s="570"/>
      <c r="AM231" s="570"/>
      <c r="AN231" s="570"/>
      <c r="AO231" s="662"/>
      <c r="AP231" s="663"/>
      <c r="AQ231" s="663"/>
      <c r="AR231" s="663"/>
      <c r="AS231" s="663"/>
      <c r="AT231" s="663"/>
      <c r="AU231" s="572"/>
      <c r="AV231" s="659" t="s">
        <v>303</v>
      </c>
      <c r="AW231" s="664"/>
      <c r="AX231" s="664"/>
      <c r="AY231" s="664"/>
      <c r="AZ231" s="664"/>
      <c r="BA231" s="572"/>
      <c r="BB231" s="570"/>
      <c r="BC231" s="570"/>
      <c r="BD231" s="570"/>
      <c r="BE231" s="570"/>
      <c r="BF231" s="570"/>
      <c r="BG231" s="570"/>
      <c r="BH231" s="570"/>
      <c r="BI231" s="570"/>
      <c r="BJ231" s="141"/>
      <c r="BK231" s="141"/>
      <c r="BL231" s="141"/>
      <c r="BM231" s="141"/>
      <c r="BN231" s="141"/>
      <c r="BO231" s="141"/>
      <c r="BP231" s="141"/>
      <c r="BQ231" s="141"/>
      <c r="BR231" s="141"/>
      <c r="BS231" s="141"/>
      <c r="BT231" s="141"/>
      <c r="BU231" s="141"/>
      <c r="BV231" s="141"/>
      <c r="BW231" s="141"/>
      <c r="BX231" s="141"/>
      <c r="BY231" s="141"/>
      <c r="BZ231" s="141"/>
      <c r="CA231" s="141"/>
      <c r="CB231" s="141"/>
      <c r="CC231" s="141"/>
      <c r="CD231" s="141"/>
      <c r="CE231" s="141"/>
      <c r="CF231" s="141"/>
      <c r="CG231" s="141"/>
      <c r="CH231" s="141"/>
      <c r="CI231" s="146"/>
    </row>
    <row r="232" spans="1:87" ht="25.5" customHeight="1" x14ac:dyDescent="0.4">
      <c r="A232" s="553"/>
      <c r="B232" s="553"/>
      <c r="C232" s="553"/>
      <c r="D232" s="553"/>
      <c r="E232" s="147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46"/>
      <c r="X232" s="146"/>
      <c r="Y232" s="138"/>
      <c r="Z232" s="138"/>
      <c r="AA232" s="138"/>
      <c r="AB232" s="138"/>
      <c r="AC232" s="138"/>
      <c r="AD232" s="138"/>
      <c r="AE232" s="138"/>
      <c r="AF232" s="138"/>
      <c r="AG232" s="138"/>
      <c r="AH232" s="138"/>
      <c r="AI232" s="570"/>
      <c r="AJ232" s="572"/>
      <c r="AK232" s="570"/>
      <c r="AL232" s="570"/>
      <c r="AM232" s="570"/>
      <c r="AN232" s="570"/>
      <c r="AO232" s="670"/>
      <c r="AP232" s="670"/>
      <c r="AQ232" s="670"/>
      <c r="AR232" s="670"/>
      <c r="AS232" s="670"/>
      <c r="AT232" s="670"/>
      <c r="AU232" s="570"/>
      <c r="AV232" s="570"/>
      <c r="AW232" s="570"/>
      <c r="AX232" s="570"/>
      <c r="AY232" s="570"/>
      <c r="AZ232" s="570"/>
      <c r="BA232" s="570"/>
      <c r="BB232" s="570"/>
      <c r="BC232" s="570"/>
      <c r="BD232" s="570"/>
      <c r="BE232" s="570"/>
      <c r="BF232" s="570"/>
      <c r="BG232" s="570"/>
      <c r="BH232" s="570"/>
      <c r="BI232" s="570"/>
      <c r="BJ232" s="141"/>
      <c r="BK232" s="141"/>
      <c r="BL232" s="141"/>
      <c r="BM232" s="141"/>
      <c r="BN232" s="141"/>
      <c r="BO232" s="141"/>
      <c r="BP232" s="141"/>
      <c r="BQ232" s="141"/>
      <c r="BR232" s="141"/>
      <c r="BS232" s="141"/>
      <c r="BT232" s="141"/>
      <c r="BU232" s="141"/>
      <c r="BV232" s="141"/>
      <c r="BW232" s="141"/>
      <c r="BX232" s="141"/>
      <c r="BY232" s="141"/>
      <c r="BZ232" s="141"/>
      <c r="CA232" s="141"/>
      <c r="CB232" s="141"/>
      <c r="CC232" s="141"/>
      <c r="CD232" s="141"/>
      <c r="CE232" s="141"/>
      <c r="CF232" s="141"/>
      <c r="CG232" s="141"/>
      <c r="CH232" s="141"/>
      <c r="CI232" s="146"/>
    </row>
    <row r="233" spans="1:87" ht="21" x14ac:dyDescent="0.4">
      <c r="A233" s="582"/>
      <c r="B233" s="582"/>
      <c r="C233" s="582"/>
      <c r="D233" s="582"/>
      <c r="E233" s="583"/>
      <c r="F233" s="659"/>
      <c r="G233" s="659"/>
      <c r="H233" s="659"/>
      <c r="I233" s="659"/>
      <c r="J233" s="659"/>
      <c r="K233" s="659"/>
      <c r="L233" s="659"/>
      <c r="M233" s="659"/>
      <c r="N233" s="659"/>
      <c r="O233" s="659"/>
      <c r="P233" s="659"/>
      <c r="Q233" s="659"/>
      <c r="R233" s="659"/>
      <c r="S233" s="659"/>
      <c r="T233" s="659"/>
      <c r="U233" s="659"/>
      <c r="V233" s="659"/>
      <c r="W233" s="659"/>
      <c r="X233" s="659"/>
      <c r="Y233" s="659"/>
      <c r="Z233" s="659"/>
      <c r="AA233" s="659"/>
      <c r="AB233" s="659"/>
      <c r="AC233" s="659"/>
      <c r="AD233" s="659"/>
      <c r="AE233" s="659"/>
      <c r="AF233" s="659"/>
      <c r="AG233" s="659"/>
      <c r="AH233" s="659"/>
      <c r="AI233" s="639"/>
      <c r="AJ233" s="639"/>
      <c r="AK233" s="7"/>
      <c r="AL233" s="570"/>
      <c r="AM233" s="570"/>
      <c r="AN233" s="570"/>
      <c r="AO233" s="671" t="s">
        <v>452</v>
      </c>
      <c r="AP233" s="671"/>
      <c r="AQ233" s="671"/>
      <c r="AR233" s="671"/>
      <c r="AS233" s="671"/>
      <c r="AT233" s="671"/>
      <c r="AU233" s="671"/>
      <c r="AV233" s="671"/>
      <c r="AW233" s="671"/>
      <c r="AX233" s="671"/>
      <c r="AY233" s="671"/>
      <c r="AZ233" s="671"/>
      <c r="BA233" s="671"/>
      <c r="BB233" s="671"/>
      <c r="BC233" s="671"/>
      <c r="BD233" s="671"/>
      <c r="BE233" s="671"/>
      <c r="BF233" s="671"/>
      <c r="BG233" s="671"/>
      <c r="BH233" s="671"/>
      <c r="BI233" s="570"/>
      <c r="BJ233" s="141"/>
      <c r="BK233" s="141"/>
      <c r="BL233" s="141"/>
      <c r="BM233" s="141"/>
      <c r="BN233" s="141"/>
      <c r="BO233" s="141"/>
      <c r="BP233" s="141"/>
      <c r="BQ233" s="141"/>
      <c r="BR233" s="141"/>
      <c r="BS233" s="141"/>
      <c r="BT233" s="141"/>
      <c r="BU233" s="141"/>
      <c r="BV233" s="141"/>
      <c r="BW233" s="141"/>
      <c r="BX233" s="141"/>
      <c r="BY233" s="141"/>
      <c r="BZ233" s="141"/>
      <c r="CA233" s="141"/>
      <c r="CB233" s="141"/>
      <c r="CC233" s="141"/>
      <c r="CD233" s="141"/>
      <c r="CE233" s="141"/>
      <c r="CF233" s="141"/>
      <c r="CG233" s="141"/>
      <c r="CH233" s="141"/>
      <c r="CI233" s="8"/>
    </row>
    <row r="234" spans="1:87" ht="21" x14ac:dyDescent="0.4">
      <c r="A234" s="142"/>
      <c r="B234" s="142"/>
      <c r="C234" s="142"/>
      <c r="D234" s="142"/>
      <c r="E234" s="147"/>
      <c r="F234" s="659"/>
      <c r="G234" s="659"/>
      <c r="H234" s="659"/>
      <c r="I234" s="659"/>
      <c r="J234" s="659"/>
      <c r="K234" s="659"/>
      <c r="L234" s="659"/>
      <c r="M234" s="659"/>
      <c r="N234" s="659"/>
      <c r="O234" s="659"/>
      <c r="P234" s="659"/>
      <c r="Q234" s="659"/>
      <c r="R234" s="659"/>
      <c r="S234" s="659"/>
      <c r="T234" s="659"/>
      <c r="U234" s="659"/>
      <c r="V234" s="659"/>
      <c r="W234" s="659"/>
      <c r="X234" s="659"/>
      <c r="Y234" s="659"/>
      <c r="Z234" s="659"/>
      <c r="AA234" s="659"/>
      <c r="AB234" s="659"/>
      <c r="AC234" s="659"/>
      <c r="AD234" s="659"/>
      <c r="AE234" s="659"/>
      <c r="AF234" s="659"/>
      <c r="AG234" s="659"/>
      <c r="AH234" s="659"/>
      <c r="AI234" s="639"/>
      <c r="AJ234" s="639"/>
      <c r="AK234" s="7"/>
      <c r="AL234" s="570"/>
      <c r="AM234" s="570"/>
      <c r="AN234" s="570"/>
      <c r="AO234" s="578"/>
      <c r="AP234" s="578"/>
      <c r="AQ234" s="578"/>
      <c r="AR234" s="578"/>
      <c r="AS234" s="578"/>
      <c r="AT234" s="578"/>
      <c r="AU234" s="570"/>
      <c r="AV234" s="672"/>
      <c r="AW234" s="672"/>
      <c r="AX234" s="672"/>
      <c r="AY234" s="672"/>
      <c r="AZ234" s="672"/>
      <c r="BA234" s="672"/>
      <c r="BB234" s="591"/>
      <c r="BC234" s="591"/>
      <c r="BD234" s="591"/>
      <c r="BE234" s="591"/>
      <c r="BF234" s="592"/>
      <c r="BG234" s="592"/>
      <c r="BH234" s="592"/>
      <c r="BI234" s="570"/>
      <c r="BJ234" s="138"/>
      <c r="BK234" s="138"/>
      <c r="BL234" s="138"/>
      <c r="BM234" s="138"/>
      <c r="BN234" s="138"/>
      <c r="BO234" s="138"/>
      <c r="BP234" s="138"/>
      <c r="BQ234" s="138"/>
      <c r="BR234" s="138"/>
      <c r="BS234" s="138"/>
      <c r="BT234" s="138"/>
      <c r="BU234" s="138"/>
      <c r="BV234" s="141"/>
      <c r="BW234" s="141"/>
      <c r="BX234" s="141"/>
      <c r="BY234" s="141"/>
      <c r="BZ234" s="141"/>
      <c r="CA234" s="141"/>
      <c r="CB234" s="141"/>
      <c r="CC234" s="141"/>
      <c r="CD234" s="141"/>
      <c r="CE234" s="141"/>
      <c r="CF234" s="141"/>
      <c r="CG234" s="141"/>
      <c r="CH234" s="141"/>
      <c r="CI234" s="146"/>
    </row>
    <row r="235" spans="1:87" s="590" customFormat="1" ht="21" x14ac:dyDescent="0.4">
      <c r="A235" s="593"/>
      <c r="B235" s="593"/>
      <c r="C235" s="593"/>
      <c r="D235" s="593"/>
      <c r="E235" s="147"/>
      <c r="F235" s="1700"/>
      <c r="G235" s="1700"/>
      <c r="H235" s="1700"/>
      <c r="I235" s="1700"/>
      <c r="J235" s="1700"/>
      <c r="K235" s="1700"/>
      <c r="L235" s="640"/>
      <c r="M235" s="672"/>
      <c r="N235" s="672"/>
      <c r="O235" s="672"/>
      <c r="P235" s="672"/>
      <c r="Q235" s="672"/>
      <c r="R235" s="672"/>
      <c r="S235" s="672"/>
      <c r="T235" s="672"/>
      <c r="U235" s="672"/>
      <c r="V235" s="672"/>
      <c r="W235" s="672"/>
      <c r="X235" s="672"/>
      <c r="Y235" s="672"/>
      <c r="Z235" s="672"/>
      <c r="AA235" s="672"/>
      <c r="AB235" s="672"/>
      <c r="AC235" s="640"/>
      <c r="AD235" s="640"/>
      <c r="AE235" s="640"/>
      <c r="AF235" s="640"/>
      <c r="AG235" s="640"/>
      <c r="AH235" s="640"/>
      <c r="AI235" s="640"/>
      <c r="AJ235" s="640"/>
      <c r="AK235" s="594"/>
      <c r="AL235" s="584"/>
      <c r="AM235" s="584"/>
      <c r="AN235" s="584"/>
      <c r="AO235" s="674"/>
      <c r="AP235" s="675"/>
      <c r="AQ235" s="675"/>
      <c r="AR235" s="675"/>
      <c r="AS235" s="675"/>
      <c r="AT235" s="675"/>
      <c r="AU235" s="589"/>
      <c r="AV235" s="672" t="s">
        <v>453</v>
      </c>
      <c r="AW235" s="676"/>
      <c r="AX235" s="676"/>
      <c r="AY235" s="676"/>
      <c r="AZ235" s="676"/>
      <c r="BA235" s="676"/>
      <c r="BB235" s="676"/>
      <c r="BC235" s="676"/>
      <c r="BD235" s="589"/>
      <c r="BE235" s="589"/>
      <c r="BF235" s="584"/>
      <c r="BG235" s="584"/>
      <c r="BH235" s="584"/>
      <c r="BI235" s="584"/>
      <c r="BJ235" s="141"/>
      <c r="BK235" s="141"/>
      <c r="BL235" s="141"/>
      <c r="BM235" s="141"/>
      <c r="BN235" s="141"/>
      <c r="BO235" s="141"/>
      <c r="BP235" s="141"/>
      <c r="BQ235" s="141"/>
      <c r="BR235" s="141"/>
      <c r="BS235" s="141"/>
      <c r="BT235" s="141"/>
      <c r="BU235" s="141"/>
      <c r="BV235" s="141"/>
      <c r="BW235" s="141"/>
      <c r="BX235" s="141"/>
      <c r="BY235" s="141"/>
      <c r="BZ235" s="141"/>
      <c r="CA235" s="141"/>
      <c r="CB235" s="141"/>
      <c r="CC235" s="141"/>
      <c r="CD235" s="141"/>
      <c r="CE235" s="141"/>
      <c r="CF235" s="141"/>
      <c r="CG235" s="141"/>
      <c r="CH235" s="141"/>
      <c r="CI235" s="146"/>
    </row>
    <row r="236" spans="1:87" ht="21.6" customHeight="1" x14ac:dyDescent="0.45">
      <c r="A236" s="497"/>
      <c r="B236" s="497"/>
      <c r="C236" s="497"/>
      <c r="D236" s="497"/>
      <c r="E236" s="595"/>
      <c r="F236" s="659"/>
      <c r="G236" s="659"/>
      <c r="H236" s="659"/>
      <c r="I236" s="659"/>
      <c r="J236" s="659"/>
      <c r="K236" s="659"/>
      <c r="L236" s="659"/>
      <c r="M236" s="659"/>
      <c r="N236" s="659"/>
      <c r="O236" s="659"/>
      <c r="P236" s="659"/>
      <c r="Q236" s="659"/>
      <c r="R236" s="659"/>
      <c r="S236" s="639"/>
      <c r="T236" s="639"/>
      <c r="U236" s="639"/>
      <c r="V236" s="639"/>
      <c r="W236" s="641"/>
      <c r="X236" s="641"/>
      <c r="Y236" s="639"/>
      <c r="Z236" s="639"/>
      <c r="AA236" s="639"/>
      <c r="AB236" s="639"/>
      <c r="AC236" s="639"/>
      <c r="AD236" s="639"/>
      <c r="AE236" s="639"/>
      <c r="AF236" s="639"/>
      <c r="AG236" s="639"/>
      <c r="AH236" s="639"/>
      <c r="AI236" s="639"/>
      <c r="AJ236" s="639"/>
      <c r="AK236" s="596"/>
      <c r="AL236" s="596"/>
      <c r="AM236" s="596"/>
      <c r="AN236" s="596"/>
      <c r="AO236" s="597"/>
      <c r="AP236" s="598"/>
      <c r="AQ236" s="598"/>
      <c r="AR236" s="598"/>
      <c r="AS236" s="598"/>
      <c r="AT236" s="598"/>
      <c r="AU236" s="599"/>
      <c r="AV236" s="599"/>
      <c r="AW236" s="596"/>
      <c r="AX236" s="596"/>
      <c r="AY236" s="596"/>
      <c r="AZ236" s="596"/>
      <c r="BA236" s="599"/>
      <c r="BB236" s="599"/>
      <c r="BC236" s="600"/>
      <c r="BD236" s="596"/>
      <c r="BE236" s="29"/>
      <c r="BF236" s="596"/>
      <c r="BG236" s="599"/>
      <c r="BH236" s="599"/>
      <c r="BI236" s="596"/>
      <c r="BJ236" s="596"/>
      <c r="BK236" s="596"/>
      <c r="BL236" s="596"/>
      <c r="BM236" s="599"/>
      <c r="BN236" s="599"/>
      <c r="BO236" s="596"/>
      <c r="BP236" s="596"/>
      <c r="BQ236" s="596"/>
      <c r="BR236" s="596"/>
      <c r="BS236" s="599"/>
      <c r="BT236" s="599"/>
      <c r="BU236" s="7"/>
      <c r="BV236" s="7"/>
      <c r="BW236" s="7"/>
      <c r="BX236" s="7"/>
      <c r="BY236" s="601"/>
      <c r="BZ236" s="601"/>
      <c r="CA236" s="7"/>
      <c r="CB236" s="7"/>
      <c r="CC236" s="7"/>
      <c r="CD236" s="7"/>
      <c r="CE236" s="601"/>
      <c r="CF236" s="601"/>
      <c r="CG236" s="7"/>
      <c r="CH236" s="7"/>
      <c r="CI236" s="8"/>
    </row>
    <row r="237" spans="1:87" ht="25.2" x14ac:dyDescent="0.45">
      <c r="A237" s="497"/>
      <c r="B237" s="497"/>
      <c r="C237" s="497"/>
      <c r="D237" s="497"/>
      <c r="E237" s="595"/>
      <c r="F237" s="659"/>
      <c r="G237" s="1701"/>
      <c r="H237" s="1701"/>
      <c r="I237" s="1701"/>
      <c r="J237" s="1701"/>
      <c r="K237" s="1701"/>
      <c r="L237" s="639"/>
      <c r="M237" s="659"/>
      <c r="N237" s="1701"/>
      <c r="O237" s="1701"/>
      <c r="P237" s="1701"/>
      <c r="Q237" s="1701"/>
      <c r="R237" s="639"/>
      <c r="S237" s="639"/>
      <c r="T237" s="639"/>
      <c r="U237" s="639"/>
      <c r="V237" s="639"/>
      <c r="W237" s="641"/>
      <c r="X237" s="641"/>
      <c r="Y237" s="639"/>
      <c r="Z237" s="639"/>
      <c r="AA237" s="639"/>
      <c r="AB237" s="639"/>
      <c r="AC237" s="639"/>
      <c r="AD237" s="639"/>
      <c r="AE237" s="639"/>
      <c r="AF237" s="639"/>
      <c r="AG237" s="639"/>
      <c r="AH237" s="639"/>
      <c r="AI237" s="639"/>
      <c r="AJ237" s="639"/>
      <c r="AK237" s="596"/>
      <c r="AL237" s="596"/>
      <c r="AM237" s="596"/>
      <c r="AN237" s="596"/>
      <c r="AO237" s="665"/>
      <c r="AP237" s="666"/>
      <c r="AQ237" s="666"/>
      <c r="AR237" s="666"/>
      <c r="AS237" s="666"/>
      <c r="AT237" s="666"/>
      <c r="AU237" s="599"/>
      <c r="AV237" s="667" t="s">
        <v>303</v>
      </c>
      <c r="AW237" s="668"/>
      <c r="AX237" s="668"/>
      <c r="AY237" s="668"/>
      <c r="AZ237" s="668"/>
      <c r="BA237" s="599"/>
      <c r="BB237" s="599"/>
      <c r="BC237" s="600"/>
      <c r="BD237" s="596"/>
      <c r="BE237" s="29"/>
      <c r="BF237" s="596"/>
      <c r="BG237" s="599"/>
      <c r="BH237" s="599"/>
      <c r="BI237" s="596"/>
      <c r="BJ237" s="596"/>
      <c r="BK237" s="596"/>
      <c r="BL237" s="596"/>
      <c r="BM237" s="599"/>
      <c r="BN237" s="599"/>
      <c r="BO237" s="596"/>
      <c r="BP237" s="596"/>
      <c r="BQ237" s="596"/>
      <c r="BR237" s="596"/>
      <c r="BS237" s="599"/>
      <c r="BT237" s="599"/>
      <c r="BU237" s="7"/>
      <c r="BV237" s="7"/>
      <c r="BW237" s="7"/>
      <c r="BX237" s="7"/>
      <c r="BY237" s="601"/>
      <c r="BZ237" s="601"/>
      <c r="CA237" s="7"/>
      <c r="CB237" s="7"/>
      <c r="CC237" s="7"/>
      <c r="CD237" s="7"/>
      <c r="CE237" s="601"/>
      <c r="CF237" s="601"/>
      <c r="CG237" s="7"/>
      <c r="CH237" s="7"/>
      <c r="CI237" s="8"/>
    </row>
    <row r="238" spans="1:87" ht="21" x14ac:dyDescent="0.4">
      <c r="A238" s="497"/>
      <c r="B238" s="497"/>
      <c r="C238" s="497"/>
      <c r="D238" s="497"/>
      <c r="E238" s="595"/>
      <c r="F238" s="642"/>
      <c r="G238" s="642"/>
      <c r="H238" s="642"/>
      <c r="I238" s="642"/>
      <c r="J238" s="642"/>
      <c r="K238" s="642"/>
      <c r="L238" s="639"/>
      <c r="M238" s="639"/>
      <c r="N238" s="639"/>
      <c r="O238" s="639"/>
      <c r="P238" s="639"/>
      <c r="Q238" s="639"/>
      <c r="R238" s="639"/>
      <c r="S238" s="639"/>
      <c r="T238" s="639"/>
      <c r="U238" s="639"/>
      <c r="V238" s="639"/>
      <c r="W238" s="641"/>
      <c r="X238" s="641"/>
      <c r="Y238" s="639"/>
      <c r="Z238" s="639"/>
      <c r="AA238" s="639"/>
      <c r="AB238" s="639"/>
      <c r="AC238" s="639"/>
      <c r="AD238" s="639"/>
      <c r="AE238" s="639"/>
      <c r="AF238" s="639"/>
      <c r="AG238" s="639"/>
      <c r="AH238" s="639"/>
      <c r="AI238" s="639"/>
      <c r="AJ238" s="639"/>
      <c r="AK238" s="7"/>
      <c r="AL238" s="7"/>
      <c r="AM238" s="7"/>
      <c r="AN238" s="7"/>
      <c r="AO238" s="601"/>
      <c r="AP238" s="601"/>
      <c r="AQ238" s="7"/>
      <c r="AR238" s="7"/>
      <c r="AS238" s="7"/>
      <c r="AT238" s="7"/>
      <c r="AU238" s="601"/>
      <c r="AV238" s="601"/>
      <c r="AW238" s="7"/>
      <c r="AX238" s="7"/>
      <c r="AY238" s="7"/>
      <c r="AZ238" s="7"/>
      <c r="BA238" s="601"/>
      <c r="BB238" s="601"/>
      <c r="BC238" s="7"/>
      <c r="BD238" s="7"/>
      <c r="BE238" s="7"/>
      <c r="BF238" s="7"/>
      <c r="BG238" s="601"/>
      <c r="BH238" s="601"/>
      <c r="BI238" s="7"/>
      <c r="BJ238" s="7"/>
      <c r="BK238" s="7"/>
      <c r="BL238" s="7"/>
      <c r="BM238" s="601"/>
      <c r="BN238" s="601"/>
      <c r="BO238" s="7"/>
      <c r="BP238" s="7"/>
      <c r="BQ238" s="7"/>
      <c r="BR238" s="7"/>
      <c r="BS238" s="601"/>
      <c r="BT238" s="601"/>
      <c r="BU238" s="7"/>
      <c r="BV238" s="7"/>
      <c r="BW238" s="7"/>
      <c r="BX238" s="7"/>
      <c r="BY238" s="601"/>
      <c r="BZ238" s="601"/>
      <c r="CA238" s="7"/>
      <c r="CB238" s="7"/>
      <c r="CC238" s="7"/>
      <c r="CD238" s="7"/>
      <c r="CE238" s="601"/>
      <c r="CF238" s="601"/>
      <c r="CG238" s="7"/>
      <c r="CH238" s="7"/>
      <c r="CI238" s="8"/>
    </row>
    <row r="239" spans="1:87" ht="21" x14ac:dyDescent="0.4">
      <c r="A239" s="602"/>
      <c r="B239" s="602"/>
      <c r="C239" s="602"/>
      <c r="D239" s="602"/>
      <c r="E239" s="595"/>
      <c r="F239" s="580"/>
      <c r="G239" s="642"/>
      <c r="H239" s="642"/>
      <c r="I239" s="642"/>
      <c r="J239" s="642"/>
      <c r="K239" s="642"/>
      <c r="L239" s="639"/>
      <c r="M239" s="639"/>
      <c r="N239" s="639"/>
      <c r="O239" s="639"/>
      <c r="P239" s="639"/>
      <c r="Q239" s="639"/>
      <c r="R239" s="639"/>
      <c r="S239" s="639"/>
      <c r="T239" s="639"/>
      <c r="U239" s="639"/>
      <c r="V239" s="639"/>
      <c r="W239" s="641"/>
      <c r="X239" s="641"/>
      <c r="Y239" s="639"/>
      <c r="Z239" s="639"/>
      <c r="AA239" s="639"/>
      <c r="AB239" s="639"/>
      <c r="AC239" s="639"/>
      <c r="AD239" s="639"/>
      <c r="AE239" s="639"/>
      <c r="AF239" s="639"/>
      <c r="AG239" s="639"/>
      <c r="AH239" s="639"/>
      <c r="AI239" s="639"/>
      <c r="AJ239" s="639"/>
      <c r="AK239" s="7"/>
      <c r="AL239" s="7"/>
      <c r="AM239" s="7"/>
      <c r="AN239" s="7"/>
      <c r="AO239" s="601"/>
      <c r="AP239" s="601"/>
      <c r="AQ239" s="7"/>
      <c r="AR239" s="7"/>
      <c r="AS239" s="7"/>
      <c r="AT239" s="7"/>
      <c r="AU239" s="601"/>
      <c r="AV239" s="601"/>
      <c r="AW239" s="7"/>
      <c r="AX239" s="7"/>
      <c r="AY239" s="7"/>
      <c r="AZ239" s="7"/>
      <c r="BA239" s="601"/>
      <c r="BB239" s="601"/>
      <c r="BC239" s="7"/>
      <c r="BD239" s="7"/>
      <c r="BE239" s="7"/>
      <c r="BF239" s="7"/>
      <c r="BG239" s="601"/>
      <c r="BH239" s="601"/>
      <c r="BI239" s="7"/>
      <c r="BJ239" s="7"/>
      <c r="BK239" s="7"/>
      <c r="BL239" s="7"/>
      <c r="BM239" s="601"/>
      <c r="BN239" s="601"/>
      <c r="BO239" s="7"/>
      <c r="BP239" s="7"/>
      <c r="BQ239" s="7"/>
      <c r="BR239" s="7"/>
      <c r="BS239" s="601"/>
      <c r="BT239" s="601"/>
      <c r="BU239" s="7"/>
      <c r="BV239" s="7"/>
      <c r="BW239" s="7"/>
      <c r="BX239" s="7"/>
      <c r="BY239" s="601"/>
      <c r="BZ239" s="601"/>
      <c r="CA239" s="7"/>
      <c r="CB239" s="7"/>
      <c r="CC239" s="7"/>
      <c r="CD239" s="7"/>
      <c r="CE239" s="601"/>
      <c r="CF239" s="601"/>
      <c r="CG239" s="7"/>
      <c r="CH239" s="7"/>
      <c r="CI239" s="8"/>
    </row>
    <row r="240" spans="1:87" ht="21" x14ac:dyDescent="0.25">
      <c r="A240" s="603"/>
      <c r="B240" s="603"/>
      <c r="C240" s="603"/>
      <c r="D240" s="603"/>
      <c r="E240" s="604"/>
      <c r="F240" s="659"/>
      <c r="G240" s="659"/>
      <c r="H240" s="659"/>
      <c r="I240" s="659"/>
      <c r="J240" s="659"/>
      <c r="K240" s="659"/>
      <c r="L240" s="659"/>
      <c r="M240" s="659"/>
      <c r="N240" s="659"/>
      <c r="O240" s="659"/>
      <c r="P240" s="659"/>
      <c r="Q240" s="659"/>
      <c r="R240" s="659"/>
      <c r="S240" s="659"/>
      <c r="T240" s="659"/>
      <c r="U240" s="659"/>
      <c r="V240" s="659"/>
      <c r="W240" s="659"/>
      <c r="X240" s="659"/>
      <c r="Y240" s="659"/>
      <c r="Z240" s="659"/>
      <c r="AA240" s="659"/>
      <c r="AB240" s="659"/>
      <c r="AC240" s="659"/>
      <c r="AD240" s="659"/>
      <c r="AE240" s="659"/>
      <c r="AF240" s="659"/>
      <c r="AG240" s="659"/>
      <c r="AH240" s="659"/>
      <c r="AI240" s="659"/>
      <c r="AJ240" s="659"/>
      <c r="AK240" s="7"/>
      <c r="AL240" s="7"/>
      <c r="AM240" s="7"/>
      <c r="AN240" s="7"/>
      <c r="AO240" s="601"/>
      <c r="AP240" s="601"/>
      <c r="AQ240" s="7"/>
      <c r="AR240" s="7"/>
      <c r="AS240" s="7"/>
      <c r="AT240" s="7"/>
      <c r="AU240" s="601"/>
      <c r="AV240" s="601"/>
      <c r="AW240" s="7"/>
      <c r="AX240" s="7"/>
      <c r="AY240" s="7"/>
      <c r="AZ240" s="7"/>
      <c r="BA240" s="601"/>
      <c r="BB240" s="601"/>
      <c r="BC240" s="7"/>
      <c r="BD240" s="7"/>
      <c r="BE240" s="7"/>
      <c r="BF240" s="7"/>
      <c r="BG240" s="601"/>
      <c r="BH240" s="601"/>
      <c r="BI240" s="7"/>
      <c r="BJ240" s="7"/>
      <c r="BK240" s="7"/>
      <c r="BL240" s="7"/>
      <c r="BM240" s="601"/>
      <c r="BN240" s="601"/>
      <c r="BO240" s="7"/>
      <c r="BP240" s="7"/>
      <c r="BQ240" s="7"/>
      <c r="BR240" s="7"/>
      <c r="BS240" s="601"/>
      <c r="BT240" s="601"/>
      <c r="BU240" s="7"/>
      <c r="BV240" s="7"/>
      <c r="BW240" s="7"/>
      <c r="BX240" s="7"/>
      <c r="BY240" s="601"/>
      <c r="BZ240" s="601"/>
      <c r="CA240" s="7"/>
      <c r="CB240" s="7"/>
      <c r="CC240" s="7"/>
      <c r="CD240" s="7"/>
      <c r="CE240" s="601"/>
      <c r="CF240" s="601"/>
      <c r="CG240" s="7"/>
      <c r="CH240" s="7"/>
      <c r="CI240" s="8"/>
    </row>
    <row r="241" spans="1:87" ht="21" x14ac:dyDescent="0.4">
      <c r="A241" s="142"/>
      <c r="B241" s="142"/>
      <c r="C241" s="142"/>
      <c r="D241" s="142"/>
      <c r="E241" s="147"/>
      <c r="F241" s="661"/>
      <c r="G241" s="661"/>
      <c r="H241" s="661"/>
      <c r="I241" s="661"/>
      <c r="J241" s="661"/>
      <c r="K241" s="661"/>
      <c r="L241" s="639"/>
      <c r="M241" s="659"/>
      <c r="N241" s="659"/>
      <c r="O241" s="659"/>
      <c r="P241" s="659"/>
      <c r="Q241" s="659"/>
      <c r="R241" s="659"/>
      <c r="S241" s="641"/>
      <c r="T241" s="641"/>
      <c r="U241" s="641"/>
      <c r="V241" s="641"/>
      <c r="W241" s="641"/>
      <c r="X241" s="641"/>
      <c r="Y241" s="641"/>
      <c r="Z241" s="641"/>
      <c r="AA241" s="641"/>
      <c r="AB241" s="641"/>
      <c r="AC241" s="641"/>
      <c r="AD241" s="641"/>
      <c r="AE241" s="641"/>
      <c r="AF241" s="641"/>
      <c r="AG241" s="641"/>
      <c r="AH241" s="641"/>
      <c r="AI241" s="639"/>
      <c r="AJ241" s="639"/>
      <c r="AK241" s="7"/>
      <c r="AL241" s="7"/>
      <c r="AM241" s="7"/>
      <c r="AN241" s="7"/>
      <c r="AO241" s="601"/>
      <c r="AP241" s="601"/>
      <c r="AQ241" s="7"/>
      <c r="AR241" s="7"/>
      <c r="AS241" s="7"/>
      <c r="AT241" s="7"/>
      <c r="AU241" s="601"/>
      <c r="AV241" s="601"/>
      <c r="AW241" s="7"/>
      <c r="AX241" s="7"/>
      <c r="AY241" s="7"/>
      <c r="AZ241" s="7"/>
      <c r="BA241" s="601"/>
      <c r="BB241" s="601"/>
      <c r="BC241" s="7"/>
      <c r="BD241" s="7"/>
      <c r="BE241" s="7"/>
      <c r="BF241" s="7"/>
      <c r="BG241" s="601"/>
      <c r="BH241" s="601"/>
      <c r="BI241" s="7"/>
      <c r="BJ241" s="7"/>
      <c r="BK241" s="7"/>
      <c r="BL241" s="7"/>
      <c r="BM241" s="601"/>
      <c r="BN241" s="601"/>
      <c r="BO241" s="7"/>
      <c r="BP241" s="7"/>
      <c r="BQ241" s="7"/>
      <c r="BR241" s="7"/>
      <c r="BS241" s="601"/>
      <c r="BT241" s="601"/>
      <c r="BU241" s="7"/>
      <c r="BV241" s="7"/>
      <c r="BW241" s="7"/>
      <c r="BX241" s="7"/>
      <c r="BY241" s="601"/>
      <c r="BZ241" s="601"/>
      <c r="CA241" s="7"/>
      <c r="CB241" s="7"/>
      <c r="CC241" s="7"/>
      <c r="CD241" s="7"/>
      <c r="CE241" s="601"/>
      <c r="CF241" s="601"/>
      <c r="CG241" s="7"/>
      <c r="CH241" s="7"/>
      <c r="CI241" s="8"/>
    </row>
    <row r="242" spans="1:87" ht="21" x14ac:dyDescent="0.4">
      <c r="A242" s="553"/>
      <c r="B242" s="553"/>
      <c r="C242" s="553"/>
      <c r="D242" s="553"/>
      <c r="E242" s="147"/>
      <c r="F242" s="659"/>
      <c r="G242" s="1701"/>
      <c r="H242" s="1701"/>
      <c r="I242" s="1701"/>
      <c r="J242" s="1701"/>
      <c r="K242" s="1701"/>
      <c r="L242" s="639"/>
      <c r="M242" s="659"/>
      <c r="N242" s="1702"/>
      <c r="O242" s="1702"/>
      <c r="P242" s="1702"/>
      <c r="Q242" s="1702"/>
      <c r="R242" s="1702"/>
      <c r="S242" s="1702"/>
      <c r="T242" s="641"/>
      <c r="U242" s="641"/>
      <c r="V242" s="641"/>
      <c r="W242" s="641"/>
      <c r="X242" s="641"/>
      <c r="Y242" s="641"/>
      <c r="Z242" s="641"/>
      <c r="AA242" s="641"/>
      <c r="AB242" s="641"/>
      <c r="AC242" s="641"/>
      <c r="AD242" s="641"/>
      <c r="AE242" s="641"/>
      <c r="AF242" s="641"/>
      <c r="AG242" s="641"/>
      <c r="AH242" s="641"/>
      <c r="AI242" s="639"/>
      <c r="AJ242" s="639"/>
      <c r="AK242" s="7"/>
      <c r="AL242" s="7"/>
      <c r="AM242" s="7"/>
      <c r="AN242" s="7"/>
      <c r="AO242" s="601"/>
      <c r="AP242" s="601"/>
      <c r="AQ242" s="7"/>
      <c r="AR242" s="7"/>
      <c r="AS242" s="7"/>
      <c r="AT242" s="7"/>
      <c r="AU242" s="601"/>
      <c r="AV242" s="601"/>
      <c r="AW242" s="7"/>
      <c r="AX242" s="7"/>
      <c r="AY242" s="7"/>
      <c r="AZ242" s="7"/>
      <c r="BA242" s="601"/>
      <c r="BB242" s="601"/>
      <c r="BC242" s="7"/>
      <c r="BD242" s="7"/>
      <c r="BE242" s="7"/>
      <c r="BF242" s="7"/>
      <c r="BG242" s="601"/>
      <c r="BH242" s="601"/>
      <c r="BI242" s="7"/>
      <c r="BJ242" s="7"/>
      <c r="BK242" s="7"/>
      <c r="BL242" s="7"/>
      <c r="BM242" s="601"/>
      <c r="BN242" s="601"/>
      <c r="BO242" s="7"/>
      <c r="BP242" s="7"/>
      <c r="BQ242" s="7"/>
      <c r="BR242" s="7"/>
      <c r="BS242" s="601"/>
      <c r="BT242" s="601"/>
      <c r="BU242" s="7"/>
      <c r="BV242" s="7"/>
      <c r="BW242" s="7"/>
      <c r="BX242" s="7"/>
      <c r="BY242" s="601"/>
      <c r="BZ242" s="601"/>
      <c r="CA242" s="7"/>
      <c r="CB242" s="7"/>
      <c r="CC242" s="7"/>
      <c r="CD242" s="7"/>
      <c r="CE242" s="601"/>
      <c r="CF242" s="601"/>
      <c r="CG242" s="7"/>
      <c r="CH242" s="7"/>
      <c r="CI242" s="8"/>
    </row>
    <row r="243" spans="1:87" ht="21" x14ac:dyDescent="0.4">
      <c r="A243" s="553"/>
      <c r="B243" s="553"/>
      <c r="C243" s="553"/>
      <c r="D243" s="553"/>
      <c r="E243" s="147"/>
      <c r="F243" s="639"/>
      <c r="G243" s="605"/>
      <c r="H243" s="605"/>
      <c r="I243" s="605"/>
      <c r="J243" s="605"/>
      <c r="K243" s="605"/>
      <c r="L243" s="639"/>
      <c r="M243" s="639"/>
      <c r="N243" s="639"/>
      <c r="O243" s="639"/>
      <c r="P243" s="639"/>
      <c r="Q243" s="639"/>
      <c r="R243" s="639"/>
      <c r="S243" s="641"/>
      <c r="T243" s="641"/>
      <c r="U243" s="641"/>
      <c r="V243" s="641"/>
      <c r="W243" s="641"/>
      <c r="X243" s="641"/>
      <c r="Y243" s="641"/>
      <c r="Z243" s="641"/>
      <c r="AA243" s="641"/>
      <c r="AB243" s="641"/>
      <c r="AC243" s="641"/>
      <c r="AD243" s="641"/>
      <c r="AE243" s="641"/>
      <c r="AF243" s="641"/>
      <c r="AG243" s="641"/>
      <c r="AH243" s="641"/>
      <c r="AI243" s="639"/>
      <c r="AJ243" s="639"/>
      <c r="AK243" s="7"/>
      <c r="AL243" s="7"/>
      <c r="AM243" s="7"/>
      <c r="AN243" s="7"/>
      <c r="AO243" s="601"/>
      <c r="AP243" s="601"/>
      <c r="AQ243" s="7"/>
      <c r="AR243" s="7"/>
      <c r="AS243" s="7"/>
      <c r="AT243" s="7"/>
      <c r="AU243" s="601"/>
      <c r="AV243" s="601"/>
      <c r="AW243" s="7"/>
      <c r="AX243" s="7"/>
      <c r="AY243" s="7"/>
      <c r="AZ243" s="7"/>
      <c r="BA243" s="601"/>
      <c r="BB243" s="601"/>
      <c r="BC243" s="7"/>
      <c r="BD243" s="7"/>
      <c r="BE243" s="7"/>
      <c r="BF243" s="7"/>
      <c r="BG243" s="601"/>
      <c r="BH243" s="601"/>
      <c r="BI243" s="7"/>
      <c r="BJ243" s="7"/>
      <c r="BK243" s="7"/>
      <c r="BL243" s="7"/>
      <c r="BM243" s="601"/>
      <c r="BN243" s="601"/>
      <c r="BO243" s="7"/>
      <c r="BP243" s="7"/>
      <c r="BQ243" s="7"/>
      <c r="BR243" s="7"/>
      <c r="BS243" s="601"/>
      <c r="BT243" s="601"/>
      <c r="BU243" s="7"/>
      <c r="BV243" s="7"/>
      <c r="BW243" s="7"/>
      <c r="BX243" s="7"/>
      <c r="BY243" s="601"/>
      <c r="BZ243" s="601"/>
      <c r="CA243" s="7"/>
      <c r="CB243" s="7"/>
      <c r="CC243" s="7"/>
      <c r="CD243" s="7"/>
      <c r="CE243" s="601"/>
      <c r="CF243" s="601"/>
      <c r="CG243" s="7"/>
      <c r="CH243" s="7"/>
      <c r="CI243" s="8"/>
    </row>
    <row r="244" spans="1:87" ht="21" x14ac:dyDescent="0.4">
      <c r="A244" s="553"/>
      <c r="B244" s="553"/>
      <c r="C244" s="553"/>
      <c r="D244" s="553"/>
      <c r="E244" s="147"/>
      <c r="F244" s="659"/>
      <c r="G244" s="1701"/>
      <c r="H244" s="1701"/>
      <c r="I244" s="1701"/>
      <c r="J244" s="1701"/>
      <c r="K244" s="1701"/>
      <c r="L244" s="639"/>
      <c r="M244" s="659"/>
      <c r="N244" s="1701"/>
      <c r="O244" s="1701"/>
      <c r="P244" s="1701"/>
      <c r="Q244" s="1701"/>
      <c r="R244" s="639"/>
      <c r="S244" s="641"/>
      <c r="T244" s="641"/>
      <c r="U244" s="641"/>
      <c r="V244" s="641"/>
      <c r="W244" s="641"/>
      <c r="X244" s="641"/>
      <c r="Y244" s="641"/>
      <c r="Z244" s="641"/>
      <c r="AA244" s="641"/>
      <c r="AB244" s="641"/>
      <c r="AC244" s="641"/>
      <c r="AD244" s="641"/>
      <c r="AE244" s="641"/>
      <c r="AF244" s="641"/>
      <c r="AG244" s="641"/>
      <c r="AH244" s="641"/>
      <c r="AI244" s="639"/>
      <c r="AJ244" s="639"/>
      <c r="AK244" s="7"/>
      <c r="AL244" s="7"/>
      <c r="AM244" s="7"/>
      <c r="AN244" s="7"/>
      <c r="AO244" s="601"/>
      <c r="AP244" s="601"/>
      <c r="AQ244" s="7"/>
      <c r="AR244" s="7"/>
      <c r="AS244" s="7"/>
      <c r="AT244" s="7"/>
      <c r="AU244" s="601"/>
      <c r="AV244" s="601"/>
      <c r="AW244" s="7"/>
      <c r="AX244" s="7"/>
      <c r="AY244" s="7"/>
      <c r="AZ244" s="7"/>
      <c r="BA244" s="601"/>
      <c r="BB244" s="601"/>
      <c r="BC244" s="7"/>
      <c r="BD244" s="7"/>
      <c r="BE244" s="7"/>
      <c r="BF244" s="7"/>
      <c r="BG244" s="601"/>
      <c r="BH244" s="601"/>
      <c r="BI244" s="7"/>
      <c r="BJ244" s="7"/>
      <c r="BK244" s="7"/>
      <c r="BL244" s="7"/>
      <c r="BM244" s="601"/>
      <c r="BN244" s="601"/>
      <c r="BO244" s="7"/>
      <c r="BP244" s="7"/>
      <c r="BQ244" s="7"/>
      <c r="BR244" s="7"/>
      <c r="BS244" s="601"/>
      <c r="BT244" s="601"/>
      <c r="BU244" s="7"/>
      <c r="BV244" s="7"/>
      <c r="BW244" s="7"/>
      <c r="BX244" s="7"/>
      <c r="BY244" s="601"/>
      <c r="BZ244" s="601"/>
      <c r="CA244" s="7"/>
      <c r="CB244" s="7"/>
      <c r="CC244" s="7"/>
      <c r="CD244" s="7"/>
      <c r="CE244" s="601"/>
      <c r="CF244" s="601"/>
      <c r="CG244" s="7"/>
      <c r="CH244" s="7"/>
      <c r="CI244" s="8"/>
    </row>
    <row r="245" spans="1:87" ht="21" x14ac:dyDescent="0.4">
      <c r="A245" s="553"/>
      <c r="B245" s="553"/>
      <c r="C245" s="553"/>
      <c r="D245" s="553"/>
      <c r="E245" s="147"/>
      <c r="F245" s="572"/>
      <c r="G245" s="605"/>
      <c r="H245" s="605"/>
      <c r="I245" s="605"/>
      <c r="J245" s="605"/>
      <c r="K245" s="605"/>
      <c r="L245" s="572"/>
      <c r="M245" s="572"/>
      <c r="N245" s="572"/>
      <c r="O245" s="572"/>
      <c r="P245" s="572"/>
      <c r="Q245" s="572"/>
      <c r="R245" s="572"/>
      <c r="S245" s="578"/>
      <c r="T245" s="578"/>
      <c r="U245" s="578"/>
      <c r="V245" s="578"/>
      <c r="W245" s="578"/>
      <c r="X245" s="578"/>
      <c r="Y245" s="578"/>
      <c r="Z245" s="578"/>
      <c r="AA245" s="578"/>
      <c r="AB245" s="578"/>
      <c r="AC245" s="578"/>
      <c r="AD245" s="578"/>
      <c r="AE245" s="578"/>
      <c r="AF245" s="578"/>
      <c r="AG245" s="578"/>
      <c r="AH245" s="578"/>
      <c r="AI245" s="570"/>
      <c r="AJ245" s="572"/>
      <c r="AK245" s="7"/>
      <c r="AL245" s="7"/>
      <c r="AM245" s="7"/>
      <c r="AN245" s="7"/>
      <c r="AO245" s="601"/>
      <c r="AP245" s="601"/>
      <c r="AQ245" s="7"/>
      <c r="AR245" s="7"/>
      <c r="AS245" s="7"/>
      <c r="AT245" s="7"/>
      <c r="AU245" s="601"/>
      <c r="AV245" s="601"/>
      <c r="AW245" s="7"/>
      <c r="AX245" s="7"/>
      <c r="AY245" s="7"/>
      <c r="AZ245" s="7"/>
      <c r="BA245" s="601"/>
      <c r="BB245" s="601"/>
      <c r="BC245" s="7"/>
      <c r="BD245" s="7"/>
      <c r="BE245" s="7"/>
      <c r="BF245" s="7"/>
      <c r="BG245" s="601"/>
      <c r="BH245" s="601"/>
      <c r="BI245" s="7"/>
      <c r="BJ245" s="7"/>
      <c r="BK245" s="7"/>
      <c r="BL245" s="7"/>
      <c r="BM245" s="601"/>
      <c r="BN245" s="601"/>
      <c r="BO245" s="7"/>
      <c r="BP245" s="7"/>
      <c r="BQ245" s="7"/>
      <c r="BR245" s="7"/>
      <c r="BS245" s="601"/>
      <c r="BT245" s="601"/>
      <c r="BU245" s="7"/>
      <c r="BV245" s="7"/>
      <c r="BW245" s="7"/>
      <c r="BX245" s="7"/>
      <c r="BY245" s="601"/>
      <c r="BZ245" s="601"/>
      <c r="CA245" s="7"/>
      <c r="CB245" s="7"/>
      <c r="CC245" s="7"/>
      <c r="CD245" s="7"/>
      <c r="CE245" s="601"/>
      <c r="CF245" s="601"/>
      <c r="CG245" s="7"/>
      <c r="CH245" s="7"/>
      <c r="CI245" s="8"/>
    </row>
    <row r="246" spans="1:87" ht="43.5" customHeight="1" x14ac:dyDescent="0.4">
      <c r="A246" s="553"/>
      <c r="B246" s="553"/>
      <c r="C246" s="553"/>
      <c r="D246" s="553"/>
      <c r="E246" s="147"/>
      <c r="F246" s="659" t="s">
        <v>454</v>
      </c>
      <c r="G246" s="659"/>
      <c r="H246" s="659"/>
      <c r="I246" s="659"/>
      <c r="J246" s="659"/>
      <c r="K246" s="659"/>
      <c r="L246" s="659"/>
      <c r="M246" s="659"/>
      <c r="N246" s="659"/>
      <c r="O246" s="659"/>
      <c r="P246" s="659"/>
      <c r="Q246" s="659"/>
      <c r="R246" s="659"/>
      <c r="S246" s="659"/>
      <c r="T246" s="659"/>
      <c r="U246" s="659"/>
      <c r="V246" s="659"/>
      <c r="W246" s="659"/>
      <c r="X246" s="659"/>
      <c r="Y246" s="659"/>
      <c r="Z246" s="659"/>
      <c r="AA246" s="659"/>
      <c r="AB246" s="659"/>
      <c r="AC246" s="659"/>
      <c r="AD246" s="659"/>
      <c r="AE246" s="659"/>
      <c r="AF246" s="659"/>
      <c r="AG246" s="659"/>
      <c r="AH246" s="659"/>
      <c r="AI246" s="659"/>
      <c r="AJ246" s="659"/>
      <c r="AK246" s="572"/>
      <c r="AL246" s="7"/>
      <c r="AM246" s="7"/>
      <c r="AN246" s="7"/>
      <c r="AO246" s="601"/>
      <c r="AP246" s="601"/>
      <c r="AQ246" s="7"/>
      <c r="AR246" s="7"/>
      <c r="AS246" s="7"/>
      <c r="AT246" s="7"/>
      <c r="AU246" s="601"/>
      <c r="AV246" s="601"/>
      <c r="AW246" s="7"/>
      <c r="AX246" s="7"/>
      <c r="AY246" s="7"/>
      <c r="AZ246" s="7"/>
      <c r="BA246" s="601"/>
      <c r="BB246" s="601"/>
      <c r="BC246" s="7"/>
      <c r="BD246" s="7"/>
      <c r="BE246" s="7"/>
      <c r="BF246" s="7"/>
      <c r="BG246" s="601"/>
      <c r="BH246" s="601"/>
      <c r="BI246" s="7"/>
      <c r="BJ246" s="7"/>
      <c r="BK246" s="7"/>
      <c r="BL246" s="7"/>
      <c r="BM246" s="601"/>
      <c r="BN246" s="601"/>
      <c r="BO246" s="7"/>
      <c r="BP246" s="7"/>
      <c r="BQ246" s="7"/>
      <c r="BR246" s="7"/>
      <c r="BS246" s="601"/>
      <c r="BT246" s="601"/>
      <c r="BU246" s="7"/>
      <c r="BV246" s="7"/>
      <c r="BW246" s="7"/>
      <c r="BX246" s="7"/>
      <c r="BY246" s="601"/>
      <c r="BZ246" s="601"/>
      <c r="CA246" s="7"/>
      <c r="CB246" s="7"/>
      <c r="CC246" s="7"/>
      <c r="CD246" s="7"/>
      <c r="CE246" s="601"/>
      <c r="CF246" s="601"/>
      <c r="CG246" s="7"/>
      <c r="CH246" s="7"/>
      <c r="CI246" s="8"/>
    </row>
    <row r="247" spans="1:87" ht="21" x14ac:dyDescent="0.4">
      <c r="A247" s="553"/>
      <c r="B247" s="553"/>
      <c r="C247" s="553"/>
      <c r="D247" s="553"/>
      <c r="E247" s="147"/>
      <c r="F247" s="660" t="s">
        <v>455</v>
      </c>
      <c r="G247" s="660"/>
      <c r="H247" s="660"/>
      <c r="I247" s="660"/>
      <c r="J247" s="660"/>
      <c r="K247" s="660"/>
      <c r="L247" s="660"/>
      <c r="M247" s="660"/>
      <c r="N247" s="660"/>
      <c r="O247" s="660"/>
      <c r="P247" s="660"/>
      <c r="Q247" s="660"/>
      <c r="R247" s="660"/>
      <c r="S247" s="660"/>
      <c r="T247" s="660"/>
      <c r="U247" s="660"/>
      <c r="V247" s="660"/>
      <c r="W247" s="660"/>
      <c r="X247" s="660"/>
      <c r="Y247" s="660"/>
      <c r="Z247" s="660"/>
      <c r="AA247" s="660"/>
      <c r="AB247" s="660"/>
      <c r="AC247" s="660"/>
      <c r="AD247" s="660"/>
      <c r="AE247" s="660"/>
      <c r="AF247" s="660"/>
      <c r="AG247" s="660"/>
      <c r="AH247" s="592"/>
      <c r="AI247" s="592"/>
      <c r="AJ247" s="592"/>
      <c r="AK247" s="592"/>
      <c r="AL247" s="7"/>
      <c r="AM247" s="7"/>
      <c r="AN247" s="7"/>
      <c r="AO247" s="601"/>
      <c r="AP247" s="601"/>
      <c r="AQ247" s="7"/>
      <c r="AR247" s="7"/>
      <c r="AS247" s="7"/>
      <c r="AT247" s="7"/>
      <c r="AU247" s="601"/>
      <c r="AV247" s="601"/>
      <c r="AW247" s="7"/>
      <c r="AX247" s="7"/>
      <c r="AY247" s="7"/>
      <c r="AZ247" s="7"/>
      <c r="BA247" s="601"/>
      <c r="BB247" s="601"/>
      <c r="BC247" s="7"/>
      <c r="BD247" s="7"/>
      <c r="BE247" s="7"/>
      <c r="BF247" s="7"/>
      <c r="BG247" s="601"/>
      <c r="BH247" s="601"/>
      <c r="BI247" s="7"/>
      <c r="BJ247" s="7"/>
      <c r="BK247" s="7"/>
      <c r="BL247" s="7"/>
      <c r="BM247" s="601"/>
      <c r="BN247" s="601"/>
      <c r="BO247" s="7"/>
      <c r="BP247" s="7"/>
      <c r="BQ247" s="7"/>
      <c r="BR247" s="7"/>
      <c r="BS247" s="601"/>
      <c r="BT247" s="601"/>
      <c r="BU247" s="7"/>
      <c r="BV247" s="7"/>
      <c r="BW247" s="7"/>
      <c r="BX247" s="7"/>
      <c r="BY247" s="601"/>
      <c r="BZ247" s="601"/>
      <c r="CA247" s="7"/>
      <c r="CB247" s="7"/>
      <c r="CC247" s="7"/>
      <c r="CD247" s="7"/>
      <c r="CE247" s="601"/>
      <c r="CF247" s="601"/>
      <c r="CG247" s="7"/>
      <c r="CH247" s="7"/>
      <c r="CI247" s="8"/>
    </row>
    <row r="248" spans="1:87" ht="21" x14ac:dyDescent="0.4">
      <c r="A248" s="553"/>
      <c r="B248" s="553"/>
      <c r="C248" s="553"/>
      <c r="D248" s="553"/>
      <c r="E248" s="14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601"/>
      <c r="AP248" s="601"/>
      <c r="AQ248" s="7"/>
      <c r="AR248" s="7"/>
      <c r="AS248" s="7"/>
      <c r="AT248" s="7"/>
      <c r="AU248" s="601"/>
      <c r="AV248" s="601"/>
      <c r="AW248" s="7"/>
      <c r="AX248" s="7"/>
      <c r="AY248" s="7"/>
      <c r="AZ248" s="7"/>
      <c r="BA248" s="601"/>
      <c r="BB248" s="601"/>
      <c r="BC248" s="7"/>
      <c r="BD248" s="7"/>
      <c r="BE248" s="7"/>
      <c r="BF248" s="7"/>
      <c r="BG248" s="601"/>
      <c r="BH248" s="601"/>
      <c r="BI248" s="7"/>
      <c r="BJ248" s="7"/>
      <c r="BK248" s="7"/>
      <c r="BL248" s="7"/>
      <c r="BM248" s="601"/>
      <c r="BN248" s="601"/>
      <c r="BO248" s="7"/>
      <c r="BP248" s="7"/>
      <c r="BQ248" s="7"/>
      <c r="BR248" s="7"/>
      <c r="BS248" s="601"/>
      <c r="BT248" s="601"/>
      <c r="BU248" s="7"/>
      <c r="BV248" s="7"/>
      <c r="BW248" s="7"/>
      <c r="BX248" s="7"/>
      <c r="BY248" s="601"/>
      <c r="BZ248" s="601"/>
      <c r="CA248" s="7"/>
      <c r="CB248" s="7"/>
      <c r="CC248" s="7"/>
      <c r="CD248" s="7"/>
      <c r="CE248" s="601"/>
      <c r="CF248" s="601"/>
      <c r="CG248" s="7"/>
      <c r="CH248" s="7"/>
      <c r="CI248" s="8"/>
    </row>
    <row r="249" spans="1:87" ht="21" x14ac:dyDescent="0.4">
      <c r="A249" s="497"/>
      <c r="B249" s="497"/>
      <c r="C249" s="497"/>
      <c r="D249" s="497"/>
      <c r="E249" s="595"/>
    </row>
    <row r="250" spans="1:87" ht="15.6" x14ac:dyDescent="0.3">
      <c r="A250" s="142"/>
      <c r="B250" s="142"/>
      <c r="C250" s="142"/>
      <c r="D250" s="142"/>
      <c r="E250" s="142"/>
    </row>
  </sheetData>
  <mergeCells count="3310">
    <mergeCell ref="CI142:CI143"/>
    <mergeCell ref="BQ147:BR147"/>
    <mergeCell ref="V5:X5"/>
    <mergeCell ref="AA8:BP9"/>
    <mergeCell ref="F13:G18"/>
    <mergeCell ref="H13:K13"/>
    <mergeCell ref="L13:P13"/>
    <mergeCell ref="Q13:T13"/>
    <mergeCell ref="U13:X13"/>
    <mergeCell ref="Y13:AC13"/>
    <mergeCell ref="AD13:AG13"/>
    <mergeCell ref="F219:CH219"/>
    <mergeCell ref="F209:I209"/>
    <mergeCell ref="J209:CC209"/>
    <mergeCell ref="CD209:CI209"/>
    <mergeCell ref="CF19:CI19"/>
    <mergeCell ref="F20:G20"/>
    <mergeCell ref="BL20:BN20"/>
    <mergeCell ref="BO20:BQ20"/>
    <mergeCell ref="BR20:BT20"/>
    <mergeCell ref="BU20:BW20"/>
    <mergeCell ref="BZ20:CB20"/>
    <mergeCell ref="CC20:CE20"/>
    <mergeCell ref="CF20:CI20"/>
    <mergeCell ref="BZ13:CB18"/>
    <mergeCell ref="CC13:CE18"/>
    <mergeCell ref="CF13:CI18"/>
    <mergeCell ref="F19:G19"/>
    <mergeCell ref="BL19:BN19"/>
    <mergeCell ref="BO19:BQ19"/>
    <mergeCell ref="BR19:BT19"/>
    <mergeCell ref="BU19:BW19"/>
    <mergeCell ref="BZ19:CB19"/>
    <mergeCell ref="CC19:CE19"/>
    <mergeCell ref="BH13:BK13"/>
    <mergeCell ref="BL13:BN18"/>
    <mergeCell ref="BO13:BQ18"/>
    <mergeCell ref="BR13:BT18"/>
    <mergeCell ref="BU13:BW18"/>
    <mergeCell ref="BX13:BY18"/>
    <mergeCell ref="AH13:AK13"/>
    <mergeCell ref="AL13:AP13"/>
    <mergeCell ref="AQ13:AT13"/>
    <mergeCell ref="AU13:AX13"/>
    <mergeCell ref="AY13:BC13"/>
    <mergeCell ref="BD13:BG13"/>
    <mergeCell ref="CF22:CI22"/>
    <mergeCell ref="BI23:BK23"/>
    <mergeCell ref="BL23:BN23"/>
    <mergeCell ref="BO23:BQ23"/>
    <mergeCell ref="BR23:BT23"/>
    <mergeCell ref="BU23:BW23"/>
    <mergeCell ref="BX23:BY23"/>
    <mergeCell ref="BZ23:CB23"/>
    <mergeCell ref="CC23:CE23"/>
    <mergeCell ref="CF23:CI23"/>
    <mergeCell ref="CC21:CE21"/>
    <mergeCell ref="CF21:CI21"/>
    <mergeCell ref="F22:G22"/>
    <mergeCell ref="BL22:BN22"/>
    <mergeCell ref="BO22:BQ22"/>
    <mergeCell ref="BR22:BT22"/>
    <mergeCell ref="BU22:BW22"/>
    <mergeCell ref="BX22:BY22"/>
    <mergeCell ref="BZ22:CB22"/>
    <mergeCell ref="CC22:CE22"/>
    <mergeCell ref="F21:G21"/>
    <mergeCell ref="BL21:BN21"/>
    <mergeCell ref="BO21:BQ21"/>
    <mergeCell ref="BR21:BT21"/>
    <mergeCell ref="BU21:BW21"/>
    <mergeCell ref="BZ21:CB21"/>
    <mergeCell ref="CG30:CH37"/>
    <mergeCell ref="CI30:CI37"/>
    <mergeCell ref="Y32:Z37"/>
    <mergeCell ref="AA32:AB37"/>
    <mergeCell ref="AC32:AJ32"/>
    <mergeCell ref="AK32:AV32"/>
    <mergeCell ref="AW32:BH32"/>
    <mergeCell ref="BI32:BT32"/>
    <mergeCell ref="BU32:CF32"/>
    <mergeCell ref="AC33:AD37"/>
    <mergeCell ref="F30:G37"/>
    <mergeCell ref="H30:T37"/>
    <mergeCell ref="U30:V37"/>
    <mergeCell ref="W30:X37"/>
    <mergeCell ref="Y30:AJ31"/>
    <mergeCell ref="AK30:CF31"/>
    <mergeCell ref="AE33:AF37"/>
    <mergeCell ref="AG33:AH37"/>
    <mergeCell ref="BU35:BZ35"/>
    <mergeCell ref="CA35:CF35"/>
    <mergeCell ref="AK36:AL37"/>
    <mergeCell ref="AM36:AN37"/>
    <mergeCell ref="AO36:AP37"/>
    <mergeCell ref="AQ36:AR37"/>
    <mergeCell ref="AS36:AT37"/>
    <mergeCell ref="AU36:AV37"/>
    <mergeCell ref="AW36:AX37"/>
    <mergeCell ref="AY36:AZ37"/>
    <mergeCell ref="AM34:AO34"/>
    <mergeCell ref="AQ35:AV35"/>
    <mergeCell ref="AW35:BB35"/>
    <mergeCell ref="BC35:BH35"/>
    <mergeCell ref="BI35:BN35"/>
    <mergeCell ref="BO35:BT35"/>
    <mergeCell ref="AW33:BB33"/>
    <mergeCell ref="BC33:BH33"/>
    <mergeCell ref="BI33:BN33"/>
    <mergeCell ref="BO33:BT33"/>
    <mergeCell ref="BU33:BZ33"/>
    <mergeCell ref="CA33:CF33"/>
    <mergeCell ref="AW38:AX38"/>
    <mergeCell ref="AY38:AZ38"/>
    <mergeCell ref="AC38:AD38"/>
    <mergeCell ref="AE38:AF38"/>
    <mergeCell ref="AG38:AH38"/>
    <mergeCell ref="AI38:AJ38"/>
    <mergeCell ref="AK38:AL38"/>
    <mergeCell ref="AM38:AN38"/>
    <mergeCell ref="BY36:BZ37"/>
    <mergeCell ref="CA36:CB37"/>
    <mergeCell ref="CC36:CD37"/>
    <mergeCell ref="CE36:CF37"/>
    <mergeCell ref="F38:G38"/>
    <mergeCell ref="H38:T38"/>
    <mergeCell ref="U38:V38"/>
    <mergeCell ref="W38:X38"/>
    <mergeCell ref="Y38:Z38"/>
    <mergeCell ref="AA38:AB38"/>
    <mergeCell ref="BM36:BN37"/>
    <mergeCell ref="BO36:BP37"/>
    <mergeCell ref="BQ36:BR37"/>
    <mergeCell ref="BS36:BT37"/>
    <mergeCell ref="BU36:BV37"/>
    <mergeCell ref="BW36:BX37"/>
    <mergeCell ref="BA36:BB37"/>
    <mergeCell ref="BC36:BD37"/>
    <mergeCell ref="BE36:BF37"/>
    <mergeCell ref="BG36:BH37"/>
    <mergeCell ref="BI36:BJ37"/>
    <mergeCell ref="BK36:BL37"/>
    <mergeCell ref="AI33:AJ37"/>
    <mergeCell ref="AQ33:AV33"/>
    <mergeCell ref="AA39:AB39"/>
    <mergeCell ref="AC39:AD39"/>
    <mergeCell ref="AE39:AF39"/>
    <mergeCell ref="AG39:AH39"/>
    <mergeCell ref="AI39:AJ39"/>
    <mergeCell ref="AK39:AL39"/>
    <mergeCell ref="BY38:BZ38"/>
    <mergeCell ref="CA38:CB38"/>
    <mergeCell ref="CC38:CD38"/>
    <mergeCell ref="CE38:CF38"/>
    <mergeCell ref="CG38:CH38"/>
    <mergeCell ref="F39:G39"/>
    <mergeCell ref="H39:T39"/>
    <mergeCell ref="U39:V39"/>
    <mergeCell ref="W39:X39"/>
    <mergeCell ref="Y39:Z39"/>
    <mergeCell ref="BM38:BN38"/>
    <mergeCell ref="BO38:BP38"/>
    <mergeCell ref="BQ38:BR38"/>
    <mergeCell ref="BS38:BT38"/>
    <mergeCell ref="BU38:BV38"/>
    <mergeCell ref="BW38:BX38"/>
    <mergeCell ref="BA38:BB38"/>
    <mergeCell ref="BC38:BD38"/>
    <mergeCell ref="BE38:BF38"/>
    <mergeCell ref="BG38:BH38"/>
    <mergeCell ref="BI38:BJ38"/>
    <mergeCell ref="BK38:BL38"/>
    <mergeCell ref="AO38:AP38"/>
    <mergeCell ref="AQ38:AR38"/>
    <mergeCell ref="AS38:AT38"/>
    <mergeCell ref="AU38:AV38"/>
    <mergeCell ref="AK40:AL40"/>
    <mergeCell ref="AM40:AN40"/>
    <mergeCell ref="F40:G40"/>
    <mergeCell ref="H40:T40"/>
    <mergeCell ref="U40:V40"/>
    <mergeCell ref="W40:X40"/>
    <mergeCell ref="Y40:Z40"/>
    <mergeCell ref="AA40:AB40"/>
    <mergeCell ref="BW39:BX39"/>
    <mergeCell ref="BY39:BZ39"/>
    <mergeCell ref="CA39:CB39"/>
    <mergeCell ref="CC39:CD39"/>
    <mergeCell ref="CE39:CF39"/>
    <mergeCell ref="CG39:CH39"/>
    <mergeCell ref="BK39:BL39"/>
    <mergeCell ref="BM39:BN39"/>
    <mergeCell ref="BO39:BP39"/>
    <mergeCell ref="BQ39:BR39"/>
    <mergeCell ref="BS39:BT39"/>
    <mergeCell ref="BU39:BV39"/>
    <mergeCell ref="AY39:AZ39"/>
    <mergeCell ref="BA39:BB39"/>
    <mergeCell ref="BC39:BD39"/>
    <mergeCell ref="BE39:BF39"/>
    <mergeCell ref="BG39:BH39"/>
    <mergeCell ref="BI39:BJ39"/>
    <mergeCell ref="AM39:AN39"/>
    <mergeCell ref="AO39:AP39"/>
    <mergeCell ref="AQ39:AR39"/>
    <mergeCell ref="AS39:AT39"/>
    <mergeCell ref="AU39:AV39"/>
    <mergeCell ref="AW39:AX39"/>
    <mergeCell ref="BY40:BZ40"/>
    <mergeCell ref="CA40:CB40"/>
    <mergeCell ref="CC40:CD40"/>
    <mergeCell ref="CE40:CF40"/>
    <mergeCell ref="CG40:CH40"/>
    <mergeCell ref="F41:G41"/>
    <mergeCell ref="H41:T41"/>
    <mergeCell ref="U41:V41"/>
    <mergeCell ref="W41:X41"/>
    <mergeCell ref="Y41:Z41"/>
    <mergeCell ref="BM40:BN40"/>
    <mergeCell ref="BO40:BP40"/>
    <mergeCell ref="BQ40:BR40"/>
    <mergeCell ref="BS40:BT40"/>
    <mergeCell ref="BU40:BV40"/>
    <mergeCell ref="BW40:BX40"/>
    <mergeCell ref="BA40:BB40"/>
    <mergeCell ref="BC40:BD40"/>
    <mergeCell ref="BE40:BF40"/>
    <mergeCell ref="BG40:BH40"/>
    <mergeCell ref="BI40:BJ40"/>
    <mergeCell ref="BK40:BL40"/>
    <mergeCell ref="AO40:AP40"/>
    <mergeCell ref="AQ40:AR40"/>
    <mergeCell ref="AS40:AT40"/>
    <mergeCell ref="AU40:AV40"/>
    <mergeCell ref="AW40:AX40"/>
    <mergeCell ref="AY40:AZ40"/>
    <mergeCell ref="AC40:AD40"/>
    <mergeCell ref="AE40:AF40"/>
    <mergeCell ref="AG40:AH40"/>
    <mergeCell ref="AI40:AJ40"/>
    <mergeCell ref="CE41:CF41"/>
    <mergeCell ref="CG41:CH41"/>
    <mergeCell ref="F42:G42"/>
    <mergeCell ref="H42:T42"/>
    <mergeCell ref="U42:V42"/>
    <mergeCell ref="W42:X42"/>
    <mergeCell ref="Y42:Z42"/>
    <mergeCell ref="AA42:AB42"/>
    <mergeCell ref="AC42:AD42"/>
    <mergeCell ref="AE42:AF42"/>
    <mergeCell ref="BC41:BD41"/>
    <mergeCell ref="BE41:BF41"/>
    <mergeCell ref="BG41:BH41"/>
    <mergeCell ref="BM41:BN41"/>
    <mergeCell ref="BS41:BT41"/>
    <mergeCell ref="BY41:BZ41"/>
    <mergeCell ref="AM41:AN41"/>
    <mergeCell ref="AO41:AP41"/>
    <mergeCell ref="AQ41:AR41"/>
    <mergeCell ref="AS41:AT41"/>
    <mergeCell ref="AU41:AV41"/>
    <mergeCell ref="BA41:BB41"/>
    <mergeCell ref="AA41:AB41"/>
    <mergeCell ref="AC41:AD41"/>
    <mergeCell ref="AE41:AF41"/>
    <mergeCell ref="AG41:AH41"/>
    <mergeCell ref="AI41:AJ41"/>
    <mergeCell ref="AK41:AL41"/>
    <mergeCell ref="CC42:CD42"/>
    <mergeCell ref="CE42:CF42"/>
    <mergeCell ref="CG42:CH42"/>
    <mergeCell ref="F43:G43"/>
    <mergeCell ref="H43:T43"/>
    <mergeCell ref="U43:V43"/>
    <mergeCell ref="W43:X43"/>
    <mergeCell ref="Y43:Z43"/>
    <mergeCell ref="AA43:AB43"/>
    <mergeCell ref="AC43:AD43"/>
    <mergeCell ref="BQ42:BR42"/>
    <mergeCell ref="BS42:BT42"/>
    <mergeCell ref="BU42:BV42"/>
    <mergeCell ref="BW42:BX42"/>
    <mergeCell ref="BY42:BZ42"/>
    <mergeCell ref="CA42:CB42"/>
    <mergeCell ref="BE42:BF42"/>
    <mergeCell ref="BG42:BH42"/>
    <mergeCell ref="BI42:BJ42"/>
    <mergeCell ref="BK42:BL42"/>
    <mergeCell ref="BM42:BN42"/>
    <mergeCell ref="BO42:BP42"/>
    <mergeCell ref="AS42:AT42"/>
    <mergeCell ref="AU42:AV42"/>
    <mergeCell ref="AW42:AX42"/>
    <mergeCell ref="AY42:AZ42"/>
    <mergeCell ref="BA42:BB42"/>
    <mergeCell ref="BC42:BD42"/>
    <mergeCell ref="AG42:AH42"/>
    <mergeCell ref="AI42:AJ42"/>
    <mergeCell ref="AK42:AL42"/>
    <mergeCell ref="AM42:AN42"/>
    <mergeCell ref="AO42:AP42"/>
    <mergeCell ref="AQ42:AR42"/>
    <mergeCell ref="U44:V44"/>
    <mergeCell ref="W44:X44"/>
    <mergeCell ref="Y44:Z44"/>
    <mergeCell ref="AA44:AB44"/>
    <mergeCell ref="BG43:BH43"/>
    <mergeCell ref="BM43:BN43"/>
    <mergeCell ref="BS43:BT43"/>
    <mergeCell ref="BY43:BZ43"/>
    <mergeCell ref="CE43:CF43"/>
    <mergeCell ref="CG43:CH43"/>
    <mergeCell ref="AU43:AV43"/>
    <mergeCell ref="AW43:AX43"/>
    <mergeCell ref="AY43:AZ43"/>
    <mergeCell ref="BA43:BB43"/>
    <mergeCell ref="BC43:BD43"/>
    <mergeCell ref="BE43:BF43"/>
    <mergeCell ref="AE43:AF43"/>
    <mergeCell ref="AG43:AH43"/>
    <mergeCell ref="AI43:AJ43"/>
    <mergeCell ref="AO43:AP43"/>
    <mergeCell ref="AQ43:AR43"/>
    <mergeCell ref="AS43:AT43"/>
    <mergeCell ref="AQ45:AR45"/>
    <mergeCell ref="AS45:AT45"/>
    <mergeCell ref="CG44:CH44"/>
    <mergeCell ref="F45:G45"/>
    <mergeCell ref="H45:T45"/>
    <mergeCell ref="U45:V45"/>
    <mergeCell ref="W45:X45"/>
    <mergeCell ref="Y45:Z45"/>
    <mergeCell ref="AA45:AB45"/>
    <mergeCell ref="AC45:AD45"/>
    <mergeCell ref="AE45:AF45"/>
    <mergeCell ref="AG45:AH45"/>
    <mergeCell ref="BE44:BF44"/>
    <mergeCell ref="BG44:BH44"/>
    <mergeCell ref="BM44:BN44"/>
    <mergeCell ref="BS44:BT44"/>
    <mergeCell ref="BY44:BZ44"/>
    <mergeCell ref="CE44:CF44"/>
    <mergeCell ref="AS44:AT44"/>
    <mergeCell ref="AU44:AV44"/>
    <mergeCell ref="AW44:AX44"/>
    <mergeCell ref="AY44:AZ44"/>
    <mergeCell ref="BA44:BB44"/>
    <mergeCell ref="BC44:BD44"/>
    <mergeCell ref="AC44:AD44"/>
    <mergeCell ref="AE44:AF44"/>
    <mergeCell ref="AG44:AH44"/>
    <mergeCell ref="AI44:AJ44"/>
    <mergeCell ref="AO44:AP44"/>
    <mergeCell ref="AQ44:AR44"/>
    <mergeCell ref="F44:G44"/>
    <mergeCell ref="H44:T44"/>
    <mergeCell ref="CE45:CF45"/>
    <mergeCell ref="CG45:CH45"/>
    <mergeCell ref="F46:G46"/>
    <mergeCell ref="H46:T46"/>
    <mergeCell ref="U46:V46"/>
    <mergeCell ref="W46:X46"/>
    <mergeCell ref="Y46:Z46"/>
    <mergeCell ref="AA46:AB46"/>
    <mergeCell ref="AC46:AD46"/>
    <mergeCell ref="AE46:AF46"/>
    <mergeCell ref="BS45:BT45"/>
    <mergeCell ref="BU45:BV45"/>
    <mergeCell ref="BW45:BX45"/>
    <mergeCell ref="BY45:BZ45"/>
    <mergeCell ref="CA45:CB45"/>
    <mergeCell ref="CC45:CD45"/>
    <mergeCell ref="BG45:BH45"/>
    <mergeCell ref="BI45:BJ45"/>
    <mergeCell ref="BK45:BL45"/>
    <mergeCell ref="BM45:BN45"/>
    <mergeCell ref="BO45:BP45"/>
    <mergeCell ref="BQ45:BR45"/>
    <mergeCell ref="AU45:AV45"/>
    <mergeCell ref="AW45:AX45"/>
    <mergeCell ref="AY45:AZ45"/>
    <mergeCell ref="BA45:BB45"/>
    <mergeCell ref="BC45:BD45"/>
    <mergeCell ref="BE45:BF45"/>
    <mergeCell ref="AI45:AJ45"/>
    <mergeCell ref="AK45:AL45"/>
    <mergeCell ref="AM45:AN45"/>
    <mergeCell ref="AO45:AP45"/>
    <mergeCell ref="BY46:BZ46"/>
    <mergeCell ref="CE46:CF46"/>
    <mergeCell ref="CG46:CH46"/>
    <mergeCell ref="F47:G47"/>
    <mergeCell ref="H47:T47"/>
    <mergeCell ref="U47:V47"/>
    <mergeCell ref="W47:X47"/>
    <mergeCell ref="Y47:Z47"/>
    <mergeCell ref="AA47:AB47"/>
    <mergeCell ref="AC47:AD47"/>
    <mergeCell ref="AW46:AX46"/>
    <mergeCell ref="AY46:AZ46"/>
    <mergeCell ref="BA46:BB46"/>
    <mergeCell ref="BG46:BH46"/>
    <mergeCell ref="BM46:BN46"/>
    <mergeCell ref="BS46:BT46"/>
    <mergeCell ref="AG46:AH46"/>
    <mergeCell ref="AI46:AJ46"/>
    <mergeCell ref="AO46:AP46"/>
    <mergeCell ref="AQ46:AR46"/>
    <mergeCell ref="AS46:AT46"/>
    <mergeCell ref="AU46:AV46"/>
    <mergeCell ref="BS47:BT47"/>
    <mergeCell ref="BY47:BZ47"/>
    <mergeCell ref="CE47:CF47"/>
    <mergeCell ref="CG47:CH47"/>
    <mergeCell ref="F48:G48"/>
    <mergeCell ref="H48:T48"/>
    <mergeCell ref="U48:V48"/>
    <mergeCell ref="W48:X48"/>
    <mergeCell ref="Y48:Z48"/>
    <mergeCell ref="AA48:AB48"/>
    <mergeCell ref="AU47:AV47"/>
    <mergeCell ref="AW47:AX47"/>
    <mergeCell ref="AY47:AZ47"/>
    <mergeCell ref="BA47:BB47"/>
    <mergeCell ref="BG47:BH47"/>
    <mergeCell ref="BM47:BN47"/>
    <mergeCell ref="AE47:AF47"/>
    <mergeCell ref="AG47:AH47"/>
    <mergeCell ref="AI47:AJ47"/>
    <mergeCell ref="AO47:AP47"/>
    <mergeCell ref="AQ47:AR47"/>
    <mergeCell ref="AS47:AT47"/>
    <mergeCell ref="AK48:AL48"/>
    <mergeCell ref="AM48:AN48"/>
    <mergeCell ref="BY48:BZ48"/>
    <mergeCell ref="CA48:CB48"/>
    <mergeCell ref="CC48:CD48"/>
    <mergeCell ref="CE48:CF48"/>
    <mergeCell ref="CG48:CH48"/>
    <mergeCell ref="F49:G49"/>
    <mergeCell ref="H49:T49"/>
    <mergeCell ref="U49:V49"/>
    <mergeCell ref="W49:X49"/>
    <mergeCell ref="Y49:Z49"/>
    <mergeCell ref="BM48:BN48"/>
    <mergeCell ref="BO48:BP48"/>
    <mergeCell ref="BQ48:BR48"/>
    <mergeCell ref="BS48:BT48"/>
    <mergeCell ref="BU48:BV48"/>
    <mergeCell ref="BW48:BX48"/>
    <mergeCell ref="BA48:BB48"/>
    <mergeCell ref="BC48:BD48"/>
    <mergeCell ref="BE48:BF48"/>
    <mergeCell ref="BG48:BH48"/>
    <mergeCell ref="BI48:BJ48"/>
    <mergeCell ref="BK48:BL48"/>
    <mergeCell ref="AO48:AP48"/>
    <mergeCell ref="AQ48:AR48"/>
    <mergeCell ref="AS48:AT48"/>
    <mergeCell ref="AU48:AV48"/>
    <mergeCell ref="AW48:AX48"/>
    <mergeCell ref="AY48:AZ48"/>
    <mergeCell ref="AC48:AD48"/>
    <mergeCell ref="AE48:AF48"/>
    <mergeCell ref="AG48:AH48"/>
    <mergeCell ref="AI48:AJ48"/>
    <mergeCell ref="CE49:CF49"/>
    <mergeCell ref="CG49:CH49"/>
    <mergeCell ref="F50:G50"/>
    <mergeCell ref="H50:T50"/>
    <mergeCell ref="U50:V50"/>
    <mergeCell ref="W50:X50"/>
    <mergeCell ref="Y50:Z50"/>
    <mergeCell ref="AA50:AB50"/>
    <mergeCell ref="AC50:AD50"/>
    <mergeCell ref="AE50:AF50"/>
    <mergeCell ref="BC49:BD49"/>
    <mergeCell ref="BE49:BF49"/>
    <mergeCell ref="BG49:BH49"/>
    <mergeCell ref="BM49:BN49"/>
    <mergeCell ref="BS49:BT49"/>
    <mergeCell ref="BY49:BZ49"/>
    <mergeCell ref="AQ49:AR49"/>
    <mergeCell ref="AS49:AT49"/>
    <mergeCell ref="AU49:AV49"/>
    <mergeCell ref="AW49:AX49"/>
    <mergeCell ref="AY49:AZ49"/>
    <mergeCell ref="BA49:BB49"/>
    <mergeCell ref="AA49:AB49"/>
    <mergeCell ref="AC49:AD49"/>
    <mergeCell ref="AE49:AF49"/>
    <mergeCell ref="AG49:AH49"/>
    <mergeCell ref="AI49:AJ49"/>
    <mergeCell ref="AO49:AP49"/>
    <mergeCell ref="BM50:BN50"/>
    <mergeCell ref="BS50:BT50"/>
    <mergeCell ref="BY50:BZ50"/>
    <mergeCell ref="CE50:CF50"/>
    <mergeCell ref="F51:G51"/>
    <mergeCell ref="H51:T51"/>
    <mergeCell ref="U51:V51"/>
    <mergeCell ref="W51:X51"/>
    <mergeCell ref="Y51:Z51"/>
    <mergeCell ref="AW50:AX50"/>
    <mergeCell ref="AY50:AZ50"/>
    <mergeCell ref="BA50:BB50"/>
    <mergeCell ref="BC50:BD50"/>
    <mergeCell ref="BE50:BF50"/>
    <mergeCell ref="BG50:BH50"/>
    <mergeCell ref="AG50:AH50"/>
    <mergeCell ref="AI50:AJ50"/>
    <mergeCell ref="AO50:AP50"/>
    <mergeCell ref="AQ50:AR50"/>
    <mergeCell ref="AS50:AT50"/>
    <mergeCell ref="AU50:AV50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CG50:CH50"/>
    <mergeCell ref="BW51:BX51"/>
    <mergeCell ref="BY51:BZ51"/>
    <mergeCell ref="CA51:CB51"/>
    <mergeCell ref="CC51:CD51"/>
    <mergeCell ref="CE51:CF51"/>
    <mergeCell ref="CG51:CH51"/>
    <mergeCell ref="BK51:BL51"/>
    <mergeCell ref="BM51:BN51"/>
    <mergeCell ref="BO51:BP51"/>
    <mergeCell ref="BQ51:BR51"/>
    <mergeCell ref="BS51:BT51"/>
    <mergeCell ref="BU51:BV51"/>
    <mergeCell ref="AY51:AZ51"/>
    <mergeCell ref="BA51:BB51"/>
    <mergeCell ref="BC51:BD51"/>
    <mergeCell ref="BE51:BF51"/>
    <mergeCell ref="BG51:BH51"/>
    <mergeCell ref="BI51:BJ51"/>
    <mergeCell ref="AQ52:AR52"/>
    <mergeCell ref="AS52:AT52"/>
    <mergeCell ref="AU52:AV52"/>
    <mergeCell ref="AW52:AX52"/>
    <mergeCell ref="AY52:AZ52"/>
    <mergeCell ref="BA52:BB52"/>
    <mergeCell ref="AE52:AF52"/>
    <mergeCell ref="AG52:AH52"/>
    <mergeCell ref="AI52:AJ52"/>
    <mergeCell ref="AK52:AL52"/>
    <mergeCell ref="AM52:AN52"/>
    <mergeCell ref="AO52:AP52"/>
    <mergeCell ref="F52:G52"/>
    <mergeCell ref="H52:T52"/>
    <mergeCell ref="U52:V52"/>
    <mergeCell ref="Y52:Z52"/>
    <mergeCell ref="AA52:AB52"/>
    <mergeCell ref="AC52:AD52"/>
    <mergeCell ref="AU53:AV53"/>
    <mergeCell ref="AW53:AX53"/>
    <mergeCell ref="AY53:AZ53"/>
    <mergeCell ref="BA53:BB53"/>
    <mergeCell ref="AE53:AF53"/>
    <mergeCell ref="AG53:AH53"/>
    <mergeCell ref="AI53:AJ53"/>
    <mergeCell ref="AK53:AL53"/>
    <mergeCell ref="AM53:AN53"/>
    <mergeCell ref="AO53:AP53"/>
    <mergeCell ref="CA52:CB52"/>
    <mergeCell ref="CC52:CD52"/>
    <mergeCell ref="CE52:CF52"/>
    <mergeCell ref="CG52:CH52"/>
    <mergeCell ref="F53:G53"/>
    <mergeCell ref="H53:T53"/>
    <mergeCell ref="U53:V53"/>
    <mergeCell ref="Y53:Z53"/>
    <mergeCell ref="AA53:AB53"/>
    <mergeCell ref="AC53:AD53"/>
    <mergeCell ref="BO52:BP52"/>
    <mergeCell ref="BQ52:BR52"/>
    <mergeCell ref="BS52:BT52"/>
    <mergeCell ref="BU52:BV52"/>
    <mergeCell ref="BW52:BX52"/>
    <mergeCell ref="BY52:BZ52"/>
    <mergeCell ref="BC52:BD52"/>
    <mergeCell ref="BE52:BF52"/>
    <mergeCell ref="BG52:BH52"/>
    <mergeCell ref="BI52:BJ52"/>
    <mergeCell ref="BK52:BL52"/>
    <mergeCell ref="BM52:BN52"/>
    <mergeCell ref="AW54:AX54"/>
    <mergeCell ref="AY54:AZ54"/>
    <mergeCell ref="AC54:AD54"/>
    <mergeCell ref="AE54:AF54"/>
    <mergeCell ref="AG54:AH54"/>
    <mergeCell ref="AI54:AJ54"/>
    <mergeCell ref="AK54:AL54"/>
    <mergeCell ref="AM54:AN54"/>
    <mergeCell ref="CA53:CB53"/>
    <mergeCell ref="CC53:CD53"/>
    <mergeCell ref="CE53:CF53"/>
    <mergeCell ref="CG53:CH53"/>
    <mergeCell ref="F54:G54"/>
    <mergeCell ref="H54:T54"/>
    <mergeCell ref="U54:V54"/>
    <mergeCell ref="W54:X54"/>
    <mergeCell ref="Y54:Z54"/>
    <mergeCell ref="AA54:AB54"/>
    <mergeCell ref="BO53:BP53"/>
    <mergeCell ref="BQ53:BR53"/>
    <mergeCell ref="BS53:BT53"/>
    <mergeCell ref="BU53:BV53"/>
    <mergeCell ref="BW53:BX53"/>
    <mergeCell ref="BY53:BZ53"/>
    <mergeCell ref="BC53:BD53"/>
    <mergeCell ref="BE53:BF53"/>
    <mergeCell ref="BG53:BH53"/>
    <mergeCell ref="BI53:BJ53"/>
    <mergeCell ref="BK53:BL53"/>
    <mergeCell ref="BM53:BN53"/>
    <mergeCell ref="AQ53:AR53"/>
    <mergeCell ref="AS53:AT53"/>
    <mergeCell ref="AA55:AB55"/>
    <mergeCell ref="AC55:AD55"/>
    <mergeCell ref="AE55:AF55"/>
    <mergeCell ref="AG55:AH55"/>
    <mergeCell ref="AI55:AJ55"/>
    <mergeCell ref="AK55:AL55"/>
    <mergeCell ref="BY54:BZ54"/>
    <mergeCell ref="CA54:CB54"/>
    <mergeCell ref="CC54:CD54"/>
    <mergeCell ref="CE54:CF54"/>
    <mergeCell ref="CG54:CH54"/>
    <mergeCell ref="F55:G55"/>
    <mergeCell ref="H55:T55"/>
    <mergeCell ref="U55:V55"/>
    <mergeCell ref="W55:X55"/>
    <mergeCell ref="Y55:Z55"/>
    <mergeCell ref="BM54:BN54"/>
    <mergeCell ref="BO54:BP54"/>
    <mergeCell ref="BQ54:BR54"/>
    <mergeCell ref="BS54:BT54"/>
    <mergeCell ref="BU54:BV54"/>
    <mergeCell ref="BW54:BX54"/>
    <mergeCell ref="BA54:BB54"/>
    <mergeCell ref="BC54:BD54"/>
    <mergeCell ref="BE54:BF54"/>
    <mergeCell ref="BG54:BH54"/>
    <mergeCell ref="BI54:BJ54"/>
    <mergeCell ref="BK54:BL54"/>
    <mergeCell ref="AO54:AP54"/>
    <mergeCell ref="AQ54:AR54"/>
    <mergeCell ref="AS54:AT54"/>
    <mergeCell ref="AU54:AV54"/>
    <mergeCell ref="AK56:AL56"/>
    <mergeCell ref="AM56:AN56"/>
    <mergeCell ref="F56:G56"/>
    <mergeCell ref="H56:T56"/>
    <mergeCell ref="U56:V56"/>
    <mergeCell ref="W56:X56"/>
    <mergeCell ref="Y56:Z56"/>
    <mergeCell ref="AA56:AB56"/>
    <mergeCell ref="BW55:BX55"/>
    <mergeCell ref="BY55:BZ55"/>
    <mergeCell ref="CA55:CB55"/>
    <mergeCell ref="CC55:CD55"/>
    <mergeCell ref="CE55:CF55"/>
    <mergeCell ref="CG55:CH55"/>
    <mergeCell ref="BK55:BL55"/>
    <mergeCell ref="BM55:BN55"/>
    <mergeCell ref="BO55:BP55"/>
    <mergeCell ref="BQ55:BR55"/>
    <mergeCell ref="BS55:BT55"/>
    <mergeCell ref="BU55:BV55"/>
    <mergeCell ref="AY55:AZ55"/>
    <mergeCell ref="BA55:BB55"/>
    <mergeCell ref="BC55:BD55"/>
    <mergeCell ref="BE55:BF55"/>
    <mergeCell ref="BG55:BH55"/>
    <mergeCell ref="BI55:BJ55"/>
    <mergeCell ref="AM55:AN55"/>
    <mergeCell ref="AO55:AP55"/>
    <mergeCell ref="AQ55:AR55"/>
    <mergeCell ref="AS55:AT55"/>
    <mergeCell ref="AU55:AV55"/>
    <mergeCell ref="AW55:AX55"/>
    <mergeCell ref="BY56:BZ56"/>
    <mergeCell ref="CA56:CB56"/>
    <mergeCell ref="CC56:CD56"/>
    <mergeCell ref="CE56:CF56"/>
    <mergeCell ref="CG56:CH56"/>
    <mergeCell ref="F57:G57"/>
    <mergeCell ref="H57:T57"/>
    <mergeCell ref="U57:V57"/>
    <mergeCell ref="W57:X57"/>
    <mergeCell ref="Y57:Z57"/>
    <mergeCell ref="BM56:BN56"/>
    <mergeCell ref="BO56:BP56"/>
    <mergeCell ref="BQ56:BR56"/>
    <mergeCell ref="BS56:BT56"/>
    <mergeCell ref="BU56:BV56"/>
    <mergeCell ref="BW56:BX56"/>
    <mergeCell ref="BA56:BB56"/>
    <mergeCell ref="BC56:BD56"/>
    <mergeCell ref="BE56:BF56"/>
    <mergeCell ref="BG56:BH56"/>
    <mergeCell ref="BI56:BJ56"/>
    <mergeCell ref="BK56:BL56"/>
    <mergeCell ref="AO56:AP56"/>
    <mergeCell ref="AQ56:AR56"/>
    <mergeCell ref="AS56:AT56"/>
    <mergeCell ref="AU56:AV56"/>
    <mergeCell ref="AW56:AX56"/>
    <mergeCell ref="AY56:AZ56"/>
    <mergeCell ref="AC56:AD56"/>
    <mergeCell ref="AE56:AF56"/>
    <mergeCell ref="AG56:AH56"/>
    <mergeCell ref="AI56:AJ56"/>
    <mergeCell ref="CA57:CB57"/>
    <mergeCell ref="CC57:CD57"/>
    <mergeCell ref="CE57:CF57"/>
    <mergeCell ref="CG57:CH57"/>
    <mergeCell ref="BK57:BL57"/>
    <mergeCell ref="BM57:BN57"/>
    <mergeCell ref="BO57:BP57"/>
    <mergeCell ref="BQ57:BR57"/>
    <mergeCell ref="BS57:BT57"/>
    <mergeCell ref="BU57:BV57"/>
    <mergeCell ref="AY57:AZ57"/>
    <mergeCell ref="BA57:BB57"/>
    <mergeCell ref="BC57:BD57"/>
    <mergeCell ref="BE57:BF57"/>
    <mergeCell ref="BG57:BH57"/>
    <mergeCell ref="BI57:BJ57"/>
    <mergeCell ref="AM57:AN57"/>
    <mergeCell ref="AO57:AP57"/>
    <mergeCell ref="AQ57:AR57"/>
    <mergeCell ref="AS57:AT57"/>
    <mergeCell ref="AU57:AV57"/>
    <mergeCell ref="AW57:AX57"/>
    <mergeCell ref="AW58:AX58"/>
    <mergeCell ref="AY58:AZ58"/>
    <mergeCell ref="AC58:AD58"/>
    <mergeCell ref="AE58:AF58"/>
    <mergeCell ref="AG58:AH58"/>
    <mergeCell ref="AI58:AJ58"/>
    <mergeCell ref="AK58:AL58"/>
    <mergeCell ref="AM58:AN58"/>
    <mergeCell ref="F58:G58"/>
    <mergeCell ref="H58:T58"/>
    <mergeCell ref="U58:V58"/>
    <mergeCell ref="W58:X58"/>
    <mergeCell ref="Y58:Z58"/>
    <mergeCell ref="AA58:AB58"/>
    <mergeCell ref="BW57:BX57"/>
    <mergeCell ref="BY57:BZ57"/>
    <mergeCell ref="AA57:AB57"/>
    <mergeCell ref="AC57:AD57"/>
    <mergeCell ref="AE57:AF57"/>
    <mergeCell ref="AG57:AH57"/>
    <mergeCell ref="AI57:AJ57"/>
    <mergeCell ref="AK57:AL57"/>
    <mergeCell ref="AA59:AB59"/>
    <mergeCell ref="AC59:AD59"/>
    <mergeCell ref="AE59:AF59"/>
    <mergeCell ref="AG59:AH59"/>
    <mergeCell ref="AI59:AJ59"/>
    <mergeCell ref="AK59:AL59"/>
    <mergeCell ref="BY58:BZ58"/>
    <mergeCell ref="CA58:CB58"/>
    <mergeCell ref="CC58:CD58"/>
    <mergeCell ref="CE58:CF58"/>
    <mergeCell ref="CG58:CH58"/>
    <mergeCell ref="F59:G59"/>
    <mergeCell ref="H59:T59"/>
    <mergeCell ref="U59:V59"/>
    <mergeCell ref="W59:X59"/>
    <mergeCell ref="Y59:Z59"/>
    <mergeCell ref="BM58:BN58"/>
    <mergeCell ref="BO58:BP58"/>
    <mergeCell ref="BQ58:BR58"/>
    <mergeCell ref="BS58:BT58"/>
    <mergeCell ref="BU58:BV58"/>
    <mergeCell ref="BW58:BX58"/>
    <mergeCell ref="BA58:BB58"/>
    <mergeCell ref="BC58:BD58"/>
    <mergeCell ref="BE58:BF58"/>
    <mergeCell ref="BG58:BH58"/>
    <mergeCell ref="BI58:BJ58"/>
    <mergeCell ref="BK58:BL58"/>
    <mergeCell ref="AO58:AP58"/>
    <mergeCell ref="AQ58:AR58"/>
    <mergeCell ref="AS58:AT58"/>
    <mergeCell ref="AU58:AV58"/>
    <mergeCell ref="AK60:AL60"/>
    <mergeCell ref="AM60:AN60"/>
    <mergeCell ref="F60:G60"/>
    <mergeCell ref="H60:T60"/>
    <mergeCell ref="U60:V60"/>
    <mergeCell ref="W60:X60"/>
    <mergeCell ref="Y60:Z60"/>
    <mergeCell ref="AA60:AB60"/>
    <mergeCell ref="BW59:BX59"/>
    <mergeCell ref="BY59:BZ59"/>
    <mergeCell ref="CA59:CB59"/>
    <mergeCell ref="CC59:CD59"/>
    <mergeCell ref="CE59:CF59"/>
    <mergeCell ref="CG59:CH59"/>
    <mergeCell ref="BK59:BL59"/>
    <mergeCell ref="BM59:BN59"/>
    <mergeCell ref="BO59:BP59"/>
    <mergeCell ref="BQ59:BR59"/>
    <mergeCell ref="BS59:BT59"/>
    <mergeCell ref="BU59:BV59"/>
    <mergeCell ref="AY59:AZ59"/>
    <mergeCell ref="BA59:BB59"/>
    <mergeCell ref="BC59:BD59"/>
    <mergeCell ref="BE59:BF59"/>
    <mergeCell ref="BG59:BH59"/>
    <mergeCell ref="BI59:BJ59"/>
    <mergeCell ref="AM59:AN59"/>
    <mergeCell ref="AO59:AP59"/>
    <mergeCell ref="AQ59:AR59"/>
    <mergeCell ref="AS59:AT59"/>
    <mergeCell ref="AU59:AV59"/>
    <mergeCell ref="AW59:AX59"/>
    <mergeCell ref="BY60:BZ60"/>
    <mergeCell ref="CA60:CB60"/>
    <mergeCell ref="CC60:CD60"/>
    <mergeCell ref="CE60:CF60"/>
    <mergeCell ref="CG60:CH60"/>
    <mergeCell ref="F61:G61"/>
    <mergeCell ref="H61:T61"/>
    <mergeCell ref="U61:V61"/>
    <mergeCell ref="W61:X61"/>
    <mergeCell ref="Y61:Z61"/>
    <mergeCell ref="BM60:BN60"/>
    <mergeCell ref="BO60:BP60"/>
    <mergeCell ref="BQ60:BR60"/>
    <mergeCell ref="BS60:BT60"/>
    <mergeCell ref="BU60:BV60"/>
    <mergeCell ref="BW60:BX60"/>
    <mergeCell ref="BA60:BB60"/>
    <mergeCell ref="BC60:BD60"/>
    <mergeCell ref="BE60:BF60"/>
    <mergeCell ref="BG60:BH60"/>
    <mergeCell ref="BI60:BJ60"/>
    <mergeCell ref="BK60:BL60"/>
    <mergeCell ref="AO60:AP60"/>
    <mergeCell ref="AQ60:AR60"/>
    <mergeCell ref="AS60:AT60"/>
    <mergeCell ref="AU60:AV60"/>
    <mergeCell ref="AW60:AX60"/>
    <mergeCell ref="AY60:AZ60"/>
    <mergeCell ref="AC60:AD60"/>
    <mergeCell ref="AE60:AF60"/>
    <mergeCell ref="AG60:AH60"/>
    <mergeCell ref="AI60:AJ60"/>
    <mergeCell ref="CC61:CD61"/>
    <mergeCell ref="CE61:CF61"/>
    <mergeCell ref="CG61:CH61"/>
    <mergeCell ref="BK61:BL61"/>
    <mergeCell ref="BM61:BN61"/>
    <mergeCell ref="BO61:BP61"/>
    <mergeCell ref="BQ61:BR61"/>
    <mergeCell ref="BS61:BT61"/>
    <mergeCell ref="BU61:BV61"/>
    <mergeCell ref="AY61:AZ61"/>
    <mergeCell ref="BA61:BB61"/>
    <mergeCell ref="BC61:BD61"/>
    <mergeCell ref="BE61:BF61"/>
    <mergeCell ref="BG61:BH61"/>
    <mergeCell ref="BI61:BJ61"/>
    <mergeCell ref="AM61:AN61"/>
    <mergeCell ref="AO61:AP61"/>
    <mergeCell ref="AQ61:AR61"/>
    <mergeCell ref="AS61:AT61"/>
    <mergeCell ref="AU61:AV61"/>
    <mergeCell ref="AW61:AX61"/>
    <mergeCell ref="AW62:AX62"/>
    <mergeCell ref="AY62:AZ62"/>
    <mergeCell ref="AC62:AD62"/>
    <mergeCell ref="AE62:AF62"/>
    <mergeCell ref="AG62:AH62"/>
    <mergeCell ref="AI62:AJ62"/>
    <mergeCell ref="AK62:AL62"/>
    <mergeCell ref="AM62:AN62"/>
    <mergeCell ref="F62:G62"/>
    <mergeCell ref="H62:T62"/>
    <mergeCell ref="U62:V62"/>
    <mergeCell ref="W62:X62"/>
    <mergeCell ref="Y62:Z62"/>
    <mergeCell ref="AA62:AB62"/>
    <mergeCell ref="BW61:BX61"/>
    <mergeCell ref="BY61:BZ61"/>
    <mergeCell ref="CA61:CB61"/>
    <mergeCell ref="AA61:AB61"/>
    <mergeCell ref="AC61:AD61"/>
    <mergeCell ref="AE61:AF61"/>
    <mergeCell ref="AG61:AH61"/>
    <mergeCell ref="AI61:AJ61"/>
    <mergeCell ref="AK61:AL61"/>
    <mergeCell ref="CE62:CF62"/>
    <mergeCell ref="CG62:CH62"/>
    <mergeCell ref="BW63:BX63"/>
    <mergeCell ref="BY63:BZ63"/>
    <mergeCell ref="CA63:CB63"/>
    <mergeCell ref="CC63:CD63"/>
    <mergeCell ref="CE63:CF63"/>
    <mergeCell ref="CG63:CH63"/>
    <mergeCell ref="BK63:BL63"/>
    <mergeCell ref="BM63:BN63"/>
    <mergeCell ref="BO63:BP63"/>
    <mergeCell ref="BQ63:BR63"/>
    <mergeCell ref="BS63:BT63"/>
    <mergeCell ref="BU63:BV63"/>
    <mergeCell ref="AY63:AZ63"/>
    <mergeCell ref="BA63:BB63"/>
    <mergeCell ref="BC63:BD63"/>
    <mergeCell ref="BE63:BF63"/>
    <mergeCell ref="BG63:BH63"/>
    <mergeCell ref="BI63:BJ63"/>
    <mergeCell ref="BM62:BN62"/>
    <mergeCell ref="BO62:BP62"/>
    <mergeCell ref="BQ62:BR62"/>
    <mergeCell ref="BS62:BT62"/>
    <mergeCell ref="BU62:BV62"/>
    <mergeCell ref="BW62:BX62"/>
    <mergeCell ref="BA62:BB62"/>
    <mergeCell ref="BC62:BD62"/>
    <mergeCell ref="BE62:BF62"/>
    <mergeCell ref="BG62:BH62"/>
    <mergeCell ref="BI62:BJ62"/>
    <mergeCell ref="BK62:BL62"/>
    <mergeCell ref="AY64:AZ64"/>
    <mergeCell ref="AC64:AD64"/>
    <mergeCell ref="AE64:AF64"/>
    <mergeCell ref="AG64:AH64"/>
    <mergeCell ref="AI64:AJ64"/>
    <mergeCell ref="AK64:AL64"/>
    <mergeCell ref="AM64:AN64"/>
    <mergeCell ref="F64:G64"/>
    <mergeCell ref="H64:T64"/>
    <mergeCell ref="U64:V64"/>
    <mergeCell ref="W64:X64"/>
    <mergeCell ref="Y64:Z64"/>
    <mergeCell ref="AA64:AB64"/>
    <mergeCell ref="AK63:AL63"/>
    <mergeCell ref="BY62:BZ62"/>
    <mergeCell ref="CA62:CB62"/>
    <mergeCell ref="CC62:CD62"/>
    <mergeCell ref="AM63:AN63"/>
    <mergeCell ref="AO63:AP63"/>
    <mergeCell ref="AQ63:AR63"/>
    <mergeCell ref="AS63:AT63"/>
    <mergeCell ref="AU63:AV63"/>
    <mergeCell ref="AW63:AX63"/>
    <mergeCell ref="F63:G63"/>
    <mergeCell ref="H63:T63"/>
    <mergeCell ref="U63:V63"/>
    <mergeCell ref="W63:X63"/>
    <mergeCell ref="Y63:Z63"/>
    <mergeCell ref="AO62:AP62"/>
    <mergeCell ref="AQ62:AR62"/>
    <mergeCell ref="AS62:AT62"/>
    <mergeCell ref="AU62:AV62"/>
    <mergeCell ref="AA63:AB63"/>
    <mergeCell ref="AC63:AD63"/>
    <mergeCell ref="AE63:AF63"/>
    <mergeCell ref="AG63:AH63"/>
    <mergeCell ref="AI63:AJ63"/>
    <mergeCell ref="CG65:CH71"/>
    <mergeCell ref="CI65:CI71"/>
    <mergeCell ref="Y66:Z71"/>
    <mergeCell ref="AA66:AB71"/>
    <mergeCell ref="AC66:AJ66"/>
    <mergeCell ref="AK66:AV66"/>
    <mergeCell ref="AW66:BH66"/>
    <mergeCell ref="BI66:BT66"/>
    <mergeCell ref="BU66:CF66"/>
    <mergeCell ref="AW67:BB67"/>
    <mergeCell ref="BY64:BZ64"/>
    <mergeCell ref="CA64:CB64"/>
    <mergeCell ref="CC64:CD64"/>
    <mergeCell ref="CE64:CF64"/>
    <mergeCell ref="CG64:CH64"/>
    <mergeCell ref="BM70:BN71"/>
    <mergeCell ref="AQ70:AR71"/>
    <mergeCell ref="AS70:AT71"/>
    <mergeCell ref="AU70:AV71"/>
    <mergeCell ref="AW70:AX71"/>
    <mergeCell ref="AY70:AZ71"/>
    <mergeCell ref="BA70:BB71"/>
    <mergeCell ref="AO64:AP64"/>
    <mergeCell ref="AQ64:AR64"/>
    <mergeCell ref="AS64:AT64"/>
    <mergeCell ref="AU64:AV64"/>
    <mergeCell ref="AW64:AX64"/>
    <mergeCell ref="H65:T71"/>
    <mergeCell ref="U65:V71"/>
    <mergeCell ref="W65:X71"/>
    <mergeCell ref="Y65:AJ65"/>
    <mergeCell ref="AK65:CF65"/>
    <mergeCell ref="BM64:BN64"/>
    <mergeCell ref="BO64:BP64"/>
    <mergeCell ref="BQ64:BR64"/>
    <mergeCell ref="BS64:BT64"/>
    <mergeCell ref="BU64:BV64"/>
    <mergeCell ref="BW64:BX64"/>
    <mergeCell ref="BA64:BB64"/>
    <mergeCell ref="BC64:BD64"/>
    <mergeCell ref="BE64:BF64"/>
    <mergeCell ref="BG64:BH64"/>
    <mergeCell ref="BI64:BJ64"/>
    <mergeCell ref="BK64:BL64"/>
    <mergeCell ref="AW69:BB69"/>
    <mergeCell ref="BC69:BH69"/>
    <mergeCell ref="BI69:BN69"/>
    <mergeCell ref="BO69:BT69"/>
    <mergeCell ref="BU69:BZ69"/>
    <mergeCell ref="CA69:CF69"/>
    <mergeCell ref="BC67:BH67"/>
    <mergeCell ref="BI67:BN67"/>
    <mergeCell ref="BO67:BT67"/>
    <mergeCell ref="BU67:BZ67"/>
    <mergeCell ref="CA67:CF67"/>
    <mergeCell ref="AM68:AO68"/>
    <mergeCell ref="BG70:BH71"/>
    <mergeCell ref="BI70:BJ71"/>
    <mergeCell ref="BK70:BL71"/>
    <mergeCell ref="F67:G70"/>
    <mergeCell ref="AC67:AD71"/>
    <mergeCell ref="AE67:AF71"/>
    <mergeCell ref="AG67:AH71"/>
    <mergeCell ref="AI67:AJ71"/>
    <mergeCell ref="AQ67:AV67"/>
    <mergeCell ref="AQ69:AV69"/>
    <mergeCell ref="AK70:AL71"/>
    <mergeCell ref="AM70:AN71"/>
    <mergeCell ref="AO70:AP71"/>
    <mergeCell ref="AI72:AJ72"/>
    <mergeCell ref="AK72:AL72"/>
    <mergeCell ref="AM72:AN72"/>
    <mergeCell ref="AO72:AP72"/>
    <mergeCell ref="CA70:CB71"/>
    <mergeCell ref="CC70:CD71"/>
    <mergeCell ref="CE70:CF71"/>
    <mergeCell ref="F72:G72"/>
    <mergeCell ref="H72:T72"/>
    <mergeCell ref="U72:V72"/>
    <mergeCell ref="W72:X72"/>
    <mergeCell ref="Y72:Z72"/>
    <mergeCell ref="AA72:AB72"/>
    <mergeCell ref="AC72:AD72"/>
    <mergeCell ref="BO70:BP71"/>
    <mergeCell ref="BQ70:BR71"/>
    <mergeCell ref="BS70:BT71"/>
    <mergeCell ref="BU70:BV71"/>
    <mergeCell ref="BW70:BX71"/>
    <mergeCell ref="BY70:BZ71"/>
    <mergeCell ref="BC70:BD71"/>
    <mergeCell ref="BE70:BF71"/>
    <mergeCell ref="AK73:AL73"/>
    <mergeCell ref="AM73:AN73"/>
    <mergeCell ref="CA72:CB72"/>
    <mergeCell ref="CC72:CD72"/>
    <mergeCell ref="CE72:CF72"/>
    <mergeCell ref="CG72:CH72"/>
    <mergeCell ref="F73:G73"/>
    <mergeCell ref="H73:T73"/>
    <mergeCell ref="U73:V73"/>
    <mergeCell ref="W73:X73"/>
    <mergeCell ref="Y73:Z73"/>
    <mergeCell ref="AA73:AB73"/>
    <mergeCell ref="BO72:BP72"/>
    <mergeCell ref="BQ72:BR72"/>
    <mergeCell ref="BS72:BT72"/>
    <mergeCell ref="BU72:BV72"/>
    <mergeCell ref="BW72:BX72"/>
    <mergeCell ref="BY72:BZ72"/>
    <mergeCell ref="BC72:BD72"/>
    <mergeCell ref="BE72:BF72"/>
    <mergeCell ref="BG72:BH72"/>
    <mergeCell ref="BI72:BJ72"/>
    <mergeCell ref="BK72:BL72"/>
    <mergeCell ref="BM72:BN72"/>
    <mergeCell ref="AQ72:AR72"/>
    <mergeCell ref="AS72:AT72"/>
    <mergeCell ref="AU72:AV72"/>
    <mergeCell ref="AW72:AX72"/>
    <mergeCell ref="AY72:AZ72"/>
    <mergeCell ref="BA72:BB72"/>
    <mergeCell ref="AE72:AF72"/>
    <mergeCell ref="AG72:AH72"/>
    <mergeCell ref="BY73:BZ73"/>
    <mergeCell ref="CA73:CB73"/>
    <mergeCell ref="CC73:CD73"/>
    <mergeCell ref="CE73:CF73"/>
    <mergeCell ref="CG73:CH73"/>
    <mergeCell ref="F74:G74"/>
    <mergeCell ref="H74:T74"/>
    <mergeCell ref="U74:V74"/>
    <mergeCell ref="W74:X74"/>
    <mergeCell ref="Y74:Z74"/>
    <mergeCell ref="BM73:BN73"/>
    <mergeCell ref="BO73:BP73"/>
    <mergeCell ref="BQ73:BR73"/>
    <mergeCell ref="BS73:BT73"/>
    <mergeCell ref="BU73:BV73"/>
    <mergeCell ref="BW73:BX73"/>
    <mergeCell ref="BA73:BB73"/>
    <mergeCell ref="BC73:BD73"/>
    <mergeCell ref="BE73:BF73"/>
    <mergeCell ref="BG73:BH73"/>
    <mergeCell ref="BI73:BJ73"/>
    <mergeCell ref="BK73:BL73"/>
    <mergeCell ref="AO73:AP73"/>
    <mergeCell ref="AQ73:AR73"/>
    <mergeCell ref="AS73:AT73"/>
    <mergeCell ref="AU73:AV73"/>
    <mergeCell ref="AW73:AX73"/>
    <mergeCell ref="AY73:AZ73"/>
    <mergeCell ref="AC73:AD73"/>
    <mergeCell ref="AE73:AF73"/>
    <mergeCell ref="AG73:AH73"/>
    <mergeCell ref="AI73:AJ73"/>
    <mergeCell ref="CC74:CD74"/>
    <mergeCell ref="CE74:CF74"/>
    <mergeCell ref="CG74:CH74"/>
    <mergeCell ref="BK74:BL74"/>
    <mergeCell ref="BM74:BN74"/>
    <mergeCell ref="BO74:BP74"/>
    <mergeCell ref="BQ74:BR74"/>
    <mergeCell ref="BS74:BT74"/>
    <mergeCell ref="BU74:BV74"/>
    <mergeCell ref="AY74:AZ74"/>
    <mergeCell ref="BA74:BB74"/>
    <mergeCell ref="BC74:BD74"/>
    <mergeCell ref="BE74:BF74"/>
    <mergeCell ref="BG74:BH74"/>
    <mergeCell ref="BI74:BJ74"/>
    <mergeCell ref="AM74:AN74"/>
    <mergeCell ref="AO74:AP74"/>
    <mergeCell ref="AQ74:AR74"/>
    <mergeCell ref="AS74:AT74"/>
    <mergeCell ref="AU74:AV74"/>
    <mergeCell ref="AW74:AX74"/>
    <mergeCell ref="AW75:AX75"/>
    <mergeCell ref="AY75:AZ75"/>
    <mergeCell ref="AC75:AD75"/>
    <mergeCell ref="AE75:AF75"/>
    <mergeCell ref="AG75:AH75"/>
    <mergeCell ref="AI75:AJ75"/>
    <mergeCell ref="AK75:AL75"/>
    <mergeCell ref="AM75:AN75"/>
    <mergeCell ref="F75:G75"/>
    <mergeCell ref="H75:T75"/>
    <mergeCell ref="U75:V75"/>
    <mergeCell ref="W75:X75"/>
    <mergeCell ref="Y75:Z75"/>
    <mergeCell ref="AA75:AB75"/>
    <mergeCell ref="BW74:BX74"/>
    <mergeCell ref="BY74:BZ74"/>
    <mergeCell ref="CA74:CB74"/>
    <mergeCell ref="AA74:AB74"/>
    <mergeCell ref="AC74:AD74"/>
    <mergeCell ref="AE74:AF74"/>
    <mergeCell ref="AG74:AH74"/>
    <mergeCell ref="AI74:AJ74"/>
    <mergeCell ref="AK74:AL74"/>
    <mergeCell ref="AG76:AH76"/>
    <mergeCell ref="AI76:AJ76"/>
    <mergeCell ref="AK76:AL76"/>
    <mergeCell ref="AM76:AN76"/>
    <mergeCell ref="AO76:AP76"/>
    <mergeCell ref="AQ76:AR76"/>
    <mergeCell ref="BY75:BZ75"/>
    <mergeCell ref="CA75:CB75"/>
    <mergeCell ref="CC75:CD75"/>
    <mergeCell ref="CE75:CF75"/>
    <mergeCell ref="CG75:CH75"/>
    <mergeCell ref="F76:G76"/>
    <mergeCell ref="H76:T76"/>
    <mergeCell ref="Y76:Z76"/>
    <mergeCell ref="AA76:AB76"/>
    <mergeCell ref="AC76:AD76"/>
    <mergeCell ref="BM75:BN75"/>
    <mergeCell ref="BO75:BP75"/>
    <mergeCell ref="BQ75:BR75"/>
    <mergeCell ref="BS75:BT75"/>
    <mergeCell ref="BU75:BV75"/>
    <mergeCell ref="BW75:BX75"/>
    <mergeCell ref="BA75:BB75"/>
    <mergeCell ref="BC75:BD75"/>
    <mergeCell ref="BE75:BF75"/>
    <mergeCell ref="BG75:BH75"/>
    <mergeCell ref="BI75:BJ75"/>
    <mergeCell ref="BK75:BL75"/>
    <mergeCell ref="AO75:AP75"/>
    <mergeCell ref="AQ75:AR75"/>
    <mergeCell ref="AS75:AT75"/>
    <mergeCell ref="AU75:AV75"/>
    <mergeCell ref="AI77:AJ77"/>
    <mergeCell ref="AK77:AL77"/>
    <mergeCell ref="AM77:AN77"/>
    <mergeCell ref="AO77:AP77"/>
    <mergeCell ref="CC76:CD76"/>
    <mergeCell ref="CE76:CF76"/>
    <mergeCell ref="CG76:CH76"/>
    <mergeCell ref="F77:G77"/>
    <mergeCell ref="H77:T77"/>
    <mergeCell ref="U77:V77"/>
    <mergeCell ref="W77:X77"/>
    <mergeCell ref="Y77:Z77"/>
    <mergeCell ref="AA77:AB77"/>
    <mergeCell ref="AC77:AD77"/>
    <mergeCell ref="BQ76:BR76"/>
    <mergeCell ref="BS76:BT76"/>
    <mergeCell ref="BU76:BV76"/>
    <mergeCell ref="BW76:BX76"/>
    <mergeCell ref="BY76:BZ76"/>
    <mergeCell ref="CA76:CB76"/>
    <mergeCell ref="BE76:BF76"/>
    <mergeCell ref="BG76:BH76"/>
    <mergeCell ref="BI76:BJ76"/>
    <mergeCell ref="BK76:BL76"/>
    <mergeCell ref="BM76:BN76"/>
    <mergeCell ref="BO76:BP76"/>
    <mergeCell ref="AS76:AT76"/>
    <mergeCell ref="AU76:AV76"/>
    <mergeCell ref="AW76:AX76"/>
    <mergeCell ref="AY76:AZ76"/>
    <mergeCell ref="BA76:BB76"/>
    <mergeCell ref="BC76:BD76"/>
    <mergeCell ref="AK78:AL78"/>
    <mergeCell ref="AM78:AN78"/>
    <mergeCell ref="CA77:CB77"/>
    <mergeCell ref="CC77:CD77"/>
    <mergeCell ref="CE77:CF77"/>
    <mergeCell ref="CG77:CH77"/>
    <mergeCell ref="F78:G78"/>
    <mergeCell ref="H78:T78"/>
    <mergeCell ref="U78:V78"/>
    <mergeCell ref="W78:X78"/>
    <mergeCell ref="Y78:Z78"/>
    <mergeCell ref="AA78:AB78"/>
    <mergeCell ref="BO77:BP77"/>
    <mergeCell ref="BQ77:BR77"/>
    <mergeCell ref="BS77:BT77"/>
    <mergeCell ref="BU77:BV77"/>
    <mergeCell ref="BW77:BX77"/>
    <mergeCell ref="BY77:BZ77"/>
    <mergeCell ref="BC77:BD77"/>
    <mergeCell ref="BE77:BF77"/>
    <mergeCell ref="BG77:BH77"/>
    <mergeCell ref="BI77:BJ77"/>
    <mergeCell ref="BK77:BL77"/>
    <mergeCell ref="BM77:BN77"/>
    <mergeCell ref="AQ77:AR77"/>
    <mergeCell ref="AS77:AT77"/>
    <mergeCell ref="AU77:AV77"/>
    <mergeCell ref="AW77:AX77"/>
    <mergeCell ref="AY77:AZ77"/>
    <mergeCell ref="BA77:BB77"/>
    <mergeCell ref="AE77:AF77"/>
    <mergeCell ref="AG77:AH77"/>
    <mergeCell ref="BY78:BZ78"/>
    <mergeCell ref="CA78:CB78"/>
    <mergeCell ref="CC78:CD78"/>
    <mergeCell ref="CE78:CF78"/>
    <mergeCell ref="CG78:CH78"/>
    <mergeCell ref="F79:G80"/>
    <mergeCell ref="H79:T80"/>
    <mergeCell ref="U79:V79"/>
    <mergeCell ref="W79:X80"/>
    <mergeCell ref="Y79:Z79"/>
    <mergeCell ref="BM78:BN78"/>
    <mergeCell ref="BO78:BP78"/>
    <mergeCell ref="BQ78:BR78"/>
    <mergeCell ref="BS78:BT78"/>
    <mergeCell ref="BU78:BV78"/>
    <mergeCell ref="BW78:BX78"/>
    <mergeCell ref="BA78:BB78"/>
    <mergeCell ref="BC78:BD78"/>
    <mergeCell ref="BE78:BF78"/>
    <mergeCell ref="BG78:BH78"/>
    <mergeCell ref="BI78:BJ78"/>
    <mergeCell ref="BK78:BL78"/>
    <mergeCell ref="AO78:AP78"/>
    <mergeCell ref="AQ78:AR78"/>
    <mergeCell ref="AS78:AT78"/>
    <mergeCell ref="AU78:AV78"/>
    <mergeCell ref="AW78:AX78"/>
    <mergeCell ref="AY78:AZ78"/>
    <mergeCell ref="AC78:AD78"/>
    <mergeCell ref="AE78:AF78"/>
    <mergeCell ref="AG78:AH78"/>
    <mergeCell ref="AI78:AJ78"/>
    <mergeCell ref="BA80:BB80"/>
    <mergeCell ref="BG80:BH80"/>
    <mergeCell ref="BM80:BN80"/>
    <mergeCell ref="BS80:BT80"/>
    <mergeCell ref="BY80:BZ80"/>
    <mergeCell ref="U80:V80"/>
    <mergeCell ref="Y80:Z80"/>
    <mergeCell ref="AE80:AF80"/>
    <mergeCell ref="AK80:AL80"/>
    <mergeCell ref="AM80:AN80"/>
    <mergeCell ref="AO80:AP80"/>
    <mergeCell ref="BM79:BN79"/>
    <mergeCell ref="BS79:BT79"/>
    <mergeCell ref="BY79:BZ79"/>
    <mergeCell ref="CE79:CF79"/>
    <mergeCell ref="CG79:CH79"/>
    <mergeCell ref="CI79:CI80"/>
    <mergeCell ref="CE80:CF80"/>
    <mergeCell ref="CG80:CH80"/>
    <mergeCell ref="AO79:AP79"/>
    <mergeCell ref="AQ79:AR79"/>
    <mergeCell ref="AS79:AT79"/>
    <mergeCell ref="AU79:AV79"/>
    <mergeCell ref="BA79:BB79"/>
    <mergeCell ref="BG79:BH79"/>
    <mergeCell ref="AA79:AB79"/>
    <mergeCell ref="AC79:AD79"/>
    <mergeCell ref="AE79:AF79"/>
    <mergeCell ref="AG79:AH79"/>
    <mergeCell ref="AK79:AL79"/>
    <mergeCell ref="AM79:AN79"/>
    <mergeCell ref="AS81:AT81"/>
    <mergeCell ref="AU81:AV81"/>
    <mergeCell ref="AW81:AX81"/>
    <mergeCell ref="AY81:AZ81"/>
    <mergeCell ref="AC81:AD81"/>
    <mergeCell ref="AE81:AF81"/>
    <mergeCell ref="AG81:AH81"/>
    <mergeCell ref="AI81:AJ81"/>
    <mergeCell ref="AK81:AL81"/>
    <mergeCell ref="AM81:AN81"/>
    <mergeCell ref="F81:G81"/>
    <mergeCell ref="H81:T81"/>
    <mergeCell ref="U81:V81"/>
    <mergeCell ref="W81:X81"/>
    <mergeCell ref="Y81:Z81"/>
    <mergeCell ref="AA81:AB81"/>
    <mergeCell ref="AU80:AV80"/>
    <mergeCell ref="AW82:AX82"/>
    <mergeCell ref="AY82:AZ82"/>
    <mergeCell ref="AC82:AD82"/>
    <mergeCell ref="AE82:AF82"/>
    <mergeCell ref="AG82:AH82"/>
    <mergeCell ref="AI82:AJ82"/>
    <mergeCell ref="AK82:AL82"/>
    <mergeCell ref="AM82:AN82"/>
    <mergeCell ref="BY81:BZ81"/>
    <mergeCell ref="CA81:CB81"/>
    <mergeCell ref="CC81:CD81"/>
    <mergeCell ref="CE81:CF81"/>
    <mergeCell ref="CG81:CH81"/>
    <mergeCell ref="F82:G82"/>
    <mergeCell ref="H82:T82"/>
    <mergeCell ref="W82:X82"/>
    <mergeCell ref="Y82:Z82"/>
    <mergeCell ref="AA82:AB82"/>
    <mergeCell ref="BM81:BN81"/>
    <mergeCell ref="BO81:BP81"/>
    <mergeCell ref="BQ81:BR81"/>
    <mergeCell ref="BS81:BT81"/>
    <mergeCell ref="BU81:BV81"/>
    <mergeCell ref="BW81:BX81"/>
    <mergeCell ref="BA81:BB81"/>
    <mergeCell ref="BC81:BD81"/>
    <mergeCell ref="BE81:BF81"/>
    <mergeCell ref="BG81:BH81"/>
    <mergeCell ref="BI81:BJ81"/>
    <mergeCell ref="BK81:BL81"/>
    <mergeCell ref="AO81:AP81"/>
    <mergeCell ref="AQ81:AR81"/>
    <mergeCell ref="AA83:AB83"/>
    <mergeCell ref="AC83:AD83"/>
    <mergeCell ref="AE83:AF83"/>
    <mergeCell ref="AG83:AH83"/>
    <mergeCell ref="AI83:AJ83"/>
    <mergeCell ref="AK83:AL83"/>
    <mergeCell ref="BY82:BZ82"/>
    <mergeCell ref="CA82:CB82"/>
    <mergeCell ref="CC82:CD82"/>
    <mergeCell ref="CE82:CF82"/>
    <mergeCell ref="CG82:CH82"/>
    <mergeCell ref="F83:G83"/>
    <mergeCell ref="H83:T83"/>
    <mergeCell ref="U83:V83"/>
    <mergeCell ref="W83:X83"/>
    <mergeCell ref="Y83:Z83"/>
    <mergeCell ref="BM82:BN82"/>
    <mergeCell ref="BO82:BP82"/>
    <mergeCell ref="BQ82:BR82"/>
    <mergeCell ref="BS82:BT82"/>
    <mergeCell ref="BU82:BV82"/>
    <mergeCell ref="BW82:BX82"/>
    <mergeCell ref="BA82:BB82"/>
    <mergeCell ref="BC82:BD82"/>
    <mergeCell ref="BE82:BF82"/>
    <mergeCell ref="BG82:BH82"/>
    <mergeCell ref="BI82:BJ82"/>
    <mergeCell ref="BK82:BL82"/>
    <mergeCell ref="AO82:AP82"/>
    <mergeCell ref="AQ82:AR82"/>
    <mergeCell ref="AS82:AT82"/>
    <mergeCell ref="AU82:AV82"/>
    <mergeCell ref="AK84:AL84"/>
    <mergeCell ref="AM84:AN84"/>
    <mergeCell ref="F84:G84"/>
    <mergeCell ref="H84:T84"/>
    <mergeCell ref="U84:V84"/>
    <mergeCell ref="W84:X84"/>
    <mergeCell ref="Y84:Z84"/>
    <mergeCell ref="AA84:AB84"/>
    <mergeCell ref="BW83:BX83"/>
    <mergeCell ref="BY83:BZ83"/>
    <mergeCell ref="CA83:CB83"/>
    <mergeCell ref="CC83:CD83"/>
    <mergeCell ref="CE83:CF83"/>
    <mergeCell ref="CG83:CH83"/>
    <mergeCell ref="BK83:BL83"/>
    <mergeCell ref="BM83:BN83"/>
    <mergeCell ref="BO83:BP83"/>
    <mergeCell ref="BQ83:BR83"/>
    <mergeCell ref="BS83:BT83"/>
    <mergeCell ref="BU83:BV83"/>
    <mergeCell ref="AY83:AZ83"/>
    <mergeCell ref="BA83:BB83"/>
    <mergeCell ref="BC83:BD83"/>
    <mergeCell ref="BE83:BF83"/>
    <mergeCell ref="BG83:BH83"/>
    <mergeCell ref="BI83:BJ83"/>
    <mergeCell ref="AM83:AN83"/>
    <mergeCell ref="AO83:AP83"/>
    <mergeCell ref="AQ83:AR83"/>
    <mergeCell ref="AS83:AT83"/>
    <mergeCell ref="AU83:AV83"/>
    <mergeCell ref="AW83:AX83"/>
    <mergeCell ref="BY84:BZ84"/>
    <mergeCell ref="CA84:CB84"/>
    <mergeCell ref="CC84:CD84"/>
    <mergeCell ref="CE84:CF84"/>
    <mergeCell ref="CG84:CH84"/>
    <mergeCell ref="F85:G85"/>
    <mergeCell ref="H85:T85"/>
    <mergeCell ref="U85:V85"/>
    <mergeCell ref="W85:X85"/>
    <mergeCell ref="Y85:Z85"/>
    <mergeCell ref="BM84:BN84"/>
    <mergeCell ref="BO84:BP84"/>
    <mergeCell ref="BQ84:BR84"/>
    <mergeCell ref="BS84:BT84"/>
    <mergeCell ref="BU84:BV84"/>
    <mergeCell ref="BW84:BX84"/>
    <mergeCell ref="BA84:BB84"/>
    <mergeCell ref="BC84:BD84"/>
    <mergeCell ref="BE84:BF84"/>
    <mergeCell ref="BG84:BH84"/>
    <mergeCell ref="BI84:BJ84"/>
    <mergeCell ref="BK84:BL84"/>
    <mergeCell ref="AO84:AP84"/>
    <mergeCell ref="AQ84:AR84"/>
    <mergeCell ref="AS84:AT84"/>
    <mergeCell ref="AU84:AV84"/>
    <mergeCell ref="AW84:AX84"/>
    <mergeCell ref="AY84:AZ84"/>
    <mergeCell ref="AC84:AD84"/>
    <mergeCell ref="AE84:AF84"/>
    <mergeCell ref="AG84:AH84"/>
    <mergeCell ref="AI84:AJ84"/>
    <mergeCell ref="BY85:BZ85"/>
    <mergeCell ref="CA85:CB85"/>
    <mergeCell ref="CC85:CD85"/>
    <mergeCell ref="CE85:CF85"/>
    <mergeCell ref="CG85:CH85"/>
    <mergeCell ref="BK85:BL85"/>
    <mergeCell ref="BM85:BN85"/>
    <mergeCell ref="BO85:BP85"/>
    <mergeCell ref="BQ85:BR85"/>
    <mergeCell ref="BS85:BT85"/>
    <mergeCell ref="BU85:BV85"/>
    <mergeCell ref="AY85:AZ85"/>
    <mergeCell ref="BA85:BB85"/>
    <mergeCell ref="BC85:BD85"/>
    <mergeCell ref="BE85:BF85"/>
    <mergeCell ref="BG85:BH85"/>
    <mergeCell ref="BI85:BJ85"/>
    <mergeCell ref="F86:G86"/>
    <mergeCell ref="H86:T86"/>
    <mergeCell ref="U86:V86"/>
    <mergeCell ref="W86:X86"/>
    <mergeCell ref="Y86:Z86"/>
    <mergeCell ref="AA86:AB86"/>
    <mergeCell ref="BW85:BX85"/>
    <mergeCell ref="AM85:AN85"/>
    <mergeCell ref="AO85:AP85"/>
    <mergeCell ref="AQ85:AR85"/>
    <mergeCell ref="AS85:AT85"/>
    <mergeCell ref="AU85:AV85"/>
    <mergeCell ref="AW85:AX85"/>
    <mergeCell ref="AA85:AB85"/>
    <mergeCell ref="AC85:AD85"/>
    <mergeCell ref="AE85:AF85"/>
    <mergeCell ref="AG85:AH85"/>
    <mergeCell ref="AI85:AJ85"/>
    <mergeCell ref="AK85:AL85"/>
    <mergeCell ref="AY87:AZ87"/>
    <mergeCell ref="BA87:BB87"/>
    <mergeCell ref="BC87:BD87"/>
    <mergeCell ref="F87:G87"/>
    <mergeCell ref="H87:T87"/>
    <mergeCell ref="U87:V87"/>
    <mergeCell ref="W87:X87"/>
    <mergeCell ref="Y87:Z87"/>
    <mergeCell ref="BM86:BN86"/>
    <mergeCell ref="BO86:BP86"/>
    <mergeCell ref="BQ86:BR86"/>
    <mergeCell ref="BS86:BT86"/>
    <mergeCell ref="BU86:BV86"/>
    <mergeCell ref="BW86:BX86"/>
    <mergeCell ref="BA86:BB86"/>
    <mergeCell ref="BC86:BD86"/>
    <mergeCell ref="BE86:BF86"/>
    <mergeCell ref="BG86:BH86"/>
    <mergeCell ref="BI86:BJ86"/>
    <mergeCell ref="BK86:BL86"/>
    <mergeCell ref="AO86:AP86"/>
    <mergeCell ref="AQ86:AR86"/>
    <mergeCell ref="AS86:AT86"/>
    <mergeCell ref="AU86:AV86"/>
    <mergeCell ref="AW86:AX86"/>
    <mergeCell ref="AY86:AZ86"/>
    <mergeCell ref="AC86:AD86"/>
    <mergeCell ref="AE86:AF86"/>
    <mergeCell ref="AG86:AH86"/>
    <mergeCell ref="AI86:AJ86"/>
    <mergeCell ref="AK86:AL86"/>
    <mergeCell ref="AM86:AN86"/>
    <mergeCell ref="BY86:BZ86"/>
    <mergeCell ref="CA86:CB86"/>
    <mergeCell ref="CC86:CD86"/>
    <mergeCell ref="CE86:CF86"/>
    <mergeCell ref="CG86:CH86"/>
    <mergeCell ref="BW87:BX87"/>
    <mergeCell ref="BY87:BZ87"/>
    <mergeCell ref="CA87:CB87"/>
    <mergeCell ref="CC87:CD87"/>
    <mergeCell ref="CE87:CF87"/>
    <mergeCell ref="CG87:CH87"/>
    <mergeCell ref="BK87:BL87"/>
    <mergeCell ref="BM87:BN87"/>
    <mergeCell ref="BO87:BP87"/>
    <mergeCell ref="BQ87:BR87"/>
    <mergeCell ref="BS87:BT87"/>
    <mergeCell ref="BU87:BV87"/>
    <mergeCell ref="BE87:BF87"/>
    <mergeCell ref="BG87:BH87"/>
    <mergeCell ref="BI87:BJ87"/>
    <mergeCell ref="AQ88:AR88"/>
    <mergeCell ref="AS88:AT88"/>
    <mergeCell ref="AU88:AV88"/>
    <mergeCell ref="AW88:AX88"/>
    <mergeCell ref="AY88:AZ88"/>
    <mergeCell ref="AC88:AD88"/>
    <mergeCell ref="AE88:AF88"/>
    <mergeCell ref="AG88:AH88"/>
    <mergeCell ref="AI88:AJ88"/>
    <mergeCell ref="AK88:AL88"/>
    <mergeCell ref="AM88:AN88"/>
    <mergeCell ref="F88:G88"/>
    <mergeCell ref="H88:T88"/>
    <mergeCell ref="U88:V88"/>
    <mergeCell ref="W88:X88"/>
    <mergeCell ref="Y88:Z88"/>
    <mergeCell ref="AA88:AB88"/>
    <mergeCell ref="AM87:AN87"/>
    <mergeCell ref="AO87:AP87"/>
    <mergeCell ref="AQ87:AR87"/>
    <mergeCell ref="AS87:AT87"/>
    <mergeCell ref="AU87:AV87"/>
    <mergeCell ref="AW87:AX87"/>
    <mergeCell ref="AA87:AB87"/>
    <mergeCell ref="AC87:AD87"/>
    <mergeCell ref="AE87:AF87"/>
    <mergeCell ref="AG87:AH87"/>
    <mergeCell ref="AI87:AJ87"/>
    <mergeCell ref="AK87:AL87"/>
    <mergeCell ref="AS89:AT89"/>
    <mergeCell ref="AU89:AV89"/>
    <mergeCell ref="AW89:AX89"/>
    <mergeCell ref="AA89:AB89"/>
    <mergeCell ref="AC89:AD89"/>
    <mergeCell ref="AE89:AF89"/>
    <mergeCell ref="AG89:AH89"/>
    <mergeCell ref="AI89:AJ89"/>
    <mergeCell ref="AK89:AL89"/>
    <mergeCell ref="BY88:BZ88"/>
    <mergeCell ref="CA88:CB88"/>
    <mergeCell ref="CC88:CD88"/>
    <mergeCell ref="CE88:CF88"/>
    <mergeCell ref="CG88:CH88"/>
    <mergeCell ref="F89:G89"/>
    <mergeCell ref="H89:T89"/>
    <mergeCell ref="U89:V89"/>
    <mergeCell ref="W89:X89"/>
    <mergeCell ref="Y89:Z89"/>
    <mergeCell ref="BM88:BN88"/>
    <mergeCell ref="BO88:BP88"/>
    <mergeCell ref="BQ88:BR88"/>
    <mergeCell ref="BS88:BT88"/>
    <mergeCell ref="BU88:BV88"/>
    <mergeCell ref="BW88:BX88"/>
    <mergeCell ref="BA88:BB88"/>
    <mergeCell ref="BC88:BD88"/>
    <mergeCell ref="BE88:BF88"/>
    <mergeCell ref="BG88:BH88"/>
    <mergeCell ref="BI88:BJ88"/>
    <mergeCell ref="BK88:BL88"/>
    <mergeCell ref="AO88:AP88"/>
    <mergeCell ref="AE90:AF90"/>
    <mergeCell ref="AG90:AH90"/>
    <mergeCell ref="AI90:AJ90"/>
    <mergeCell ref="AK90:AL90"/>
    <mergeCell ref="AM90:AN90"/>
    <mergeCell ref="F90:G90"/>
    <mergeCell ref="H90:T90"/>
    <mergeCell ref="U90:V90"/>
    <mergeCell ref="W90:X90"/>
    <mergeCell ref="Y90:Z90"/>
    <mergeCell ref="AA90:AB90"/>
    <mergeCell ref="BW89:BX89"/>
    <mergeCell ref="BY89:BZ89"/>
    <mergeCell ref="CA89:CB89"/>
    <mergeCell ref="CC89:CD89"/>
    <mergeCell ref="CE89:CF89"/>
    <mergeCell ref="CG89:CH89"/>
    <mergeCell ref="BK89:BL89"/>
    <mergeCell ref="BM89:BN89"/>
    <mergeCell ref="BO89:BP89"/>
    <mergeCell ref="BQ89:BR89"/>
    <mergeCell ref="BS89:BT89"/>
    <mergeCell ref="BU89:BV89"/>
    <mergeCell ref="AY89:AZ89"/>
    <mergeCell ref="BA89:BB89"/>
    <mergeCell ref="BC89:BD89"/>
    <mergeCell ref="BE89:BF89"/>
    <mergeCell ref="BG89:BH89"/>
    <mergeCell ref="BI89:BJ89"/>
    <mergeCell ref="AM89:AN89"/>
    <mergeCell ref="AO89:AP89"/>
    <mergeCell ref="AQ89:AR89"/>
    <mergeCell ref="AW91:AX91"/>
    <mergeCell ref="AY91:AZ91"/>
    <mergeCell ref="BA91:BB91"/>
    <mergeCell ref="AA91:AB91"/>
    <mergeCell ref="AC91:AD91"/>
    <mergeCell ref="AE91:AF91"/>
    <mergeCell ref="AG91:AH91"/>
    <mergeCell ref="AI91:AJ91"/>
    <mergeCell ref="AK91:AL91"/>
    <mergeCell ref="BU90:BV90"/>
    <mergeCell ref="BW90:BX90"/>
    <mergeCell ref="BY90:BZ90"/>
    <mergeCell ref="CE90:CF90"/>
    <mergeCell ref="CG90:CH90"/>
    <mergeCell ref="F91:G91"/>
    <mergeCell ref="H91:T91"/>
    <mergeCell ref="U91:V91"/>
    <mergeCell ref="W91:X91"/>
    <mergeCell ref="Y91:Z91"/>
    <mergeCell ref="BA90:BB90"/>
    <mergeCell ref="BC90:BD90"/>
    <mergeCell ref="BE90:BF90"/>
    <mergeCell ref="BG90:BH90"/>
    <mergeCell ref="BM90:BN90"/>
    <mergeCell ref="BS90:BT90"/>
    <mergeCell ref="AO90:AP90"/>
    <mergeCell ref="AQ90:AR90"/>
    <mergeCell ref="AS90:AT90"/>
    <mergeCell ref="AU90:AV90"/>
    <mergeCell ref="AW90:AX90"/>
    <mergeCell ref="AY90:AZ90"/>
    <mergeCell ref="AC90:AD90"/>
    <mergeCell ref="AI92:AJ92"/>
    <mergeCell ref="AO92:AP92"/>
    <mergeCell ref="AU92:AV92"/>
    <mergeCell ref="BA92:BB92"/>
    <mergeCell ref="BC92:BD92"/>
    <mergeCell ref="CE93:CF93"/>
    <mergeCell ref="CG93:CH93"/>
    <mergeCell ref="CA91:CB91"/>
    <mergeCell ref="CE91:CF91"/>
    <mergeCell ref="CG91:CH91"/>
    <mergeCell ref="F92:G92"/>
    <mergeCell ref="H92:T92"/>
    <mergeCell ref="W92:X92"/>
    <mergeCell ref="Y92:Z92"/>
    <mergeCell ref="AA92:AB92"/>
    <mergeCell ref="AC92:AD92"/>
    <mergeCell ref="AE92:AF92"/>
    <mergeCell ref="BO91:BP91"/>
    <mergeCell ref="BQ91:BR91"/>
    <mergeCell ref="BS91:BT91"/>
    <mergeCell ref="BU91:BV91"/>
    <mergeCell ref="BW91:BX91"/>
    <mergeCell ref="BY91:BZ91"/>
    <mergeCell ref="BC91:BD91"/>
    <mergeCell ref="BE91:BF91"/>
    <mergeCell ref="BG91:BH91"/>
    <mergeCell ref="BI91:BJ91"/>
    <mergeCell ref="BK91:BL91"/>
    <mergeCell ref="BM91:BN91"/>
    <mergeCell ref="AM91:AN91"/>
    <mergeCell ref="AO91:AP91"/>
    <mergeCell ref="AU91:AV91"/>
    <mergeCell ref="BE93:BF93"/>
    <mergeCell ref="AI93:AJ93"/>
    <mergeCell ref="AK93:AL93"/>
    <mergeCell ref="AM93:AN93"/>
    <mergeCell ref="AO93:AP93"/>
    <mergeCell ref="BU94:BV94"/>
    <mergeCell ref="BW94:BX94"/>
    <mergeCell ref="AQ93:AR93"/>
    <mergeCell ref="AS93:AT93"/>
    <mergeCell ref="CG92:CH92"/>
    <mergeCell ref="F93:G93"/>
    <mergeCell ref="H93:T93"/>
    <mergeCell ref="U93:V93"/>
    <mergeCell ref="W93:X93"/>
    <mergeCell ref="Y93:Z93"/>
    <mergeCell ref="AA93:AB93"/>
    <mergeCell ref="AC93:AD93"/>
    <mergeCell ref="AE93:AF93"/>
    <mergeCell ref="AG93:AH93"/>
    <mergeCell ref="BU92:BV92"/>
    <mergeCell ref="BW92:BX92"/>
    <mergeCell ref="BY92:BZ92"/>
    <mergeCell ref="CA92:CB92"/>
    <mergeCell ref="CC92:CD92"/>
    <mergeCell ref="CE92:CF92"/>
    <mergeCell ref="BE92:BF92"/>
    <mergeCell ref="BG92:BH92"/>
    <mergeCell ref="BM92:BN92"/>
    <mergeCell ref="BO92:BP92"/>
    <mergeCell ref="BQ92:BR92"/>
    <mergeCell ref="BS92:BT92"/>
    <mergeCell ref="AG92:AH92"/>
    <mergeCell ref="AM94:AN94"/>
    <mergeCell ref="AO94:AP94"/>
    <mergeCell ref="AU94:AV94"/>
    <mergeCell ref="BW95:BX95"/>
    <mergeCell ref="BY95:BZ95"/>
    <mergeCell ref="CE95:CF95"/>
    <mergeCell ref="CG95:CH95"/>
    <mergeCell ref="F94:G94"/>
    <mergeCell ref="H94:T94"/>
    <mergeCell ref="U94:V94"/>
    <mergeCell ref="W94:X94"/>
    <mergeCell ref="Y94:Z94"/>
    <mergeCell ref="AA94:AB94"/>
    <mergeCell ref="AC94:AD94"/>
    <mergeCell ref="AE94:AF94"/>
    <mergeCell ref="BS93:BT93"/>
    <mergeCell ref="BU93:BV93"/>
    <mergeCell ref="BW93:BX93"/>
    <mergeCell ref="BY93:BZ93"/>
    <mergeCell ref="CA93:CB93"/>
    <mergeCell ref="CC93:CD93"/>
    <mergeCell ref="BG93:BH93"/>
    <mergeCell ref="BI93:BJ93"/>
    <mergeCell ref="BK93:BL93"/>
    <mergeCell ref="BM93:BN93"/>
    <mergeCell ref="BO93:BP93"/>
    <mergeCell ref="BQ93:BR93"/>
    <mergeCell ref="AU93:AV93"/>
    <mergeCell ref="AW93:AX93"/>
    <mergeCell ref="AY93:AZ93"/>
    <mergeCell ref="BA93:BB93"/>
    <mergeCell ref="BC93:BD93"/>
    <mergeCell ref="BU95:BV95"/>
    <mergeCell ref="AM95:AN95"/>
    <mergeCell ref="AO95:AP95"/>
    <mergeCell ref="AU95:AV95"/>
    <mergeCell ref="BA95:BB95"/>
    <mergeCell ref="BC95:BD95"/>
    <mergeCell ref="BE95:BF95"/>
    <mergeCell ref="AA95:AB95"/>
    <mergeCell ref="AC95:AD95"/>
    <mergeCell ref="AE95:AF95"/>
    <mergeCell ref="AG95:AH95"/>
    <mergeCell ref="AI95:AJ95"/>
    <mergeCell ref="AK95:AL95"/>
    <mergeCell ref="BU96:BV96"/>
    <mergeCell ref="BY94:BZ94"/>
    <mergeCell ref="CE94:CF94"/>
    <mergeCell ref="CG94:CH94"/>
    <mergeCell ref="BI94:BJ94"/>
    <mergeCell ref="BK94:BL94"/>
    <mergeCell ref="BM94:BN94"/>
    <mergeCell ref="BO94:BP94"/>
    <mergeCell ref="BQ94:BR94"/>
    <mergeCell ref="BS94:BT94"/>
    <mergeCell ref="AW94:AX94"/>
    <mergeCell ref="AY94:AZ94"/>
    <mergeCell ref="BA94:BB94"/>
    <mergeCell ref="BC94:BD94"/>
    <mergeCell ref="BE94:BF94"/>
    <mergeCell ref="BG94:BH94"/>
    <mergeCell ref="AG94:AH94"/>
    <mergeCell ref="AI94:AJ94"/>
    <mergeCell ref="AK94:AL94"/>
    <mergeCell ref="AC96:AD96"/>
    <mergeCell ref="AE96:AF96"/>
    <mergeCell ref="AG96:AH96"/>
    <mergeCell ref="AI96:AJ96"/>
    <mergeCell ref="AK96:AL96"/>
    <mergeCell ref="AM96:AN96"/>
    <mergeCell ref="F96:G96"/>
    <mergeCell ref="H96:T96"/>
    <mergeCell ref="U96:V96"/>
    <mergeCell ref="W96:X96"/>
    <mergeCell ref="Y96:Z96"/>
    <mergeCell ref="AA96:AB96"/>
    <mergeCell ref="BG95:BH95"/>
    <mergeCell ref="BI95:BJ95"/>
    <mergeCell ref="BK95:BL95"/>
    <mergeCell ref="BM95:BN95"/>
    <mergeCell ref="BS95:BT95"/>
    <mergeCell ref="F95:G95"/>
    <mergeCell ref="H95:T95"/>
    <mergeCell ref="U95:V95"/>
    <mergeCell ref="W95:X95"/>
    <mergeCell ref="Y95:Z95"/>
    <mergeCell ref="AA97:AB97"/>
    <mergeCell ref="AC97:AD97"/>
    <mergeCell ref="AE97:AF97"/>
    <mergeCell ref="AG97:AH97"/>
    <mergeCell ref="AI97:AJ97"/>
    <mergeCell ref="AK97:AL97"/>
    <mergeCell ref="BU98:BV98"/>
    <mergeCell ref="BW98:BX98"/>
    <mergeCell ref="BY98:BZ98"/>
    <mergeCell ref="CE98:CF98"/>
    <mergeCell ref="CG98:CH98"/>
    <mergeCell ref="BW96:BX96"/>
    <mergeCell ref="BY96:BZ96"/>
    <mergeCell ref="CE96:CF96"/>
    <mergeCell ref="CG96:CH96"/>
    <mergeCell ref="F97:G97"/>
    <mergeCell ref="H97:T97"/>
    <mergeCell ref="U97:V97"/>
    <mergeCell ref="W97:X97"/>
    <mergeCell ref="Y97:Z97"/>
    <mergeCell ref="BI96:BJ96"/>
    <mergeCell ref="BK96:BL96"/>
    <mergeCell ref="BM96:BN96"/>
    <mergeCell ref="BO96:BP96"/>
    <mergeCell ref="BQ96:BR96"/>
    <mergeCell ref="BS96:BT96"/>
    <mergeCell ref="AO96:AP96"/>
    <mergeCell ref="AU96:AV96"/>
    <mergeCell ref="BA96:BB96"/>
    <mergeCell ref="BC96:BD96"/>
    <mergeCell ref="BE96:BF96"/>
    <mergeCell ref="BG96:BH96"/>
    <mergeCell ref="BS97:BT97"/>
    <mergeCell ref="BU97:BV97"/>
    <mergeCell ref="BW97:BX97"/>
    <mergeCell ref="BY97:BZ97"/>
    <mergeCell ref="CE97:CF97"/>
    <mergeCell ref="CG97:CH97"/>
    <mergeCell ref="BG97:BH97"/>
    <mergeCell ref="BI97:BJ97"/>
    <mergeCell ref="BK97:BL97"/>
    <mergeCell ref="BM97:BN97"/>
    <mergeCell ref="BO97:BP97"/>
    <mergeCell ref="BQ97:BR97"/>
    <mergeCell ref="AM97:AN97"/>
    <mergeCell ref="AO97:AP97"/>
    <mergeCell ref="AU97:AV97"/>
    <mergeCell ref="BA97:BB97"/>
    <mergeCell ref="BC97:BD97"/>
    <mergeCell ref="BE97:BF97"/>
    <mergeCell ref="F99:G99"/>
    <mergeCell ref="H99:T99"/>
    <mergeCell ref="U99:V99"/>
    <mergeCell ref="W99:X99"/>
    <mergeCell ref="Y99:Z99"/>
    <mergeCell ref="BI98:BJ98"/>
    <mergeCell ref="BK98:BL98"/>
    <mergeCell ref="BM98:BN98"/>
    <mergeCell ref="BO98:BP98"/>
    <mergeCell ref="BQ98:BR98"/>
    <mergeCell ref="BS98:BT98"/>
    <mergeCell ref="AO98:AP98"/>
    <mergeCell ref="AU98:AV98"/>
    <mergeCell ref="BA98:BB98"/>
    <mergeCell ref="BC98:BD98"/>
    <mergeCell ref="BE98:BF98"/>
    <mergeCell ref="BG98:BH98"/>
    <mergeCell ref="AC98:AD98"/>
    <mergeCell ref="AE98:AF98"/>
    <mergeCell ref="AG98:AH98"/>
    <mergeCell ref="AI98:AJ98"/>
    <mergeCell ref="AK98:AL98"/>
    <mergeCell ref="AM98:AN98"/>
    <mergeCell ref="F98:G98"/>
    <mergeCell ref="H98:T98"/>
    <mergeCell ref="U98:V98"/>
    <mergeCell ref="W98:X98"/>
    <mergeCell ref="Y98:Z98"/>
    <mergeCell ref="AA98:AB98"/>
    <mergeCell ref="AK100:AL100"/>
    <mergeCell ref="AM100:AN100"/>
    <mergeCell ref="F100:G100"/>
    <mergeCell ref="H100:T100"/>
    <mergeCell ref="U100:V100"/>
    <mergeCell ref="W100:X100"/>
    <mergeCell ref="Y100:Z100"/>
    <mergeCell ref="AA100:AB100"/>
    <mergeCell ref="BS99:BT99"/>
    <mergeCell ref="BU99:BV99"/>
    <mergeCell ref="BW99:BX99"/>
    <mergeCell ref="BY99:BZ99"/>
    <mergeCell ref="CE99:CF99"/>
    <mergeCell ref="CG99:CH99"/>
    <mergeCell ref="BG99:BH99"/>
    <mergeCell ref="BI99:BJ99"/>
    <mergeCell ref="BK99:BL99"/>
    <mergeCell ref="BM99:BN99"/>
    <mergeCell ref="BO99:BP99"/>
    <mergeCell ref="BQ99:BR99"/>
    <mergeCell ref="AM99:AN99"/>
    <mergeCell ref="AO99:AP99"/>
    <mergeCell ref="AU99:AV99"/>
    <mergeCell ref="BA99:BB99"/>
    <mergeCell ref="BC99:BD99"/>
    <mergeCell ref="BE99:BF99"/>
    <mergeCell ref="AA99:AB99"/>
    <mergeCell ref="AC99:AD99"/>
    <mergeCell ref="AE99:AF99"/>
    <mergeCell ref="AG99:AH99"/>
    <mergeCell ref="AI99:AJ99"/>
    <mergeCell ref="AK99:AL99"/>
    <mergeCell ref="BY100:BZ100"/>
    <mergeCell ref="CA100:CB100"/>
    <mergeCell ref="CC100:CD100"/>
    <mergeCell ref="CE100:CF100"/>
    <mergeCell ref="CG100:CH100"/>
    <mergeCell ref="F101:G101"/>
    <mergeCell ref="H101:T101"/>
    <mergeCell ref="U101:V101"/>
    <mergeCell ref="W101:X101"/>
    <mergeCell ref="Y101:Z101"/>
    <mergeCell ref="BM100:BN100"/>
    <mergeCell ref="BO100:BP100"/>
    <mergeCell ref="BQ100:BR100"/>
    <mergeCell ref="BS100:BT100"/>
    <mergeCell ref="BU100:BV100"/>
    <mergeCell ref="BW100:BX100"/>
    <mergeCell ref="BA100:BB100"/>
    <mergeCell ref="BC100:BD100"/>
    <mergeCell ref="BE100:BF100"/>
    <mergeCell ref="BG100:BH100"/>
    <mergeCell ref="BI100:BJ100"/>
    <mergeCell ref="BK100:BL100"/>
    <mergeCell ref="AO100:AP100"/>
    <mergeCell ref="AQ100:AR100"/>
    <mergeCell ref="AS100:AT100"/>
    <mergeCell ref="AU100:AV100"/>
    <mergeCell ref="AW100:AX100"/>
    <mergeCell ref="AY100:AZ100"/>
    <mergeCell ref="AC100:AD100"/>
    <mergeCell ref="AE100:AF100"/>
    <mergeCell ref="AG100:AH100"/>
    <mergeCell ref="AI100:AJ100"/>
    <mergeCell ref="CC101:CD101"/>
    <mergeCell ref="CE101:CF101"/>
    <mergeCell ref="CG101:CH101"/>
    <mergeCell ref="BK101:BL101"/>
    <mergeCell ref="BM101:BN101"/>
    <mergeCell ref="BO101:BP101"/>
    <mergeCell ref="BQ101:BR101"/>
    <mergeCell ref="BS101:BT101"/>
    <mergeCell ref="BU101:BV101"/>
    <mergeCell ref="AY101:AZ101"/>
    <mergeCell ref="BA101:BB101"/>
    <mergeCell ref="BC101:BD101"/>
    <mergeCell ref="BE101:BF101"/>
    <mergeCell ref="BG101:BH101"/>
    <mergeCell ref="BI101:BJ101"/>
    <mergeCell ref="AM101:AN101"/>
    <mergeCell ref="AO101:AP101"/>
    <mergeCell ref="AQ101:AR101"/>
    <mergeCell ref="AS101:AT101"/>
    <mergeCell ref="AU101:AV101"/>
    <mergeCell ref="AW101:AX101"/>
    <mergeCell ref="AW102:AX102"/>
    <mergeCell ref="AY102:AZ102"/>
    <mergeCell ref="AC102:AD102"/>
    <mergeCell ref="AE102:AF102"/>
    <mergeCell ref="AG102:AH102"/>
    <mergeCell ref="AI102:AJ102"/>
    <mergeCell ref="AK102:AL102"/>
    <mergeCell ref="AM102:AN102"/>
    <mergeCell ref="F102:G102"/>
    <mergeCell ref="H102:T102"/>
    <mergeCell ref="U102:V102"/>
    <mergeCell ref="W102:X102"/>
    <mergeCell ref="Y102:Z102"/>
    <mergeCell ref="AA102:AB102"/>
    <mergeCell ref="BW101:BX101"/>
    <mergeCell ref="BY101:BZ101"/>
    <mergeCell ref="CA101:CB101"/>
    <mergeCell ref="AA101:AB101"/>
    <mergeCell ref="AC101:AD101"/>
    <mergeCell ref="AE101:AF101"/>
    <mergeCell ref="AG101:AH101"/>
    <mergeCell ref="AI101:AJ101"/>
    <mergeCell ref="AK101:AL101"/>
    <mergeCell ref="AA103:AB103"/>
    <mergeCell ref="AC103:AD103"/>
    <mergeCell ref="AE103:AF103"/>
    <mergeCell ref="AG103:AH103"/>
    <mergeCell ref="AI103:AJ103"/>
    <mergeCell ref="AK103:AL103"/>
    <mergeCell ref="BY102:BZ102"/>
    <mergeCell ref="CA102:CB102"/>
    <mergeCell ref="CC102:CD102"/>
    <mergeCell ref="CE102:CF102"/>
    <mergeCell ref="CG102:CH102"/>
    <mergeCell ref="F103:G103"/>
    <mergeCell ref="H103:T103"/>
    <mergeCell ref="U103:V103"/>
    <mergeCell ref="W103:X103"/>
    <mergeCell ref="Y103:Z103"/>
    <mergeCell ref="BM102:BN102"/>
    <mergeCell ref="BO102:BP102"/>
    <mergeCell ref="BQ102:BR102"/>
    <mergeCell ref="BS102:BT102"/>
    <mergeCell ref="BU102:BV102"/>
    <mergeCell ref="BW102:BX102"/>
    <mergeCell ref="BA102:BB102"/>
    <mergeCell ref="BC102:BD102"/>
    <mergeCell ref="BE102:BF102"/>
    <mergeCell ref="BG102:BH102"/>
    <mergeCell ref="BI102:BJ102"/>
    <mergeCell ref="BK102:BL102"/>
    <mergeCell ref="AO102:AP102"/>
    <mergeCell ref="AQ102:AR102"/>
    <mergeCell ref="AS102:AT102"/>
    <mergeCell ref="AU102:AV102"/>
    <mergeCell ref="AK104:AL104"/>
    <mergeCell ref="AM104:AN104"/>
    <mergeCell ref="F104:G104"/>
    <mergeCell ref="H104:T104"/>
    <mergeCell ref="U104:V104"/>
    <mergeCell ref="W104:X104"/>
    <mergeCell ref="Y104:Z104"/>
    <mergeCell ref="AA104:AB104"/>
    <mergeCell ref="BW103:BX103"/>
    <mergeCell ref="BY103:BZ103"/>
    <mergeCell ref="CA103:CB103"/>
    <mergeCell ref="CC103:CD103"/>
    <mergeCell ref="CE103:CF103"/>
    <mergeCell ref="CG103:CH103"/>
    <mergeCell ref="BK103:BL103"/>
    <mergeCell ref="BM103:BN103"/>
    <mergeCell ref="BO103:BP103"/>
    <mergeCell ref="BQ103:BR103"/>
    <mergeCell ref="BS103:BT103"/>
    <mergeCell ref="BU103:BV103"/>
    <mergeCell ref="AY103:AZ103"/>
    <mergeCell ref="BA103:BB103"/>
    <mergeCell ref="BC103:BD103"/>
    <mergeCell ref="BE103:BF103"/>
    <mergeCell ref="BG103:BH103"/>
    <mergeCell ref="BI103:BJ103"/>
    <mergeCell ref="AM103:AN103"/>
    <mergeCell ref="AO103:AP103"/>
    <mergeCell ref="AQ103:AR103"/>
    <mergeCell ref="AS103:AT103"/>
    <mergeCell ref="AU103:AV103"/>
    <mergeCell ref="AW103:AX103"/>
    <mergeCell ref="BY104:BZ104"/>
    <mergeCell ref="CA104:CB104"/>
    <mergeCell ref="CC104:CD104"/>
    <mergeCell ref="CE104:CF104"/>
    <mergeCell ref="CG104:CH104"/>
    <mergeCell ref="F105:G105"/>
    <mergeCell ref="H105:T105"/>
    <mergeCell ref="U105:V105"/>
    <mergeCell ref="W105:X105"/>
    <mergeCell ref="Y105:Z105"/>
    <mergeCell ref="BM104:BN104"/>
    <mergeCell ref="BO104:BP104"/>
    <mergeCell ref="BQ104:BR104"/>
    <mergeCell ref="BS104:BT104"/>
    <mergeCell ref="BU104:BV104"/>
    <mergeCell ref="BW104:BX104"/>
    <mergeCell ref="BA104:BB104"/>
    <mergeCell ref="BC104:BD104"/>
    <mergeCell ref="BE104:BF104"/>
    <mergeCell ref="BG104:BH104"/>
    <mergeCell ref="BI104:BJ104"/>
    <mergeCell ref="BK104:BL104"/>
    <mergeCell ref="AO104:AP104"/>
    <mergeCell ref="AQ104:AR104"/>
    <mergeCell ref="AS104:AT104"/>
    <mergeCell ref="AU104:AV104"/>
    <mergeCell ref="AW104:AX104"/>
    <mergeCell ref="AY104:AZ104"/>
    <mergeCell ref="AC104:AD104"/>
    <mergeCell ref="AE104:AF104"/>
    <mergeCell ref="AG104:AH104"/>
    <mergeCell ref="AI104:AJ104"/>
    <mergeCell ref="CG105:CH105"/>
    <mergeCell ref="BK105:BL105"/>
    <mergeCell ref="BM105:BN105"/>
    <mergeCell ref="BO105:BP105"/>
    <mergeCell ref="BQ105:BR105"/>
    <mergeCell ref="BS105:BT105"/>
    <mergeCell ref="BU105:BV105"/>
    <mergeCell ref="AY105:AZ105"/>
    <mergeCell ref="BA105:BB105"/>
    <mergeCell ref="BC105:BD105"/>
    <mergeCell ref="BE105:BF105"/>
    <mergeCell ref="BG105:BH105"/>
    <mergeCell ref="BI105:BJ105"/>
    <mergeCell ref="AM105:AN105"/>
    <mergeCell ref="AO105:AP105"/>
    <mergeCell ref="AQ105:AR105"/>
    <mergeCell ref="AS105:AT105"/>
    <mergeCell ref="AU105:AV105"/>
    <mergeCell ref="AW105:AX105"/>
    <mergeCell ref="AC106:AD106"/>
    <mergeCell ref="AE106:AF106"/>
    <mergeCell ref="AG106:AH106"/>
    <mergeCell ref="AI106:AJ106"/>
    <mergeCell ref="AK106:AL106"/>
    <mergeCell ref="AM106:AN106"/>
    <mergeCell ref="F106:G106"/>
    <mergeCell ref="H106:T106"/>
    <mergeCell ref="U106:V106"/>
    <mergeCell ref="W106:X106"/>
    <mergeCell ref="Y106:Z106"/>
    <mergeCell ref="AA106:AB106"/>
    <mergeCell ref="BW105:BX105"/>
    <mergeCell ref="BY105:BZ105"/>
    <mergeCell ref="CA105:CB105"/>
    <mergeCell ref="CC105:CD105"/>
    <mergeCell ref="CE105:CF105"/>
    <mergeCell ref="AA105:AB105"/>
    <mergeCell ref="AC105:AD105"/>
    <mergeCell ref="AE105:AF105"/>
    <mergeCell ref="AG105:AH105"/>
    <mergeCell ref="AI105:AJ105"/>
    <mergeCell ref="AK105:AL105"/>
    <mergeCell ref="AE107:AF107"/>
    <mergeCell ref="AG107:AH107"/>
    <mergeCell ref="AI107:AJ107"/>
    <mergeCell ref="AK107:AL107"/>
    <mergeCell ref="BY106:BZ106"/>
    <mergeCell ref="CA106:CB106"/>
    <mergeCell ref="CC106:CD106"/>
    <mergeCell ref="CE106:CF106"/>
    <mergeCell ref="CG106:CH106"/>
    <mergeCell ref="F107:G107"/>
    <mergeCell ref="H107:T107"/>
    <mergeCell ref="U107:V107"/>
    <mergeCell ref="W107:X107"/>
    <mergeCell ref="Y107:Z107"/>
    <mergeCell ref="BM106:BN106"/>
    <mergeCell ref="BO106:BP106"/>
    <mergeCell ref="BQ106:BR106"/>
    <mergeCell ref="BS106:BT106"/>
    <mergeCell ref="BU106:BV106"/>
    <mergeCell ref="BW106:BX106"/>
    <mergeCell ref="BA106:BB106"/>
    <mergeCell ref="BC106:BD106"/>
    <mergeCell ref="BE106:BF106"/>
    <mergeCell ref="BG106:BH106"/>
    <mergeCell ref="BI106:BJ106"/>
    <mergeCell ref="BK106:BL106"/>
    <mergeCell ref="AO106:AP106"/>
    <mergeCell ref="AQ106:AR106"/>
    <mergeCell ref="AS106:AT106"/>
    <mergeCell ref="AU106:AV106"/>
    <mergeCell ref="AW106:AX106"/>
    <mergeCell ref="AY106:AZ106"/>
    <mergeCell ref="A110:AK110"/>
    <mergeCell ref="BJ110:CI110"/>
    <mergeCell ref="F111:M111"/>
    <mergeCell ref="O111:W111"/>
    <mergeCell ref="BJ111:BT111"/>
    <mergeCell ref="BV111:CB111"/>
    <mergeCell ref="BW107:BX107"/>
    <mergeCell ref="BY107:BZ107"/>
    <mergeCell ref="CA107:CB107"/>
    <mergeCell ref="CC107:CD107"/>
    <mergeCell ref="CE107:CF107"/>
    <mergeCell ref="CG107:CH107"/>
    <mergeCell ref="BK107:BL107"/>
    <mergeCell ref="BM107:BN107"/>
    <mergeCell ref="BO107:BP107"/>
    <mergeCell ref="BQ107:BR107"/>
    <mergeCell ref="BS107:BT107"/>
    <mergeCell ref="BU107:BV107"/>
    <mergeCell ref="AY107:AZ107"/>
    <mergeCell ref="BA107:BB107"/>
    <mergeCell ref="BC107:BD107"/>
    <mergeCell ref="BE107:BF107"/>
    <mergeCell ref="BG107:BH107"/>
    <mergeCell ref="BI107:BJ107"/>
    <mergeCell ref="AM107:AN107"/>
    <mergeCell ref="AO107:AP107"/>
    <mergeCell ref="AQ107:AR107"/>
    <mergeCell ref="AS107:AT107"/>
    <mergeCell ref="AU107:AV107"/>
    <mergeCell ref="AW107:AX107"/>
    <mergeCell ref="AA107:AB107"/>
    <mergeCell ref="AC107:AD107"/>
    <mergeCell ref="CG115:CH122"/>
    <mergeCell ref="CI115:CI122"/>
    <mergeCell ref="Y117:Z122"/>
    <mergeCell ref="AA117:AB122"/>
    <mergeCell ref="AC117:AJ117"/>
    <mergeCell ref="AK117:AV117"/>
    <mergeCell ref="AW117:BH117"/>
    <mergeCell ref="BI117:BT117"/>
    <mergeCell ref="BU117:CF117"/>
    <mergeCell ref="AW118:BB118"/>
    <mergeCell ref="F112:M112"/>
    <mergeCell ref="O112:U112"/>
    <mergeCell ref="BJ112:BT112"/>
    <mergeCell ref="BV112:CA112"/>
    <mergeCell ref="F113:CI113"/>
    <mergeCell ref="H115:T122"/>
    <mergeCell ref="U115:V122"/>
    <mergeCell ref="W115:X122"/>
    <mergeCell ref="Y115:AJ116"/>
    <mergeCell ref="AK115:CF116"/>
    <mergeCell ref="AW120:BB120"/>
    <mergeCell ref="BC120:BH120"/>
    <mergeCell ref="BI120:BN120"/>
    <mergeCell ref="BO120:BT120"/>
    <mergeCell ref="BU120:BZ120"/>
    <mergeCell ref="CA120:CF120"/>
    <mergeCell ref="BC118:BH118"/>
    <mergeCell ref="BI118:BN118"/>
    <mergeCell ref="BO118:BT118"/>
    <mergeCell ref="BU118:BZ118"/>
    <mergeCell ref="CA118:CF118"/>
    <mergeCell ref="AM119:AO119"/>
    <mergeCell ref="F118:G121"/>
    <mergeCell ref="AC118:AD122"/>
    <mergeCell ref="AE118:AF122"/>
    <mergeCell ref="AG118:AH122"/>
    <mergeCell ref="AI118:AJ122"/>
    <mergeCell ref="AQ118:AV118"/>
    <mergeCell ref="AQ120:AV120"/>
    <mergeCell ref="AK121:AL122"/>
    <mergeCell ref="AM121:AN122"/>
    <mergeCell ref="AO121:AP122"/>
    <mergeCell ref="AM123:AN123"/>
    <mergeCell ref="AO123:AP123"/>
    <mergeCell ref="CA121:CB122"/>
    <mergeCell ref="CC121:CD122"/>
    <mergeCell ref="CE121:CF122"/>
    <mergeCell ref="F123:G123"/>
    <mergeCell ref="H123:T123"/>
    <mergeCell ref="U123:V123"/>
    <mergeCell ref="W123:X123"/>
    <mergeCell ref="Y123:Z123"/>
    <mergeCell ref="AA123:AB123"/>
    <mergeCell ref="AC123:AD123"/>
    <mergeCell ref="BO121:BP122"/>
    <mergeCell ref="BQ121:BR122"/>
    <mergeCell ref="BS121:BT122"/>
    <mergeCell ref="BU121:BV122"/>
    <mergeCell ref="BW121:BX122"/>
    <mergeCell ref="BY121:BZ122"/>
    <mergeCell ref="BC121:BD122"/>
    <mergeCell ref="BE121:BF122"/>
    <mergeCell ref="BG121:BH122"/>
    <mergeCell ref="BI121:BJ122"/>
    <mergeCell ref="BK121:BL122"/>
    <mergeCell ref="BM121:BN122"/>
    <mergeCell ref="AQ121:AR122"/>
    <mergeCell ref="AS121:AT122"/>
    <mergeCell ref="AU121:AV122"/>
    <mergeCell ref="AW121:AX122"/>
    <mergeCell ref="AY121:AZ122"/>
    <mergeCell ref="BA121:BB122"/>
    <mergeCell ref="CA123:CB123"/>
    <mergeCell ref="CC123:CD123"/>
    <mergeCell ref="CE123:CF123"/>
    <mergeCell ref="CG123:CH123"/>
    <mergeCell ref="F124:G124"/>
    <mergeCell ref="H124:T125"/>
    <mergeCell ref="W124:X124"/>
    <mergeCell ref="Y124:Z124"/>
    <mergeCell ref="AA124:AB124"/>
    <mergeCell ref="AC124:AD124"/>
    <mergeCell ref="BO123:BP123"/>
    <mergeCell ref="BQ123:BR123"/>
    <mergeCell ref="BS123:BT123"/>
    <mergeCell ref="BU123:BV123"/>
    <mergeCell ref="BW123:BX123"/>
    <mergeCell ref="BY123:BZ123"/>
    <mergeCell ref="BC123:BD123"/>
    <mergeCell ref="BE123:BF123"/>
    <mergeCell ref="BG123:BH123"/>
    <mergeCell ref="BI123:BJ123"/>
    <mergeCell ref="BK123:BL123"/>
    <mergeCell ref="BM123:BN123"/>
    <mergeCell ref="AQ123:AR123"/>
    <mergeCell ref="AS123:AT123"/>
    <mergeCell ref="AU123:AV123"/>
    <mergeCell ref="AW123:AX123"/>
    <mergeCell ref="AY123:AZ123"/>
    <mergeCell ref="BA123:BB123"/>
    <mergeCell ref="AE123:AF123"/>
    <mergeCell ref="AG123:AH123"/>
    <mergeCell ref="AI123:AJ123"/>
    <mergeCell ref="AK123:AL123"/>
    <mergeCell ref="CA124:CB124"/>
    <mergeCell ref="CC124:CD124"/>
    <mergeCell ref="CE124:CF124"/>
    <mergeCell ref="CG124:CH124"/>
    <mergeCell ref="CI124:CI125"/>
    <mergeCell ref="Y125:Z125"/>
    <mergeCell ref="AE125:AF125"/>
    <mergeCell ref="AK125:AL125"/>
    <mergeCell ref="AO125:AP125"/>
    <mergeCell ref="AU125:AV125"/>
    <mergeCell ref="BO124:BP124"/>
    <mergeCell ref="BQ124:BR124"/>
    <mergeCell ref="BS124:BT124"/>
    <mergeCell ref="BU124:BV124"/>
    <mergeCell ref="BW124:BX124"/>
    <mergeCell ref="BY124:BZ124"/>
    <mergeCell ref="AU124:AV124"/>
    <mergeCell ref="BA124:BB124"/>
    <mergeCell ref="BG124:BH124"/>
    <mergeCell ref="BI124:BJ124"/>
    <mergeCell ref="BK124:BL124"/>
    <mergeCell ref="BM124:BN124"/>
    <mergeCell ref="AE124:AF124"/>
    <mergeCell ref="AG124:AH124"/>
    <mergeCell ref="AI124:AJ124"/>
    <mergeCell ref="AK124:AL124"/>
    <mergeCell ref="AM124:AN124"/>
    <mergeCell ref="AO124:AP124"/>
    <mergeCell ref="AQ126:AR126"/>
    <mergeCell ref="AS126:AT126"/>
    <mergeCell ref="CG125:CH125"/>
    <mergeCell ref="F126:G126"/>
    <mergeCell ref="H126:T127"/>
    <mergeCell ref="U126:V126"/>
    <mergeCell ref="W126:X127"/>
    <mergeCell ref="Y126:Z126"/>
    <mergeCell ref="AA126:AB126"/>
    <mergeCell ref="AC126:AD126"/>
    <mergeCell ref="AE126:AF126"/>
    <mergeCell ref="AG126:AH126"/>
    <mergeCell ref="BA125:BB125"/>
    <mergeCell ref="BG125:BH125"/>
    <mergeCell ref="BM125:BN125"/>
    <mergeCell ref="BS125:BT125"/>
    <mergeCell ref="BY125:BZ125"/>
    <mergeCell ref="CE125:CF125"/>
    <mergeCell ref="CI126:CI127"/>
    <mergeCell ref="U127:V127"/>
    <mergeCell ref="AK127:AL127"/>
    <mergeCell ref="AO127:AP127"/>
    <mergeCell ref="AU127:AV127"/>
    <mergeCell ref="AW127:AX127"/>
    <mergeCell ref="AY127:AZ127"/>
    <mergeCell ref="BA127:BB127"/>
    <mergeCell ref="BG127:BH127"/>
    <mergeCell ref="BM127:BN127"/>
    <mergeCell ref="BS126:BT126"/>
    <mergeCell ref="BU126:BV126"/>
    <mergeCell ref="BW126:BX126"/>
    <mergeCell ref="BY126:BZ126"/>
    <mergeCell ref="CE126:CF126"/>
    <mergeCell ref="CG126:CH126"/>
    <mergeCell ref="BG126:BH126"/>
    <mergeCell ref="BI126:BJ126"/>
    <mergeCell ref="BK126:BL126"/>
    <mergeCell ref="BM126:BN126"/>
    <mergeCell ref="BO126:BP126"/>
    <mergeCell ref="BQ126:BR126"/>
    <mergeCell ref="AU126:AV126"/>
    <mergeCell ref="AW126:AX126"/>
    <mergeCell ref="AY126:AZ126"/>
    <mergeCell ref="BA126:BB126"/>
    <mergeCell ref="BC126:BD126"/>
    <mergeCell ref="BE126:BF126"/>
    <mergeCell ref="AI126:AJ126"/>
    <mergeCell ref="AK126:AL126"/>
    <mergeCell ref="AM126:AN126"/>
    <mergeCell ref="AO126:AP126"/>
    <mergeCell ref="AO128:AP128"/>
    <mergeCell ref="AU128:AV128"/>
    <mergeCell ref="AW128:AX128"/>
    <mergeCell ref="AY128:AZ128"/>
    <mergeCell ref="BA128:BB128"/>
    <mergeCell ref="BC128:BD128"/>
    <mergeCell ref="AC128:AD128"/>
    <mergeCell ref="AE128:AF128"/>
    <mergeCell ref="AG128:AH128"/>
    <mergeCell ref="AI128:AJ128"/>
    <mergeCell ref="AK128:AL128"/>
    <mergeCell ref="AM128:AN128"/>
    <mergeCell ref="BS127:BT127"/>
    <mergeCell ref="BY127:BZ127"/>
    <mergeCell ref="CE127:CF127"/>
    <mergeCell ref="CG127:CH127"/>
    <mergeCell ref="F128:G128"/>
    <mergeCell ref="H128:T128"/>
    <mergeCell ref="U128:V128"/>
    <mergeCell ref="W128:X128"/>
    <mergeCell ref="Y128:Z128"/>
    <mergeCell ref="AA128:AB128"/>
    <mergeCell ref="BC129:BD129"/>
    <mergeCell ref="BE129:BF129"/>
    <mergeCell ref="BG129:BH129"/>
    <mergeCell ref="BI129:BJ129"/>
    <mergeCell ref="AM129:AN129"/>
    <mergeCell ref="AO129:AP129"/>
    <mergeCell ref="AQ129:AR129"/>
    <mergeCell ref="AS129:AT129"/>
    <mergeCell ref="AU129:AV129"/>
    <mergeCell ref="AW129:AX129"/>
    <mergeCell ref="CG128:CH128"/>
    <mergeCell ref="F129:G130"/>
    <mergeCell ref="H129:T130"/>
    <mergeCell ref="W129:X130"/>
    <mergeCell ref="Y129:Z129"/>
    <mergeCell ref="AA129:AB129"/>
    <mergeCell ref="AC129:AD129"/>
    <mergeCell ref="AG129:AH129"/>
    <mergeCell ref="AI129:AJ129"/>
    <mergeCell ref="AK129:AL129"/>
    <mergeCell ref="BQ128:BR128"/>
    <mergeCell ref="BS128:BT128"/>
    <mergeCell ref="BU128:BV128"/>
    <mergeCell ref="BW128:BX128"/>
    <mergeCell ref="BY128:BZ128"/>
    <mergeCell ref="CE128:CF128"/>
    <mergeCell ref="BE128:BF128"/>
    <mergeCell ref="BG128:BH128"/>
    <mergeCell ref="BI128:BJ128"/>
    <mergeCell ref="BK128:BL128"/>
    <mergeCell ref="BM128:BN128"/>
    <mergeCell ref="BO128:BP128"/>
    <mergeCell ref="F131:G132"/>
    <mergeCell ref="H131:T132"/>
    <mergeCell ref="U131:V131"/>
    <mergeCell ref="W131:X132"/>
    <mergeCell ref="Y131:Z131"/>
    <mergeCell ref="AA131:AB131"/>
    <mergeCell ref="U132:V132"/>
    <mergeCell ref="Y132:Z132"/>
    <mergeCell ref="CI129:CI130"/>
    <mergeCell ref="AK130:AL130"/>
    <mergeCell ref="AO130:AP130"/>
    <mergeCell ref="AU130:AV130"/>
    <mergeCell ref="BA130:BB130"/>
    <mergeCell ref="BG130:BH130"/>
    <mergeCell ref="BM130:BN130"/>
    <mergeCell ref="BS130:BT130"/>
    <mergeCell ref="BY130:BZ130"/>
    <mergeCell ref="CE130:CF130"/>
    <mergeCell ref="BW129:BX129"/>
    <mergeCell ref="BY129:BZ129"/>
    <mergeCell ref="CA129:CB129"/>
    <mergeCell ref="CC129:CD129"/>
    <mergeCell ref="CE129:CF129"/>
    <mergeCell ref="CG129:CH129"/>
    <mergeCell ref="BK129:BL129"/>
    <mergeCell ref="BM129:BN129"/>
    <mergeCell ref="BO129:BP129"/>
    <mergeCell ref="BQ129:BR129"/>
    <mergeCell ref="BS129:BT129"/>
    <mergeCell ref="BU129:BV129"/>
    <mergeCell ref="AY129:AZ129"/>
    <mergeCell ref="BA129:BB129"/>
    <mergeCell ref="CI133:CI134"/>
    <mergeCell ref="AC131:AD131"/>
    <mergeCell ref="AE131:AF131"/>
    <mergeCell ref="AG131:AH131"/>
    <mergeCell ref="AI131:AJ131"/>
    <mergeCell ref="AK131:AL131"/>
    <mergeCell ref="AM131:AN131"/>
    <mergeCell ref="BM132:BN132"/>
    <mergeCell ref="BS132:BT132"/>
    <mergeCell ref="BY132:BZ132"/>
    <mergeCell ref="CA132:CB132"/>
    <mergeCell ref="CC132:CD132"/>
    <mergeCell ref="CE132:CF132"/>
    <mergeCell ref="AE132:AF132"/>
    <mergeCell ref="AK132:AL132"/>
    <mergeCell ref="AO132:AP132"/>
    <mergeCell ref="AU132:AV132"/>
    <mergeCell ref="BA132:BB132"/>
    <mergeCell ref="BG132:BH132"/>
    <mergeCell ref="CI131:CI132"/>
    <mergeCell ref="CG132:CH132"/>
    <mergeCell ref="BM131:BN131"/>
    <mergeCell ref="BO131:BP131"/>
    <mergeCell ref="BQ131:BR131"/>
    <mergeCell ref="BS131:BT131"/>
    <mergeCell ref="BU131:BV131"/>
    <mergeCell ref="BW131:BX131"/>
    <mergeCell ref="AO131:AP131"/>
    <mergeCell ref="AU131:AV131"/>
    <mergeCell ref="BA131:BB131"/>
    <mergeCell ref="BG131:BH131"/>
    <mergeCell ref="BI131:BJ131"/>
    <mergeCell ref="BK131:BL131"/>
    <mergeCell ref="BY131:BZ131"/>
    <mergeCell ref="CA131:CB131"/>
    <mergeCell ref="CC131:CD131"/>
    <mergeCell ref="CE131:CF131"/>
    <mergeCell ref="CG131:CH131"/>
    <mergeCell ref="CG135:CH135"/>
    <mergeCell ref="BW136:BX136"/>
    <mergeCell ref="BY136:BZ136"/>
    <mergeCell ref="CA136:CB136"/>
    <mergeCell ref="CC136:CD136"/>
    <mergeCell ref="CE136:CF136"/>
    <mergeCell ref="CG136:CH136"/>
    <mergeCell ref="AM136:AN136"/>
    <mergeCell ref="AO136:AP136"/>
    <mergeCell ref="AQ136:AR136"/>
    <mergeCell ref="BQ136:BR136"/>
    <mergeCell ref="BS136:BT136"/>
    <mergeCell ref="BU136:BV136"/>
    <mergeCell ref="AY136:AZ136"/>
    <mergeCell ref="BA136:BB136"/>
    <mergeCell ref="BC136:BD136"/>
    <mergeCell ref="BE136:BF136"/>
    <mergeCell ref="BG136:BH136"/>
    <mergeCell ref="BI136:BJ136"/>
    <mergeCell ref="BO136:BP136"/>
    <mergeCell ref="CC135:CD135"/>
    <mergeCell ref="CE135:CF135"/>
    <mergeCell ref="BY135:BZ135"/>
    <mergeCell ref="CA135:CB135"/>
    <mergeCell ref="BK135:BL135"/>
    <mergeCell ref="AO135:AP135"/>
    <mergeCell ref="AQ135:AR135"/>
    <mergeCell ref="AS135:AT135"/>
    <mergeCell ref="AU135:AV135"/>
    <mergeCell ref="AW135:AX135"/>
    <mergeCell ref="AY135:AZ135"/>
    <mergeCell ref="BW135:BX135"/>
    <mergeCell ref="BK136:BL136"/>
    <mergeCell ref="BM136:BN136"/>
    <mergeCell ref="BC135:BD135"/>
    <mergeCell ref="BE135:BF135"/>
    <mergeCell ref="F133:G133"/>
    <mergeCell ref="H133:T134"/>
    <mergeCell ref="W133:X133"/>
    <mergeCell ref="Y133:Z133"/>
    <mergeCell ref="AA133:AB133"/>
    <mergeCell ref="AC133:AD133"/>
    <mergeCell ref="BM134:BN134"/>
    <mergeCell ref="BS134:BT134"/>
    <mergeCell ref="BY134:BZ134"/>
    <mergeCell ref="CE134:CF134"/>
    <mergeCell ref="CG134:CH134"/>
    <mergeCell ref="F135:G135"/>
    <mergeCell ref="H135:T135"/>
    <mergeCell ref="W135:X135"/>
    <mergeCell ref="Y135:Z135"/>
    <mergeCell ref="AA135:AB135"/>
    <mergeCell ref="CE133:CF133"/>
    <mergeCell ref="CG133:CH133"/>
    <mergeCell ref="AI135:AJ135"/>
    <mergeCell ref="AK135:AL135"/>
    <mergeCell ref="BG135:BH135"/>
    <mergeCell ref="BI135:BJ135"/>
    <mergeCell ref="AM135:AN135"/>
    <mergeCell ref="BM135:BN135"/>
    <mergeCell ref="BO135:BP135"/>
    <mergeCell ref="BQ135:BR135"/>
    <mergeCell ref="BS135:BT135"/>
    <mergeCell ref="BU135:BV135"/>
    <mergeCell ref="Y134:Z134"/>
    <mergeCell ref="AE134:AF134"/>
    <mergeCell ref="AK134:AL134"/>
    <mergeCell ref="AO134:AP134"/>
    <mergeCell ref="AU134:AV134"/>
    <mergeCell ref="BA134:BB134"/>
    <mergeCell ref="BG134:BH134"/>
    <mergeCell ref="BS133:BT133"/>
    <mergeCell ref="BU133:BV133"/>
    <mergeCell ref="BW133:BX133"/>
    <mergeCell ref="BY133:BZ133"/>
    <mergeCell ref="CA133:CB133"/>
    <mergeCell ref="CC133:CD133"/>
    <mergeCell ref="BG133:BH133"/>
    <mergeCell ref="BI133:BJ133"/>
    <mergeCell ref="BK133:BL133"/>
    <mergeCell ref="BM133:BN133"/>
    <mergeCell ref="BO133:BP133"/>
    <mergeCell ref="BQ133:BR133"/>
    <mergeCell ref="AK133:AL133"/>
    <mergeCell ref="AM133:AN133"/>
    <mergeCell ref="AO133:AP133"/>
    <mergeCell ref="AQ133:AR133"/>
    <mergeCell ref="AS133:AT133"/>
    <mergeCell ref="AC135:AD135"/>
    <mergeCell ref="AE135:AF135"/>
    <mergeCell ref="AG135:AH135"/>
    <mergeCell ref="BA135:BB135"/>
    <mergeCell ref="AU133:AV133"/>
    <mergeCell ref="BA133:BB133"/>
    <mergeCell ref="BC133:BD133"/>
    <mergeCell ref="BE133:BF133"/>
    <mergeCell ref="AE133:AF133"/>
    <mergeCell ref="AG133:AH133"/>
    <mergeCell ref="AI133:AJ133"/>
    <mergeCell ref="AG137:AH137"/>
    <mergeCell ref="AI137:AJ137"/>
    <mergeCell ref="AK137:AL137"/>
    <mergeCell ref="AM137:AN137"/>
    <mergeCell ref="F137:G137"/>
    <mergeCell ref="H137:T137"/>
    <mergeCell ref="U137:V137"/>
    <mergeCell ref="W137:X137"/>
    <mergeCell ref="Y137:Z137"/>
    <mergeCell ref="AA137:AB137"/>
    <mergeCell ref="AS136:AT136"/>
    <mergeCell ref="AU136:AV136"/>
    <mergeCell ref="AW136:AX136"/>
    <mergeCell ref="AA136:AB136"/>
    <mergeCell ref="AC136:AD136"/>
    <mergeCell ref="AE136:AF136"/>
    <mergeCell ref="AG136:AH136"/>
    <mergeCell ref="AI136:AJ136"/>
    <mergeCell ref="AK136:AL136"/>
    <mergeCell ref="F136:G136"/>
    <mergeCell ref="H136:T136"/>
    <mergeCell ref="U136:V136"/>
    <mergeCell ref="W136:X136"/>
    <mergeCell ref="Y136:Z136"/>
    <mergeCell ref="AQ138:AR138"/>
    <mergeCell ref="CE137:CF137"/>
    <mergeCell ref="CG137:CH137"/>
    <mergeCell ref="CG138:CH138"/>
    <mergeCell ref="F138:G138"/>
    <mergeCell ref="H138:T138"/>
    <mergeCell ref="U138:V138"/>
    <mergeCell ref="W138:X138"/>
    <mergeCell ref="Y138:Z138"/>
    <mergeCell ref="AA138:AB138"/>
    <mergeCell ref="AC138:AD138"/>
    <mergeCell ref="AE138:AF138"/>
    <mergeCell ref="BS137:BT137"/>
    <mergeCell ref="BU137:BV137"/>
    <mergeCell ref="BW137:BX137"/>
    <mergeCell ref="BY137:BZ137"/>
    <mergeCell ref="CA137:CB137"/>
    <mergeCell ref="CC137:CD137"/>
    <mergeCell ref="BG137:BH137"/>
    <mergeCell ref="BI137:BJ137"/>
    <mergeCell ref="BK137:BL137"/>
    <mergeCell ref="BM137:BN137"/>
    <mergeCell ref="BO137:BP137"/>
    <mergeCell ref="BQ137:BR137"/>
    <mergeCell ref="AO137:AP137"/>
    <mergeCell ref="AQ137:AR137"/>
    <mergeCell ref="AU137:AV137"/>
    <mergeCell ref="AW137:AX137"/>
    <mergeCell ref="BA137:BB137"/>
    <mergeCell ref="BC137:BD137"/>
    <mergeCell ref="AC137:AD137"/>
    <mergeCell ref="AE137:AF137"/>
    <mergeCell ref="F139:G139"/>
    <mergeCell ref="H139:T139"/>
    <mergeCell ref="W139:X139"/>
    <mergeCell ref="Y139:Z139"/>
    <mergeCell ref="AA139:AB139"/>
    <mergeCell ref="AC139:AD139"/>
    <mergeCell ref="AG139:AH139"/>
    <mergeCell ref="AQ139:AR139"/>
    <mergeCell ref="AS139:AT139"/>
    <mergeCell ref="BU138:BV138"/>
    <mergeCell ref="BW138:BX138"/>
    <mergeCell ref="BY138:BZ138"/>
    <mergeCell ref="CA138:CB138"/>
    <mergeCell ref="CC138:CD138"/>
    <mergeCell ref="CE138:CF138"/>
    <mergeCell ref="BE138:BF138"/>
    <mergeCell ref="BG138:BH138"/>
    <mergeCell ref="BM138:BN138"/>
    <mergeCell ref="BO138:BP138"/>
    <mergeCell ref="BQ138:BR138"/>
    <mergeCell ref="BS138:BT138"/>
    <mergeCell ref="AS138:AT138"/>
    <mergeCell ref="AU138:AV138"/>
    <mergeCell ref="AW138:AX138"/>
    <mergeCell ref="AY138:AZ138"/>
    <mergeCell ref="BA138:BB138"/>
    <mergeCell ref="BC138:BD138"/>
    <mergeCell ref="AG138:AH138"/>
    <mergeCell ref="AI138:AJ138"/>
    <mergeCell ref="AK138:AL138"/>
    <mergeCell ref="AM138:AN138"/>
    <mergeCell ref="AO138:AP138"/>
    <mergeCell ref="AG140:AH140"/>
    <mergeCell ref="AI140:AJ140"/>
    <mergeCell ref="AK140:AL140"/>
    <mergeCell ref="AM140:AN140"/>
    <mergeCell ref="AO140:AP140"/>
    <mergeCell ref="F140:G140"/>
    <mergeCell ref="H140:T140"/>
    <mergeCell ref="U140:V140"/>
    <mergeCell ref="W140:X140"/>
    <mergeCell ref="Y140:Z140"/>
    <mergeCell ref="AA140:AB140"/>
    <mergeCell ref="AC140:AD140"/>
    <mergeCell ref="BW140:BX140"/>
    <mergeCell ref="BY140:BZ140"/>
    <mergeCell ref="CA140:CB140"/>
    <mergeCell ref="CG142:CH143"/>
    <mergeCell ref="Y143:Z143"/>
    <mergeCell ref="AA143:AB143"/>
    <mergeCell ref="AC143:AD143"/>
    <mergeCell ref="AE143:AF143"/>
    <mergeCell ref="AI143:AJ143"/>
    <mergeCell ref="AG142:AH142"/>
    <mergeCell ref="AI142:AJ142"/>
    <mergeCell ref="AO142:AP142"/>
    <mergeCell ref="AU142:AV142"/>
    <mergeCell ref="BA142:BB142"/>
    <mergeCell ref="BG142:BH142"/>
    <mergeCell ref="CG141:CH141"/>
    <mergeCell ref="CC140:CD140"/>
    <mergeCell ref="CE140:CF140"/>
    <mergeCell ref="CG140:CH140"/>
    <mergeCell ref="BG140:BH140"/>
    <mergeCell ref="BM140:BN140"/>
    <mergeCell ref="BO140:BP140"/>
    <mergeCell ref="BQ140:BR140"/>
    <mergeCell ref="BS140:BT140"/>
    <mergeCell ref="BU140:BV140"/>
    <mergeCell ref="AU140:AV140"/>
    <mergeCell ref="AW140:AX140"/>
    <mergeCell ref="AY140:AZ140"/>
    <mergeCell ref="BA140:BB140"/>
    <mergeCell ref="BC140:BD140"/>
    <mergeCell ref="BE140:BF140"/>
    <mergeCell ref="AE140:AF140"/>
    <mergeCell ref="CJ141:CM141"/>
    <mergeCell ref="F142:G143"/>
    <mergeCell ref="H142:T143"/>
    <mergeCell ref="U142:V143"/>
    <mergeCell ref="W142:X143"/>
    <mergeCell ref="Y142:Z142"/>
    <mergeCell ref="AA142:AB142"/>
    <mergeCell ref="AC142:AD142"/>
    <mergeCell ref="AE142:AF142"/>
    <mergeCell ref="BU141:BV141"/>
    <mergeCell ref="BW141:BX141"/>
    <mergeCell ref="BY141:BZ141"/>
    <mergeCell ref="CA141:CB141"/>
    <mergeCell ref="CC141:CD141"/>
    <mergeCell ref="CE141:CF141"/>
    <mergeCell ref="AO141:AP141"/>
    <mergeCell ref="AU141:AV141"/>
    <mergeCell ref="BA141:BB141"/>
    <mergeCell ref="BG141:BH141"/>
    <mergeCell ref="BM141:BN141"/>
    <mergeCell ref="BS141:BT141"/>
    <mergeCell ref="Y141:Z141"/>
    <mergeCell ref="AA141:AB141"/>
    <mergeCell ref="AC141:AD141"/>
    <mergeCell ref="AE141:AF141"/>
    <mergeCell ref="AG141:AH141"/>
    <mergeCell ref="AI141:AJ141"/>
    <mergeCell ref="F141:G141"/>
    <mergeCell ref="H141:T141"/>
    <mergeCell ref="U141:V141"/>
    <mergeCell ref="W141:X141"/>
    <mergeCell ref="AA144:AB144"/>
    <mergeCell ref="AC144:AD144"/>
    <mergeCell ref="BQ143:BR143"/>
    <mergeCell ref="BS143:BT143"/>
    <mergeCell ref="BW143:BX143"/>
    <mergeCell ref="BY143:BZ143"/>
    <mergeCell ref="BO144:BP144"/>
    <mergeCell ref="BQ144:BR144"/>
    <mergeCell ref="AE144:AF144"/>
    <mergeCell ref="AG144:AH144"/>
    <mergeCell ref="AI144:AJ144"/>
    <mergeCell ref="AK144:AL144"/>
    <mergeCell ref="AM144:AN144"/>
    <mergeCell ref="AO144:AP144"/>
    <mergeCell ref="F144:G144"/>
    <mergeCell ref="H144:T144"/>
    <mergeCell ref="W144:X144"/>
    <mergeCell ref="Y144:Z144"/>
    <mergeCell ref="CC143:CD143"/>
    <mergeCell ref="CE143:CF143"/>
    <mergeCell ref="AO143:AP143"/>
    <mergeCell ref="AU143:AV143"/>
    <mergeCell ref="BA143:BB143"/>
    <mergeCell ref="BG143:BH143"/>
    <mergeCell ref="BK143:BL143"/>
    <mergeCell ref="BM143:BN143"/>
    <mergeCell ref="BM142:BN142"/>
    <mergeCell ref="BS142:BT142"/>
    <mergeCell ref="BY142:BZ142"/>
    <mergeCell ref="CE142:CF142"/>
    <mergeCell ref="CE144:CF144"/>
    <mergeCell ref="CG144:CH144"/>
    <mergeCell ref="F145:G145"/>
    <mergeCell ref="H145:T145"/>
    <mergeCell ref="U145:V145"/>
    <mergeCell ref="W145:X145"/>
    <mergeCell ref="Y145:Z145"/>
    <mergeCell ref="AA145:AB145"/>
    <mergeCell ref="AC145:AD145"/>
    <mergeCell ref="AE145:AF145"/>
    <mergeCell ref="BS144:BT144"/>
    <mergeCell ref="BU144:BV144"/>
    <mergeCell ref="BW144:BX144"/>
    <mergeCell ref="BY144:BZ144"/>
    <mergeCell ref="CA144:CB144"/>
    <mergeCell ref="CC144:CD144"/>
    <mergeCell ref="AU144:AV144"/>
    <mergeCell ref="BA144:BB144"/>
    <mergeCell ref="BG144:BH144"/>
    <mergeCell ref="BM144:BN144"/>
    <mergeCell ref="CE145:CF145"/>
    <mergeCell ref="CG145:CH145"/>
    <mergeCell ref="F146:G146"/>
    <mergeCell ref="H146:T146"/>
    <mergeCell ref="U146:V146"/>
    <mergeCell ref="W146:X146"/>
    <mergeCell ref="Y146:Z146"/>
    <mergeCell ref="AA146:AB146"/>
    <mergeCell ref="AC146:AD146"/>
    <mergeCell ref="AE146:AF146"/>
    <mergeCell ref="BQ145:BR145"/>
    <mergeCell ref="BS145:BT145"/>
    <mergeCell ref="BU145:BV145"/>
    <mergeCell ref="BW145:BX145"/>
    <mergeCell ref="BY145:BZ145"/>
    <mergeCell ref="CC145:CD145"/>
    <mergeCell ref="AS145:AT145"/>
    <mergeCell ref="AU145:AV145"/>
    <mergeCell ref="BA145:BB145"/>
    <mergeCell ref="BG145:BH145"/>
    <mergeCell ref="BM145:BN145"/>
    <mergeCell ref="BO145:BP145"/>
    <mergeCell ref="AG145:AH145"/>
    <mergeCell ref="AI145:AJ145"/>
    <mergeCell ref="AK145:AL145"/>
    <mergeCell ref="AM145:AN145"/>
    <mergeCell ref="AO145:AP145"/>
    <mergeCell ref="AQ145:AR145"/>
    <mergeCell ref="AM147:AN147"/>
    <mergeCell ref="AO147:AP147"/>
    <mergeCell ref="CC146:CD146"/>
    <mergeCell ref="CE146:CF146"/>
    <mergeCell ref="CG146:CH146"/>
    <mergeCell ref="F147:G147"/>
    <mergeCell ref="H147:T147"/>
    <mergeCell ref="U147:V147"/>
    <mergeCell ref="W147:X147"/>
    <mergeCell ref="Y147:Z147"/>
    <mergeCell ref="AA147:AB147"/>
    <mergeCell ref="AC147:AD147"/>
    <mergeCell ref="BM146:BN146"/>
    <mergeCell ref="BO146:BP146"/>
    <mergeCell ref="BQ146:BR146"/>
    <mergeCell ref="BS146:BT146"/>
    <mergeCell ref="BW146:BX146"/>
    <mergeCell ref="BY146:BZ146"/>
    <mergeCell ref="AS146:AT146"/>
    <mergeCell ref="AU146:AV146"/>
    <mergeCell ref="BA146:BB146"/>
    <mergeCell ref="BG146:BH146"/>
    <mergeCell ref="BI146:BJ146"/>
    <mergeCell ref="BK146:BL146"/>
    <mergeCell ref="AG146:AH146"/>
    <mergeCell ref="AI146:AJ146"/>
    <mergeCell ref="AK146:AL146"/>
    <mergeCell ref="AM146:AN146"/>
    <mergeCell ref="AO146:AP146"/>
    <mergeCell ref="AQ146:AR146"/>
    <mergeCell ref="CG147:CH147"/>
    <mergeCell ref="BO147:BP147"/>
    <mergeCell ref="F148:G148"/>
    <mergeCell ref="H148:T148"/>
    <mergeCell ref="U148:V148"/>
    <mergeCell ref="W148:X148"/>
    <mergeCell ref="Y148:Z148"/>
    <mergeCell ref="AA148:AB148"/>
    <mergeCell ref="AC148:AD148"/>
    <mergeCell ref="AE148:AF148"/>
    <mergeCell ref="AG148:AH148"/>
    <mergeCell ref="BS147:BT147"/>
    <mergeCell ref="BU147:BV147"/>
    <mergeCell ref="BW147:BX147"/>
    <mergeCell ref="BY147:BZ147"/>
    <mergeCell ref="CC147:CD147"/>
    <mergeCell ref="CE147:CF147"/>
    <mergeCell ref="BC147:BD147"/>
    <mergeCell ref="BE147:BF147"/>
    <mergeCell ref="BG147:BH147"/>
    <mergeCell ref="BI147:BJ147"/>
    <mergeCell ref="BK147:BL147"/>
    <mergeCell ref="BM147:BN147"/>
    <mergeCell ref="AQ147:AR147"/>
    <mergeCell ref="AS147:AT147"/>
    <mergeCell ref="AU147:AV147"/>
    <mergeCell ref="AW147:AX147"/>
    <mergeCell ref="AY147:AZ147"/>
    <mergeCell ref="BA147:BB147"/>
    <mergeCell ref="AE147:AF147"/>
    <mergeCell ref="AG147:AH147"/>
    <mergeCell ref="AI147:AJ147"/>
    <mergeCell ref="AK147:AL147"/>
    <mergeCell ref="CC148:CD148"/>
    <mergeCell ref="CE148:CF148"/>
    <mergeCell ref="CG148:CH148"/>
    <mergeCell ref="S149:T149"/>
    <mergeCell ref="W149:X149"/>
    <mergeCell ref="Y149:Z149"/>
    <mergeCell ref="AA149:AB149"/>
    <mergeCell ref="AO149:AP149"/>
    <mergeCell ref="AQ149:AR149"/>
    <mergeCell ref="AU149:AV149"/>
    <mergeCell ref="BO148:BP148"/>
    <mergeCell ref="BQ148:BR148"/>
    <mergeCell ref="BS148:BT148"/>
    <mergeCell ref="BW148:BX148"/>
    <mergeCell ref="BY148:BZ148"/>
    <mergeCell ref="CA148:CB148"/>
    <mergeCell ref="AU148:AV148"/>
    <mergeCell ref="BA148:BB148"/>
    <mergeCell ref="BG148:BH148"/>
    <mergeCell ref="BI148:BJ148"/>
    <mergeCell ref="BK148:BL148"/>
    <mergeCell ref="BM148:BN148"/>
    <mergeCell ref="AI148:AJ148"/>
    <mergeCell ref="AK148:AL148"/>
    <mergeCell ref="AM148:AN148"/>
    <mergeCell ref="AO148:AP148"/>
    <mergeCell ref="AQ148:AR148"/>
    <mergeCell ref="AS148:AT148"/>
    <mergeCell ref="CE149:CF149"/>
    <mergeCell ref="AI150:AJ150"/>
    <mergeCell ref="AK150:AL150"/>
    <mergeCell ref="AM150:AN150"/>
    <mergeCell ref="BO149:BP149"/>
    <mergeCell ref="BS149:BT149"/>
    <mergeCell ref="BU149:BV149"/>
    <mergeCell ref="BW149:BX149"/>
    <mergeCell ref="BY149:BZ149"/>
    <mergeCell ref="CA149:CB149"/>
    <mergeCell ref="AW149:AX149"/>
    <mergeCell ref="BA149:BB149"/>
    <mergeCell ref="BC149:BD149"/>
    <mergeCell ref="BG149:BH149"/>
    <mergeCell ref="BI149:BJ149"/>
    <mergeCell ref="BM149:BN149"/>
    <mergeCell ref="BY150:BZ150"/>
    <mergeCell ref="CA150:CB150"/>
    <mergeCell ref="CC150:CD150"/>
    <mergeCell ref="CE150:CF150"/>
    <mergeCell ref="CG150:CH150"/>
    <mergeCell ref="F151:X151"/>
    <mergeCell ref="AM151:AN151"/>
    <mergeCell ref="AS151:AT151"/>
    <mergeCell ref="AU151:AV151"/>
    <mergeCell ref="AY151:AZ151"/>
    <mergeCell ref="BM150:BN150"/>
    <mergeCell ref="BO150:BP150"/>
    <mergeCell ref="BQ150:BR150"/>
    <mergeCell ref="BS150:BT150"/>
    <mergeCell ref="BU150:BV150"/>
    <mergeCell ref="BW150:BX150"/>
    <mergeCell ref="BA150:BB150"/>
    <mergeCell ref="BC150:BD150"/>
    <mergeCell ref="BE150:BF150"/>
    <mergeCell ref="BG150:BH150"/>
    <mergeCell ref="BI150:BJ150"/>
    <mergeCell ref="BK150:BL150"/>
    <mergeCell ref="AO150:AP150"/>
    <mergeCell ref="AQ150:AR150"/>
    <mergeCell ref="AS150:AT150"/>
    <mergeCell ref="AU150:AV150"/>
    <mergeCell ref="AW150:AX150"/>
    <mergeCell ref="AY150:AZ150"/>
    <mergeCell ref="F150:X150"/>
    <mergeCell ref="Y150:Z150"/>
    <mergeCell ref="AA150:AB150"/>
    <mergeCell ref="AC150:AD150"/>
    <mergeCell ref="AE150:AF150"/>
    <mergeCell ref="AG150:AH150"/>
    <mergeCell ref="BU152:BZ152"/>
    <mergeCell ref="CA152:CF152"/>
    <mergeCell ref="F153:X153"/>
    <mergeCell ref="Y153:Z153"/>
    <mergeCell ref="AA153:AB153"/>
    <mergeCell ref="AC153:AD153"/>
    <mergeCell ref="AE153:AF153"/>
    <mergeCell ref="AG153:AH153"/>
    <mergeCell ref="AI153:AJ153"/>
    <mergeCell ref="AK153:AP153"/>
    <mergeCell ref="AK152:AP152"/>
    <mergeCell ref="AQ152:AV152"/>
    <mergeCell ref="AW152:BB152"/>
    <mergeCell ref="BC152:BH152"/>
    <mergeCell ref="BI152:BN152"/>
    <mergeCell ref="BO152:BT152"/>
    <mergeCell ref="BY151:BZ151"/>
    <mergeCell ref="CC151:CD151"/>
    <mergeCell ref="CE151:CF151"/>
    <mergeCell ref="F152:X152"/>
    <mergeCell ref="Y152:Z152"/>
    <mergeCell ref="AA152:AB152"/>
    <mergeCell ref="AC152:AD152"/>
    <mergeCell ref="AE152:AF152"/>
    <mergeCell ref="AG152:AH152"/>
    <mergeCell ref="AI152:AJ152"/>
    <mergeCell ref="BE151:BF151"/>
    <mergeCell ref="BG151:BH151"/>
    <mergeCell ref="BK151:BL151"/>
    <mergeCell ref="BQ151:BR151"/>
    <mergeCell ref="BS151:BT151"/>
    <mergeCell ref="BW151:BX151"/>
    <mergeCell ref="BU154:BZ154"/>
    <mergeCell ref="CA154:CF154"/>
    <mergeCell ref="F155:X155"/>
    <mergeCell ref="Y155:Z155"/>
    <mergeCell ref="AK155:AP155"/>
    <mergeCell ref="AQ155:AV155"/>
    <mergeCell ref="AW155:BB155"/>
    <mergeCell ref="BC155:BH155"/>
    <mergeCell ref="BI155:BN155"/>
    <mergeCell ref="BO155:BT155"/>
    <mergeCell ref="CA153:CF153"/>
    <mergeCell ref="F154:X154"/>
    <mergeCell ref="Y154:Z154"/>
    <mergeCell ref="AE154:AF154"/>
    <mergeCell ref="AK154:AP154"/>
    <mergeCell ref="AQ154:AV154"/>
    <mergeCell ref="AW154:BB154"/>
    <mergeCell ref="BC154:BH154"/>
    <mergeCell ref="BI154:BN154"/>
    <mergeCell ref="BO154:BT154"/>
    <mergeCell ref="AQ153:AV153"/>
    <mergeCell ref="AW153:BB153"/>
    <mergeCell ref="BC153:BH153"/>
    <mergeCell ref="BI153:BN153"/>
    <mergeCell ref="BO153:BT153"/>
    <mergeCell ref="BU153:BZ153"/>
    <mergeCell ref="AR160:AT160"/>
    <mergeCell ref="AU160:AW160"/>
    <mergeCell ref="AX160:BA160"/>
    <mergeCell ref="BB160:BE160"/>
    <mergeCell ref="BF160:BI160"/>
    <mergeCell ref="BJ160:CI164"/>
    <mergeCell ref="AU161:AW161"/>
    <mergeCell ref="AX161:BA164"/>
    <mergeCell ref="BB161:BE164"/>
    <mergeCell ref="BF161:BI164"/>
    <mergeCell ref="F160:R160"/>
    <mergeCell ref="S160:U160"/>
    <mergeCell ref="V160:X160"/>
    <mergeCell ref="Y160:AB160"/>
    <mergeCell ref="AC160:AN160"/>
    <mergeCell ref="AO160:AQ160"/>
    <mergeCell ref="BU155:BZ155"/>
    <mergeCell ref="CA155:CF155"/>
    <mergeCell ref="F159:AB159"/>
    <mergeCell ref="AC159:AW159"/>
    <mergeCell ref="AX159:BI159"/>
    <mergeCell ref="BJ159:CI159"/>
    <mergeCell ref="AU162:AW162"/>
    <mergeCell ref="AO163:AQ163"/>
    <mergeCell ref="AR163:AT163"/>
    <mergeCell ref="AU163:AW163"/>
    <mergeCell ref="AO164:AQ164"/>
    <mergeCell ref="AR164:AT164"/>
    <mergeCell ref="AU164:AW164"/>
    <mergeCell ref="F162:R164"/>
    <mergeCell ref="S162:U164"/>
    <mergeCell ref="V162:X164"/>
    <mergeCell ref="Y162:AB164"/>
    <mergeCell ref="AO162:AQ162"/>
    <mergeCell ref="AR162:AT162"/>
    <mergeCell ref="F161:R161"/>
    <mergeCell ref="S161:U161"/>
    <mergeCell ref="V161:X161"/>
    <mergeCell ref="Y161:AB161"/>
    <mergeCell ref="AO161:AQ161"/>
    <mergeCell ref="AR161:AT161"/>
    <mergeCell ref="F169:I169"/>
    <mergeCell ref="J169:CC169"/>
    <mergeCell ref="CD169:CI169"/>
    <mergeCell ref="F170:I170"/>
    <mergeCell ref="J170:CC170"/>
    <mergeCell ref="CD170:CI170"/>
    <mergeCell ref="F167:I167"/>
    <mergeCell ref="J167:CC167"/>
    <mergeCell ref="CD167:CI167"/>
    <mergeCell ref="F168:I168"/>
    <mergeCell ref="J168:CC168"/>
    <mergeCell ref="CD168:CI168"/>
    <mergeCell ref="S165:U165"/>
    <mergeCell ref="V165:X165"/>
    <mergeCell ref="Y165:AB165"/>
    <mergeCell ref="F166:I166"/>
    <mergeCell ref="J166:CC166"/>
    <mergeCell ref="CD166:CI166"/>
    <mergeCell ref="F175:I175"/>
    <mergeCell ref="J175:CC175"/>
    <mergeCell ref="CD175:CI175"/>
    <mergeCell ref="F176:I176"/>
    <mergeCell ref="J176:CC176"/>
    <mergeCell ref="CD176:CI176"/>
    <mergeCell ref="F173:I173"/>
    <mergeCell ref="J173:CC173"/>
    <mergeCell ref="CD173:CI173"/>
    <mergeCell ref="F174:I174"/>
    <mergeCell ref="J174:CC174"/>
    <mergeCell ref="CD174:CI174"/>
    <mergeCell ref="F171:I171"/>
    <mergeCell ref="J171:CC171"/>
    <mergeCell ref="CD171:CI171"/>
    <mergeCell ref="F172:I172"/>
    <mergeCell ref="J172:CC172"/>
    <mergeCell ref="CD172:CI172"/>
    <mergeCell ref="F180:I180"/>
    <mergeCell ref="J180:CC180"/>
    <mergeCell ref="CD180:CI180"/>
    <mergeCell ref="F181:I181"/>
    <mergeCell ref="J181:CC181"/>
    <mergeCell ref="CD181:CI181"/>
    <mergeCell ref="F179:I179"/>
    <mergeCell ref="J179:CC179"/>
    <mergeCell ref="CD179:CI179"/>
    <mergeCell ref="F188:I188"/>
    <mergeCell ref="J188:CC188"/>
    <mergeCell ref="CD188:CI188"/>
    <mergeCell ref="F177:I177"/>
    <mergeCell ref="J177:CC177"/>
    <mergeCell ref="CD177:CI177"/>
    <mergeCell ref="F178:I178"/>
    <mergeCell ref="J178:CC178"/>
    <mergeCell ref="CD178:CI178"/>
    <mergeCell ref="F186:I186"/>
    <mergeCell ref="J186:CC186"/>
    <mergeCell ref="CD186:CI186"/>
    <mergeCell ref="F187:I187"/>
    <mergeCell ref="J187:CC187"/>
    <mergeCell ref="CD187:CI187"/>
    <mergeCell ref="F184:I184"/>
    <mergeCell ref="J184:CC184"/>
    <mergeCell ref="CD184:CI184"/>
    <mergeCell ref="F185:I185"/>
    <mergeCell ref="J185:CC185"/>
    <mergeCell ref="CD185:CI185"/>
    <mergeCell ref="F194:I194"/>
    <mergeCell ref="J194:CC194"/>
    <mergeCell ref="CD194:CI194"/>
    <mergeCell ref="F182:I182"/>
    <mergeCell ref="J182:CC182"/>
    <mergeCell ref="CD182:CI182"/>
    <mergeCell ref="F183:I183"/>
    <mergeCell ref="J183:CC183"/>
    <mergeCell ref="CD183:CI183"/>
    <mergeCell ref="F192:I192"/>
    <mergeCell ref="J192:CC192"/>
    <mergeCell ref="CD192:CI192"/>
    <mergeCell ref="F193:I193"/>
    <mergeCell ref="J193:CC193"/>
    <mergeCell ref="CD193:CI193"/>
    <mergeCell ref="F190:I190"/>
    <mergeCell ref="J190:CC190"/>
    <mergeCell ref="CD190:CI190"/>
    <mergeCell ref="F191:I191"/>
    <mergeCell ref="J191:CC191"/>
    <mergeCell ref="CD191:CI191"/>
    <mergeCell ref="F200:I200"/>
    <mergeCell ref="J200:CC200"/>
    <mergeCell ref="CD200:CI200"/>
    <mergeCell ref="F189:I189"/>
    <mergeCell ref="J189:CC189"/>
    <mergeCell ref="CD189:CI189"/>
    <mergeCell ref="F198:I198"/>
    <mergeCell ref="J198:CC198"/>
    <mergeCell ref="CD198:CI198"/>
    <mergeCell ref="F199:I199"/>
    <mergeCell ref="J199:CC199"/>
    <mergeCell ref="CD199:CI199"/>
    <mergeCell ref="F196:I196"/>
    <mergeCell ref="J196:CC196"/>
    <mergeCell ref="CD196:CI196"/>
    <mergeCell ref="F197:I197"/>
    <mergeCell ref="J197:CC197"/>
    <mergeCell ref="CD197:CI197"/>
    <mergeCell ref="F206:I206"/>
    <mergeCell ref="J206:CC206"/>
    <mergeCell ref="CD206:CI206"/>
    <mergeCell ref="F195:I195"/>
    <mergeCell ref="J195:CC195"/>
    <mergeCell ref="CD195:CI195"/>
    <mergeCell ref="F204:I204"/>
    <mergeCell ref="J204:CC204"/>
    <mergeCell ref="CD204:CI204"/>
    <mergeCell ref="F205:I205"/>
    <mergeCell ref="J205:CC205"/>
    <mergeCell ref="CD205:CI205"/>
    <mergeCell ref="F202:I202"/>
    <mergeCell ref="J202:CC202"/>
    <mergeCell ref="CD202:CI202"/>
    <mergeCell ref="F203:I203"/>
    <mergeCell ref="J203:CC203"/>
    <mergeCell ref="CD203:CI203"/>
    <mergeCell ref="F215:BD215"/>
    <mergeCell ref="F216:CH216"/>
    <mergeCell ref="F201:I201"/>
    <mergeCell ref="J201:CC201"/>
    <mergeCell ref="CD201:CI201"/>
    <mergeCell ref="F211:I211"/>
    <mergeCell ref="J211:CC211"/>
    <mergeCell ref="CD211:CI211"/>
    <mergeCell ref="J212:CC212"/>
    <mergeCell ref="CD212:CI212"/>
    <mergeCell ref="J213:CC213"/>
    <mergeCell ref="CD213:CI213"/>
    <mergeCell ref="F208:I208"/>
    <mergeCell ref="J208:CC208"/>
    <mergeCell ref="CD208:CI208"/>
    <mergeCell ref="F210:I210"/>
    <mergeCell ref="J210:CC210"/>
    <mergeCell ref="CD210:CI210"/>
    <mergeCell ref="F221:V222"/>
    <mergeCell ref="F207:I207"/>
    <mergeCell ref="J207:CC207"/>
    <mergeCell ref="CD207:CI207"/>
    <mergeCell ref="AO227:BQ227"/>
    <mergeCell ref="F228:AJ228"/>
    <mergeCell ref="F229:K229"/>
    <mergeCell ref="M229:R229"/>
    <mergeCell ref="AO229:AT229"/>
    <mergeCell ref="AV229:BA229"/>
    <mergeCell ref="F223:K223"/>
    <mergeCell ref="M223:AB223"/>
    <mergeCell ref="AO223:AT223"/>
    <mergeCell ref="AV223:BH223"/>
    <mergeCell ref="F225:K225"/>
    <mergeCell ref="M225:Q225"/>
    <mergeCell ref="AO225:AT225"/>
    <mergeCell ref="AV225:BA225"/>
    <mergeCell ref="F217:CH217"/>
    <mergeCell ref="F218:CH218"/>
    <mergeCell ref="AO221:BI222"/>
    <mergeCell ref="BT6:CH7"/>
    <mergeCell ref="BT9:CF9"/>
    <mergeCell ref="F246:AJ246"/>
    <mergeCell ref="F247:AG247"/>
    <mergeCell ref="F241:K241"/>
    <mergeCell ref="M241:R241"/>
    <mergeCell ref="F242:K242"/>
    <mergeCell ref="M242:S242"/>
    <mergeCell ref="F244:K244"/>
    <mergeCell ref="M244:Q244"/>
    <mergeCell ref="F236:R236"/>
    <mergeCell ref="F237:K237"/>
    <mergeCell ref="M237:Q237"/>
    <mergeCell ref="AO237:AT237"/>
    <mergeCell ref="AV237:AZ237"/>
    <mergeCell ref="F240:AJ240"/>
    <mergeCell ref="AO232:AT232"/>
    <mergeCell ref="F233:AH234"/>
    <mergeCell ref="AO233:BH233"/>
    <mergeCell ref="AV234:BA234"/>
    <mergeCell ref="F235:K235"/>
    <mergeCell ref="M235:AB235"/>
    <mergeCell ref="AO235:AT235"/>
    <mergeCell ref="AV235:BC235"/>
    <mergeCell ref="F230:R230"/>
    <mergeCell ref="AO230:BA230"/>
    <mergeCell ref="F231:K231"/>
    <mergeCell ref="M231:Q231"/>
    <mergeCell ref="AO231:AT231"/>
    <mergeCell ref="AV231:AZ231"/>
  </mergeCells>
  <printOptions horizontalCentered="1"/>
  <pageMargins left="0.19685039370078741" right="0.19685039370078741" top="0.39370078740157483" bottom="0.19685039370078741" header="0" footer="0"/>
  <pageSetup paperSize="8" scale="53" fitToHeight="0" orientation="landscape" blackAndWhite="1" r:id="rId1"/>
  <headerFooter alignWithMargins="0"/>
  <rowBreaks count="3" manualBreakCount="3">
    <brk id="64" min="2" max="86" man="1"/>
    <brk id="112" min="2" max="86" man="1"/>
    <brk id="179" min="2" max="8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БТВТ ТИПОВОЙ (исправлен)</vt:lpstr>
      <vt:lpstr>'БТВТ ТИПОВОЙ (исправлен)'!Область_печати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2021-08-15T21:15:29Z</cp:lastPrinted>
  <dcterms:created xsi:type="dcterms:W3CDTF">2021-07-26T08:52:17Z</dcterms:created>
  <dcterms:modified xsi:type="dcterms:W3CDTF">2021-09-13T09:55:07Z</dcterms:modified>
</cp:coreProperties>
</file>