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9200" windowHeight="7035" tabRatio="584"/>
  </bookViews>
  <sheets>
    <sheet name="Примерный учебный план" sheetId="25" r:id="rId1"/>
  </sheets>
  <definedNames>
    <definedName name="_xlnm.Print_Area" localSheetId="0">'Примерный учебный план'!$A$1:$BI$204</definedName>
  </definedNames>
  <calcPr calcId="145621"/>
</workbook>
</file>

<file path=xl/calcChain.xml><?xml version="1.0" encoding="utf-8"?>
<calcChain xmlns="http://schemas.openxmlformats.org/spreadsheetml/2006/main">
  <c r="AE44" i="25" l="1"/>
  <c r="BG45" i="25" l="1"/>
  <c r="P136" i="25" l="1"/>
  <c r="P137" i="25"/>
  <c r="BA122" i="25" l="1"/>
  <c r="AQ122" i="25" l="1"/>
  <c r="AP122" i="25"/>
  <c r="AO122" i="25"/>
  <c r="AN36" i="25" l="1"/>
  <c r="AM36" i="25"/>
  <c r="AJ36" i="25"/>
  <c r="AI36" i="25"/>
  <c r="AG36" i="25"/>
  <c r="AD36" i="25"/>
  <c r="V36" i="25"/>
  <c r="X36" i="25"/>
  <c r="T36" i="25"/>
  <c r="BG37" i="25"/>
  <c r="AB37" i="25"/>
  <c r="P37" i="25" s="1"/>
  <c r="R37" i="25"/>
  <c r="AC37" i="25" s="1"/>
  <c r="AC36" i="25" s="1"/>
  <c r="AG40" i="25"/>
  <c r="AF40" i="25"/>
  <c r="AD40" i="25"/>
  <c r="AC40" i="25"/>
  <c r="X40" i="25"/>
  <c r="BG42" i="25"/>
  <c r="P42" i="25"/>
  <c r="R42" i="25"/>
  <c r="AX114" i="25" l="1"/>
  <c r="AN50" i="25" l="1"/>
  <c r="AO50" i="25"/>
  <c r="AP50" i="25"/>
  <c r="AQ50" i="25"/>
  <c r="AT50" i="25"/>
  <c r="AU50" i="25"/>
  <c r="AV50" i="25"/>
  <c r="AW50" i="25"/>
  <c r="AX50" i="25"/>
  <c r="AY50" i="25"/>
  <c r="AZ50" i="25"/>
  <c r="BB50" i="25"/>
  <c r="BC50" i="25"/>
  <c r="BD50" i="25"/>
  <c r="BE50" i="25"/>
  <c r="BF50" i="25"/>
  <c r="AM50" i="25"/>
  <c r="AK50" i="25"/>
  <c r="AC50" i="25"/>
  <c r="AD50" i="25"/>
  <c r="AE50" i="25"/>
  <c r="AF50" i="25"/>
  <c r="AG50" i="25"/>
  <c r="AH50" i="25"/>
  <c r="AI50" i="25"/>
  <c r="AB50" i="25"/>
  <c r="T50" i="25"/>
  <c r="V50" i="25"/>
  <c r="X50" i="25"/>
  <c r="Z50" i="25"/>
  <c r="AR43" i="25"/>
  <c r="AS43" i="25"/>
  <c r="AT43" i="25"/>
  <c r="AU43" i="25"/>
  <c r="AV43" i="25"/>
  <c r="AW43" i="25"/>
  <c r="AX43" i="25"/>
  <c r="AY43" i="25"/>
  <c r="AZ43" i="25"/>
  <c r="BA43" i="25"/>
  <c r="BB43" i="25"/>
  <c r="BC43" i="25"/>
  <c r="BD43" i="25"/>
  <c r="BE43" i="25"/>
  <c r="BF43" i="25"/>
  <c r="AN43" i="25"/>
  <c r="AQ43" i="25"/>
  <c r="AF43" i="25"/>
  <c r="AG43" i="25"/>
  <c r="AI43" i="25"/>
  <c r="AJ43" i="25"/>
  <c r="AD43" i="25"/>
  <c r="AC43" i="25"/>
  <c r="Z43" i="25"/>
  <c r="X43" i="25"/>
  <c r="V43" i="25"/>
  <c r="T43" i="25"/>
  <c r="AP31" i="25"/>
  <c r="AQ31" i="25"/>
  <c r="AR31" i="25"/>
  <c r="AS31" i="25"/>
  <c r="AT31" i="25"/>
  <c r="AU31" i="25"/>
  <c r="AV31" i="25"/>
  <c r="AW31" i="25"/>
  <c r="AX31" i="25"/>
  <c r="AY31" i="25"/>
  <c r="AZ31" i="25"/>
  <c r="BA31" i="25"/>
  <c r="BB31" i="25"/>
  <c r="BC31" i="25"/>
  <c r="BD31" i="25"/>
  <c r="BE31" i="25"/>
  <c r="BF31" i="25"/>
  <c r="AO31" i="25"/>
  <c r="AN31" i="25"/>
  <c r="AJ31" i="25"/>
  <c r="AH31" i="25"/>
  <c r="AG31" i="25"/>
  <c r="AD31" i="25"/>
  <c r="Z31" i="25"/>
  <c r="T31" i="25"/>
  <c r="P31" i="25"/>
  <c r="AT75" i="25" l="1"/>
  <c r="AR106" i="25" l="1"/>
  <c r="AR86" i="25"/>
  <c r="AH76" i="25"/>
  <c r="AK77" i="25"/>
  <c r="AX68" i="25"/>
  <c r="AX66" i="25"/>
  <c r="AR63" i="25"/>
  <c r="AU63" i="25"/>
  <c r="AR60" i="25"/>
  <c r="AO49" i="25"/>
  <c r="AB44" i="25"/>
  <c r="AB43" i="25" s="1"/>
  <c r="AK45" i="25"/>
  <c r="AK43" i="25" s="1"/>
  <c r="AB41" i="25"/>
  <c r="AB40" i="25" s="1"/>
  <c r="AE41" i="25"/>
  <c r="AE40" i="25" s="1"/>
  <c r="AB38" i="25"/>
  <c r="AE38" i="25"/>
  <c r="AH39" i="25"/>
  <c r="AE39" i="25"/>
  <c r="AB39" i="25"/>
  <c r="AU120" i="25"/>
  <c r="AX113" i="25"/>
  <c r="AX111" i="25"/>
  <c r="AU92" i="25"/>
  <c r="AX92" i="25"/>
  <c r="AH90" i="25"/>
  <c r="AB89" i="25"/>
  <c r="AE89" i="25"/>
  <c r="AH82" i="25"/>
  <c r="AH81" i="25"/>
  <c r="AK84" i="25"/>
  <c r="AK83" i="25"/>
  <c r="AE80" i="25"/>
  <c r="AB79" i="25"/>
  <c r="AK74" i="25"/>
  <c r="AE73" i="25"/>
  <c r="P73" i="25" s="1"/>
  <c r="AX63" i="25"/>
  <c r="AE43" i="25"/>
  <c r="AH44" i="25"/>
  <c r="AH43" i="25" s="1"/>
  <c r="BA50" i="25"/>
  <c r="AR52" i="25"/>
  <c r="AR50" i="25" s="1"/>
  <c r="AH38" i="25"/>
  <c r="AK39" i="25"/>
  <c r="AK36" i="25" s="1"/>
  <c r="R76" i="25"/>
  <c r="R83" i="25"/>
  <c r="AH36" i="25" l="1"/>
  <c r="AE36" i="25"/>
  <c r="AB36" i="25"/>
  <c r="P74" i="25"/>
  <c r="AK72" i="25"/>
  <c r="AX110" i="25"/>
  <c r="AO43" i="25"/>
  <c r="P41" i="25"/>
  <c r="P40" i="25" s="1"/>
  <c r="BG39" i="25"/>
  <c r="BG32" i="25"/>
  <c r="BG33" i="25"/>
  <c r="BG34" i="25"/>
  <c r="P124" i="25" l="1"/>
  <c r="P123" i="25"/>
  <c r="P121" i="25"/>
  <c r="P120" i="25"/>
  <c r="P116" i="25"/>
  <c r="P115" i="25"/>
  <c r="P113" i="25"/>
  <c r="P117" i="25"/>
  <c r="P118" i="25"/>
  <c r="P114" i="25"/>
  <c r="P112" i="25"/>
  <c r="P111" i="25"/>
  <c r="P109" i="25"/>
  <c r="P108" i="25"/>
  <c r="P107" i="25"/>
  <c r="P106" i="25"/>
  <c r="P93" i="25"/>
  <c r="P92" i="25"/>
  <c r="P90" i="25"/>
  <c r="P89" i="25"/>
  <c r="P80" i="25"/>
  <c r="P83" i="25"/>
  <c r="P84" i="25"/>
  <c r="P85" i="25"/>
  <c r="P81" i="25"/>
  <c r="P82" i="25"/>
  <c r="P86" i="25"/>
  <c r="P87" i="25"/>
  <c r="P79" i="25"/>
  <c r="R77" i="25"/>
  <c r="P77" i="25"/>
  <c r="P76" i="25"/>
  <c r="P69" i="25"/>
  <c r="P70" i="25"/>
  <c r="P67" i="25"/>
  <c r="P66" i="25"/>
  <c r="P63" i="25"/>
  <c r="P61" i="25"/>
  <c r="P62" i="25"/>
  <c r="P64" i="25"/>
  <c r="P60" i="25"/>
  <c r="P51" i="25"/>
  <c r="P52" i="25"/>
  <c r="P53" i="25"/>
  <c r="P48" i="25"/>
  <c r="P44" i="25"/>
  <c r="P49" i="25"/>
  <c r="P46" i="25"/>
  <c r="P47" i="25"/>
  <c r="P45" i="25"/>
  <c r="P110" i="25" l="1"/>
  <c r="P75" i="25"/>
  <c r="P78" i="25"/>
  <c r="P50" i="25"/>
  <c r="P43" i="25"/>
  <c r="P38" i="25"/>
  <c r="P39" i="25"/>
  <c r="P36" i="25" l="1"/>
  <c r="P135" i="25"/>
  <c r="P134" i="25"/>
  <c r="AB119" i="25"/>
  <c r="AB110" i="25"/>
  <c r="AD91" i="25"/>
  <c r="AD78" i="25"/>
  <c r="AD75" i="25"/>
  <c r="BF65" i="25"/>
  <c r="BE65" i="25"/>
  <c r="BD65" i="25"/>
  <c r="AT65" i="25"/>
  <c r="AS65" i="25"/>
  <c r="AR65" i="25"/>
  <c r="AP65" i="25"/>
  <c r="AO65" i="25"/>
  <c r="AM65" i="25"/>
  <c r="AK65" i="25"/>
  <c r="AI65" i="25"/>
  <c r="AH65" i="25"/>
  <c r="AF65" i="25"/>
  <c r="AE65" i="25"/>
  <c r="AC65" i="25"/>
  <c r="AB65" i="25"/>
  <c r="Z65" i="25"/>
  <c r="AQ65" i="25"/>
  <c r="AN65" i="25"/>
  <c r="AJ65" i="25"/>
  <c r="AG65" i="25"/>
  <c r="AD65" i="25"/>
  <c r="AD59" i="25"/>
  <c r="AV63" i="25" l="1"/>
  <c r="AS63" i="25"/>
  <c r="R60" i="25"/>
  <c r="AU65" i="25"/>
  <c r="BG52" i="25"/>
  <c r="R38" i="25"/>
  <c r="AZ110" i="25"/>
  <c r="X110" i="25"/>
  <c r="V110" i="25"/>
  <c r="T110" i="25"/>
  <c r="AZ65" i="25"/>
  <c r="BA65" i="25"/>
  <c r="BB65" i="25"/>
  <c r="BC65" i="25"/>
  <c r="AW65" i="25"/>
  <c r="T65" i="25"/>
  <c r="V65" i="25"/>
  <c r="X65" i="25"/>
  <c r="AN122" i="25" l="1"/>
  <c r="AR122" i="25"/>
  <c r="AS122" i="25"/>
  <c r="AT122" i="25"/>
  <c r="AU122" i="25"/>
  <c r="AV122" i="25"/>
  <c r="AW122" i="25"/>
  <c r="AX122" i="25"/>
  <c r="AY122" i="25"/>
  <c r="AZ122" i="25"/>
  <c r="BC122" i="25"/>
  <c r="BD122" i="25"/>
  <c r="BE122" i="25"/>
  <c r="BF122" i="25"/>
  <c r="AM122" i="25"/>
  <c r="AK122" i="25"/>
  <c r="AC122" i="25"/>
  <c r="AD122" i="25"/>
  <c r="AE122" i="25"/>
  <c r="AF122" i="25"/>
  <c r="AG122" i="25"/>
  <c r="AH122" i="25"/>
  <c r="AI122" i="25"/>
  <c r="AJ122" i="25"/>
  <c r="AB122" i="25"/>
  <c r="T122" i="25"/>
  <c r="V122" i="25"/>
  <c r="X122" i="25"/>
  <c r="Z122" i="25"/>
  <c r="P122" i="25"/>
  <c r="AN119" i="25"/>
  <c r="AO119" i="25"/>
  <c r="AP119" i="25"/>
  <c r="AQ119" i="25"/>
  <c r="AR119" i="25"/>
  <c r="AS119" i="25"/>
  <c r="AT119" i="25"/>
  <c r="AU119" i="25"/>
  <c r="AW119" i="25"/>
  <c r="AX119" i="25"/>
  <c r="AY119" i="25"/>
  <c r="AZ119" i="25"/>
  <c r="BA119" i="25"/>
  <c r="BC119" i="25"/>
  <c r="BD119" i="25"/>
  <c r="BE119" i="25"/>
  <c r="BF119" i="25"/>
  <c r="AM119" i="25"/>
  <c r="AK119" i="25"/>
  <c r="AC119" i="25"/>
  <c r="AD119" i="25"/>
  <c r="AE119" i="25"/>
  <c r="AF119" i="25"/>
  <c r="AG119" i="25"/>
  <c r="AH119" i="25"/>
  <c r="AI119" i="25"/>
  <c r="AJ119" i="25"/>
  <c r="T119" i="25"/>
  <c r="V119" i="25"/>
  <c r="X119" i="25"/>
  <c r="Z119" i="25"/>
  <c r="P119" i="25"/>
  <c r="AN110" i="25"/>
  <c r="AO110" i="25"/>
  <c r="AP110" i="25"/>
  <c r="AQ110" i="25"/>
  <c r="AR110" i="25"/>
  <c r="AS110" i="25"/>
  <c r="AT110" i="25"/>
  <c r="AU110" i="25"/>
  <c r="AV110" i="25"/>
  <c r="AW110" i="25"/>
  <c r="BC110" i="25"/>
  <c r="BD110" i="25"/>
  <c r="BE110" i="25"/>
  <c r="BF110" i="25"/>
  <c r="AM110" i="25"/>
  <c r="AK110" i="25"/>
  <c r="AC110" i="25"/>
  <c r="AD110" i="25"/>
  <c r="AE110" i="25"/>
  <c r="AF110" i="25"/>
  <c r="AG110" i="25"/>
  <c r="AH110" i="25"/>
  <c r="AI110" i="25"/>
  <c r="AJ110" i="25"/>
  <c r="Z110" i="25"/>
  <c r="AN105" i="25"/>
  <c r="AO105" i="25"/>
  <c r="AQ105" i="25"/>
  <c r="AT105" i="25"/>
  <c r="AU105" i="25"/>
  <c r="AV105" i="25"/>
  <c r="AW105" i="25"/>
  <c r="AX105" i="25"/>
  <c r="AY105" i="25"/>
  <c r="AZ105" i="25"/>
  <c r="BA105" i="25"/>
  <c r="BB105" i="25"/>
  <c r="BC105" i="25"/>
  <c r="BD105" i="25"/>
  <c r="BE105" i="25"/>
  <c r="BF105" i="25"/>
  <c r="AM105" i="25"/>
  <c r="AK105" i="25"/>
  <c r="AC105" i="25"/>
  <c r="AD105" i="25"/>
  <c r="AE105" i="25"/>
  <c r="AF105" i="25"/>
  <c r="AG105" i="25"/>
  <c r="AH105" i="25"/>
  <c r="AI105" i="25"/>
  <c r="AJ105" i="25"/>
  <c r="AB105" i="25"/>
  <c r="T105" i="25"/>
  <c r="V105" i="25"/>
  <c r="X105" i="25"/>
  <c r="Z105" i="25"/>
  <c r="AN91" i="25"/>
  <c r="AO91" i="25"/>
  <c r="AP91" i="25"/>
  <c r="AQ91" i="25"/>
  <c r="AR91" i="25"/>
  <c r="AS91" i="25"/>
  <c r="AT91" i="25"/>
  <c r="AU91" i="25"/>
  <c r="AW91" i="25"/>
  <c r="AZ91" i="25"/>
  <c r="BA91" i="25"/>
  <c r="BB91" i="25"/>
  <c r="BC91" i="25"/>
  <c r="BD91" i="25"/>
  <c r="BE91" i="25"/>
  <c r="BF91" i="25"/>
  <c r="AM91" i="25"/>
  <c r="AK91" i="25"/>
  <c r="AC91" i="25"/>
  <c r="AE91" i="25"/>
  <c r="AF91" i="25"/>
  <c r="AG91" i="25"/>
  <c r="AH91" i="25"/>
  <c r="AI91" i="25"/>
  <c r="AJ91" i="25"/>
  <c r="AB91" i="25"/>
  <c r="T91" i="25"/>
  <c r="V91" i="25"/>
  <c r="X91" i="25"/>
  <c r="Z91" i="25"/>
  <c r="P91" i="25"/>
  <c r="AF88" i="25"/>
  <c r="AN88" i="25"/>
  <c r="AO88" i="25"/>
  <c r="AP88" i="25"/>
  <c r="AQ88" i="25"/>
  <c r="AR88" i="25"/>
  <c r="AS88" i="25"/>
  <c r="AT88" i="25"/>
  <c r="AU88" i="25"/>
  <c r="AV88" i="25"/>
  <c r="AW88" i="25"/>
  <c r="AX88" i="25"/>
  <c r="AY88" i="25"/>
  <c r="AZ88" i="25"/>
  <c r="BA88" i="25"/>
  <c r="BB88" i="25"/>
  <c r="BC88" i="25"/>
  <c r="BD88" i="25"/>
  <c r="BE88" i="25"/>
  <c r="BF88" i="25"/>
  <c r="AK88" i="25"/>
  <c r="AH88" i="25"/>
  <c r="AI88" i="25"/>
  <c r="AJ88" i="25"/>
  <c r="AC88" i="25"/>
  <c r="AD88" i="25"/>
  <c r="AE88" i="25"/>
  <c r="AG88" i="25"/>
  <c r="AB88" i="25"/>
  <c r="T88" i="25"/>
  <c r="V88" i="25"/>
  <c r="X88" i="25"/>
  <c r="Z88" i="25"/>
  <c r="P88" i="25"/>
  <c r="AN78" i="25"/>
  <c r="AO78" i="25"/>
  <c r="AP78" i="25"/>
  <c r="AQ78" i="25"/>
  <c r="AR78" i="25"/>
  <c r="AT78" i="25"/>
  <c r="AU78" i="25"/>
  <c r="AV78" i="25"/>
  <c r="AW78" i="25"/>
  <c r="AX78" i="25"/>
  <c r="AY78" i="25"/>
  <c r="AZ78" i="25"/>
  <c r="BA78" i="25"/>
  <c r="BC78" i="25"/>
  <c r="BD78" i="25"/>
  <c r="BE78" i="25"/>
  <c r="BF78" i="25"/>
  <c r="AK78" i="25"/>
  <c r="AE78" i="25"/>
  <c r="AG78" i="25"/>
  <c r="AH78" i="25"/>
  <c r="AJ78" i="25"/>
  <c r="AB78" i="25"/>
  <c r="Z78" i="25"/>
  <c r="X78" i="25"/>
  <c r="V78" i="25"/>
  <c r="T78" i="25"/>
  <c r="AN75" i="25"/>
  <c r="AQ75" i="25"/>
  <c r="AR75" i="25"/>
  <c r="AS75" i="25"/>
  <c r="AU75" i="25"/>
  <c r="AV75" i="25"/>
  <c r="AW75" i="25"/>
  <c r="AX75" i="25"/>
  <c r="AY75" i="25"/>
  <c r="AZ75" i="25"/>
  <c r="BA75" i="25"/>
  <c r="BB75" i="25"/>
  <c r="BC75" i="25"/>
  <c r="BD75" i="25"/>
  <c r="BE75" i="25"/>
  <c r="BF75" i="25"/>
  <c r="AM75" i="25"/>
  <c r="AK75" i="25"/>
  <c r="AJ75" i="25"/>
  <c r="AP75" i="25"/>
  <c r="AI75" i="25"/>
  <c r="AG75" i="25"/>
  <c r="AF75" i="25"/>
  <c r="AE75" i="25"/>
  <c r="AB75" i="25"/>
  <c r="Z75" i="25"/>
  <c r="BG74" i="25"/>
  <c r="BG73" i="25"/>
  <c r="AI72" i="25"/>
  <c r="AF72" i="25"/>
  <c r="AN72" i="25"/>
  <c r="AO72" i="25"/>
  <c r="AP72" i="25"/>
  <c r="AQ72" i="25"/>
  <c r="AR72" i="25"/>
  <c r="AS72" i="25"/>
  <c r="AT72" i="25"/>
  <c r="AU72" i="25"/>
  <c r="AV72" i="25"/>
  <c r="AW72" i="25"/>
  <c r="AX72" i="25"/>
  <c r="AY72" i="25"/>
  <c r="AZ72" i="25"/>
  <c r="BA72" i="25"/>
  <c r="BB72" i="25"/>
  <c r="BC72" i="25"/>
  <c r="BD72" i="25"/>
  <c r="BE72" i="25"/>
  <c r="BF72" i="25"/>
  <c r="AM72" i="25"/>
  <c r="AC72" i="25"/>
  <c r="AD72" i="25"/>
  <c r="AE72" i="25"/>
  <c r="AG72" i="25"/>
  <c r="AH72" i="25"/>
  <c r="AJ72" i="25"/>
  <c r="AB72" i="25"/>
  <c r="T72" i="25"/>
  <c r="V72" i="25"/>
  <c r="X72" i="25"/>
  <c r="Z72" i="25"/>
  <c r="P72" i="25"/>
  <c r="R66" i="25"/>
  <c r="AJ40" i="25"/>
  <c r="AK40" i="25"/>
  <c r="AM40" i="25"/>
  <c r="AN40" i="25"/>
  <c r="AO40" i="25"/>
  <c r="AP40" i="25"/>
  <c r="AQ40" i="25"/>
  <c r="AR40" i="25"/>
  <c r="AS40" i="25"/>
  <c r="AT40" i="25"/>
  <c r="AU40" i="25"/>
  <c r="AV40" i="25"/>
  <c r="AW40" i="25"/>
  <c r="AX40" i="25"/>
  <c r="AY40" i="25"/>
  <c r="AZ40" i="25"/>
  <c r="BA40" i="25"/>
  <c r="BB40" i="25"/>
  <c r="BC40" i="25"/>
  <c r="BD40" i="25"/>
  <c r="BE40" i="25"/>
  <c r="BF40" i="25"/>
  <c r="T40" i="25"/>
  <c r="V40" i="25"/>
  <c r="Z40" i="25"/>
  <c r="AW59" i="25"/>
  <c r="AZ59" i="25"/>
  <c r="BA59" i="25"/>
  <c r="BB59" i="25"/>
  <c r="BC59" i="25"/>
  <c r="BD59" i="25"/>
  <c r="BE59" i="25"/>
  <c r="BF59" i="25"/>
  <c r="AU59" i="25"/>
  <c r="AT59" i="25"/>
  <c r="AQ59" i="25"/>
  <c r="AO59" i="25"/>
  <c r="AN59" i="25"/>
  <c r="AM59" i="25"/>
  <c r="AK59" i="25"/>
  <c r="AE59" i="25"/>
  <c r="AF59" i="25"/>
  <c r="AG59" i="25"/>
  <c r="AH59" i="25"/>
  <c r="AI59" i="25"/>
  <c r="AJ59" i="25"/>
  <c r="AC59" i="25"/>
  <c r="AB59" i="25"/>
  <c r="Z59" i="25"/>
  <c r="V59" i="25"/>
  <c r="X59" i="25"/>
  <c r="AJ50" i="25"/>
  <c r="Z36" i="25"/>
  <c r="R74" i="25"/>
  <c r="R73" i="25"/>
  <c r="BG76" i="25"/>
  <c r="AH75" i="25"/>
  <c r="BG77" i="25"/>
  <c r="AO75" i="25"/>
  <c r="BG89" i="25"/>
  <c r="R89" i="25"/>
  <c r="X75" i="25"/>
  <c r="V75" i="25"/>
  <c r="T75" i="25"/>
  <c r="AJ71" i="25" l="1"/>
  <c r="AW71" i="25"/>
  <c r="AB71" i="25"/>
  <c r="AO71" i="25"/>
  <c r="T71" i="25"/>
  <c r="AQ71" i="25"/>
  <c r="AK71" i="25"/>
  <c r="BF71" i="25"/>
  <c r="AN71" i="25"/>
  <c r="AG71" i="25"/>
  <c r="BC71" i="25"/>
  <c r="AU71" i="25"/>
  <c r="AH71" i="25"/>
  <c r="Z71" i="25"/>
  <c r="AE71" i="25"/>
  <c r="AT71" i="25"/>
  <c r="BE71" i="25"/>
  <c r="X71" i="25"/>
  <c r="AD71" i="25"/>
  <c r="BD71" i="25"/>
  <c r="V71" i="25"/>
  <c r="AZ71" i="25"/>
  <c r="R72" i="25"/>
  <c r="AD30" i="25"/>
  <c r="BG75" i="25"/>
  <c r="BG72" i="25"/>
  <c r="R75" i="25"/>
  <c r="AC75" i="25"/>
  <c r="AU30" i="25"/>
  <c r="AZ30" i="25"/>
  <c r="BC30" i="25"/>
  <c r="BF30" i="25"/>
  <c r="BN74" i="25" l="1"/>
  <c r="BN75" i="25"/>
  <c r="AD131" i="25"/>
  <c r="BF131" i="25"/>
  <c r="AU131" i="25"/>
  <c r="AU138" i="25" s="1"/>
  <c r="BC131" i="25"/>
  <c r="BC139" i="25" s="1"/>
  <c r="AZ131" i="25"/>
  <c r="AQ30" i="25"/>
  <c r="AQ131" i="25" s="1"/>
  <c r="AJ30" i="25"/>
  <c r="AJ131" i="25" s="1"/>
  <c r="AO30" i="25"/>
  <c r="AO131" i="25" s="1"/>
  <c r="AO138" i="25" s="1"/>
  <c r="AT30" i="25"/>
  <c r="AT131" i="25" s="1"/>
  <c r="BE30" i="25"/>
  <c r="BE131" i="25" s="1"/>
  <c r="AW30" i="25"/>
  <c r="AW131" i="25" s="1"/>
  <c r="AN30" i="25"/>
  <c r="AN131" i="25" s="1"/>
  <c r="AG30" i="25"/>
  <c r="AG131" i="25" s="1"/>
  <c r="BD30" i="25"/>
  <c r="BD131" i="25" s="1"/>
  <c r="BG107" i="25"/>
  <c r="BG112" i="25"/>
  <c r="BG114" i="25"/>
  <c r="R114" i="25"/>
  <c r="BG121" i="25"/>
  <c r="R121" i="25"/>
  <c r="BB119" i="25" s="1"/>
  <c r="BG113" i="25"/>
  <c r="R113" i="25"/>
  <c r="AY113" i="25" s="1"/>
  <c r="BG106" i="25"/>
  <c r="AS105" i="25"/>
  <c r="AR105" i="25"/>
  <c r="AP105" i="25"/>
  <c r="R106" i="25"/>
  <c r="R105" i="25" s="1"/>
  <c r="BG111" i="25"/>
  <c r="R111" i="25"/>
  <c r="BG109" i="25"/>
  <c r="BG85" i="25"/>
  <c r="BG93" i="25"/>
  <c r="BG118" i="25"/>
  <c r="BG124" i="25"/>
  <c r="BG79" i="25"/>
  <c r="BG123" i="25"/>
  <c r="R123" i="25"/>
  <c r="R79" i="25"/>
  <c r="BG87" i="25"/>
  <c r="R87" i="25"/>
  <c r="BB78" i="25" s="1"/>
  <c r="BG120" i="25"/>
  <c r="BG90" i="25"/>
  <c r="BG88" i="25" s="1"/>
  <c r="BG108" i="25"/>
  <c r="R108" i="25"/>
  <c r="R90" i="25"/>
  <c r="R120" i="25"/>
  <c r="BG86" i="25"/>
  <c r="R92" i="25"/>
  <c r="R91" i="25" s="1"/>
  <c r="R86" i="25"/>
  <c r="AS78" i="25" s="1"/>
  <c r="BG92" i="25"/>
  <c r="AY91" i="25"/>
  <c r="AX91" i="25"/>
  <c r="AX71" i="25" s="1"/>
  <c r="AV91" i="25"/>
  <c r="BG117" i="25"/>
  <c r="BG81" i="25"/>
  <c r="BG84" i="25"/>
  <c r="BG82" i="25"/>
  <c r="BG83" i="25"/>
  <c r="BG80" i="25"/>
  <c r="R80" i="25"/>
  <c r="R82" i="25"/>
  <c r="AI82" i="25" s="1"/>
  <c r="R84" i="25"/>
  <c r="AM84" i="25" s="1"/>
  <c r="R81" i="25"/>
  <c r="AI81" i="25" s="1"/>
  <c r="R117" i="25"/>
  <c r="BB117" i="25" s="1"/>
  <c r="AS71" i="25" l="1"/>
  <c r="P105" i="25"/>
  <c r="P71" i="25" s="1"/>
  <c r="AR71" i="25"/>
  <c r="AQ139" i="25"/>
  <c r="AJ139" i="25"/>
  <c r="BN134" i="25"/>
  <c r="AD139" i="25"/>
  <c r="BN33" i="25"/>
  <c r="AW139" i="25"/>
  <c r="BG91" i="25"/>
  <c r="BG119" i="25"/>
  <c r="AY110" i="25"/>
  <c r="AY71" i="25" s="1"/>
  <c r="BA30" i="25"/>
  <c r="BA110" i="25"/>
  <c r="BA71" i="25" s="1"/>
  <c r="BB122" i="25"/>
  <c r="R122" i="25"/>
  <c r="AV119" i="25"/>
  <c r="AV71" i="25" s="1"/>
  <c r="R119" i="25"/>
  <c r="BG105" i="25"/>
  <c r="AI78" i="25"/>
  <c r="AI71" i="25" s="1"/>
  <c r="AM78" i="25"/>
  <c r="AM88" i="25"/>
  <c r="R88" i="25"/>
  <c r="AP71" i="25"/>
  <c r="AC79" i="25"/>
  <c r="AC78" i="25" s="1"/>
  <c r="AC71" i="25" s="1"/>
  <c r="R78" i="25"/>
  <c r="BG122" i="25"/>
  <c r="BG78" i="25"/>
  <c r="AF78" i="25"/>
  <c r="AF71" i="25" s="1"/>
  <c r="AS52" i="25"/>
  <c r="AS50" i="25" s="1"/>
  <c r="R52" i="25"/>
  <c r="BG116" i="25"/>
  <c r="BG115" i="25"/>
  <c r="BB110" i="25"/>
  <c r="BB30" i="25" s="1"/>
  <c r="R115" i="25"/>
  <c r="R110" i="25" s="1"/>
  <c r="BG64" i="25"/>
  <c r="BG63" i="25"/>
  <c r="AY59" i="25"/>
  <c r="AV59" i="25"/>
  <c r="BG69" i="25"/>
  <c r="BG70" i="25"/>
  <c r="BG68" i="25"/>
  <c r="R68" i="25"/>
  <c r="R65" i="25" s="1"/>
  <c r="BG67" i="25"/>
  <c r="BG66" i="25"/>
  <c r="BG49" i="25"/>
  <c r="R49" i="25"/>
  <c r="AP49" i="25" s="1"/>
  <c r="BG61" i="25"/>
  <c r="BG62" i="25"/>
  <c r="BG60" i="25"/>
  <c r="AP59" i="25"/>
  <c r="BG48" i="25"/>
  <c r="BG47" i="25"/>
  <c r="R47" i="25"/>
  <c r="BG51" i="25"/>
  <c r="R51" i="25"/>
  <c r="BG44" i="25"/>
  <c r="R44" i="25"/>
  <c r="BG53" i="25"/>
  <c r="BG46" i="25"/>
  <c r="R46" i="25"/>
  <c r="R45" i="25"/>
  <c r="AM45" i="25" s="1"/>
  <c r="AM43" i="25" s="1"/>
  <c r="BG41" i="25"/>
  <c r="BG40" i="25" s="1"/>
  <c r="AI40" i="25"/>
  <c r="AH40" i="25"/>
  <c r="R41" i="25"/>
  <c r="R40" i="25" s="1"/>
  <c r="AF39" i="25"/>
  <c r="AF36" i="25" s="1"/>
  <c r="BG38" i="25"/>
  <c r="BG36" i="25" s="1"/>
  <c r="R39" i="25"/>
  <c r="R36" i="25" s="1"/>
  <c r="R32" i="25"/>
  <c r="R71" i="25" l="1"/>
  <c r="AM71" i="25"/>
  <c r="BB71" i="25"/>
  <c r="BB131" i="25" s="1"/>
  <c r="BA133" i="25" s="1"/>
  <c r="BN72" i="25"/>
  <c r="BG110" i="25"/>
  <c r="BG71" i="25" s="1"/>
  <c r="R43" i="25"/>
  <c r="BG50" i="25"/>
  <c r="BG43" i="25"/>
  <c r="AP43" i="25"/>
  <c r="BG59" i="25"/>
  <c r="BG65" i="25"/>
  <c r="BA131" i="25"/>
  <c r="BA138" i="25" s="1"/>
  <c r="AY65" i="25"/>
  <c r="AY30" i="25" s="1"/>
  <c r="AY131" i="25" s="1"/>
  <c r="AX133" i="25" s="1"/>
  <c r="AV65" i="25"/>
  <c r="AS59" i="25"/>
  <c r="AS30" i="25" s="1"/>
  <c r="AS131" i="25" s="1"/>
  <c r="AR133" i="25" s="1"/>
  <c r="AH30" i="25"/>
  <c r="AH131" i="25" s="1"/>
  <c r="AH138" i="25" s="1"/>
  <c r="R59" i="25"/>
  <c r="T59" i="25"/>
  <c r="R53" i="25"/>
  <c r="R50" i="25" s="1"/>
  <c r="V31" i="25"/>
  <c r="V30" i="25" s="1"/>
  <c r="V131" i="25" s="1"/>
  <c r="X31" i="25"/>
  <c r="X30" i="25" s="1"/>
  <c r="X131" i="25" s="1"/>
  <c r="Z30" i="25"/>
  <c r="Z131" i="25" s="1"/>
  <c r="AC32" i="25"/>
  <c r="AC31" i="25" s="1"/>
  <c r="AB32" i="25"/>
  <c r="AE33" i="25"/>
  <c r="BG35" i="25"/>
  <c r="BG31" i="25" s="1"/>
  <c r="AK35" i="25"/>
  <c r="R35" i="25"/>
  <c r="AM35" i="25" s="1"/>
  <c r="AM31" i="25" s="1"/>
  <c r="R33" i="25"/>
  <c r="R34" i="25"/>
  <c r="AI34" i="25" s="1"/>
  <c r="AI31" i="25" s="1"/>
  <c r="BG30" i="25" l="1"/>
  <c r="BG131" i="25" s="1"/>
  <c r="BT141" i="25" s="1"/>
  <c r="BN73" i="25"/>
  <c r="R31" i="25"/>
  <c r="AE31" i="25"/>
  <c r="AE30" i="25" s="1"/>
  <c r="AE131" i="25" s="1"/>
  <c r="AE138" i="25" s="1"/>
  <c r="AB31" i="25"/>
  <c r="AB30" i="25" s="1"/>
  <c r="AK31" i="25"/>
  <c r="AK30" i="25" s="1"/>
  <c r="AK131" i="25" s="1"/>
  <c r="AK138" i="25" s="1"/>
  <c r="AP30" i="25"/>
  <c r="AP131" i="25" s="1"/>
  <c r="AO133" i="25" s="1"/>
  <c r="AI30" i="25"/>
  <c r="AI131" i="25" s="1"/>
  <c r="AH133" i="25" s="1"/>
  <c r="AC30" i="25"/>
  <c r="AM30" i="25"/>
  <c r="AM131" i="25" s="1"/>
  <c r="AK133" i="25" s="1"/>
  <c r="T30" i="25"/>
  <c r="AV30" i="25"/>
  <c r="AV131" i="25" s="1"/>
  <c r="AU133" i="25" s="1"/>
  <c r="AF33" i="25"/>
  <c r="BB16" i="25"/>
  <c r="BI16" i="25" s="1"/>
  <c r="BB17" i="25"/>
  <c r="BI17" i="25" s="1"/>
  <c r="BB18" i="25"/>
  <c r="BI18" i="25" s="1"/>
  <c r="BB19" i="25"/>
  <c r="BI19" i="25" s="1"/>
  <c r="BB15" i="25"/>
  <c r="BI15" i="25" s="1"/>
  <c r="BC20" i="25"/>
  <c r="BD20" i="25"/>
  <c r="BE20" i="25"/>
  <c r="BG20" i="25"/>
  <c r="BH20" i="25"/>
  <c r="BF20" i="25"/>
  <c r="T131" i="25" l="1"/>
  <c r="BN133" i="25" s="1"/>
  <c r="BN32" i="25"/>
  <c r="AC131" i="25"/>
  <c r="AB131" i="25"/>
  <c r="AF31" i="25"/>
  <c r="AF30" i="25" s="1"/>
  <c r="AF131" i="25" s="1"/>
  <c r="AE133" i="25" s="1"/>
  <c r="R30" i="25"/>
  <c r="BI20" i="25"/>
  <c r="BB20" i="25"/>
  <c r="AR59" i="25"/>
  <c r="AR30" i="25" s="1"/>
  <c r="AR131" i="25" s="1"/>
  <c r="AR138" i="25" s="1"/>
  <c r="P59" i="25"/>
  <c r="AX59" i="25"/>
  <c r="AB138" i="25" l="1"/>
  <c r="R131" i="25"/>
  <c r="BV70" i="25" s="1"/>
  <c r="BN31" i="25"/>
  <c r="AB133" i="25"/>
  <c r="BN132" i="25"/>
  <c r="P68" i="25"/>
  <c r="P65" i="25" s="1"/>
  <c r="P30" i="25" s="1"/>
  <c r="P131" i="25" s="1"/>
  <c r="AX65" i="25"/>
  <c r="AX30" i="25" s="1"/>
  <c r="BV26" i="25" l="1"/>
  <c r="AX131" i="25"/>
  <c r="BN30" i="25"/>
  <c r="AX138" i="25" l="1"/>
  <c r="BN131" i="25"/>
</calcChain>
</file>

<file path=xl/sharedStrings.xml><?xml version="1.0" encoding="utf-8"?>
<sst xmlns="http://schemas.openxmlformats.org/spreadsheetml/2006/main" count="807" uniqueCount="452">
  <si>
    <t>: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</si>
  <si>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</si>
  <si>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</si>
  <si>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</si>
  <si>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</si>
  <si>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</si>
  <si>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</si>
  <si>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</si>
  <si>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</si>
  <si>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</si>
  <si>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</si>
  <si>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май</t>
  </si>
  <si>
    <t>–</t>
  </si>
  <si>
    <t xml:space="preserve">№
п/п
</t>
  </si>
  <si>
    <t>1.1.2</t>
  </si>
  <si>
    <t>IV курс</t>
  </si>
  <si>
    <t>IV</t>
  </si>
  <si>
    <t>4</t>
  </si>
  <si>
    <t>3</t>
  </si>
  <si>
    <t>1.1.3</t>
  </si>
  <si>
    <t>1.1.1</t>
  </si>
  <si>
    <t>/</t>
  </si>
  <si>
    <t>УК-1</t>
  </si>
  <si>
    <t>УК-2</t>
  </si>
  <si>
    <t>УК-3</t>
  </si>
  <si>
    <t>БПК-1</t>
  </si>
  <si>
    <t>УК-4</t>
  </si>
  <si>
    <t>БПК-5</t>
  </si>
  <si>
    <t>БПК-6</t>
  </si>
  <si>
    <t>УК-7</t>
  </si>
  <si>
    <t>СК-1</t>
  </si>
  <si>
    <t>СК-2</t>
  </si>
  <si>
    <t>СК-3</t>
  </si>
  <si>
    <t>СК-4</t>
  </si>
  <si>
    <t>СК-5</t>
  </si>
  <si>
    <t>СК-6</t>
  </si>
  <si>
    <t>УК-5</t>
  </si>
  <si>
    <t>УК-6</t>
  </si>
  <si>
    <t>1.1.4</t>
  </si>
  <si>
    <t>УК-8</t>
  </si>
  <si>
    <t>УК-9</t>
  </si>
  <si>
    <t>УК-10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</si>
  <si>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</si>
  <si>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</si>
  <si>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</si>
  <si>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</si>
  <si>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</si>
  <si>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</si>
  <si>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</si>
  <si>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</si>
  <si>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O</t>
  </si>
  <si>
    <t>УТВЕРЖДАЮ</t>
  </si>
  <si>
    <t>МИНИСТЕРСТВО ОБРАЗОВАНИЯ РЕСПУБЛИКИ БЕЛАРУСЬ</t>
  </si>
  <si>
    <t>ТИПОВОЙ   УЧЕБНЫЙ   ПЛАН</t>
  </si>
  <si>
    <t>II. Сводные данные по бюджету
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</si>
  <si>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</si>
  <si>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</si>
  <si>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</si>
  <si>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</si>
  <si>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</si>
  <si>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</si>
  <si>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</si>
  <si>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</si>
  <si>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</si>
  <si>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</si>
  <si>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</si>
  <si>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 xml:space="preserve">   I. График образовательного процесса</t>
  </si>
  <si>
    <t>Обозначения</t>
  </si>
  <si>
    <t>Количество академических часов</t>
  </si>
  <si>
    <t>Зачеты</t>
  </si>
  <si>
    <t>Всего</t>
  </si>
  <si>
    <t>Аудиторных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</si>
  <si>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</si>
  <si>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</si>
  <si>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</si>
  <si>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</si>
  <si>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</si>
  <si>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Из них</t>
  </si>
  <si>
    <t>ГОСУДАРСТВЕННЫЙ КОМПОНЕНТ</t>
  </si>
  <si>
    <t>Всего часов</t>
  </si>
  <si>
    <t>Ауд. часов</t>
  </si>
  <si>
    <t>Зач. единиц</t>
  </si>
  <si>
    <t>Код компетенции</t>
  </si>
  <si>
    <t>каникулы</t>
  </si>
  <si>
    <t>всего</t>
  </si>
  <si>
    <t>теоретическое обучение</t>
  </si>
  <si>
    <t>экзаменационная сессия</t>
  </si>
  <si>
    <t>- учебная практика</t>
  </si>
  <si>
    <t>- производственная практика</t>
  </si>
  <si>
    <t>дипломное проектирование</t>
  </si>
  <si>
    <t>итоговая аттестация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</si>
  <si>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</si>
  <si>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</si>
  <si>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ФАКУЛЬТАТИВНЫЕ ДИСЦИПЛИНЫ</t>
  </si>
  <si>
    <t>ДОПОЛНИТЕЛЬНЫЕ ВИДЫ ОБУЧЕНИЯ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</si>
  <si>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</si>
  <si>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</si>
  <si>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</si>
  <si>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</si>
  <si>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</si>
  <si>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</si>
  <si>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Название практики</t>
  </si>
  <si>
    <t>Семестр</t>
  </si>
  <si>
    <t>Недель</t>
  </si>
  <si>
    <t>Зачетных единиц</t>
  </si>
  <si>
    <t>V. Производственные практики</t>
  </si>
  <si>
    <t>VI. Дипломное проектирование</t>
  </si>
  <si>
    <t>VII. Итоговая аттестация</t>
  </si>
  <si>
    <t>VIII. Матрица компетенций</t>
  </si>
  <si>
    <t>Эксперт-нормоконтролер</t>
  </si>
  <si>
    <t>V курс</t>
  </si>
  <si>
    <t xml:space="preserve">10 семестр
</t>
  </si>
  <si>
    <t>V</t>
  </si>
  <si>
    <t>Теоретическое обучение</t>
  </si>
  <si>
    <t>Учебные практики</t>
  </si>
  <si>
    <t>Производственные  практики</t>
  </si>
  <si>
    <t>Дипломное проектирование</t>
  </si>
  <si>
    <t>Итоговая  аттестация</t>
  </si>
  <si>
    <t>Каникулы</t>
  </si>
  <si>
    <t>Всего зачетных единиц</t>
  </si>
  <si>
    <t xml:space="preserve">Первый заместитель </t>
  </si>
  <si>
    <t xml:space="preserve">Министра образования </t>
  </si>
  <si>
    <t>Республики Беларусь</t>
  </si>
  <si>
    <t>И.А. Старовойтова</t>
  </si>
  <si>
    <t>Код компе- тенции</t>
  </si>
  <si>
    <t>III. План образовательного процесса</t>
  </si>
  <si>
    <t>Экзаменационные  сессии</t>
  </si>
  <si>
    <t>КОМПОНЕНТ УЧРЕЖДЕНИЯ ВЫСШЕГО ОБРАЗОВАНИЯ</t>
  </si>
  <si>
    <t>Наименование компетенции</t>
  </si>
  <si>
    <t>Код модуля, учебной дисциплины</t>
  </si>
  <si>
    <t>БПК-7</t>
  </si>
  <si>
    <t>Название модуля,
учебной дисциплины,
  курсового проекта 
(курсовой работы)</t>
  </si>
  <si>
    <t>Количество часов учебных занятий</t>
  </si>
  <si>
    <t xml:space="preserve"> С.А. Касперович</t>
  </si>
  <si>
    <t>И.В. Титович</t>
  </si>
  <si>
    <t>С.А. Касперович</t>
  </si>
  <si>
    <t xml:space="preserve">И.В. Титович </t>
  </si>
  <si>
    <t>инженер-строитель</t>
  </si>
  <si>
    <t>X</t>
  </si>
  <si>
    <t>О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</si>
  <si>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</si>
  <si>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</si>
  <si>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</si>
  <si>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</si>
  <si>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</si>
  <si>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1.2.1</t>
  </si>
  <si>
    <t>Математика</t>
  </si>
  <si>
    <t>Физика</t>
  </si>
  <si>
    <t>1.2.2</t>
  </si>
  <si>
    <t>1,2,3</t>
  </si>
  <si>
    <t>Химия</t>
  </si>
  <si>
    <t>1</t>
  </si>
  <si>
    <t>Информатика</t>
  </si>
  <si>
    <t>Механика жидкости и газа</t>
  </si>
  <si>
    <t>Теоретическая механика</t>
  </si>
  <si>
    <t>Иностранный язык</t>
  </si>
  <si>
    <t>Техническая термодинамика</t>
  </si>
  <si>
    <t>Охрана труда в строительстве</t>
  </si>
  <si>
    <t>Начертательная геометрия и 
инженерная графика</t>
  </si>
  <si>
    <t>Основы эколого-энергетической устойчивости производства</t>
  </si>
  <si>
    <t>Строительная теплофизика</t>
  </si>
  <si>
    <t>Курсовая работа по учебной дисциплине "Строительная теплофизика"</t>
  </si>
  <si>
    <t>Отопление</t>
  </si>
  <si>
    <t>5,6</t>
  </si>
  <si>
    <t>Курсовая работа по учебной дисциплине "Отопление"</t>
  </si>
  <si>
    <t>Курсовой проект по учебной дисциплине "Отопление"</t>
  </si>
  <si>
    <t>Насосы, вентиляторы и компрессоры</t>
  </si>
  <si>
    <t>Газоснабжение</t>
  </si>
  <si>
    <t>7,8</t>
  </si>
  <si>
    <t>Курсовой проект по учебной дисциплине "Газоснабжение"</t>
  </si>
  <si>
    <t>Теплоснабжение</t>
  </si>
  <si>
    <t>Курсовая работа по учебной дисциплине "Теплоснабжение"</t>
  </si>
  <si>
    <t>Курсовой проект по учебной дисциплине "Теплоснабжение"</t>
  </si>
  <si>
    <t>Вентиляция</t>
  </si>
  <si>
    <t>Организация, планирование и управление  производством</t>
  </si>
  <si>
    <t>Курсовой проект по учебной дисциплине "Организация, планирование и управление  производством"</t>
  </si>
  <si>
    <t>Инженерная геодезия</t>
  </si>
  <si>
    <t>Строительная механика</t>
  </si>
  <si>
    <t>Сопротивление материалов</t>
  </si>
  <si>
    <t>Архитектура и строительные конструкции</t>
  </si>
  <si>
    <t>Строительное материаловедение</t>
  </si>
  <si>
    <t>Экономика производства</t>
  </si>
  <si>
    <t>Кондиционирование воздуха и холодоснабжение</t>
  </si>
  <si>
    <t>Электротехника и электрооборудование</t>
  </si>
  <si>
    <t>Водоснабжение и водоотведение</t>
  </si>
  <si>
    <t>Энергосберегающие, перспективные и нетрадиционные системы ТГВ</t>
  </si>
  <si>
    <t>Метрология, стандартизация и сертификация</t>
  </si>
  <si>
    <t>Введение в инженерное образование</t>
  </si>
  <si>
    <t>Технология строительных и монтажных работ</t>
  </si>
  <si>
    <t>Теплогенерирующие установки</t>
  </si>
  <si>
    <t>Автоматизация и управление процессами в системах ТГВ</t>
  </si>
  <si>
    <t>Очистка вентвыбросов и ресурсосбережение</t>
  </si>
  <si>
    <t>Маркетинг и менеджмент</t>
  </si>
  <si>
    <t>Курсовой проект по учебной дисциплине "Технология строитеных и монтажных работ"</t>
  </si>
  <si>
    <t>Коррупция и ее общественная опасность</t>
  </si>
  <si>
    <t>Физическая культура</t>
  </si>
  <si>
    <t>/10</t>
  </si>
  <si>
    <t>/68</t>
  </si>
  <si>
    <t>Социально-гуманитарный модуль 2</t>
  </si>
  <si>
    <t>Модуль "Безопасность жизнедеятельности"</t>
  </si>
  <si>
    <t>Защита населения и объектов от чрезвычайных ситуаций. Радиационная безопасность</t>
  </si>
  <si>
    <t>1.3.1</t>
  </si>
  <si>
    <t>1.4.2</t>
  </si>
  <si>
    <t>1.4.3</t>
  </si>
  <si>
    <t>1.6.1</t>
  </si>
  <si>
    <t>1.5.1</t>
  </si>
  <si>
    <t>1.5.2</t>
  </si>
  <si>
    <t>1.5.3</t>
  </si>
  <si>
    <t>1.7.1</t>
  </si>
  <si>
    <t>1.7.2</t>
  </si>
  <si>
    <t>1.7.3</t>
  </si>
  <si>
    <t>1.7.4</t>
  </si>
  <si>
    <t>1.7.5</t>
  </si>
  <si>
    <t>Модуль "Информационные технологии"</t>
  </si>
  <si>
    <t>Модуль "Научная и инновационная деятельность"</t>
  </si>
  <si>
    <t>2.2.1</t>
  </si>
  <si>
    <t>2.2.2</t>
  </si>
  <si>
    <t>2.3.1</t>
  </si>
  <si>
    <t>2.3.2</t>
  </si>
  <si>
    <t>2.3.3</t>
  </si>
  <si>
    <t>2.3.4</t>
  </si>
  <si>
    <t>2.3.5</t>
  </si>
  <si>
    <t>2.3.6</t>
  </si>
  <si>
    <t>2.3.7</t>
  </si>
  <si>
    <t>2.4.1</t>
  </si>
  <si>
    <t>2.5.1</t>
  </si>
  <si>
    <t>Модуль "Системы обеспечения микроклимата помещений 2"</t>
  </si>
  <si>
    <t>2.6.1</t>
  </si>
  <si>
    <t>2.9.1</t>
  </si>
  <si>
    <t>2.9.2</t>
  </si>
  <si>
    <t>Модуль "Технология, организация, экономика и управление производством"</t>
  </si>
  <si>
    <t>2.10.1</t>
  </si>
  <si>
    <t>2.10.2</t>
  </si>
  <si>
    <t>Модуль "Энерго- и ресурсосбережение"</t>
  </si>
  <si>
    <t>2.3.8</t>
  </si>
  <si>
    <t>2.1.1</t>
  </si>
  <si>
    <t>2.1.2</t>
  </si>
  <si>
    <t>BIM-технологии в проектировании систем теплогазоснабжения и вентиляции</t>
  </si>
  <si>
    <t>/16</t>
  </si>
  <si>
    <t>1.3</t>
  </si>
  <si>
    <t>1.4.1</t>
  </si>
  <si>
    <t>1.4.4</t>
  </si>
  <si>
    <t>1.4.5</t>
  </si>
  <si>
    <t>1.6.3</t>
  </si>
  <si>
    <t>1.6.2</t>
  </si>
  <si>
    <t>1.6.4</t>
  </si>
  <si>
    <t>1.6.5</t>
  </si>
  <si>
    <t>1,2</t>
  </si>
  <si>
    <t>Геодезическая</t>
  </si>
  <si>
    <t>Ознакомительная</t>
  </si>
  <si>
    <t>Технологическая</t>
  </si>
  <si>
    <t>Организационно-
технологическая</t>
  </si>
  <si>
    <t>Преддипломная</t>
  </si>
  <si>
    <t>Курсовая работа по учебной дисциплине "Теплогенерирующие установки"</t>
  </si>
  <si>
    <t>1,3</t>
  </si>
  <si>
    <t>2,3</t>
  </si>
  <si>
    <t>Продолжение типового учебного плана по специальности 1-70 04 02 "Теплогазоснабжение, вентиляция и охрана воздушного бассейна", регистрационный № ____________________</t>
  </si>
  <si>
    <t>4.1</t>
  </si>
  <si>
    <t>3.1</t>
  </si>
  <si>
    <t>3.2</t>
  </si>
  <si>
    <t>3.3</t>
  </si>
  <si>
    <t>2.9</t>
  </si>
  <si>
    <t>2.8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</si>
  <si>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</si>
  <si>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</si>
  <si>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</si>
  <si>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</si>
  <si>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</si>
  <si>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</si>
  <si>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7 семестр,
15 недель</t>
  </si>
  <si>
    <t>8 семестр,
17 недель</t>
  </si>
  <si>
    <t>9 семестр,
16 недель</t>
  </si>
  <si>
    <t>1.1</t>
  </si>
  <si>
    <t>1.2</t>
  </si>
  <si>
    <t xml:space="preserve"> 1.4</t>
  </si>
  <si>
    <t>1.6</t>
  </si>
  <si>
    <t xml:space="preserve"> 1.5</t>
  </si>
  <si>
    <t>1.7</t>
  </si>
  <si>
    <t xml:space="preserve"> 2.1</t>
  </si>
  <si>
    <t xml:space="preserve"> 2.2</t>
  </si>
  <si>
    <t>2.3</t>
  </si>
  <si>
    <t>Курсовая работа по учебной дисциплине "Архитектура и строительные конструкции"</t>
  </si>
  <si>
    <t xml:space="preserve">Белорусский язык (профессиональная лексика) </t>
  </si>
  <si>
    <t xml:space="preserve">Автоматизированное проектирование систем ТГВ </t>
  </si>
  <si>
    <t>2.6</t>
  </si>
  <si>
    <t>Курсовая работа по учебной дисциплине "Кондиционирование воздуха и холодоснабжение"</t>
  </si>
  <si>
    <t>Курсовые проекты по учебной дисциплине "Вентиляция"</t>
  </si>
  <si>
    <t>Курсовая работа по учебной  дисциплине "Водоснабжение и водоотведение"</t>
  </si>
  <si>
    <t>Курсовая работа по учебной дисциплине "Экономика производства"</t>
  </si>
  <si>
    <t xml:space="preserve"> 2.10</t>
  </si>
  <si>
    <t>/30</t>
  </si>
  <si>
    <t>/34</t>
  </si>
  <si>
    <t>Модуль "Системы обеспечения микроклимата помещений 1"</t>
  </si>
  <si>
    <t>Применять законы статики, кинематики и динамики при выполнении практических расчетов элементов строительных конструкций на прочность, жесткость и устойчивость</t>
  </si>
  <si>
    <t>Применять законы электротехники для исследования режимов работы электротехнических установок</t>
  </si>
  <si>
    <t>6,7</t>
  </si>
  <si>
    <t>Модуль 
"Общепрофессиональные дисциплины 1"</t>
  </si>
  <si>
    <t>2.7</t>
  </si>
  <si>
    <r>
      <rPr>
        <u/>
        <sz val="50"/>
        <color indexed="8"/>
        <rFont val="Times New Roman"/>
        <family val="1"/>
        <charset val="204"/>
      </rPr>
      <t xml:space="preserve">29 </t>
    </r>
    <r>
      <rPr>
        <sz val="50"/>
        <color indexed="8"/>
        <rFont val="Times New Roman"/>
        <family val="1"/>
        <charset val="204"/>
      </rPr>
      <t xml:space="preserve">
09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</si>
  <si>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10
</t>
    </r>
  </si>
  <si>
    <r>
      <rPr>
        <u/>
        <sz val="50"/>
        <color indexed="8"/>
        <rFont val="Times New Roman"/>
        <family val="1"/>
        <charset val="204"/>
      </rPr>
      <t xml:space="preserve">29 </t>
    </r>
    <r>
      <rPr>
        <sz val="50"/>
        <color indexed="8"/>
        <rFont val="Times New Roman"/>
        <family val="1"/>
        <charset val="204"/>
      </rPr>
      <t xml:space="preserve">
12
</t>
    </r>
  </si>
  <si>
    <r>
      <rPr>
        <u/>
        <sz val="50"/>
        <color indexed="8"/>
        <rFont val="Times New Roman"/>
        <family val="1"/>
        <charset val="204"/>
      </rPr>
      <t xml:space="preserve">26 </t>
    </r>
    <r>
      <rPr>
        <sz val="50"/>
        <color indexed="8"/>
        <rFont val="Times New Roman"/>
        <family val="1"/>
        <charset val="204"/>
      </rPr>
      <t xml:space="preserve">
01
</t>
    </r>
  </si>
  <si>
    <r>
      <rPr>
        <u/>
        <sz val="50"/>
        <color indexed="8"/>
        <rFont val="Times New Roman"/>
        <family val="1"/>
        <charset val="204"/>
      </rPr>
      <t xml:space="preserve">23 </t>
    </r>
    <r>
      <rPr>
        <sz val="50"/>
        <color indexed="8"/>
        <rFont val="Times New Roman"/>
        <family val="1"/>
        <charset val="204"/>
      </rPr>
      <t xml:space="preserve">
02
</t>
    </r>
  </si>
  <si>
    <r>
      <rPr>
        <u/>
        <sz val="50"/>
        <color indexed="8"/>
        <rFont val="Times New Roman"/>
        <family val="1"/>
        <charset val="204"/>
      </rPr>
      <t xml:space="preserve">30 </t>
    </r>
    <r>
      <rPr>
        <sz val="50"/>
        <color indexed="8"/>
        <rFont val="Times New Roman"/>
        <family val="1"/>
        <charset val="204"/>
      </rPr>
      <t xml:space="preserve">
03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</si>
  <si>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04
</t>
    </r>
  </si>
  <si>
    <r>
      <rPr>
        <u/>
        <sz val="50"/>
        <color indexed="8"/>
        <rFont val="Times New Roman"/>
        <family val="1"/>
        <charset val="204"/>
      </rPr>
      <t>29</t>
    </r>
    <r>
      <rPr>
        <sz val="50"/>
        <color indexed="8"/>
        <rFont val="Times New Roman"/>
        <family val="1"/>
        <charset val="204"/>
      </rPr>
      <t xml:space="preserve">
06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</si>
  <si>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07
</t>
    </r>
  </si>
  <si>
    <r>
      <t xml:space="preserve">05
</t>
    </r>
    <r>
      <rPr>
        <sz val="50"/>
        <color indexed="8"/>
        <rFont val="Times New Roman"/>
        <family val="1"/>
        <charset val="204"/>
      </rPr>
      <t>10</t>
    </r>
  </si>
  <si>
    <t>Защита дипломного проекта в ГЭК</t>
  </si>
  <si>
    <t>Проверка</t>
  </si>
  <si>
    <t>ауд</t>
  </si>
  <si>
    <t>ауд 2</t>
  </si>
  <si>
    <t>ВСЕГО</t>
  </si>
  <si>
    <t>зач. Ед.</t>
  </si>
  <si>
    <t>ауд2</t>
  </si>
  <si>
    <t>зач</t>
  </si>
  <si>
    <t>Проценты</t>
  </si>
  <si>
    <t xml:space="preserve">Проценты </t>
  </si>
  <si>
    <t>/4</t>
  </si>
  <si>
    <t>/64</t>
  </si>
  <si>
    <t>Диапазон 46-54</t>
  </si>
  <si>
    <t>Э.И. Батяновский</t>
  </si>
  <si>
    <t>С.Н. Леонович</t>
  </si>
  <si>
    <t>1.3.2</t>
  </si>
  <si>
    <t>Лингвистический модуль</t>
  </si>
  <si>
    <t xml:space="preserve"> 2.4</t>
  </si>
  <si>
    <t>2.4.2</t>
  </si>
  <si>
    <t>2.5</t>
  </si>
  <si>
    <t>1.2.3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</si>
  <si>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</si>
  <si>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>Владеть основами исследовательской деятельности, осуществлять поиск, анализ и синтез информации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</si>
  <si>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</si>
  <si>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</si>
  <si>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</si>
  <si>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</si>
  <si>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</si>
  <si>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</si>
  <si>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</si>
  <si>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</si>
  <si>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Использовать основные методы сбора, обработки и хранения информации, языки программирования для решения практических задач в области теплогазоснабжения и вентиляции</t>
  </si>
  <si>
    <t>Осуществлять  расчет режимов работы систем отопления, вентиляции и кондиционирования воздуха для подбора энергоэффективного оборудования</t>
  </si>
  <si>
    <t>Осуществлять оценку технологических процессов и устройств систем теплогазоснабжения и вентиляции с точки зрения их энергоэффективности и ресурсосбережения</t>
  </si>
  <si>
    <t>УК-5, 7</t>
  </si>
  <si>
    <t>УК-11</t>
  </si>
  <si>
    <t>Анализировать теоретико-методологические основы проблемы профессионального становления личности в процессе труда</t>
  </si>
  <si>
    <t>УК-12</t>
  </si>
  <si>
    <t>Оценивать основные события и этапы в истории для формирования целостного представления о развитии науки и техники</t>
  </si>
  <si>
    <t>УК-13</t>
  </si>
  <si>
    <t>Анализировать различные аспекты современных политических институтов, определять характеристики и виды политических систем</t>
  </si>
  <si>
    <t>УК-14</t>
  </si>
  <si>
    <t>Использовать формы, приемы, методы и законы интеллектуальной познавательной деятельности в профессиональной сфере</t>
  </si>
  <si>
    <t>УК-15</t>
  </si>
  <si>
    <t>Владеть навыками здоровьесбережения</t>
  </si>
  <si>
    <t>1.5</t>
  </si>
  <si>
    <t>БПК-2</t>
  </si>
  <si>
    <t>Применять различные способы графических построений  на плоскости и в пространстве, методы работы с графическими редакторами для создания строительных  чертежей с учетом Единой системы конструкторской документации</t>
  </si>
  <si>
    <t>БПК-3</t>
  </si>
  <si>
    <t>БПК-4</t>
  </si>
  <si>
    <t>СК-1, БПК-1</t>
  </si>
  <si>
    <t>СК-2, 4</t>
  </si>
  <si>
    <t>СК-7</t>
  </si>
  <si>
    <t>СК-8</t>
  </si>
  <si>
    <t xml:space="preserve">Осуществлять  расчет и анализ режимов работы систем кондиционирования воздуха, перспективы и направления их развития </t>
  </si>
  <si>
    <t>2.4</t>
  </si>
  <si>
    <t>СК-9</t>
  </si>
  <si>
    <t>СК-10</t>
  </si>
  <si>
    <t>СК-11</t>
  </si>
  <si>
    <t>СК-12</t>
  </si>
  <si>
    <t>СК-13</t>
  </si>
  <si>
    <t>СК-14</t>
  </si>
  <si>
    <t>СК-14, УК-1</t>
  </si>
  <si>
    <t>2.2</t>
  </si>
  <si>
    <t>1.2, 2.2</t>
  </si>
  <si>
    <t>2.3.3, 2.3.4, 2.3.5</t>
  </si>
  <si>
    <t>УК-1, 2</t>
  </si>
  <si>
    <t>2.3.1, 2.4</t>
  </si>
  <si>
    <t>1.4.6</t>
  </si>
  <si>
    <t>УК -1, 5, 6</t>
  </si>
  <si>
    <t>УК-1, 5, 6</t>
  </si>
  <si>
    <t>2.3.9</t>
  </si>
  <si>
    <t>2.5.2</t>
  </si>
  <si>
    <t>СК-8, БПК-6</t>
  </si>
  <si>
    <t>СК-9, БПК-7</t>
  </si>
  <si>
    <t>2.6.2</t>
  </si>
  <si>
    <t>СК-7, УК-2</t>
  </si>
  <si>
    <t>2.3.3, 2.3.6, 2.3.7</t>
  </si>
  <si>
    <t>Обеспечивать эколого-энергетическую безопасность процессов производства, здоровые и безопасные условия труда, защиту производственного персонала и населения от возможных последствий аварий и катастроф</t>
  </si>
  <si>
    <t>Квалификация</t>
  </si>
  <si>
    <t>Срок обучения  5 лет</t>
  </si>
  <si>
    <t>Модуль
 "Естественнонаучные дисциплины 1"</t>
  </si>
  <si>
    <t>Тепломассообмен</t>
  </si>
  <si>
    <t>Психология труда /
История науки и техники</t>
  </si>
  <si>
    <t>Политические институты и политические процессы / Логика</t>
  </si>
  <si>
    <t>Начальник Главного управления профессионального образования 
Министерства образования Республики Беларусь</t>
  </si>
  <si>
    <t>/472</t>
  </si>
  <si>
    <t>Использовать языковой материал в профессиональной области на белорусском языке</t>
  </si>
  <si>
    <t>Применять законы термодинамики, тепломассообмена, строительной теплофизики  для расчетов и проектирования систем теплогазоснабжения и вентиляции</t>
  </si>
  <si>
    <t>Применять знания конструктивных особенностей, принципов действия и области применения основных типов нагнетателей для их подбора и эксплуатации</t>
  </si>
  <si>
    <t>Применять методики расчета и подбора оборудования  систем теплогазоснабжения для анализа режимов, перспектив и направления их развития</t>
  </si>
  <si>
    <t>Применять  знания геодезического обеспечения для выполнения комплекса работ при строительстве систем теплогазоснабжения</t>
  </si>
  <si>
    <t>Осуществлять расчет и подбор теплогенерирующих установок для обеспечения эффективности систем теплогазоснабжения</t>
  </si>
  <si>
    <t>Применять методы расчета и подбора оборудования систем водоснабжения и водоотведения для решения прикладных и инженерных задач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</si>
  <si>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</si>
  <si>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Использовать основы планирования, проведения эксперимента и исследований, методы изобретательства и инновационной деятельности в профессиональной сфере</t>
  </si>
  <si>
    <t>Разработан в качестве примера реализации образовательного стандарта по специальности 1-70 04 02 "Теплогазоснабжение, вентиляция и охрана воздушного бассейна".</t>
  </si>
  <si>
    <t>Председатель НМС по строительству и архитектуре</t>
  </si>
  <si>
    <t>Председатель УМО по образованию 
в области строительства и архитектуры</t>
  </si>
  <si>
    <t>М.В. Шестаков</t>
  </si>
  <si>
    <t xml:space="preserve">Протокол № ____ от _________________ 2021 </t>
  </si>
  <si>
    <t>Модуль 
"Общепрофессиональные дисциплины 2"</t>
  </si>
  <si>
    <t>Использовать основные положения государственной системы стандартизации, правила указания норм точности, структуру и задачи Национальной системы подтверждения соответствия (НСПС) Республики Беларусь для оформления технической документации по процедурам сертификации и проведения испытаний оборудования систем теплогазоснабжения и вентиляции</t>
  </si>
  <si>
    <t>Применять современные методы и подходы в области строительных технологий, конструкций и материалов для решения прикладных и инженерных задач</t>
  </si>
  <si>
    <t>Применять основы технологии, экономики, организации и управления для проектирования, строительства и эксплуатации систем теплогазоснабжения и вентиляции</t>
  </si>
  <si>
    <t>Основы инновационной деятельности в проектировании и строительстве систем теплогазоснабжения и вентиляции</t>
  </si>
  <si>
    <t>Рекомендован к утверждению Президиумом Совета УМО по образованию
в области строительства и архитектуры</t>
  </si>
  <si>
    <t>УК-1, 5, 6, СК-4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</si>
  <si>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</si>
  <si>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</si>
  <si>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</si>
  <si>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</si>
  <si>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</si>
  <si>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</si>
  <si>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</si>
  <si>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</si>
  <si>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 xml:space="preserve"> 2.9</t>
  </si>
  <si>
    <t>КУРСЫ</t>
  </si>
  <si>
    <t>Модуль "Естественнонаучные дисциплины 2"</t>
  </si>
  <si>
    <t xml:space="preserve">Проректор по научно-методической работе Государственного учреждения образования
 "Республиканский институт высшей школы"
</t>
  </si>
  <si>
    <t>Проректор по научно-методической работе Государственного учреждения образования 
"Республиканский институт высшей школы"</t>
  </si>
  <si>
    <t>/1-8</t>
  </si>
  <si>
    <t>/468</t>
  </si>
  <si>
    <t>Применять знания основных видов строительных материалов и конструкций, технологию их изготовления в строительстве</t>
  </si>
  <si>
    <t>1.4.2, 1.4.3, 1.4.4, 1.4.5</t>
  </si>
  <si>
    <t>1.1.2, 1.1.4, 1.4.5, 1.6.2, 1.6.3, 1.6.5, 1.7.2, 1.7.4, 1.7.5, 2.3.7, 2.5.2, 2.6.2, 2.7, 2.8.2, 2.8.6, 2.8.8</t>
  </si>
  <si>
    <t>1.1.4, 1.4.5, 1.6.2, 1.6.3, 1.6.5, 1.7.2, 1.7.4, 1.7.5, 2.3.7, 2.5.2, 2.6.2, 2.7, 2.8.2, 2.8.6, 2.8.8</t>
  </si>
  <si>
    <t>1.7, 2.6, 2.9</t>
  </si>
  <si>
    <t>1.6, 2.5, 2.9</t>
  </si>
  <si>
    <t>1.4.5, 1.6.2, 1.6.3, 1.6.5, 1.7.2, 1.7.4, 1.7.5, 2.3.1, 2.3.7, 2.5.2, 2.6.2, 2.7, 2.8.2, 2.8.6, 2.8.8, 2.10.2</t>
  </si>
  <si>
    <t>Анализировать социально-значимые явления, события и процессы, использовать социологическую и экономическую информацию</t>
  </si>
  <si>
    <t>УК-4, 5, 6, 10</t>
  </si>
  <si>
    <t>УК-14 /
УК-15</t>
  </si>
  <si>
    <t>УК-16</t>
  </si>
  <si>
    <t>УК-12 /
УК-13</t>
  </si>
  <si>
    <t>Специальность 1-70 04 02  Теплогазоснабжение, вентиляция и охрана воздушного бассейна</t>
  </si>
  <si>
    <t>Регистрационный  № _______________</t>
  </si>
  <si>
    <r>
      <t>Основы управления интеллектуальной собственностью</t>
    </r>
    <r>
      <rPr>
        <vertAlign val="superscript"/>
        <sz val="58"/>
        <rFont val="Times New Roman"/>
        <family val="1"/>
        <charset val="204"/>
      </rPr>
      <t>1</t>
    </r>
  </si>
  <si>
    <r>
      <rPr>
        <vertAlign val="superscript"/>
        <sz val="58"/>
        <color indexed="8"/>
        <rFont val="Times New Roman"/>
        <family val="1"/>
        <charset val="204"/>
      </rPr>
      <t>1</t>
    </r>
    <r>
      <rPr>
        <sz val="58"/>
        <color indexed="8"/>
        <rFont val="Times New Roman"/>
        <family val="1"/>
        <charset val="204"/>
      </rPr>
      <t xml:space="preserve"> При составлении учебного плана учреждения высшего образования  по специальности 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</si>
  <si>
    <t>УК-1, 5, 6, 
БПК-3</t>
  </si>
  <si>
    <t>Модуль "Системы тепло- и 
газоснабжения 1"</t>
  </si>
  <si>
    <t>Модуль "Системы тепло- и 
газоснабжения 2"</t>
  </si>
  <si>
    <t>УК-1, 5, 6, 
СК-10</t>
  </si>
  <si>
    <t>СК-12, 
БПК-6,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</si>
</sst>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6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32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40"/>
      <color indexed="8"/>
      <name val="Times New Roman"/>
      <family val="1"/>
      <charset val="204"/>
    </font>
    <font>
      <sz val="40"/>
      <color indexed="10"/>
      <name val="Times New Roman"/>
      <family val="1"/>
      <charset val="204"/>
    </font>
    <font>
      <sz val="38"/>
      <color indexed="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6"/>
      <color indexed="8"/>
      <name val="Times New Roman"/>
      <family val="1"/>
      <charset val="204"/>
    </font>
    <font>
      <sz val="52"/>
      <color indexed="8"/>
      <name val="Times New Roman"/>
      <family val="1"/>
      <charset val="204"/>
    </font>
    <font>
      <b/>
      <sz val="52"/>
      <color indexed="8"/>
      <name val="Times New Roman"/>
      <family val="1"/>
      <charset val="204"/>
    </font>
    <font>
      <sz val="54"/>
      <color indexed="8"/>
      <name val="Times New Roman"/>
      <family val="1"/>
      <charset val="204"/>
    </font>
    <font>
      <sz val="56"/>
      <color indexed="8"/>
      <name val="Times New Roman"/>
      <family val="1"/>
      <charset val="204"/>
    </font>
    <font>
      <sz val="8"/>
      <name val="Arial Cyr"/>
      <charset val="204"/>
    </font>
    <font>
      <b/>
      <sz val="48"/>
      <color indexed="8"/>
      <name val="Times New Roman"/>
      <family val="1"/>
      <charset val="204"/>
    </font>
    <font>
      <sz val="42"/>
      <color indexed="8"/>
      <name val="Times New Roman"/>
      <family val="1"/>
      <charset val="204"/>
    </font>
    <font>
      <b/>
      <sz val="4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58"/>
      <color indexed="8"/>
      <name val="Times New Roman"/>
      <family val="1"/>
      <charset val="204"/>
    </font>
    <font>
      <sz val="4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60"/>
      <color indexed="8"/>
      <name val="Times New Roman"/>
      <family val="1"/>
      <charset val="204"/>
    </font>
    <font>
      <sz val="28"/>
      <name val="Times New Roman"/>
      <family val="1"/>
      <charset val="204"/>
    </font>
    <font>
      <sz val="50"/>
      <color indexed="8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sz val="50"/>
      <name val="Times New Roman"/>
      <family val="1"/>
      <charset val="204"/>
    </font>
    <font>
      <u/>
      <sz val="50"/>
      <color indexed="8"/>
      <name val="Times New Roman"/>
      <family val="1"/>
      <charset val="204"/>
    </font>
    <font>
      <sz val="58"/>
      <color indexed="8"/>
      <name val="Times New Roman"/>
      <family val="1"/>
      <charset val="204"/>
    </font>
    <font>
      <sz val="58"/>
      <name val="Times New Roman"/>
      <family val="1"/>
      <charset val="204"/>
    </font>
    <font>
      <b/>
      <sz val="58"/>
      <name val="Times New Roman"/>
      <family val="1"/>
      <charset val="204"/>
    </font>
    <font>
      <b/>
      <sz val="58"/>
      <color theme="0"/>
      <name val="Times New Roman"/>
      <family val="1"/>
      <charset val="204"/>
    </font>
    <font>
      <sz val="58"/>
      <color theme="0"/>
      <name val="Times New Roman"/>
      <family val="1"/>
      <charset val="204"/>
    </font>
    <font>
      <sz val="58"/>
      <color theme="1"/>
      <name val="Times New Roman"/>
      <family val="1"/>
      <charset val="204"/>
    </font>
    <font>
      <sz val="58"/>
      <color indexed="10"/>
      <name val="Times New Roman"/>
      <family val="1"/>
      <charset val="204"/>
    </font>
    <font>
      <i/>
      <sz val="58"/>
      <name val="Times New Roman"/>
      <family val="1"/>
      <charset val="204"/>
    </font>
    <font>
      <sz val="65"/>
      <color indexed="8"/>
      <name val="Times New Roman"/>
      <family val="1"/>
      <charset val="204"/>
    </font>
    <font>
      <b/>
      <sz val="65"/>
      <color indexed="8"/>
      <name val="Times New Roman"/>
      <family val="1"/>
      <charset val="204"/>
    </font>
    <font>
      <sz val="65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vertAlign val="superscript"/>
      <sz val="58"/>
      <name val="Times New Roman"/>
      <family val="1"/>
      <charset val="204"/>
    </font>
    <font>
      <vertAlign val="superscript"/>
      <sz val="58"/>
      <color indexed="8"/>
      <name val="Times New Roman"/>
      <family val="1"/>
      <charset val="204"/>
    </font>
    <font>
      <u/>
      <sz val="58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Protection="0"/>
    <xf numFmtId="0" fontId="1" fillId="0" borderId="0"/>
  </cellStyleXfs>
  <cellXfs count="1243">
    <xf numFmtId="0" fontId="0" fillId="0" borderId="0" xfId="0"/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vertical="top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/>
    <xf numFmtId="0" fontId="7" fillId="0" borderId="0" xfId="0" applyFont="1" applyFill="1" applyAlignment="1">
      <alignment horizontal="left"/>
    </xf>
    <xf numFmtId="0" fontId="6" fillId="0" borderId="1" xfId="0" applyFont="1" applyFill="1" applyBorder="1"/>
    <xf numFmtId="0" fontId="9" fillId="0" borderId="0" xfId="0" applyFont="1" applyFill="1" applyBorder="1"/>
    <xf numFmtId="0" fontId="9" fillId="0" borderId="2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Alignment="1">
      <alignment horizontal="left" vertical="top" wrapText="1"/>
    </xf>
    <xf numFmtId="0" fontId="7" fillId="0" borderId="0" xfId="0" applyFont="1" applyFill="1" applyBorder="1"/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164" fontId="8" fillId="0" borderId="0" xfId="0" applyNumberFormat="1" applyFont="1" applyFill="1"/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vertical="top"/>
    </xf>
    <xf numFmtId="0" fontId="10" fillId="0" borderId="0" xfId="0" applyFont="1" applyFill="1"/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1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2" borderId="0" xfId="0" applyFont="1" applyFill="1" applyBorder="1"/>
    <xf numFmtId="0" fontId="14" fillId="0" borderId="0" xfId="0" applyFont="1" applyFill="1" applyBorder="1"/>
    <xf numFmtId="0" fontId="14" fillId="0" borderId="0" xfId="0" applyFont="1" applyFill="1"/>
    <xf numFmtId="49" fontId="14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164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vertical="top"/>
    </xf>
    <xf numFmtId="164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164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/>
    <xf numFmtId="164" fontId="16" fillId="0" borderId="0" xfId="0" applyNumberFormat="1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18" fillId="0" borderId="0" xfId="0" applyFont="1" applyFill="1"/>
    <xf numFmtId="0" fontId="18" fillId="0" borderId="0" xfId="0" applyFont="1" applyFill="1" applyBorder="1"/>
    <xf numFmtId="0" fontId="18" fillId="0" borderId="0" xfId="0" applyFont="1" applyFill="1" applyBorder="1" applyAlignment="1"/>
    <xf numFmtId="0" fontId="6" fillId="4" borderId="0" xfId="0" applyFont="1" applyFill="1"/>
    <xf numFmtId="0" fontId="15" fillId="0" borderId="0" xfId="0" applyFont="1" applyFill="1" applyBorder="1" applyAlignment="1">
      <alignment horizontal="left"/>
    </xf>
    <xf numFmtId="164" fontId="13" fillId="0" borderId="0" xfId="0" applyNumberFormat="1" applyFont="1" applyFill="1"/>
    <xf numFmtId="0" fontId="1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49" fontId="22" fillId="0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/>
    <xf numFmtId="164" fontId="14" fillId="0" borderId="0" xfId="0" applyNumberFormat="1" applyFont="1" applyFill="1"/>
    <xf numFmtId="0" fontId="14" fillId="0" borderId="0" xfId="0" applyFont="1" applyFill="1" applyAlignment="1">
      <alignment horizontal="left"/>
    </xf>
    <xf numFmtId="164" fontId="6" fillId="0" borderId="0" xfId="0" applyNumberFormat="1" applyFont="1" applyFill="1"/>
    <xf numFmtId="49" fontId="6" fillId="0" borderId="0" xfId="0" applyNumberFormat="1" applyFont="1" applyFill="1"/>
    <xf numFmtId="0" fontId="26" fillId="0" borderId="0" xfId="0" applyFont="1" applyFill="1" applyBorder="1"/>
    <xf numFmtId="164" fontId="15" fillId="0" borderId="0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Fill="1"/>
    <xf numFmtId="0" fontId="6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27" fillId="0" borderId="0" xfId="1" applyFont="1" applyFill="1" applyBorder="1"/>
    <xf numFmtId="164" fontId="15" fillId="0" borderId="0" xfId="0" applyNumberFormat="1" applyFont="1" applyFill="1" applyBorder="1" applyAlignment="1">
      <alignment horizontal="center"/>
    </xf>
    <xf numFmtId="0" fontId="15" fillId="0" borderId="29" xfId="0" applyFont="1" applyFill="1" applyBorder="1"/>
    <xf numFmtId="0" fontId="3" fillId="0" borderId="0" xfId="0" applyFont="1" applyFill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9" fillId="0" borderId="1" xfId="0" applyFont="1" applyFill="1" applyBorder="1"/>
    <xf numFmtId="0" fontId="13" fillId="5" borderId="0" xfId="0" applyFont="1" applyFill="1"/>
    <xf numFmtId="49" fontId="14" fillId="5" borderId="0" xfId="0" applyNumberFormat="1" applyFont="1" applyFill="1"/>
    <xf numFmtId="49" fontId="6" fillId="5" borderId="0" xfId="0" applyNumberFormat="1" applyFont="1" applyFill="1"/>
    <xf numFmtId="0" fontId="15" fillId="5" borderId="0" xfId="0" applyFont="1" applyFill="1" applyAlignment="1">
      <alignment horizontal="left" vertical="top" wrapText="1"/>
    </xf>
    <xf numFmtId="0" fontId="15" fillId="5" borderId="0" xfId="0" applyFont="1" applyFill="1" applyBorder="1" applyAlignment="1">
      <alignment horizontal="center"/>
    </xf>
    <xf numFmtId="0" fontId="15" fillId="5" borderId="0" xfId="0" applyFont="1" applyFill="1"/>
    <xf numFmtId="0" fontId="15" fillId="5" borderId="0" xfId="0" applyFont="1" applyFill="1" applyBorder="1" applyAlignment="1">
      <alignment horizontal="center" vertical="top" wrapText="1"/>
    </xf>
    <xf numFmtId="0" fontId="16" fillId="5" borderId="0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vertical="top" wrapText="1"/>
    </xf>
    <xf numFmtId="0" fontId="8" fillId="5" borderId="0" xfId="0" applyFont="1" applyFill="1" applyBorder="1" applyAlignment="1">
      <alignment horizontal="center" vertical="top"/>
    </xf>
    <xf numFmtId="0" fontId="3" fillId="5" borderId="0" xfId="0" applyFont="1" applyFill="1" applyAlignment="1">
      <alignment vertical="top"/>
    </xf>
    <xf numFmtId="0" fontId="3" fillId="5" borderId="0" xfId="0" applyFont="1" applyFill="1"/>
    <xf numFmtId="0" fontId="13" fillId="5" borderId="0" xfId="0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/>
    </xf>
    <xf numFmtId="0" fontId="29" fillId="0" borderId="0" xfId="0" applyFont="1" applyFill="1"/>
    <xf numFmtId="0" fontId="29" fillId="0" borderId="0" xfId="0" applyFont="1" applyFill="1" applyAlignment="1"/>
    <xf numFmtId="0" fontId="29" fillId="0" borderId="0" xfId="0" applyFont="1" applyFill="1" applyAlignment="1">
      <alignment horizontal="left"/>
    </xf>
    <xf numFmtId="0" fontId="31" fillId="0" borderId="3" xfId="0" applyFont="1" applyFill="1" applyBorder="1" applyAlignment="1">
      <alignment horizontal="center" vertical="center"/>
    </xf>
    <xf numFmtId="1" fontId="31" fillId="5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top"/>
    </xf>
    <xf numFmtId="0" fontId="29" fillId="2" borderId="3" xfId="0" applyFont="1" applyFill="1" applyBorder="1" applyAlignment="1"/>
    <xf numFmtId="0" fontId="29" fillId="5" borderId="3" xfId="0" applyFont="1" applyFill="1" applyBorder="1" applyAlignment="1"/>
    <xf numFmtId="0" fontId="30" fillId="2" borderId="3" xfId="0" applyFont="1" applyFill="1" applyBorder="1" applyAlignment="1"/>
    <xf numFmtId="49" fontId="30" fillId="0" borderId="3" xfId="0" quotePrefix="1" applyNumberFormat="1" applyFont="1" applyFill="1" applyBorder="1" applyAlignment="1">
      <alignment horizontal="center" vertical="center"/>
    </xf>
    <xf numFmtId="0" fontId="30" fillId="2" borderId="3" xfId="0" quotePrefix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49" fontId="30" fillId="0" borderId="3" xfId="0" quotePrefix="1" applyNumberFormat="1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49" fontId="30" fillId="0" borderId="0" xfId="0" applyNumberFormat="1" applyFont="1" applyFill="1"/>
    <xf numFmtId="49" fontId="30" fillId="2" borderId="0" xfId="0" applyNumberFormat="1" applyFont="1" applyFill="1"/>
    <xf numFmtId="49" fontId="30" fillId="5" borderId="0" xfId="0" applyNumberFormat="1" applyFont="1" applyFill="1"/>
    <xf numFmtId="49" fontId="30" fillId="2" borderId="6" xfId="0" applyNumberFormat="1" applyFont="1" applyFill="1" applyBorder="1" applyAlignment="1">
      <alignment horizontal="center"/>
    </xf>
    <xf numFmtId="49" fontId="30" fillId="2" borderId="6" xfId="0" applyNumberFormat="1" applyFont="1" applyFill="1" applyBorder="1"/>
    <xf numFmtId="164" fontId="30" fillId="2" borderId="0" xfId="0" applyNumberFormat="1" applyFont="1" applyFill="1"/>
    <xf numFmtId="0" fontId="29" fillId="5" borderId="0" xfId="0" applyFont="1" applyFill="1"/>
    <xf numFmtId="0" fontId="29" fillId="5" borderId="0" xfId="0" applyFont="1" applyFill="1" applyAlignment="1">
      <alignment vertical="top"/>
    </xf>
    <xf numFmtId="0" fontId="13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31" fillId="2" borderId="0" xfId="0" quotePrefix="1" applyNumberFormat="1" applyFont="1" applyFill="1" applyBorder="1" applyAlignment="1">
      <alignment horizontal="center" vertical="center"/>
    </xf>
    <xf numFmtId="0" fontId="31" fillId="2" borderId="0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1" fontId="31" fillId="2" borderId="0" xfId="0" applyNumberFormat="1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1" fillId="2" borderId="0" xfId="0" applyNumberFormat="1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vertical="center"/>
    </xf>
    <xf numFmtId="0" fontId="29" fillId="0" borderId="0" xfId="0" applyFont="1" applyFill="1" applyBorder="1"/>
    <xf numFmtId="0" fontId="29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2" borderId="0" xfId="0" applyFont="1" applyFill="1" applyBorder="1"/>
    <xf numFmtId="49" fontId="29" fillId="0" borderId="0" xfId="0" applyNumberFormat="1" applyFont="1" applyFill="1"/>
    <xf numFmtId="0" fontId="29" fillId="5" borderId="0" xfId="0" applyFont="1" applyFill="1" applyBorder="1"/>
    <xf numFmtId="0" fontId="29" fillId="3" borderId="0" xfId="0" applyFont="1" applyFill="1" applyBorder="1"/>
    <xf numFmtId="0" fontId="29" fillId="3" borderId="0" xfId="0" applyFont="1" applyFill="1"/>
    <xf numFmtId="0" fontId="29" fillId="4" borderId="0" xfId="0" applyFont="1" applyFill="1" applyBorder="1"/>
    <xf numFmtId="0" fontId="29" fillId="4" borderId="0" xfId="0" applyFont="1" applyFill="1"/>
    <xf numFmtId="0" fontId="30" fillId="0" borderId="0" xfId="0" applyFont="1" applyFill="1" applyBorder="1"/>
    <xf numFmtId="0" fontId="30" fillId="0" borderId="0" xfId="0" applyFont="1" applyFill="1"/>
    <xf numFmtId="1" fontId="29" fillId="0" borderId="0" xfId="0" applyNumberFormat="1" applyFont="1" applyFill="1"/>
    <xf numFmtId="0" fontId="29" fillId="0" borderId="0" xfId="0" applyFont="1" applyFill="1" applyAlignment="1">
      <alignment horizontal="left" vertical="top" wrapText="1"/>
    </xf>
    <xf numFmtId="0" fontId="29" fillId="5" borderId="0" xfId="0" applyFont="1" applyFill="1" applyAlignment="1">
      <alignment horizontal="left" vertical="top" wrapText="1"/>
    </xf>
    <xf numFmtId="164" fontId="29" fillId="0" borderId="0" xfId="0" applyNumberFormat="1" applyFont="1" applyFill="1" applyAlignment="1">
      <alignment horizontal="left" vertical="top" wrapText="1"/>
    </xf>
    <xf numFmtId="0" fontId="29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 wrapText="1"/>
    </xf>
    <xf numFmtId="0" fontId="31" fillId="6" borderId="0" xfId="0" applyNumberFormat="1" applyFont="1" applyFill="1" applyBorder="1" applyAlignment="1">
      <alignment vertical="center"/>
    </xf>
    <xf numFmtId="0" fontId="30" fillId="5" borderId="0" xfId="0" applyFont="1" applyFill="1" applyBorder="1"/>
    <xf numFmtId="0" fontId="30" fillId="5" borderId="0" xfId="0" applyFont="1" applyFill="1"/>
    <xf numFmtId="0" fontId="29" fillId="0" borderId="0" xfId="0" applyFont="1" applyFill="1" applyAlignment="1">
      <alignment horizontal="left" vertical="top" wrapText="1"/>
    </xf>
    <xf numFmtId="0" fontId="29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1" fontId="31" fillId="0" borderId="0" xfId="0" applyNumberFormat="1" applyFont="1" applyFill="1" applyBorder="1" applyAlignment="1">
      <alignment horizontal="center" vertical="center"/>
    </xf>
    <xf numFmtId="0" fontId="31" fillId="0" borderId="0" xfId="0" quotePrefix="1" applyNumberFormat="1" applyFont="1" applyFill="1" applyBorder="1" applyAlignment="1">
      <alignment horizontal="center" vertical="center"/>
    </xf>
    <xf numFmtId="164" fontId="13" fillId="5" borderId="0" xfId="0" applyNumberFormat="1" applyFont="1" applyFill="1"/>
    <xf numFmtId="0" fontId="30" fillId="5" borderId="3" xfId="0" applyFont="1" applyFill="1" applyBorder="1" applyAlignment="1">
      <alignment horizontal="center" vertical="center"/>
    </xf>
    <xf numFmtId="0" fontId="14" fillId="5" borderId="0" xfId="0" applyFont="1" applyFill="1" applyAlignment="1"/>
    <xf numFmtId="164" fontId="6" fillId="5" borderId="0" xfId="0" applyNumberFormat="1" applyFont="1" applyFill="1"/>
    <xf numFmtId="164" fontId="15" fillId="5" borderId="0" xfId="0" applyNumberFormat="1" applyFont="1" applyFill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center" wrapText="1"/>
    </xf>
    <xf numFmtId="0" fontId="31" fillId="5" borderId="0" xfId="0" quotePrefix="1" applyNumberFormat="1" applyFont="1" applyFill="1" applyBorder="1" applyAlignment="1">
      <alignment horizontal="center" vertical="center"/>
    </xf>
    <xf numFmtId="164" fontId="15" fillId="5" borderId="0" xfId="0" applyNumberFormat="1" applyFont="1" applyFill="1" applyBorder="1" applyAlignment="1">
      <alignment horizontal="center"/>
    </xf>
    <xf numFmtId="164" fontId="15" fillId="5" borderId="0" xfId="0" applyNumberFormat="1" applyFont="1" applyFill="1"/>
    <xf numFmtId="164" fontId="29" fillId="5" borderId="0" xfId="0" applyNumberFormat="1" applyFont="1" applyFill="1" applyAlignment="1">
      <alignment horizontal="left" vertical="top" wrapText="1"/>
    </xf>
    <xf numFmtId="0" fontId="15" fillId="5" borderId="0" xfId="0" applyFont="1" applyFill="1" applyBorder="1" applyAlignment="1">
      <alignment vertical="top"/>
    </xf>
    <xf numFmtId="0" fontId="15" fillId="5" borderId="0" xfId="0" applyFont="1" applyFill="1" applyBorder="1" applyAlignment="1">
      <alignment vertical="top" wrapText="1"/>
    </xf>
    <xf numFmtId="0" fontId="16" fillId="5" borderId="0" xfId="0" applyFont="1" applyFill="1"/>
    <xf numFmtId="164" fontId="16" fillId="5" borderId="0" xfId="0" applyNumberFormat="1" applyFont="1" applyFill="1"/>
    <xf numFmtId="0" fontId="8" fillId="5" borderId="0" xfId="0" applyFont="1" applyFill="1"/>
    <xf numFmtId="164" fontId="8" fillId="5" borderId="0" xfId="0" applyNumberFormat="1" applyFont="1" applyFill="1"/>
    <xf numFmtId="164" fontId="3" fillId="5" borderId="0" xfId="0" applyNumberFormat="1" applyFont="1" applyFill="1" applyAlignment="1">
      <alignment vertical="top"/>
    </xf>
    <xf numFmtId="1" fontId="29" fillId="5" borderId="3" xfId="0" applyNumberFormat="1" applyFont="1" applyFill="1" applyBorder="1" applyAlignment="1">
      <alignment horizontal="center" vertical="center" wrapText="1"/>
    </xf>
    <xf numFmtId="164" fontId="30" fillId="5" borderId="0" xfId="0" applyNumberFormat="1" applyFont="1" applyFill="1"/>
    <xf numFmtId="0" fontId="14" fillId="5" borderId="0" xfId="0" applyFont="1" applyFill="1"/>
    <xf numFmtId="0" fontId="22" fillId="5" borderId="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4" fontId="14" fillId="5" borderId="0" xfId="0" applyNumberFormat="1" applyFont="1" applyFill="1"/>
    <xf numFmtId="49" fontId="22" fillId="5" borderId="3" xfId="0" applyNumberFormat="1" applyFont="1" applyFill="1" applyBorder="1" applyAlignment="1">
      <alignment horizontal="center"/>
    </xf>
    <xf numFmtId="49" fontId="30" fillId="5" borderId="3" xfId="0" applyNumberFormat="1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vertical="top"/>
    </xf>
    <xf numFmtId="0" fontId="31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13" fillId="5" borderId="1" xfId="0" applyFont="1" applyFill="1" applyBorder="1" applyAlignment="1">
      <alignment wrapText="1"/>
    </xf>
    <xf numFmtId="49" fontId="30" fillId="5" borderId="3" xfId="0" quotePrefix="1" applyNumberFormat="1" applyFont="1" applyFill="1" applyBorder="1" applyAlignment="1">
      <alignment horizontal="center" vertical="center"/>
    </xf>
    <xf numFmtId="0" fontId="29" fillId="5" borderId="3" xfId="0" quotePrefix="1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vertical="top"/>
    </xf>
    <xf numFmtId="164" fontId="29" fillId="5" borderId="0" xfId="0" applyNumberFormat="1" applyFont="1" applyFill="1" applyBorder="1" applyAlignment="1">
      <alignment vertical="top"/>
    </xf>
    <xf numFmtId="164" fontId="30" fillId="5" borderId="3" xfId="0" applyNumberFormat="1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164" fontId="15" fillId="5" borderId="0" xfId="0" applyNumberFormat="1" applyFont="1" applyFill="1" applyBorder="1" applyAlignment="1">
      <alignment horizontal="left" vertical="top" wrapText="1"/>
    </xf>
    <xf numFmtId="0" fontId="30" fillId="0" borderId="3" xfId="0" quotePrefix="1" applyFont="1" applyFill="1" applyBorder="1" applyAlignment="1">
      <alignment horizontal="center" vertical="center"/>
    </xf>
    <xf numFmtId="164" fontId="30" fillId="0" borderId="3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/>
    <xf numFmtId="0" fontId="20" fillId="5" borderId="1" xfId="0" applyFont="1" applyFill="1" applyBorder="1" applyAlignment="1">
      <alignment wrapText="1"/>
    </xf>
    <xf numFmtId="0" fontId="30" fillId="5" borderId="3" xfId="0" quotePrefix="1" applyFont="1" applyFill="1" applyBorder="1" applyAlignment="1">
      <alignment horizontal="center" vertical="center"/>
    </xf>
    <xf numFmtId="1" fontId="29" fillId="5" borderId="3" xfId="0" applyNumberFormat="1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 wrapText="1"/>
    </xf>
    <xf numFmtId="49" fontId="14" fillId="5" borderId="0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/>
    </xf>
    <xf numFmtId="49" fontId="29" fillId="5" borderId="3" xfId="0" applyNumberFormat="1" applyFont="1" applyFill="1" applyBorder="1" applyAlignment="1">
      <alignment horizontal="center" vertical="center"/>
    </xf>
    <xf numFmtId="0" fontId="4" fillId="7" borderId="0" xfId="0" applyFont="1" applyFill="1" applyBorder="1"/>
    <xf numFmtId="0" fontId="29" fillId="7" borderId="0" xfId="0" applyFont="1" applyFill="1" applyBorder="1"/>
    <xf numFmtId="0" fontId="29" fillId="7" borderId="0" xfId="0" applyFont="1" applyFill="1"/>
    <xf numFmtId="0" fontId="6" fillId="7" borderId="0" xfId="0" applyFont="1" applyFill="1"/>
    <xf numFmtId="0" fontId="6" fillId="7" borderId="0" xfId="0" applyFont="1" applyFill="1" applyBorder="1"/>
    <xf numFmtId="49" fontId="14" fillId="0" borderId="0" xfId="0" applyNumberFormat="1" applyFont="1" applyFill="1" applyAlignment="1"/>
    <xf numFmtId="0" fontId="12" fillId="0" borderId="0" xfId="0" applyFont="1" applyFill="1" applyAlignment="1"/>
    <xf numFmtId="1" fontId="21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" fontId="25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/>
    <xf numFmtId="1" fontId="25" fillId="0" borderId="0" xfId="0" applyNumberFormat="1" applyFont="1" applyFill="1" applyBorder="1"/>
    <xf numFmtId="164" fontId="28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" fontId="31" fillId="5" borderId="0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horizontal="left" vertical="top" wrapText="1"/>
    </xf>
    <xf numFmtId="164" fontId="29" fillId="5" borderId="3" xfId="0" applyNumberFormat="1" applyFont="1" applyFill="1" applyBorder="1" applyAlignment="1">
      <alignment horizontal="center" vertical="center" wrapText="1"/>
    </xf>
    <xf numFmtId="49" fontId="14" fillId="5" borderId="0" xfId="0" applyNumberFormat="1" applyFont="1" applyFill="1" applyBorder="1" applyAlignment="1">
      <alignment horizontal="center"/>
    </xf>
    <xf numFmtId="0" fontId="31" fillId="5" borderId="0" xfId="0" applyNumberFormat="1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29" fillId="0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1" fontId="29" fillId="7" borderId="0" xfId="0" applyNumberFormat="1" applyFont="1" applyFill="1" applyAlignment="1">
      <alignment horizontal="center"/>
    </xf>
    <xf numFmtId="1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4" fontId="29" fillId="0" borderId="3" xfId="0" applyNumberFormat="1" applyFont="1" applyFill="1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 textRotation="90" wrapText="1"/>
    </xf>
    <xf numFmtId="0" fontId="29" fillId="5" borderId="43" xfId="0" applyFont="1" applyFill="1" applyBorder="1" applyAlignment="1">
      <alignment horizontal="center" vertical="center" textRotation="90" wrapText="1"/>
    </xf>
    <xf numFmtId="0" fontId="29" fillId="5" borderId="13" xfId="0" applyFont="1" applyFill="1" applyBorder="1" applyAlignment="1">
      <alignment horizontal="center" vertical="center" textRotation="90" wrapText="1"/>
    </xf>
    <xf numFmtId="0" fontId="29" fillId="0" borderId="4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center"/>
    </xf>
    <xf numFmtId="49" fontId="14" fillId="0" borderId="61" xfId="0" applyNumberFormat="1" applyFont="1" applyFill="1" applyBorder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/>
    </xf>
    <xf numFmtId="0" fontId="29" fillId="5" borderId="0" xfId="0" applyFont="1" applyFill="1" applyAlignment="1">
      <alignment horizontal="center"/>
    </xf>
    <xf numFmtId="0" fontId="23" fillId="0" borderId="0" xfId="0" applyFont="1" applyAlignment="1"/>
    <xf numFmtId="164" fontId="29" fillId="5" borderId="36" xfId="0" applyNumberFormat="1" applyFont="1" applyFill="1" applyBorder="1" applyAlignment="1">
      <alignment horizontal="center" vertical="center" textRotation="90" wrapText="1"/>
    </xf>
    <xf numFmtId="164" fontId="29" fillId="5" borderId="43" xfId="0" applyNumberFormat="1" applyFont="1" applyFill="1" applyBorder="1" applyAlignment="1">
      <alignment horizontal="center" vertical="center" textRotation="90" wrapText="1"/>
    </xf>
    <xf numFmtId="164" fontId="29" fillId="5" borderId="13" xfId="0" applyNumberFormat="1" applyFont="1" applyFill="1" applyBorder="1" applyAlignment="1">
      <alignment horizontal="center" vertical="center" textRotation="90" wrapText="1"/>
    </xf>
    <xf numFmtId="0" fontId="29" fillId="0" borderId="36" xfId="0" applyFont="1" applyFill="1" applyBorder="1" applyAlignment="1">
      <alignment horizontal="center" vertical="center" textRotation="255"/>
    </xf>
    <xf numFmtId="0" fontId="29" fillId="0" borderId="43" xfId="0" applyFont="1" applyFill="1" applyBorder="1" applyAlignment="1">
      <alignment horizontal="center" vertical="center" textRotation="255"/>
    </xf>
    <xf numFmtId="0" fontId="29" fillId="0" borderId="13" xfId="0" applyFont="1" applyFill="1" applyBorder="1" applyAlignment="1">
      <alignment horizontal="center" vertical="center" textRotation="255"/>
    </xf>
    <xf numFmtId="1" fontId="29" fillId="0" borderId="0" xfId="0" applyNumberFormat="1" applyFont="1" applyFill="1" applyAlignment="1">
      <alignment horizontal="center"/>
    </xf>
    <xf numFmtId="164" fontId="29" fillId="0" borderId="36" xfId="0" applyNumberFormat="1" applyFont="1" applyFill="1" applyBorder="1" applyAlignment="1">
      <alignment horizontal="center" vertical="center" textRotation="90" wrapText="1"/>
    </xf>
    <xf numFmtId="164" fontId="29" fillId="0" borderId="43" xfId="0" applyNumberFormat="1" applyFont="1" applyFill="1" applyBorder="1" applyAlignment="1">
      <alignment horizontal="center" vertical="center" textRotation="90" wrapText="1"/>
    </xf>
    <xf numFmtId="164" fontId="29" fillId="0" borderId="13" xfId="0" applyNumberFormat="1" applyFont="1" applyFill="1" applyBorder="1" applyAlignment="1">
      <alignment horizontal="center" vertical="center" textRotation="90" wrapText="1"/>
    </xf>
    <xf numFmtId="0" fontId="29" fillId="0" borderId="36" xfId="0" applyFont="1" applyFill="1" applyBorder="1" applyAlignment="1">
      <alignment horizontal="center" vertical="center" textRotation="90" wrapText="1"/>
    </xf>
    <xf numFmtId="0" fontId="29" fillId="0" borderId="43" xfId="0" applyFont="1" applyFill="1" applyBorder="1" applyAlignment="1">
      <alignment horizontal="center" vertical="center" textRotation="90" wrapText="1"/>
    </xf>
    <xf numFmtId="0" fontId="29" fillId="0" borderId="13" xfId="0" applyFont="1" applyFill="1" applyBorder="1" applyAlignment="1">
      <alignment horizontal="center" vertical="center" textRotation="90" wrapText="1"/>
    </xf>
    <xf numFmtId="0" fontId="29" fillId="0" borderId="36" xfId="0" applyFont="1" applyFill="1" applyBorder="1" applyAlignment="1">
      <alignment horizontal="center" vertical="center" textRotation="90"/>
    </xf>
    <xf numFmtId="0" fontId="29" fillId="0" borderId="43" xfId="0" applyFont="1" applyFill="1" applyBorder="1" applyAlignment="1">
      <alignment horizontal="center" vertical="center" textRotation="90"/>
    </xf>
    <xf numFmtId="0" fontId="29" fillId="0" borderId="13" xfId="0" applyFont="1" applyFill="1" applyBorder="1" applyAlignment="1">
      <alignment horizontal="center" vertical="center" textRotation="90"/>
    </xf>
    <xf numFmtId="1" fontId="29" fillId="5" borderId="0" xfId="0" applyNumberFormat="1" applyFont="1" applyFill="1" applyAlignment="1">
      <alignment horizontal="center"/>
    </xf>
    <xf numFmtId="0" fontId="33" fillId="0" borderId="0" xfId="0" applyFont="1" applyFill="1"/>
    <xf numFmtId="0" fontId="33" fillId="0" borderId="0" xfId="0" applyFont="1" applyFill="1" applyAlignment="1"/>
    <xf numFmtId="0" fontId="33" fillId="5" borderId="0" xfId="0" applyFont="1" applyFill="1" applyAlignment="1"/>
    <xf numFmtId="0" fontId="33" fillId="5" borderId="0" xfId="0" applyFont="1" applyFill="1"/>
    <xf numFmtId="164" fontId="33" fillId="5" borderId="0" xfId="0" applyNumberFormat="1" applyFont="1" applyFill="1"/>
    <xf numFmtId="164" fontId="33" fillId="0" borderId="0" xfId="0" applyNumberFormat="1" applyFont="1" applyFill="1"/>
    <xf numFmtId="0" fontId="33" fillId="0" borderId="0" xfId="0" applyFont="1" applyFill="1" applyAlignment="1">
      <alignment horizontal="left"/>
    </xf>
    <xf numFmtId="0" fontId="33" fillId="0" borderId="0" xfId="0" applyFont="1" applyFill="1" applyBorder="1"/>
    <xf numFmtId="0" fontId="33" fillId="5" borderId="0" xfId="0" applyFont="1" applyFill="1" applyAlignment="1">
      <alignment horizontal="center"/>
    </xf>
    <xf numFmtId="0" fontId="33" fillId="0" borderId="0" xfId="0" applyFont="1" applyFill="1" applyBorder="1" applyAlignment="1"/>
    <xf numFmtId="0" fontId="33" fillId="5" borderId="0" xfId="0" applyFont="1" applyFill="1" applyAlignment="1">
      <alignment vertical="center"/>
    </xf>
    <xf numFmtId="0" fontId="33" fillId="5" borderId="0" xfId="0" applyFont="1" applyFill="1" applyAlignment="1">
      <alignment vertical="top"/>
    </xf>
    <xf numFmtId="0" fontId="33" fillId="0" borderId="0" xfId="0" applyFont="1" applyFill="1" applyAlignment="1">
      <alignment vertical="top"/>
    </xf>
    <xf numFmtId="0" fontId="20" fillId="0" borderId="0" xfId="1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top" wrapText="1"/>
    </xf>
    <xf numFmtId="0" fontId="24" fillId="7" borderId="86" xfId="0" applyFont="1" applyFill="1" applyBorder="1" applyAlignment="1">
      <alignment horizontal="center" vertical="center"/>
    </xf>
    <xf numFmtId="0" fontId="24" fillId="7" borderId="30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33" fillId="7" borderId="30" xfId="0" applyFont="1" applyFill="1" applyBorder="1" applyAlignment="1">
      <alignment horizontal="center" vertical="center"/>
    </xf>
    <xf numFmtId="0" fontId="33" fillId="7" borderId="38" xfId="0" applyFont="1" applyFill="1" applyBorder="1" applyAlignment="1">
      <alignment horizontal="center" vertical="center"/>
    </xf>
    <xf numFmtId="1" fontId="24" fillId="7" borderId="30" xfId="0" applyNumberFormat="1" applyFont="1" applyFill="1" applyBorder="1" applyAlignment="1">
      <alignment horizontal="center" vertical="center"/>
    </xf>
    <xf numFmtId="0" fontId="24" fillId="7" borderId="32" xfId="0" applyFont="1" applyFill="1" applyBorder="1" applyAlignment="1">
      <alignment horizontal="center" vertical="center"/>
    </xf>
    <xf numFmtId="1" fontId="24" fillId="7" borderId="31" xfId="0" applyNumberFormat="1" applyFont="1" applyFill="1" applyBorder="1" applyAlignment="1">
      <alignment horizontal="center" vertical="center"/>
    </xf>
    <xf numFmtId="1" fontId="24" fillId="7" borderId="32" xfId="0" applyNumberFormat="1" applyFont="1" applyFill="1" applyBorder="1" applyAlignment="1">
      <alignment horizontal="center" vertical="center"/>
    </xf>
    <xf numFmtId="1" fontId="24" fillId="7" borderId="9" xfId="0" applyNumberFormat="1" applyFont="1" applyFill="1" applyBorder="1" applyAlignment="1">
      <alignment horizontal="center" vertical="center"/>
    </xf>
    <xf numFmtId="1" fontId="24" fillId="7" borderId="38" xfId="0" applyNumberFormat="1" applyFont="1" applyFill="1" applyBorder="1" applyAlignment="1">
      <alignment horizontal="center" vertical="center"/>
    </xf>
    <xf numFmtId="1" fontId="24" fillId="7" borderId="32" xfId="0" applyNumberFormat="1" applyFont="1" applyFill="1" applyBorder="1" applyAlignment="1">
      <alignment horizontal="center" vertical="center"/>
    </xf>
    <xf numFmtId="1" fontId="24" fillId="7" borderId="9" xfId="0" applyNumberFormat="1" applyFont="1" applyFill="1" applyBorder="1" applyAlignment="1">
      <alignment horizontal="center" vertical="center"/>
    </xf>
    <xf numFmtId="1" fontId="24" fillId="7" borderId="7" xfId="0" applyNumberFormat="1" applyFont="1" applyFill="1" applyBorder="1" applyAlignment="1">
      <alignment horizontal="center" vertical="center"/>
    </xf>
    <xf numFmtId="1" fontId="35" fillId="7" borderId="32" xfId="0" applyNumberFormat="1" applyFont="1" applyFill="1" applyBorder="1" applyAlignment="1">
      <alignment horizontal="center" vertical="center"/>
    </xf>
    <xf numFmtId="1" fontId="35" fillId="7" borderId="9" xfId="0" applyNumberFormat="1" applyFont="1" applyFill="1" applyBorder="1" applyAlignment="1">
      <alignment horizontal="center" vertical="center"/>
    </xf>
    <xf numFmtId="1" fontId="35" fillId="7" borderId="38" xfId="0" applyNumberFormat="1" applyFont="1" applyFill="1" applyBorder="1" applyAlignment="1">
      <alignment horizontal="center" vertical="center"/>
    </xf>
    <xf numFmtId="1" fontId="35" fillId="7" borderId="31" xfId="0" applyNumberFormat="1" applyFont="1" applyFill="1" applyBorder="1" applyAlignment="1">
      <alignment horizontal="center" vertical="center"/>
    </xf>
    <xf numFmtId="1" fontId="24" fillId="7" borderId="86" xfId="0" applyNumberFormat="1" applyFont="1" applyFill="1" applyBorder="1" applyAlignment="1">
      <alignment horizontal="center" vertical="center"/>
    </xf>
    <xf numFmtId="2" fontId="33" fillId="7" borderId="30" xfId="0" applyNumberFormat="1" applyFont="1" applyFill="1" applyBorder="1" applyAlignment="1">
      <alignment horizontal="center" vertical="center"/>
    </xf>
    <xf numFmtId="2" fontId="33" fillId="7" borderId="10" xfId="0" applyNumberFormat="1" applyFont="1" applyFill="1" applyBorder="1" applyAlignment="1">
      <alignment horizontal="center" vertical="center"/>
    </xf>
    <xf numFmtId="49" fontId="24" fillId="0" borderId="84" xfId="0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left" vertical="center" wrapText="1"/>
    </xf>
    <xf numFmtId="0" fontId="24" fillId="0" borderId="23" xfId="0" applyFont="1" applyFill="1" applyBorder="1" applyAlignment="1">
      <alignment horizontal="left" vertical="center" wrapText="1"/>
    </xf>
    <xf numFmtId="0" fontId="35" fillId="5" borderId="22" xfId="0" applyFont="1" applyFill="1" applyBorder="1" applyAlignment="1">
      <alignment horizontal="center" vertical="center"/>
    </xf>
    <xf numFmtId="0" fontId="35" fillId="5" borderId="64" xfId="0" applyFont="1" applyFill="1" applyBorder="1" applyAlignment="1">
      <alignment horizontal="center" vertical="center"/>
    </xf>
    <xf numFmtId="1" fontId="35" fillId="0" borderId="22" xfId="0" applyNumberFormat="1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1" fontId="35" fillId="0" borderId="74" xfId="0" applyNumberFormat="1" applyFont="1" applyFill="1" applyBorder="1" applyAlignment="1">
      <alignment horizontal="center" vertical="center"/>
    </xf>
    <xf numFmtId="1" fontId="36" fillId="0" borderId="74" xfId="0" applyNumberFormat="1" applyFont="1" applyFill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1" fontId="35" fillId="0" borderId="58" xfId="0" applyNumberFormat="1" applyFont="1" applyFill="1" applyBorder="1" applyAlignment="1">
      <alignment horizontal="center" vertical="center"/>
    </xf>
    <xf numFmtId="1" fontId="35" fillId="0" borderId="57" xfId="0" applyNumberFormat="1" applyFont="1" applyFill="1" applyBorder="1" applyAlignment="1">
      <alignment horizontal="center" vertical="center"/>
    </xf>
    <xf numFmtId="1" fontId="35" fillId="0" borderId="64" xfId="0" applyNumberFormat="1" applyFont="1" applyFill="1" applyBorder="1" applyAlignment="1">
      <alignment horizontal="center" vertical="center"/>
    </xf>
    <xf numFmtId="1" fontId="35" fillId="5" borderId="58" xfId="0" applyNumberFormat="1" applyFont="1" applyFill="1" applyBorder="1" applyAlignment="1">
      <alignment horizontal="center" vertical="center"/>
    </xf>
    <xf numFmtId="1" fontId="35" fillId="5" borderId="57" xfId="0" applyNumberFormat="1" applyFont="1" applyFill="1" applyBorder="1" applyAlignment="1">
      <alignment horizontal="center" vertical="center"/>
    </xf>
    <xf numFmtId="1" fontId="35" fillId="5" borderId="64" xfId="0" applyNumberFormat="1" applyFont="1" applyFill="1" applyBorder="1" applyAlignment="1">
      <alignment horizontal="center" vertical="center"/>
    </xf>
    <xf numFmtId="1" fontId="35" fillId="5" borderId="58" xfId="0" applyNumberFormat="1" applyFont="1" applyFill="1" applyBorder="1" applyAlignment="1">
      <alignment horizontal="center" vertical="center"/>
    </xf>
    <xf numFmtId="1" fontId="35" fillId="5" borderId="57" xfId="0" applyNumberFormat="1" applyFont="1" applyFill="1" applyBorder="1" applyAlignment="1">
      <alignment horizontal="center" vertical="center"/>
    </xf>
    <xf numFmtId="1" fontId="37" fillId="5" borderId="58" xfId="0" applyNumberFormat="1" applyFont="1" applyFill="1" applyBorder="1" applyAlignment="1">
      <alignment horizontal="center" vertical="center"/>
    </xf>
    <xf numFmtId="1" fontId="34" fillId="5" borderId="64" xfId="0" applyNumberFormat="1" applyFont="1" applyFill="1" applyBorder="1" applyAlignment="1">
      <alignment horizontal="center" vertical="center"/>
    </xf>
    <xf numFmtId="1" fontId="37" fillId="5" borderId="22" xfId="0" applyNumberFormat="1" applyFont="1" applyFill="1" applyBorder="1" applyAlignment="1">
      <alignment horizontal="center" vertical="center"/>
    </xf>
    <xf numFmtId="1" fontId="37" fillId="5" borderId="83" xfId="0" applyNumberFormat="1" applyFont="1" applyFill="1" applyBorder="1" applyAlignment="1">
      <alignment horizontal="center" vertical="center"/>
    </xf>
    <xf numFmtId="1" fontId="37" fillId="5" borderId="23" xfId="0" applyNumberFormat="1" applyFont="1" applyFill="1" applyBorder="1" applyAlignment="1">
      <alignment horizontal="center" vertical="center"/>
    </xf>
    <xf numFmtId="1" fontId="37" fillId="0" borderId="58" xfId="0" applyNumberFormat="1" applyFont="1" applyFill="1" applyBorder="1" applyAlignment="1">
      <alignment horizontal="center" vertical="center"/>
    </xf>
    <xf numFmtId="1" fontId="37" fillId="0" borderId="22" xfId="0" applyNumberFormat="1" applyFont="1" applyFill="1" applyBorder="1" applyAlignment="1">
      <alignment horizontal="center" vertical="center"/>
    </xf>
    <xf numFmtId="1" fontId="24" fillId="0" borderId="84" xfId="0" applyNumberFormat="1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3" fillId="0" borderId="26" xfId="0" applyFont="1" applyFill="1" applyBorder="1" applyAlignment="1">
      <alignment horizontal="left" vertical="center" wrapText="1"/>
    </xf>
    <xf numFmtId="0" fontId="34" fillId="5" borderId="2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1" fontId="34" fillId="0" borderId="34" xfId="0" applyNumberFormat="1" applyFont="1" applyFill="1" applyBorder="1" applyAlignment="1">
      <alignment horizontal="center" vertical="center"/>
    </xf>
    <xf numFmtId="1" fontId="34" fillId="5" borderId="5" xfId="0" applyNumberFormat="1" applyFont="1" applyFill="1" applyBorder="1" applyAlignment="1">
      <alignment horizontal="center" vertical="center"/>
    </xf>
    <xf numFmtId="1" fontId="34" fillId="5" borderId="3" xfId="0" applyNumberFormat="1" applyFont="1" applyFill="1" applyBorder="1" applyAlignment="1">
      <alignment horizontal="center" vertical="center"/>
    </xf>
    <xf numFmtId="1" fontId="34" fillId="5" borderId="34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1" fontId="34" fillId="0" borderId="4" xfId="0" applyNumberFormat="1" applyFont="1" applyFill="1" applyBorder="1" applyAlignment="1">
      <alignment horizontal="center" vertical="center"/>
    </xf>
    <xf numFmtId="1" fontId="33" fillId="0" borderId="12" xfId="0" applyNumberFormat="1" applyFont="1" applyFill="1" applyBorder="1" applyAlignment="1">
      <alignment horizontal="center" vertical="center"/>
    </xf>
    <xf numFmtId="0" fontId="33" fillId="5" borderId="56" xfId="0" applyFont="1" applyFill="1" applyBorder="1" applyAlignment="1">
      <alignment horizontal="center" vertical="center" wrapText="1"/>
    </xf>
    <xf numFmtId="0" fontId="33" fillId="5" borderId="26" xfId="0" applyFont="1" applyFill="1" applyBorder="1" applyAlignment="1">
      <alignment horizontal="center" vertical="center"/>
    </xf>
    <xf numFmtId="1" fontId="34" fillId="5" borderId="5" xfId="0" applyNumberFormat="1" applyFont="1" applyFill="1" applyBorder="1" applyAlignment="1">
      <alignment horizontal="center" vertical="center"/>
    </xf>
    <xf numFmtId="1" fontId="34" fillId="5" borderId="3" xfId="0" applyNumberFormat="1" applyFont="1" applyFill="1" applyBorder="1" applyAlignment="1">
      <alignment horizontal="center" vertical="center"/>
    </xf>
    <xf numFmtId="0" fontId="33" fillId="5" borderId="56" xfId="0" applyFont="1" applyFill="1" applyBorder="1" applyAlignment="1">
      <alignment horizontal="center" vertical="center"/>
    </xf>
    <xf numFmtId="1" fontId="35" fillId="5" borderId="5" xfId="0" applyNumberFormat="1" applyFont="1" applyFill="1" applyBorder="1" applyAlignment="1">
      <alignment horizontal="center" vertical="center"/>
    </xf>
    <xf numFmtId="1" fontId="35" fillId="5" borderId="3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1" fontId="35" fillId="0" borderId="2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1" fontId="35" fillId="0" borderId="5" xfId="0" applyNumberFormat="1" applyFont="1" applyFill="1" applyBorder="1" applyAlignment="1">
      <alignment horizontal="center" vertical="center"/>
    </xf>
    <xf numFmtId="1" fontId="35" fillId="0" borderId="3" xfId="0" applyNumberFormat="1" applyFont="1" applyFill="1" applyBorder="1" applyAlignment="1">
      <alignment horizontal="center" vertical="center"/>
    </xf>
    <xf numFmtId="1" fontId="35" fillId="0" borderId="34" xfId="0" applyNumberFormat="1" applyFont="1" applyFill="1" applyBorder="1" applyAlignment="1">
      <alignment horizontal="center" vertical="center"/>
    </xf>
    <xf numFmtId="1" fontId="35" fillId="5" borderId="5" xfId="0" applyNumberFormat="1" applyFont="1" applyFill="1" applyBorder="1" applyAlignment="1">
      <alignment horizontal="center" vertical="center"/>
    </xf>
    <xf numFmtId="1" fontId="35" fillId="5" borderId="3" xfId="0" applyNumberFormat="1" applyFont="1" applyFill="1" applyBorder="1" applyAlignment="1">
      <alignment horizontal="center" vertical="center"/>
    </xf>
    <xf numFmtId="1" fontId="35" fillId="5" borderId="34" xfId="0" applyNumberFormat="1" applyFont="1" applyFill="1" applyBorder="1" applyAlignment="1">
      <alignment horizontal="center" vertical="center"/>
    </xf>
    <xf numFmtId="1" fontId="24" fillId="0" borderId="12" xfId="0" applyNumberFormat="1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 wrapText="1"/>
    </xf>
    <xf numFmtId="49" fontId="34" fillId="5" borderId="5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4" fillId="5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49" fontId="34" fillId="5" borderId="2" xfId="0" applyNumberFormat="1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49" fontId="24" fillId="5" borderId="12" xfId="0" applyNumberFormat="1" applyFont="1" applyFill="1" applyBorder="1" applyAlignment="1">
      <alignment horizontal="center" vertical="center"/>
    </xf>
    <xf numFmtId="14" fontId="24" fillId="0" borderId="2" xfId="0" applyNumberFormat="1" applyFont="1" applyBorder="1" applyAlignment="1">
      <alignment vertical="center" wrapText="1"/>
    </xf>
    <xf numFmtId="14" fontId="33" fillId="0" borderId="2" xfId="0" applyNumberFormat="1" applyFont="1" applyBorder="1" applyAlignment="1">
      <alignment vertical="center" wrapText="1"/>
    </xf>
    <xf numFmtId="14" fontId="33" fillId="0" borderId="26" xfId="0" applyNumberFormat="1" applyFont="1" applyBorder="1" applyAlignment="1">
      <alignment vertical="center" wrapText="1"/>
    </xf>
    <xf numFmtId="164" fontId="34" fillId="5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5" borderId="34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3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5" fillId="0" borderId="12" xfId="0" applyNumberFormat="1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49" fontId="33" fillId="5" borderId="12" xfId="0" applyNumberFormat="1" applyFont="1" applyFill="1" applyBorder="1" applyAlignment="1">
      <alignment horizontal="center" vertical="center"/>
    </xf>
    <xf numFmtId="1" fontId="34" fillId="5" borderId="2" xfId="0" applyNumberFormat="1" applyFont="1" applyFill="1" applyBorder="1" applyAlignment="1">
      <alignment horizontal="center" vertical="center"/>
    </xf>
    <xf numFmtId="0" fontId="34" fillId="5" borderId="34" xfId="0" quotePrefix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/>
    </xf>
    <xf numFmtId="1" fontId="34" fillId="5" borderId="56" xfId="0" applyNumberFormat="1" applyFont="1" applyFill="1" applyBorder="1" applyAlignment="1">
      <alignment horizontal="center" vertical="center"/>
    </xf>
    <xf numFmtId="0" fontId="34" fillId="5" borderId="3" xfId="0" applyFont="1" applyFill="1" applyBorder="1"/>
    <xf numFmtId="1" fontId="34" fillId="0" borderId="34" xfId="0" applyNumberFormat="1" applyFont="1" applyFill="1" applyBorder="1"/>
    <xf numFmtId="0" fontId="34" fillId="0" borderId="2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1" fontId="34" fillId="0" borderId="3" xfId="0" applyNumberFormat="1" applyFont="1" applyFill="1" applyBorder="1" applyAlignment="1">
      <alignment horizontal="center" vertical="center"/>
    </xf>
    <xf numFmtId="1" fontId="34" fillId="0" borderId="34" xfId="0" applyNumberFormat="1" applyFont="1" applyFill="1" applyBorder="1" applyAlignment="1">
      <alignment horizontal="center" vertical="center"/>
    </xf>
    <xf numFmtId="2" fontId="33" fillId="0" borderId="12" xfId="0" applyNumberFormat="1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5" borderId="26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1" fontId="35" fillId="5" borderId="17" xfId="0" applyNumberFormat="1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 wrapText="1"/>
    </xf>
    <xf numFmtId="0" fontId="33" fillId="5" borderId="26" xfId="0" applyFont="1" applyFill="1" applyBorder="1" applyAlignment="1">
      <alignment horizontal="left" vertical="center" wrapText="1"/>
    </xf>
    <xf numFmtId="1" fontId="34" fillId="5" borderId="2" xfId="0" applyNumberFormat="1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1" fontId="34" fillId="5" borderId="34" xfId="0" applyNumberFormat="1" applyFont="1" applyFill="1" applyBorder="1"/>
    <xf numFmtId="1" fontId="34" fillId="5" borderId="4" xfId="0" applyNumberFormat="1" applyFont="1" applyFill="1" applyBorder="1" applyAlignment="1">
      <alignment horizontal="center" vertical="center"/>
    </xf>
    <xf numFmtId="1" fontId="33" fillId="5" borderId="12" xfId="0" applyNumberFormat="1" applyFont="1" applyFill="1" applyBorder="1" applyAlignment="1">
      <alignment horizontal="center" vertical="center"/>
    </xf>
    <xf numFmtId="0" fontId="33" fillId="5" borderId="26" xfId="0" applyFont="1" applyFill="1" applyBorder="1" applyAlignment="1">
      <alignment horizontal="center" vertical="center" wrapText="1"/>
    </xf>
    <xf numFmtId="1" fontId="35" fillId="5" borderId="2" xfId="0" applyNumberFormat="1" applyFont="1" applyFill="1" applyBorder="1" applyAlignment="1">
      <alignment horizontal="center" vertical="center"/>
    </xf>
    <xf numFmtId="1" fontId="35" fillId="0" borderId="4" xfId="0" applyNumberFormat="1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36" fillId="5" borderId="17" xfId="0" applyFont="1" applyFill="1" applyBorder="1" applyAlignment="1">
      <alignment horizontal="center" vertical="center"/>
    </xf>
    <xf numFmtId="1" fontId="36" fillId="5" borderId="5" xfId="0" applyNumberFormat="1" applyFont="1" applyFill="1" applyBorder="1" applyAlignment="1">
      <alignment horizontal="center" vertical="center"/>
    </xf>
    <xf numFmtId="1" fontId="36" fillId="5" borderId="3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38" fillId="5" borderId="56" xfId="0" applyFont="1" applyFill="1" applyBorder="1" applyAlignment="1">
      <alignment horizontal="center" vertical="center"/>
    </xf>
    <xf numFmtId="0" fontId="38" fillId="5" borderId="26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 wrapText="1"/>
    </xf>
    <xf numFmtId="0" fontId="16" fillId="0" borderId="7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textRotation="90"/>
    </xf>
    <xf numFmtId="0" fontId="16" fillId="5" borderId="67" xfId="0" applyFont="1" applyFill="1" applyBorder="1" applyAlignment="1">
      <alignment horizontal="center" vertical="center" textRotation="90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84" xfId="0" applyFont="1" applyFill="1" applyBorder="1" applyAlignment="1">
      <alignment horizontal="center" vertical="center"/>
    </xf>
    <xf numFmtId="164" fontId="16" fillId="0" borderId="58" xfId="0" applyNumberFormat="1" applyFont="1" applyFill="1" applyBorder="1" applyAlignment="1">
      <alignment horizontal="center" vertical="center" textRotation="90" wrapText="1"/>
    </xf>
    <xf numFmtId="0" fontId="16" fillId="0" borderId="24" xfId="0" applyFont="1" applyFill="1" applyBorder="1" applyAlignment="1">
      <alignment horizontal="center" vertical="center" textRotation="90" wrapText="1"/>
    </xf>
    <xf numFmtId="0" fontId="16" fillId="0" borderId="25" xfId="0" applyFont="1" applyFill="1" applyBorder="1" applyAlignment="1">
      <alignment horizontal="center" vertical="center" textRotation="90" wrapText="1"/>
    </xf>
    <xf numFmtId="0" fontId="16" fillId="0" borderId="8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textRotation="90"/>
    </xf>
    <xf numFmtId="0" fontId="16" fillId="5" borderId="44" xfId="0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39" xfId="0" applyFont="1" applyFill="1" applyBorder="1" applyAlignment="1">
      <alignment horizontal="center" vertical="center" textRotation="90"/>
    </xf>
    <xf numFmtId="0" fontId="15" fillId="0" borderId="61" xfId="0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/>
    </xf>
    <xf numFmtId="0" fontId="15" fillId="0" borderId="81" xfId="0" applyFont="1" applyFill="1" applyBorder="1" applyAlignment="1">
      <alignment horizontal="center" vertical="center"/>
    </xf>
    <xf numFmtId="0" fontId="15" fillId="0" borderId="9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85" xfId="0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 textRotation="90"/>
    </xf>
    <xf numFmtId="0" fontId="16" fillId="0" borderId="18" xfId="0" applyFont="1" applyFill="1" applyBorder="1" applyAlignment="1">
      <alignment horizontal="center" vertical="center" textRotation="90" wrapText="1"/>
    </xf>
    <xf numFmtId="0" fontId="16" fillId="0" borderId="19" xfId="0" applyFont="1" applyFill="1" applyBorder="1" applyAlignment="1">
      <alignment horizontal="center" vertical="center" textRotation="90" wrapText="1"/>
    </xf>
    <xf numFmtId="0" fontId="15" fillId="0" borderId="13" xfId="0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textRotation="90"/>
    </xf>
    <xf numFmtId="0" fontId="16" fillId="5" borderId="47" xfId="0" applyFont="1" applyFill="1" applyBorder="1" applyAlignment="1">
      <alignment horizontal="center" vertical="center" textRotation="90"/>
    </xf>
    <xf numFmtId="0" fontId="15" fillId="0" borderId="29" xfId="0" applyFont="1" applyFill="1" applyBorder="1" applyAlignment="1">
      <alignment horizontal="center" vertical="center" textRotation="90"/>
    </xf>
    <xf numFmtId="0" fontId="15" fillId="0" borderId="69" xfId="0" applyFont="1" applyFill="1" applyBorder="1" applyAlignment="1">
      <alignment horizontal="center" vertical="center" textRotation="90"/>
    </xf>
    <xf numFmtId="0" fontId="15" fillId="0" borderId="68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15" fillId="0" borderId="51" xfId="0" applyFont="1" applyFill="1" applyBorder="1" applyAlignment="1">
      <alignment horizontal="center" vertical="center" textRotation="90"/>
    </xf>
    <xf numFmtId="0" fontId="15" fillId="0" borderId="42" xfId="0" applyFont="1" applyFill="1" applyBorder="1" applyAlignment="1">
      <alignment horizontal="center" vertical="center" textRotation="90"/>
    </xf>
    <xf numFmtId="164" fontId="15" fillId="0" borderId="41" xfId="0" applyNumberFormat="1" applyFont="1" applyFill="1" applyBorder="1" applyAlignment="1">
      <alignment horizontal="center" vertical="center" textRotation="90"/>
    </xf>
    <xf numFmtId="0" fontId="15" fillId="5" borderId="51" xfId="0" applyFont="1" applyFill="1" applyBorder="1" applyAlignment="1">
      <alignment horizontal="center" vertical="center" textRotation="90"/>
    </xf>
    <xf numFmtId="0" fontId="15" fillId="5" borderId="42" xfId="0" applyFont="1" applyFill="1" applyBorder="1" applyAlignment="1">
      <alignment horizontal="center" vertical="center" textRotation="90"/>
    </xf>
    <xf numFmtId="164" fontId="15" fillId="5" borderId="41" xfId="0" applyNumberFormat="1" applyFont="1" applyFill="1" applyBorder="1" applyAlignment="1">
      <alignment horizontal="center" vertical="center" textRotation="90"/>
    </xf>
    <xf numFmtId="0" fontId="15" fillId="5" borderId="51" xfId="0" applyFont="1" applyFill="1" applyBorder="1" applyAlignment="1">
      <alignment horizontal="center" vertical="center" textRotation="90"/>
    </xf>
    <xf numFmtId="0" fontId="15" fillId="5" borderId="42" xfId="0" applyFont="1" applyFill="1" applyBorder="1" applyAlignment="1">
      <alignment horizontal="center" vertical="center" textRotation="90"/>
    </xf>
    <xf numFmtId="164" fontId="16" fillId="0" borderId="49" xfId="0" applyNumberFormat="1" applyFont="1" applyFill="1" applyBorder="1" applyAlignment="1">
      <alignment horizontal="center" vertical="center" textRotation="90"/>
    </xf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21" xfId="0" applyFont="1" applyFill="1" applyBorder="1" applyAlignment="1">
      <alignment horizontal="center" vertical="center" textRotation="90" wrapText="1"/>
    </xf>
    <xf numFmtId="0" fontId="16" fillId="0" borderId="25" xfId="0" applyFont="1" applyFill="1" applyBorder="1" applyAlignment="1">
      <alignment horizontal="center" vertical="center" wrapText="1"/>
    </xf>
    <xf numFmtId="0" fontId="16" fillId="5" borderId="73" xfId="0" applyFont="1" applyFill="1" applyBorder="1" applyAlignment="1">
      <alignment horizontal="center" vertical="center" textRotation="90"/>
    </xf>
    <xf numFmtId="0" fontId="16" fillId="0" borderId="88" xfId="0" applyFont="1" applyFill="1" applyBorder="1" applyAlignment="1">
      <alignment horizontal="center" vertical="center" wrapText="1"/>
    </xf>
    <xf numFmtId="0" fontId="16" fillId="0" borderId="89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54" xfId="0" applyFont="1" applyFill="1" applyBorder="1" applyAlignment="1">
      <alignment horizontal="center" vertical="center" textRotation="90"/>
    </xf>
    <xf numFmtId="0" fontId="15" fillId="0" borderId="75" xfId="0" applyFont="1" applyFill="1" applyBorder="1" applyAlignment="1">
      <alignment horizontal="center" vertical="center"/>
    </xf>
    <xf numFmtId="0" fontId="15" fillId="0" borderId="80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textRotation="90"/>
    </xf>
    <xf numFmtId="0" fontId="15" fillId="5" borderId="48" xfId="0" applyFont="1" applyFill="1" applyBorder="1" applyAlignment="1">
      <alignment horizontal="center" vertical="center" textRotation="90"/>
    </xf>
    <xf numFmtId="164" fontId="15" fillId="5" borderId="50" xfId="0" applyNumberFormat="1" applyFont="1" applyFill="1" applyBorder="1" applyAlignment="1">
      <alignment horizontal="center" vertical="center" textRotation="90"/>
    </xf>
    <xf numFmtId="0" fontId="15" fillId="5" borderId="55" xfId="0" applyFont="1" applyFill="1" applyBorder="1" applyAlignment="1">
      <alignment horizontal="center" vertical="center" textRotation="90"/>
    </xf>
    <xf numFmtId="0" fontId="15" fillId="5" borderId="28" xfId="0" applyFont="1" applyFill="1" applyBorder="1" applyAlignment="1">
      <alignment horizontal="center" vertical="center" textRotation="90"/>
    </xf>
    <xf numFmtId="0" fontId="15" fillId="0" borderId="49" xfId="0" applyFont="1" applyFill="1" applyBorder="1" applyAlignment="1">
      <alignment horizontal="center" vertical="center" textRotation="90"/>
    </xf>
    <xf numFmtId="164" fontId="16" fillId="0" borderId="54" xfId="0" applyNumberFormat="1" applyFont="1" applyFill="1" applyBorder="1" applyAlignment="1">
      <alignment horizontal="center" vertical="center" textRotation="90"/>
    </xf>
    <xf numFmtId="0" fontId="24" fillId="0" borderId="0" xfId="0" applyFont="1" applyFill="1"/>
    <xf numFmtId="0" fontId="33" fillId="0" borderId="0" xfId="0" applyFont="1" applyFill="1" applyAlignment="1">
      <alignment horizontal="left" vertical="top" wrapText="1"/>
    </xf>
    <xf numFmtId="0" fontId="33" fillId="5" borderId="0" xfId="0" applyFont="1" applyFill="1" applyAlignment="1">
      <alignment horizontal="left" vertical="top" wrapText="1"/>
    </xf>
    <xf numFmtId="0" fontId="33" fillId="5" borderId="0" xfId="0" applyFont="1" applyFill="1" applyAlignment="1">
      <alignment horizontal="center" vertical="top" wrapText="1"/>
    </xf>
    <xf numFmtId="0" fontId="33" fillId="0" borderId="0" xfId="0" applyFont="1" applyFill="1" applyBorder="1" applyAlignment="1">
      <alignment horizontal="left" vertical="top" wrapText="1"/>
    </xf>
    <xf numFmtId="164" fontId="33" fillId="0" borderId="0" xfId="0" applyNumberFormat="1" applyFont="1" applyFill="1" applyAlignment="1">
      <alignment horizontal="left" vertical="top" wrapText="1"/>
    </xf>
    <xf numFmtId="0" fontId="24" fillId="5" borderId="0" xfId="0" applyFont="1" applyFill="1"/>
    <xf numFmtId="164" fontId="33" fillId="5" borderId="0" xfId="0" applyNumberFormat="1" applyFont="1" applyFill="1" applyAlignment="1">
      <alignment horizontal="left"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left" wrapText="1"/>
    </xf>
    <xf numFmtId="0" fontId="33" fillId="5" borderId="0" xfId="0" applyFont="1" applyFill="1" applyBorder="1" applyAlignment="1">
      <alignment horizontal="left" vertical="top" wrapText="1"/>
    </xf>
    <xf numFmtId="0" fontId="33" fillId="5" borderId="0" xfId="0" applyFont="1" applyFill="1" applyBorder="1" applyAlignment="1">
      <alignment vertical="top" wrapText="1"/>
    </xf>
    <xf numFmtId="0" fontId="33" fillId="5" borderId="0" xfId="0" applyFont="1" applyFill="1" applyBorder="1" applyAlignment="1"/>
    <xf numFmtId="0" fontId="33" fillId="5" borderId="0" xfId="0" applyFont="1" applyFill="1" applyBorder="1"/>
    <xf numFmtId="49" fontId="33" fillId="0" borderId="0" xfId="0" applyNumberFormat="1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 wrapText="1"/>
    </xf>
    <xf numFmtId="0" fontId="33" fillId="5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1" fontId="33" fillId="5" borderId="0" xfId="0" applyNumberFormat="1" applyFont="1" applyFill="1" applyBorder="1" applyAlignment="1">
      <alignment horizontal="center" vertical="center"/>
    </xf>
    <xf numFmtId="1" fontId="33" fillId="5" borderId="0" xfId="0" applyNumberFormat="1" applyFont="1" applyFill="1" applyBorder="1"/>
    <xf numFmtId="0" fontId="39" fillId="5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3" fillId="0" borderId="22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 wrapText="1"/>
    </xf>
    <xf numFmtId="1" fontId="34" fillId="5" borderId="22" xfId="0" applyNumberFormat="1" applyFont="1" applyFill="1" applyBorder="1" applyAlignment="1">
      <alignment horizontal="center" vertical="center"/>
    </xf>
    <xf numFmtId="0" fontId="34" fillId="5" borderId="64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center" vertical="center"/>
    </xf>
    <xf numFmtId="0" fontId="36" fillId="0" borderId="74" xfId="0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36" fillId="0" borderId="58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64" xfId="0" applyFont="1" applyFill="1" applyBorder="1" applyAlignment="1">
      <alignment horizontal="center" vertical="center"/>
    </xf>
    <xf numFmtId="0" fontId="36" fillId="5" borderId="58" xfId="0" applyFont="1" applyFill="1" applyBorder="1" applyAlignment="1">
      <alignment horizontal="center" vertical="center"/>
    </xf>
    <xf numFmtId="0" fontId="36" fillId="5" borderId="57" xfId="0" applyFont="1" applyFill="1" applyBorder="1" applyAlignment="1">
      <alignment horizontal="center" vertical="center"/>
    </xf>
    <xf numFmtId="0" fontId="36" fillId="5" borderId="64" xfId="0" applyFont="1" applyFill="1" applyBorder="1" applyAlignment="1">
      <alignment horizontal="center" vertical="center"/>
    </xf>
    <xf numFmtId="1" fontId="36" fillId="5" borderId="58" xfId="0" applyNumberFormat="1" applyFont="1" applyFill="1" applyBorder="1" applyAlignment="1">
      <alignment horizontal="center" vertical="center"/>
    </xf>
    <xf numFmtId="1" fontId="36" fillId="5" borderId="57" xfId="0" applyNumberFormat="1" applyFont="1" applyFill="1" applyBorder="1" applyAlignment="1">
      <alignment horizontal="center" vertical="center"/>
    </xf>
    <xf numFmtId="0" fontId="35" fillId="5" borderId="58" xfId="0" applyFont="1" applyFill="1" applyBorder="1" applyAlignment="1">
      <alignment horizontal="center" vertical="center"/>
    </xf>
    <xf numFmtId="0" fontId="35" fillId="5" borderId="57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horizontal="center" vertical="center"/>
    </xf>
    <xf numFmtId="0" fontId="35" fillId="0" borderId="64" xfId="0" applyFont="1" applyFill="1" applyBorder="1" applyAlignment="1">
      <alignment horizontal="center" vertical="center"/>
    </xf>
    <xf numFmtId="0" fontId="36" fillId="0" borderId="74" xfId="0" applyFont="1" applyFill="1" applyBorder="1" applyAlignment="1">
      <alignment horizontal="center" vertical="center"/>
    </xf>
    <xf numFmtId="1" fontId="35" fillId="0" borderId="84" xfId="0" applyNumberFormat="1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/>
    </xf>
    <xf numFmtId="1" fontId="34" fillId="5" borderId="2" xfId="0" quotePrefix="1" applyNumberFormat="1" applyFont="1" applyFill="1" applyBorder="1" applyAlignment="1">
      <alignment horizontal="center" vertical="center"/>
    </xf>
    <xf numFmtId="164" fontId="34" fillId="5" borderId="3" xfId="0" applyNumberFormat="1" applyFont="1" applyFill="1" applyBorder="1"/>
    <xf numFmtId="0" fontId="33" fillId="0" borderId="2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1" fontId="36" fillId="0" borderId="34" xfId="0" applyNumberFormat="1" applyFont="1" applyFill="1" applyBorder="1" applyAlignment="1">
      <alignment horizontal="center" vertical="center"/>
    </xf>
    <xf numFmtId="1" fontId="36" fillId="5" borderId="34" xfId="0" applyNumberFormat="1" applyFont="1" applyFill="1" applyBorder="1" applyAlignment="1">
      <alignment horizontal="center" vertical="center"/>
    </xf>
    <xf numFmtId="1" fontId="36" fillId="0" borderId="4" xfId="0" applyNumberFormat="1" applyFont="1" applyFill="1" applyBorder="1" applyAlignment="1">
      <alignment horizontal="center" vertical="center"/>
    </xf>
    <xf numFmtId="1" fontId="35" fillId="0" borderId="12" xfId="0" applyNumberFormat="1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/>
    </xf>
    <xf numFmtId="0" fontId="33" fillId="5" borderId="26" xfId="0" applyFont="1" applyFill="1" applyBorder="1" applyAlignment="1">
      <alignment horizontal="center" vertical="center"/>
    </xf>
    <xf numFmtId="1" fontId="34" fillId="5" borderId="17" xfId="0" quotePrefix="1" applyNumberFormat="1" applyFont="1" applyFill="1" applyBorder="1" applyAlignment="1">
      <alignment horizontal="center" vertical="center"/>
    </xf>
    <xf numFmtId="49" fontId="33" fillId="5" borderId="50" xfId="0" applyNumberFormat="1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left" vertical="center" wrapText="1"/>
    </xf>
    <xf numFmtId="1" fontId="34" fillId="5" borderId="49" xfId="0" applyNumberFormat="1" applyFont="1" applyFill="1" applyBorder="1" applyAlignment="1">
      <alignment horizontal="center" vertical="center"/>
    </xf>
    <xf numFmtId="0" fontId="34" fillId="5" borderId="41" xfId="0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1" fontId="34" fillId="0" borderId="41" xfId="0" applyNumberFormat="1" applyFont="1" applyFill="1" applyBorder="1" applyAlignment="1">
      <alignment horizontal="center" vertical="center"/>
    </xf>
    <xf numFmtId="0" fontId="34" fillId="5" borderId="49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/>
    </xf>
    <xf numFmtId="1" fontId="34" fillId="5" borderId="41" xfId="0" applyNumberFormat="1" applyFont="1" applyFill="1" applyBorder="1" applyAlignment="1">
      <alignment horizontal="center" vertical="center"/>
    </xf>
    <xf numFmtId="1" fontId="34" fillId="5" borderId="55" xfId="0" applyNumberFormat="1" applyFont="1" applyFill="1" applyBorder="1" applyAlignment="1">
      <alignment horizontal="center" vertical="center"/>
    </xf>
    <xf numFmtId="1" fontId="34" fillId="5" borderId="49" xfId="0" applyNumberFormat="1" applyFont="1" applyFill="1" applyBorder="1" applyAlignment="1">
      <alignment horizontal="center" vertical="center"/>
    </xf>
    <xf numFmtId="0" fontId="34" fillId="5" borderId="42" xfId="0" applyFont="1" applyFill="1" applyBorder="1"/>
    <xf numFmtId="1" fontId="34" fillId="0" borderId="41" xfId="0" applyNumberFormat="1" applyFont="1" applyFill="1" applyBorder="1"/>
    <xf numFmtId="1" fontId="34" fillId="0" borderId="48" xfId="0" applyNumberFormat="1" applyFont="1" applyFill="1" applyBorder="1" applyAlignment="1">
      <alignment horizontal="center" vertical="center"/>
    </xf>
    <xf numFmtId="1" fontId="33" fillId="0" borderId="50" xfId="0" applyNumberFormat="1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/>
    </xf>
    <xf numFmtId="0" fontId="24" fillId="7" borderId="86" xfId="0" applyFont="1" applyFill="1" applyBorder="1" applyAlignment="1">
      <alignment horizontal="center" vertical="center" wrapText="1"/>
    </xf>
    <xf numFmtId="0" fontId="24" fillId="7" borderId="86" xfId="0" applyFont="1" applyFill="1" applyBorder="1" applyAlignment="1">
      <alignment horizontal="center" vertical="center"/>
    </xf>
    <xf numFmtId="0" fontId="34" fillId="7" borderId="32" xfId="0" applyFont="1" applyFill="1" applyBorder="1" applyAlignment="1">
      <alignment horizontal="center" vertical="center"/>
    </xf>
    <xf numFmtId="0" fontId="34" fillId="7" borderId="38" xfId="0" applyFont="1" applyFill="1" applyBorder="1" applyAlignment="1">
      <alignment horizontal="center" vertical="center"/>
    </xf>
    <xf numFmtId="1" fontId="35" fillId="7" borderId="32" xfId="0" applyNumberFormat="1" applyFont="1" applyFill="1" applyBorder="1" applyAlignment="1">
      <alignment horizontal="center" vertical="center"/>
    </xf>
    <xf numFmtId="0" fontId="35" fillId="7" borderId="9" xfId="0" applyFont="1" applyFill="1" applyBorder="1" applyAlignment="1">
      <alignment horizontal="center" vertical="center"/>
    </xf>
    <xf numFmtId="1" fontId="35" fillId="7" borderId="9" xfId="0" applyNumberFormat="1" applyFont="1" applyFill="1" applyBorder="1" applyAlignment="1">
      <alignment horizontal="center" vertical="center"/>
    </xf>
    <xf numFmtId="1" fontId="35" fillId="7" borderId="38" xfId="0" applyNumberFormat="1" applyFont="1" applyFill="1" applyBorder="1" applyAlignment="1">
      <alignment horizontal="center" vertical="center"/>
    </xf>
    <xf numFmtId="2" fontId="33" fillId="7" borderId="86" xfId="0" applyNumberFormat="1" applyFont="1" applyFill="1" applyBorder="1" applyAlignment="1">
      <alignment horizontal="center" vertical="center"/>
    </xf>
    <xf numFmtId="16" fontId="24" fillId="5" borderId="84" xfId="0" quotePrefix="1" applyNumberFormat="1" applyFont="1" applyFill="1" applyBorder="1" applyAlignment="1">
      <alignment horizontal="center" vertical="center"/>
    </xf>
    <xf numFmtId="0" fontId="24" fillId="5" borderId="84" xfId="0" applyFont="1" applyFill="1" applyBorder="1" applyAlignment="1">
      <alignment horizontal="left" vertical="center" wrapText="1"/>
    </xf>
    <xf numFmtId="0" fontId="34" fillId="5" borderId="58" xfId="0" applyFont="1" applyFill="1" applyBorder="1" applyAlignment="1">
      <alignment horizontal="center" vertical="center"/>
    </xf>
    <xf numFmtId="1" fontId="35" fillId="5" borderId="64" xfId="0" applyNumberFormat="1" applyFont="1" applyFill="1" applyBorder="1" applyAlignment="1">
      <alignment horizontal="center" vertical="center"/>
    </xf>
    <xf numFmtId="1" fontId="36" fillId="0" borderId="58" xfId="0" applyNumberFormat="1" applyFont="1" applyFill="1" applyBorder="1" applyAlignment="1">
      <alignment horizontal="center" vertical="center"/>
    </xf>
    <xf numFmtId="1" fontId="36" fillId="0" borderId="57" xfId="0" applyNumberFormat="1" applyFont="1" applyFill="1" applyBorder="1" applyAlignment="1">
      <alignment horizontal="center" vertical="center"/>
    </xf>
    <xf numFmtId="1" fontId="36" fillId="0" borderId="64" xfId="0" applyNumberFormat="1" applyFont="1" applyFill="1" applyBorder="1" applyAlignment="1">
      <alignment horizontal="center" vertical="center"/>
    </xf>
    <xf numFmtId="1" fontId="36" fillId="5" borderId="58" xfId="0" applyNumberFormat="1" applyFont="1" applyFill="1" applyBorder="1" applyAlignment="1">
      <alignment horizontal="center" vertical="center"/>
    </xf>
    <xf numFmtId="1" fontId="36" fillId="5" borderId="57" xfId="0" applyNumberFormat="1" applyFont="1" applyFill="1" applyBorder="1" applyAlignment="1">
      <alignment horizontal="center" vertical="center"/>
    </xf>
    <xf numFmtId="1" fontId="36" fillId="5" borderId="64" xfId="0" applyNumberFormat="1" applyFont="1" applyFill="1" applyBorder="1" applyAlignment="1">
      <alignment horizontal="center" vertical="center"/>
    </xf>
    <xf numFmtId="1" fontId="36" fillId="5" borderId="74" xfId="0" applyNumberFormat="1" applyFont="1" applyFill="1" applyBorder="1" applyAlignment="1">
      <alignment horizontal="center" vertical="center"/>
    </xf>
    <xf numFmtId="1" fontId="35" fillId="5" borderId="84" xfId="0" applyNumberFormat="1" applyFont="1" applyFill="1" applyBorder="1" applyAlignment="1">
      <alignment horizontal="center" vertical="center"/>
    </xf>
    <xf numFmtId="2" fontId="33" fillId="5" borderId="84" xfId="0" applyNumberFormat="1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left" vertical="center" wrapText="1"/>
    </xf>
    <xf numFmtId="0" fontId="34" fillId="5" borderId="34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1" fontId="35" fillId="5" borderId="17" xfId="0" applyNumberFormat="1" applyFont="1" applyFill="1" applyBorder="1" applyAlignment="1">
      <alignment horizontal="center" vertical="center"/>
    </xf>
    <xf numFmtId="1" fontId="35" fillId="5" borderId="4" xfId="0" applyNumberFormat="1" applyFont="1" applyFill="1" applyBorder="1" applyAlignment="1">
      <alignment horizontal="center" vertical="center"/>
    </xf>
    <xf numFmtId="2" fontId="33" fillId="5" borderId="12" xfId="0" applyNumberFormat="1" applyFont="1" applyFill="1" applyBorder="1" applyAlignment="1">
      <alignment horizontal="center" vertical="center" wrapText="1"/>
    </xf>
    <xf numFmtId="2" fontId="33" fillId="5" borderId="12" xfId="0" applyNumberFormat="1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left" vertical="center" wrapText="1"/>
    </xf>
    <xf numFmtId="1" fontId="35" fillId="0" borderId="5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5" fillId="5" borderId="34" xfId="0" applyNumberFormat="1" applyFont="1" applyFill="1" applyBorder="1" applyAlignment="1">
      <alignment horizontal="center" vertical="center"/>
    </xf>
    <xf numFmtId="0" fontId="35" fillId="5" borderId="5" xfId="0" applyNumberFormat="1" applyFont="1" applyFill="1" applyBorder="1" applyAlignment="1">
      <alignment horizontal="center" vertical="center"/>
    </xf>
    <xf numFmtId="0" fontId="35" fillId="5" borderId="3" xfId="0" applyNumberFormat="1" applyFont="1" applyFill="1" applyBorder="1" applyAlignment="1">
      <alignment horizontal="center" vertical="center"/>
    </xf>
    <xf numFmtId="164" fontId="35" fillId="5" borderId="5" xfId="0" applyNumberFormat="1" applyFont="1" applyFill="1" applyBorder="1" applyAlignment="1">
      <alignment horizontal="center" vertical="center"/>
    </xf>
    <xf numFmtId="164" fontId="35" fillId="5" borderId="3" xfId="0" applyNumberFormat="1" applyFont="1" applyFill="1" applyBorder="1" applyAlignment="1">
      <alignment horizontal="center" vertical="center"/>
    </xf>
    <xf numFmtId="164" fontId="35" fillId="5" borderId="34" xfId="0" applyNumberFormat="1" applyFont="1" applyFill="1" applyBorder="1" applyAlignment="1">
      <alignment horizontal="center" vertical="center"/>
    </xf>
    <xf numFmtId="164" fontId="35" fillId="0" borderId="5" xfId="0" applyNumberFormat="1" applyFont="1" applyFill="1" applyBorder="1" applyAlignment="1">
      <alignment horizontal="center" vertical="center"/>
    </xf>
    <xf numFmtId="164" fontId="35" fillId="0" borderId="3" xfId="0" applyNumberFormat="1" applyFont="1" applyFill="1" applyBorder="1" applyAlignment="1">
      <alignment horizontal="center" vertical="center"/>
    </xf>
    <xf numFmtId="164" fontId="35" fillId="0" borderId="34" xfId="0" applyNumberFormat="1" applyFont="1" applyFill="1" applyBorder="1" applyAlignment="1">
      <alignment horizontal="center" vertical="center"/>
    </xf>
    <xf numFmtId="164" fontId="35" fillId="0" borderId="4" xfId="0" applyNumberFormat="1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3" fillId="0" borderId="26" xfId="0" applyFont="1" applyFill="1" applyBorder="1" applyAlignment="1">
      <alignment horizontal="left" vertical="center"/>
    </xf>
    <xf numFmtId="0" fontId="38" fillId="5" borderId="5" xfId="0" applyFont="1" applyFill="1" applyBorder="1" applyAlignment="1">
      <alignment horizontal="center" vertical="center"/>
    </xf>
    <xf numFmtId="164" fontId="34" fillId="5" borderId="34" xfId="0" applyNumberFormat="1" applyFont="1" applyFill="1" applyBorder="1" applyAlignment="1">
      <alignment horizontal="center" vertical="center"/>
    </xf>
    <xf numFmtId="0" fontId="34" fillId="5" borderId="5" xfId="0" applyFont="1" applyFill="1" applyBorder="1"/>
    <xf numFmtId="0" fontId="34" fillId="5" borderId="34" xfId="0" applyFont="1" applyFill="1" applyBorder="1"/>
    <xf numFmtId="0" fontId="24" fillId="0" borderId="12" xfId="0" applyFont="1" applyFill="1" applyBorder="1" applyAlignment="1">
      <alignment horizontal="center" vertical="center"/>
    </xf>
    <xf numFmtId="14" fontId="33" fillId="0" borderId="12" xfId="0" applyNumberFormat="1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left" vertical="center" wrapText="1"/>
    </xf>
    <xf numFmtId="1" fontId="40" fillId="5" borderId="34" xfId="0" applyNumberFormat="1" applyFont="1" applyFill="1" applyBorder="1" applyAlignment="1">
      <alignment horizontal="center" vertical="center"/>
    </xf>
    <xf numFmtId="1" fontId="33" fillId="0" borderId="12" xfId="0" applyNumberFormat="1" applyFont="1" applyFill="1" applyBorder="1" applyAlignment="1">
      <alignment horizontal="center" vertical="center" wrapText="1"/>
    </xf>
    <xf numFmtId="14" fontId="33" fillId="0" borderId="12" xfId="0" applyNumberFormat="1" applyFont="1" applyBorder="1" applyAlignment="1">
      <alignment horizontal="left" vertical="center" wrapText="1"/>
    </xf>
    <xf numFmtId="14" fontId="33" fillId="5" borderId="12" xfId="0" applyNumberFormat="1" applyFont="1" applyFill="1" applyBorder="1" applyAlignment="1">
      <alignment horizontal="left" vertical="center" wrapText="1"/>
    </xf>
    <xf numFmtId="14" fontId="33" fillId="5" borderId="12" xfId="0" applyNumberFormat="1" applyFont="1" applyFill="1" applyBorder="1" applyAlignment="1">
      <alignment horizontal="left" vertical="center"/>
    </xf>
    <xf numFmtId="0" fontId="33" fillId="0" borderId="2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4" fontId="24" fillId="5" borderId="12" xfId="0" applyNumberFormat="1" applyFont="1" applyFill="1" applyBorder="1" applyAlignment="1">
      <alignment vertical="center" wrapText="1"/>
    </xf>
    <xf numFmtId="14" fontId="33" fillId="5" borderId="12" xfId="0" applyNumberFormat="1" applyFont="1" applyFill="1" applyBorder="1" applyAlignment="1">
      <alignment vertical="center" wrapText="1"/>
    </xf>
    <xf numFmtId="0" fontId="35" fillId="5" borderId="5" xfId="0" applyFont="1" applyFill="1" applyBorder="1" applyAlignment="1">
      <alignment horizontal="center" vertical="center"/>
    </xf>
    <xf numFmtId="0" fontId="36" fillId="5" borderId="34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1" fontId="35" fillId="5" borderId="12" xfId="0" applyNumberFormat="1" applyFont="1" applyFill="1" applyBorder="1" applyAlignment="1">
      <alignment horizontal="center" vertical="center"/>
    </xf>
    <xf numFmtId="14" fontId="24" fillId="0" borderId="12" xfId="0" applyNumberFormat="1" applyFont="1" applyBorder="1" applyAlignment="1">
      <alignment vertical="center" wrapText="1"/>
    </xf>
    <xf numFmtId="14" fontId="33" fillId="0" borderId="12" xfId="0" applyNumberFormat="1" applyFont="1" applyBorder="1" applyAlignment="1">
      <alignment vertical="center" wrapText="1"/>
    </xf>
    <xf numFmtId="1" fontId="35" fillId="0" borderId="3" xfId="0" applyNumberFormat="1" applyFont="1" applyFill="1" applyBorder="1" applyAlignment="1">
      <alignment horizontal="center" vertical="center"/>
    </xf>
    <xf numFmtId="1" fontId="36" fillId="0" borderId="3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vertical="center"/>
    </xf>
    <xf numFmtId="0" fontId="34" fillId="5" borderId="5" xfId="0" applyFont="1" applyFill="1" applyBorder="1" applyAlignment="1">
      <alignment horizontal="center"/>
    </xf>
    <xf numFmtId="0" fontId="34" fillId="5" borderId="3" xfId="0" applyFont="1" applyFill="1" applyBorder="1" applyAlignment="1">
      <alignment horizontal="center"/>
    </xf>
    <xf numFmtId="0" fontId="34" fillId="5" borderId="17" xfId="0" applyFont="1" applyFill="1" applyBorder="1" applyAlignment="1">
      <alignment horizontal="center" vertical="center"/>
    </xf>
    <xf numFmtId="1" fontId="36" fillId="5" borderId="34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70" xfId="0" applyFont="1" applyFill="1" applyBorder="1" applyAlignment="1">
      <alignment horizontal="center" vertical="center" textRotation="90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0" fontId="16" fillId="5" borderId="87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 textRotation="90"/>
    </xf>
    <xf numFmtId="0" fontId="15" fillId="0" borderId="43" xfId="0" applyFont="1" applyFill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6" fillId="5" borderId="72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 textRotation="90"/>
    </xf>
    <xf numFmtId="0" fontId="15" fillId="0" borderId="46" xfId="0" applyFont="1" applyFill="1" applyBorder="1" applyAlignment="1">
      <alignment horizontal="center" vertical="center" textRotation="90"/>
    </xf>
    <xf numFmtId="0" fontId="15" fillId="5" borderId="27" xfId="0" applyFont="1" applyFill="1" applyBorder="1" applyAlignment="1">
      <alignment horizontal="center" vertical="center" textRotation="90"/>
    </xf>
    <xf numFmtId="0" fontId="15" fillId="5" borderId="49" xfId="0" applyFont="1" applyFill="1" applyBorder="1" applyAlignment="1">
      <alignment horizontal="center" vertical="center" textRotation="90"/>
    </xf>
    <xf numFmtId="0" fontId="15" fillId="5" borderId="46" xfId="0" applyFont="1" applyFill="1" applyBorder="1" applyAlignment="1">
      <alignment horizontal="center" vertical="center" textRotation="90"/>
    </xf>
    <xf numFmtId="164" fontId="15" fillId="0" borderId="47" xfId="0" applyNumberFormat="1" applyFont="1" applyFill="1" applyBorder="1" applyAlignment="1">
      <alignment horizontal="center" vertical="center" textRotation="90"/>
    </xf>
    <xf numFmtId="0" fontId="41" fillId="0" borderId="0" xfId="0" applyFont="1" applyFill="1"/>
    <xf numFmtId="0" fontId="41" fillId="0" borderId="0" xfId="0" applyFont="1" applyFill="1" applyAlignment="1"/>
    <xf numFmtId="0" fontId="41" fillId="5" borderId="0" xfId="0" applyFont="1" applyFill="1" applyAlignment="1"/>
    <xf numFmtId="0" fontId="41" fillId="5" borderId="0" xfId="0" applyFont="1" applyFill="1" applyAlignment="1">
      <alignment horizontal="center"/>
    </xf>
    <xf numFmtId="0" fontId="41" fillId="5" borderId="0" xfId="0" applyFont="1" applyFill="1"/>
    <xf numFmtId="164" fontId="41" fillId="5" borderId="0" xfId="0" applyNumberFormat="1" applyFont="1" applyFill="1"/>
    <xf numFmtId="164" fontId="41" fillId="0" borderId="0" xfId="0" applyNumberFormat="1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/>
    <xf numFmtId="0" fontId="41" fillId="5" borderId="0" xfId="0" applyFont="1" applyFill="1" applyAlignment="1">
      <alignment horizontal="center"/>
    </xf>
    <xf numFmtId="164" fontId="41" fillId="0" borderId="0" xfId="0" applyNumberFormat="1" applyFont="1" applyFill="1" applyAlignment="1"/>
    <xf numFmtId="0" fontId="41" fillId="0" borderId="0" xfId="0" applyFont="1" applyFill="1" applyBorder="1" applyAlignment="1"/>
    <xf numFmtId="0" fontId="41" fillId="2" borderId="0" xfId="0" applyFont="1" applyFill="1" applyAlignment="1">
      <alignment vertical="center"/>
    </xf>
    <xf numFmtId="0" fontId="41" fillId="5" borderId="0" xfId="0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1" fillId="5" borderId="0" xfId="0" applyFont="1" applyFill="1" applyAlignment="1">
      <alignment horizontal="left"/>
    </xf>
    <xf numFmtId="0" fontId="41" fillId="5" borderId="0" xfId="0" applyFont="1" applyFill="1" applyAlignment="1">
      <alignment vertical="top"/>
    </xf>
    <xf numFmtId="0" fontId="41" fillId="0" borderId="0" xfId="0" applyFont="1" applyFill="1" applyAlignment="1">
      <alignment vertical="top"/>
    </xf>
    <xf numFmtId="0" fontId="42" fillId="0" borderId="0" xfId="0" applyFont="1" applyFill="1" applyAlignment="1"/>
    <xf numFmtId="0" fontId="41" fillId="0" borderId="0" xfId="0" applyFont="1" applyFill="1" applyAlignment="1">
      <alignment horizontal="center"/>
    </xf>
    <xf numFmtId="0" fontId="42" fillId="5" borderId="0" xfId="0" applyFont="1" applyFill="1" applyAlignment="1"/>
    <xf numFmtId="164" fontId="41" fillId="0" borderId="0" xfId="0" applyNumberFormat="1" applyFont="1" applyFill="1" applyAlignment="1">
      <alignment horizontal="left"/>
    </xf>
    <xf numFmtId="0" fontId="41" fillId="0" borderId="1" xfId="0" applyFont="1" applyFill="1" applyBorder="1" applyAlignment="1"/>
    <xf numFmtId="0" fontId="41" fillId="0" borderId="1" xfId="0" applyFont="1" applyFill="1" applyBorder="1"/>
    <xf numFmtId="0" fontId="41" fillId="2" borderId="0" xfId="0" applyFont="1" applyFill="1" applyAlignment="1"/>
    <xf numFmtId="0" fontId="43" fillId="0" borderId="0" xfId="0" applyFont="1" applyFill="1" applyAlignment="1"/>
    <xf numFmtId="0" fontId="43" fillId="5" borderId="0" xfId="0" applyFont="1" applyFill="1" applyAlignment="1"/>
    <xf numFmtId="0" fontId="41" fillId="0" borderId="2" xfId="0" applyFont="1" applyFill="1" applyBorder="1" applyAlignment="1">
      <alignment horizontal="center"/>
    </xf>
    <xf numFmtId="0" fontId="41" fillId="0" borderId="2" xfId="0" applyFont="1" applyFill="1" applyBorder="1"/>
    <xf numFmtId="0" fontId="42" fillId="2" borderId="0" xfId="0" applyFont="1" applyFill="1" applyAlignment="1"/>
    <xf numFmtId="0" fontId="41" fillId="0" borderId="0" xfId="0" applyFont="1" applyFill="1" applyAlignment="1">
      <alignment vertical="justify" wrapText="1"/>
    </xf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41" fillId="5" borderId="0" xfId="0" applyFont="1" applyFill="1" applyAlignment="1">
      <alignment vertical="justify"/>
    </xf>
    <xf numFmtId="0" fontId="41" fillId="0" borderId="0" xfId="0" applyFont="1" applyFill="1" applyAlignment="1">
      <alignment vertical="justify"/>
    </xf>
    <xf numFmtId="164" fontId="41" fillId="0" borderId="0" xfId="0" applyNumberFormat="1" applyFont="1" applyFill="1" applyAlignment="1">
      <alignment vertical="justify"/>
    </xf>
    <xf numFmtId="164" fontId="41" fillId="5" borderId="0" xfId="0" applyNumberFormat="1" applyFont="1" applyFill="1" applyAlignment="1">
      <alignment vertical="justify"/>
    </xf>
    <xf numFmtId="0" fontId="41" fillId="5" borderId="0" xfId="0" applyFont="1" applyFill="1" applyAlignment="1">
      <alignment vertical="justify" wrapText="1"/>
    </xf>
    <xf numFmtId="164" fontId="41" fillId="5" borderId="0" xfId="0" applyNumberFormat="1" applyFont="1" applyFill="1" applyAlignment="1">
      <alignment vertical="justify" wrapText="1"/>
    </xf>
    <xf numFmtId="0" fontId="42" fillId="0" borderId="0" xfId="0" applyFont="1" applyFill="1"/>
    <xf numFmtId="0" fontId="41" fillId="0" borderId="0" xfId="0" applyFont="1" applyFill="1" applyAlignment="1">
      <alignment horizontal="left" vertical="top" wrapText="1"/>
    </xf>
    <xf numFmtId="0" fontId="41" fillId="5" borderId="0" xfId="0" applyFont="1" applyFill="1" applyAlignment="1">
      <alignment horizontal="left" vertical="top" wrapText="1"/>
    </xf>
    <xf numFmtId="0" fontId="41" fillId="5" borderId="0" xfId="0" applyFont="1" applyFill="1" applyAlignment="1">
      <alignment horizontal="center" vertical="top" wrapText="1"/>
    </xf>
    <xf numFmtId="0" fontId="41" fillId="0" borderId="0" xfId="0" applyFont="1" applyFill="1" applyBorder="1" applyAlignment="1">
      <alignment horizontal="left" vertical="top" wrapText="1"/>
    </xf>
    <xf numFmtId="164" fontId="41" fillId="0" borderId="0" xfId="0" applyNumberFormat="1" applyFont="1" applyFill="1" applyAlignment="1">
      <alignment horizontal="left" vertical="top" wrapText="1"/>
    </xf>
    <xf numFmtId="0" fontId="42" fillId="5" borderId="0" xfId="0" applyFont="1" applyFill="1"/>
    <xf numFmtId="164" fontId="41" fillId="5" borderId="0" xfId="0" applyNumberFormat="1" applyFont="1" applyFill="1" applyAlignment="1">
      <alignment horizontal="left" vertical="top" wrapText="1"/>
    </xf>
    <xf numFmtId="0" fontId="41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0" xfId="0" applyFont="1" applyFill="1" applyAlignment="1">
      <alignment horizontal="left" vertical="top" wrapText="1"/>
    </xf>
    <xf numFmtId="0" fontId="41" fillId="0" borderId="1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horizontal="center" vertical="top" wrapText="1"/>
    </xf>
    <xf numFmtId="164" fontId="41" fillId="0" borderId="0" xfId="0" applyNumberFormat="1" applyFont="1" applyFill="1" applyBorder="1" applyAlignment="1">
      <alignment horizontal="left" vertical="top" wrapText="1"/>
    </xf>
    <xf numFmtId="0" fontId="41" fillId="5" borderId="0" xfId="0" applyFont="1" applyFill="1" applyBorder="1" applyAlignment="1">
      <alignment horizontal="left" vertical="top" wrapText="1"/>
    </xf>
    <xf numFmtId="0" fontId="41" fillId="5" borderId="0" xfId="0" applyFont="1" applyFill="1" applyBorder="1" applyAlignment="1">
      <alignment vertical="top" wrapText="1"/>
    </xf>
    <xf numFmtId="0" fontId="41" fillId="5" borderId="0" xfId="0" applyFont="1" applyFill="1" applyBorder="1" applyAlignment="1"/>
    <xf numFmtId="0" fontId="41" fillId="5" borderId="0" xfId="0" applyFont="1" applyFill="1" applyBorder="1"/>
    <xf numFmtId="0" fontId="41" fillId="0" borderId="0" xfId="0" applyFont="1" applyFill="1" applyBorder="1" applyAlignment="1">
      <alignment horizontal="center" vertical="top" wrapText="1"/>
    </xf>
    <xf numFmtId="49" fontId="34" fillId="0" borderId="71" xfId="0" applyNumberFormat="1" applyFont="1" applyFill="1" applyBorder="1" applyAlignment="1">
      <alignment horizontal="center" vertical="center"/>
    </xf>
    <xf numFmtId="14" fontId="34" fillId="0" borderId="84" xfId="0" applyNumberFormat="1" applyFont="1" applyBorder="1" applyAlignment="1">
      <alignment horizontal="left" vertical="center" wrapText="1"/>
    </xf>
    <xf numFmtId="0" fontId="34" fillId="5" borderId="22" xfId="0" applyFont="1" applyFill="1" applyBorder="1" applyAlignment="1">
      <alignment horizontal="center" vertical="center"/>
    </xf>
    <xf numFmtId="1" fontId="34" fillId="0" borderId="22" xfId="0" applyNumberFormat="1" applyFont="1" applyFill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/>
    </xf>
    <xf numFmtId="1" fontId="34" fillId="0" borderId="57" xfId="0" applyNumberFormat="1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1" fontId="34" fillId="0" borderId="74" xfId="0" applyNumberFormat="1" applyFont="1" applyFill="1" applyBorder="1" applyAlignment="1">
      <alignment horizontal="center" vertical="center"/>
    </xf>
    <xf numFmtId="1" fontId="34" fillId="0" borderId="58" xfId="0" applyNumberFormat="1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center" vertical="center"/>
    </xf>
    <xf numFmtId="0" fontId="34" fillId="0" borderId="83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1" fontId="34" fillId="0" borderId="64" xfId="0" applyNumberFormat="1" applyFont="1" applyFill="1" applyBorder="1" applyAlignment="1">
      <alignment horizontal="center" vertical="center"/>
    </xf>
    <xf numFmtId="0" fontId="34" fillId="5" borderId="57" xfId="0" applyFont="1" applyFill="1" applyBorder="1" applyAlignment="1">
      <alignment horizontal="center" vertical="center"/>
    </xf>
    <xf numFmtId="0" fontId="34" fillId="5" borderId="83" xfId="0" applyFont="1" applyFill="1" applyBorder="1" applyAlignment="1">
      <alignment horizontal="center" vertical="center"/>
    </xf>
    <xf numFmtId="1" fontId="34" fillId="5" borderId="74" xfId="0" applyNumberFormat="1" applyFont="1" applyFill="1" applyBorder="1" applyAlignment="1">
      <alignment horizontal="center" vertical="center"/>
    </xf>
    <xf numFmtId="1" fontId="34" fillId="5" borderId="58" xfId="0" applyNumberFormat="1" applyFont="1" applyFill="1" applyBorder="1" applyAlignment="1">
      <alignment horizontal="center" vertical="center"/>
    </xf>
    <xf numFmtId="0" fontId="34" fillId="5" borderId="74" xfId="0" applyFont="1" applyFill="1" applyBorder="1" applyAlignment="1">
      <alignment horizontal="center" vertical="center"/>
    </xf>
    <xf numFmtId="1" fontId="34" fillId="5" borderId="57" xfId="0" applyNumberFormat="1" applyFont="1" applyFill="1" applyBorder="1" applyAlignment="1">
      <alignment horizontal="center" vertical="center"/>
    </xf>
    <xf numFmtId="0" fontId="34" fillId="0" borderId="64" xfId="0" applyFont="1" applyFill="1" applyBorder="1" applyAlignment="1">
      <alignment horizontal="center" vertical="center"/>
    </xf>
    <xf numFmtId="0" fontId="34" fillId="5" borderId="52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 wrapText="1"/>
    </xf>
    <xf numFmtId="49" fontId="34" fillId="0" borderId="96" xfId="0" applyNumberFormat="1" applyFont="1" applyFill="1" applyBorder="1" applyAlignment="1">
      <alignment horizontal="center" vertical="center"/>
    </xf>
    <xf numFmtId="14" fontId="34" fillId="0" borderId="12" xfId="0" applyNumberFormat="1" applyFont="1" applyBorder="1" applyAlignment="1">
      <alignment horizontal="left" vertical="center" wrapText="1"/>
    </xf>
    <xf numFmtId="0" fontId="34" fillId="0" borderId="17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/>
    </xf>
    <xf numFmtId="0" fontId="34" fillId="5" borderId="56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" fontId="34" fillId="0" borderId="26" xfId="0" applyNumberFormat="1" applyFont="1" applyFill="1" applyBorder="1" applyAlignment="1">
      <alignment horizontal="center" vertical="center"/>
    </xf>
    <xf numFmtId="49" fontId="35" fillId="0" borderId="12" xfId="0" applyNumberFormat="1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44" fillId="5" borderId="17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44" fillId="5" borderId="34" xfId="0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34" fillId="5" borderId="12" xfId="0" applyNumberFormat="1" applyFont="1" applyFill="1" applyBorder="1" applyAlignment="1">
      <alignment horizontal="center" vertical="center"/>
    </xf>
    <xf numFmtId="14" fontId="34" fillId="5" borderId="12" xfId="0" applyNumberFormat="1" applyFont="1" applyFill="1" applyBorder="1" applyAlignment="1">
      <alignment horizontal="left" vertical="center" wrapText="1"/>
    </xf>
    <xf numFmtId="1" fontId="34" fillId="5" borderId="26" xfId="0" applyNumberFormat="1" applyFont="1" applyFill="1" applyBorder="1" applyAlignment="1">
      <alignment horizontal="center" vertical="center"/>
    </xf>
    <xf numFmtId="0" fontId="33" fillId="5" borderId="56" xfId="0" applyFont="1" applyFill="1" applyBorder="1" applyAlignment="1">
      <alignment vertical="center" wrapText="1"/>
    </xf>
    <xf numFmtId="0" fontId="33" fillId="5" borderId="26" xfId="0" applyFont="1" applyFill="1" applyBorder="1" applyAlignment="1">
      <alignment vertical="center" wrapText="1"/>
    </xf>
    <xf numFmtId="49" fontId="34" fillId="0" borderId="12" xfId="0" applyNumberFormat="1" applyFont="1" applyFill="1" applyBorder="1" applyAlignment="1">
      <alignment horizontal="center" vertical="center"/>
    </xf>
    <xf numFmtId="0" fontId="40" fillId="5" borderId="34" xfId="0" applyFont="1" applyFill="1" applyBorder="1" applyAlignment="1">
      <alignment horizontal="center" vertical="center"/>
    </xf>
    <xf numFmtId="1" fontId="34" fillId="5" borderId="4" xfId="0" applyNumberFormat="1" applyFont="1" applyFill="1" applyBorder="1" applyAlignment="1">
      <alignment horizontal="center" vertical="center"/>
    </xf>
    <xf numFmtId="1" fontId="34" fillId="5" borderId="17" xfId="0" applyNumberFormat="1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" fontId="34" fillId="5" borderId="56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14" fontId="34" fillId="5" borderId="12" xfId="0" applyNumberFormat="1" applyFont="1" applyFill="1" applyBorder="1" applyAlignment="1">
      <alignment horizontal="left" vertical="center"/>
    </xf>
    <xf numFmtId="14" fontId="34" fillId="0" borderId="12" xfId="0" applyNumberFormat="1" applyFont="1" applyBorder="1" applyAlignment="1">
      <alignment horizontal="left" vertical="center"/>
    </xf>
    <xf numFmtId="0" fontId="34" fillId="5" borderId="12" xfId="0" applyFont="1" applyFill="1" applyBorder="1" applyAlignment="1">
      <alignment horizontal="left" vertical="center" wrapText="1"/>
    </xf>
    <xf numFmtId="1" fontId="34" fillId="5" borderId="5" xfId="0" quotePrefix="1" applyNumberFormat="1" applyFont="1" applyFill="1" applyBorder="1" applyAlignment="1">
      <alignment horizontal="center" vertical="center"/>
    </xf>
    <xf numFmtId="1" fontId="34" fillId="5" borderId="5" xfId="0" applyNumberFormat="1" applyFont="1" applyFill="1" applyBorder="1"/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 applyAlignment="1"/>
    <xf numFmtId="49" fontId="35" fillId="5" borderId="12" xfId="0" applyNumberFormat="1" applyFont="1" applyFill="1" applyBorder="1" applyAlignment="1">
      <alignment horizontal="center" vertical="center"/>
    </xf>
    <xf numFmtId="14" fontId="35" fillId="5" borderId="12" xfId="0" applyNumberFormat="1" applyFont="1" applyFill="1" applyBorder="1" applyAlignment="1">
      <alignment horizontal="left" vertical="center" wrapText="1"/>
    </xf>
    <xf numFmtId="0" fontId="35" fillId="5" borderId="2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26" xfId="0" applyFont="1" applyFill="1" applyBorder="1" applyAlignment="1">
      <alignment horizontal="center" vertical="center"/>
    </xf>
    <xf numFmtId="1" fontId="36" fillId="5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0" fontId="34" fillId="5" borderId="2" xfId="0" applyFont="1" applyFill="1" applyBorder="1" applyAlignment="1">
      <alignment horizontal="center"/>
    </xf>
    <xf numFmtId="0" fontId="33" fillId="5" borderId="2" xfId="0" applyFont="1" applyFill="1" applyBorder="1" applyAlignment="1">
      <alignment vertical="center" wrapText="1"/>
    </xf>
    <xf numFmtId="1" fontId="35" fillId="5" borderId="26" xfId="0" applyNumberFormat="1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 wrapText="1"/>
    </xf>
    <xf numFmtId="0" fontId="33" fillId="5" borderId="34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/>
    </xf>
    <xf numFmtId="49" fontId="34" fillId="5" borderId="50" xfId="0" applyNumberFormat="1" applyFont="1" applyFill="1" applyBorder="1" applyAlignment="1">
      <alignment horizontal="center" vertical="center"/>
    </xf>
    <xf numFmtId="14" fontId="34" fillId="5" borderId="50" xfId="0" applyNumberFormat="1" applyFont="1" applyFill="1" applyBorder="1" applyAlignment="1">
      <alignment horizontal="left" vertical="center" wrapText="1"/>
    </xf>
    <xf numFmtId="0" fontId="34" fillId="5" borderId="27" xfId="0" applyFont="1" applyFill="1" applyBorder="1" applyAlignment="1">
      <alignment horizontal="center" vertical="center"/>
    </xf>
    <xf numFmtId="1" fontId="34" fillId="5" borderId="27" xfId="0" applyNumberFormat="1" applyFont="1" applyFill="1" applyBorder="1" applyAlignment="1">
      <alignment horizontal="center" vertical="center"/>
    </xf>
    <xf numFmtId="0" fontId="34" fillId="5" borderId="49" xfId="0" applyFont="1" applyFill="1" applyBorder="1" applyAlignment="1">
      <alignment horizontal="center" vertical="center"/>
    </xf>
    <xf numFmtId="1" fontId="34" fillId="5" borderId="42" xfId="0" applyNumberFormat="1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0" fontId="34" fillId="5" borderId="51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/>
    </xf>
    <xf numFmtId="0" fontId="34" fillId="5" borderId="49" xfId="0" applyFont="1" applyFill="1" applyBorder="1" applyAlignment="1">
      <alignment horizontal="center"/>
    </xf>
    <xf numFmtId="1" fontId="34" fillId="5" borderId="41" xfId="0" applyNumberFormat="1" applyFont="1" applyFill="1" applyBorder="1"/>
    <xf numFmtId="0" fontId="34" fillId="5" borderId="55" xfId="0" applyFont="1" applyFill="1" applyBorder="1" applyAlignment="1">
      <alignment horizontal="center" vertical="center"/>
    </xf>
    <xf numFmtId="1" fontId="34" fillId="5" borderId="48" xfId="0" applyNumberFormat="1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1" fontId="34" fillId="5" borderId="28" xfId="0" applyNumberFormat="1" applyFont="1" applyFill="1" applyBorder="1" applyAlignment="1">
      <alignment horizontal="center" vertical="center"/>
    </xf>
    <xf numFmtId="0" fontId="33" fillId="5" borderId="27" xfId="0" applyFont="1" applyFill="1" applyBorder="1" applyAlignment="1">
      <alignment horizontal="center" vertical="center"/>
    </xf>
    <xf numFmtId="0" fontId="33" fillId="5" borderId="28" xfId="0" applyFont="1" applyFill="1" applyBorder="1" applyAlignment="1">
      <alignment horizontal="center" vertical="center"/>
    </xf>
    <xf numFmtId="49" fontId="35" fillId="7" borderId="86" xfId="0" applyNumberFormat="1" applyFont="1" applyFill="1" applyBorder="1" applyAlignment="1">
      <alignment horizontal="center" vertical="center"/>
    </xf>
    <xf numFmtId="0" fontId="35" fillId="7" borderId="86" xfId="0" applyFont="1" applyFill="1" applyBorder="1" applyAlignment="1">
      <alignment horizontal="center" vertical="center" wrapText="1"/>
    </xf>
    <xf numFmtId="0" fontId="34" fillId="7" borderId="30" xfId="0" applyFont="1" applyFill="1" applyBorder="1" applyAlignment="1">
      <alignment horizontal="center" vertical="center"/>
    </xf>
    <xf numFmtId="0" fontId="34" fillId="7" borderId="32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1" fontId="34" fillId="7" borderId="9" xfId="0" applyNumberFormat="1" applyFont="1" applyFill="1" applyBorder="1" applyAlignment="1">
      <alignment horizontal="center" vertical="center"/>
    </xf>
    <xf numFmtId="1" fontId="34" fillId="7" borderId="31" xfId="0" applyNumberFormat="1" applyFont="1" applyFill="1" applyBorder="1" applyAlignment="1">
      <alignment horizontal="center" vertical="center"/>
    </xf>
    <xf numFmtId="1" fontId="34" fillId="7" borderId="7" xfId="0" applyNumberFormat="1" applyFont="1" applyFill="1" applyBorder="1" applyAlignment="1">
      <alignment horizontal="center" vertical="center"/>
    </xf>
    <xf numFmtId="1" fontId="34" fillId="7" borderId="9" xfId="0" applyNumberFormat="1" applyFont="1" applyFill="1" applyBorder="1" applyAlignment="1">
      <alignment horizontal="center" vertical="center"/>
    </xf>
    <xf numFmtId="1" fontId="34" fillId="7" borderId="38" xfId="0" applyNumberFormat="1" applyFont="1" applyFill="1" applyBorder="1" applyAlignment="1">
      <alignment horizontal="center" vertical="center"/>
    </xf>
    <xf numFmtId="1" fontId="34" fillId="7" borderId="32" xfId="0" applyNumberFormat="1" applyFont="1" applyFill="1" applyBorder="1" applyAlignment="1">
      <alignment horizontal="center" vertical="center"/>
    </xf>
    <xf numFmtId="1" fontId="34" fillId="7" borderId="30" xfId="0" applyNumberFormat="1" applyFont="1" applyFill="1" applyBorder="1" applyAlignment="1">
      <alignment horizontal="center" vertical="center"/>
    </xf>
    <xf numFmtId="1" fontId="34" fillId="7" borderId="32" xfId="0" applyNumberFormat="1" applyFont="1" applyFill="1" applyBorder="1" applyAlignment="1">
      <alignment horizontal="center" vertical="center"/>
    </xf>
    <xf numFmtId="1" fontId="34" fillId="7" borderId="8" xfId="0" applyNumberFormat="1" applyFont="1" applyFill="1" applyBorder="1" applyAlignment="1">
      <alignment horizontal="center" vertical="center"/>
    </xf>
    <xf numFmtId="1" fontId="34" fillId="7" borderId="31" xfId="0" applyNumberFormat="1" applyFont="1" applyFill="1" applyBorder="1" applyAlignment="1">
      <alignment horizontal="center" vertical="center"/>
    </xf>
    <xf numFmtId="1" fontId="34" fillId="7" borderId="30" xfId="0" applyNumberFormat="1" applyFont="1" applyFill="1" applyBorder="1" applyAlignment="1">
      <alignment horizontal="center" vertical="center"/>
    </xf>
    <xf numFmtId="1" fontId="34" fillId="7" borderId="10" xfId="0" applyNumberFormat="1" applyFont="1" applyFill="1" applyBorder="1" applyAlignment="1">
      <alignment horizontal="center" vertical="center"/>
    </xf>
    <xf numFmtId="0" fontId="33" fillId="7" borderId="30" xfId="0" applyFont="1" applyFill="1" applyBorder="1" applyAlignment="1">
      <alignment vertical="center"/>
    </xf>
    <xf numFmtId="0" fontId="33" fillId="7" borderId="10" xfId="0" applyFont="1" applyFill="1" applyBorder="1" applyAlignment="1">
      <alignment vertical="center"/>
    </xf>
    <xf numFmtId="0" fontId="34" fillId="5" borderId="56" xfId="0" applyFont="1" applyFill="1" applyBorder="1" applyAlignment="1">
      <alignment horizontal="left" vertical="center" wrapText="1"/>
    </xf>
    <xf numFmtId="0" fontId="34" fillId="5" borderId="2" xfId="0" applyFont="1" applyFill="1" applyBorder="1" applyAlignment="1">
      <alignment horizontal="left" vertical="center" wrapText="1"/>
    </xf>
    <xf numFmtId="0" fontId="34" fillId="5" borderId="26" xfId="0" applyFont="1" applyFill="1" applyBorder="1" applyAlignment="1">
      <alignment horizontal="left" vertical="center" wrapText="1"/>
    </xf>
    <xf numFmtId="16" fontId="34" fillId="5" borderId="34" xfId="0" quotePrefix="1" applyNumberFormat="1" applyFont="1" applyFill="1" applyBorder="1" applyAlignment="1">
      <alignment horizontal="center" vertical="center"/>
    </xf>
    <xf numFmtId="0" fontId="34" fillId="5" borderId="2" xfId="0" quotePrefix="1" applyFont="1" applyFill="1" applyBorder="1" applyAlignment="1">
      <alignment horizontal="center" vertical="center"/>
    </xf>
    <xf numFmtId="0" fontId="34" fillId="5" borderId="5" xfId="0" quotePrefix="1" applyFont="1" applyFill="1" applyBorder="1" applyAlignment="1">
      <alignment horizontal="center" vertical="center"/>
    </xf>
    <xf numFmtId="1" fontId="34" fillId="5" borderId="3" xfId="0" quotePrefix="1" applyNumberFormat="1" applyFont="1" applyFill="1" applyBorder="1" applyAlignment="1">
      <alignment horizontal="center" vertical="center"/>
    </xf>
    <xf numFmtId="0" fontId="38" fillId="5" borderId="56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vertical="center"/>
    </xf>
    <xf numFmtId="0" fontId="34" fillId="5" borderId="5" xfId="0" applyFont="1" applyFill="1" applyBorder="1" applyAlignment="1">
      <alignment vertical="center"/>
    </xf>
    <xf numFmtId="49" fontId="34" fillId="0" borderId="87" xfId="0" applyNumberFormat="1" applyFont="1" applyFill="1" applyBorder="1" applyAlignment="1">
      <alignment horizontal="center" vertical="center"/>
    </xf>
    <xf numFmtId="0" fontId="34" fillId="0" borderId="87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center" vertical="center"/>
    </xf>
    <xf numFmtId="0" fontId="34" fillId="5" borderId="44" xfId="0" applyFont="1" applyFill="1" applyBorder="1" applyAlignment="1">
      <alignment horizontal="center" vertical="center"/>
    </xf>
    <xf numFmtId="0" fontId="34" fillId="0" borderId="39" xfId="0" quotePrefix="1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/>
    </xf>
    <xf numFmtId="1" fontId="34" fillId="0" borderId="43" xfId="0" applyNumberFormat="1" applyFont="1" applyFill="1" applyBorder="1" applyAlignment="1">
      <alignment horizontal="center" vertical="center"/>
    </xf>
    <xf numFmtId="1" fontId="34" fillId="0" borderId="61" xfId="0" applyNumberFormat="1" applyFont="1" applyFill="1" applyBorder="1" applyAlignment="1">
      <alignment horizontal="center" vertical="center"/>
    </xf>
    <xf numFmtId="1" fontId="34" fillId="0" borderId="93" xfId="0" applyNumberFormat="1" applyFont="1" applyFill="1" applyBorder="1" applyAlignment="1">
      <alignment horizontal="center" vertical="center"/>
    </xf>
    <xf numFmtId="1" fontId="34" fillId="0" borderId="43" xfId="0" applyNumberFormat="1" applyFont="1" applyFill="1" applyBorder="1" applyAlignment="1">
      <alignment horizontal="center" vertical="center"/>
    </xf>
    <xf numFmtId="1" fontId="34" fillId="0" borderId="44" xfId="0" applyNumberFormat="1" applyFont="1" applyFill="1" applyBorder="1" applyAlignment="1">
      <alignment horizontal="center" vertical="center"/>
    </xf>
    <xf numFmtId="1" fontId="34" fillId="5" borderId="39" xfId="0" applyNumberFormat="1" applyFont="1" applyFill="1" applyBorder="1" applyAlignment="1">
      <alignment horizontal="center" vertical="center"/>
    </xf>
    <xf numFmtId="1" fontId="34" fillId="5" borderId="43" xfId="0" applyNumberFormat="1" applyFont="1" applyFill="1" applyBorder="1" applyAlignment="1">
      <alignment horizontal="center" vertical="center"/>
    </xf>
    <xf numFmtId="1" fontId="34" fillId="5" borderId="44" xfId="0" applyNumberFormat="1" applyFont="1" applyFill="1" applyBorder="1" applyAlignment="1">
      <alignment horizontal="center" vertical="center"/>
    </xf>
    <xf numFmtId="1" fontId="34" fillId="5" borderId="93" xfId="0" applyNumberFormat="1" applyFont="1" applyFill="1" applyBorder="1" applyAlignment="1">
      <alignment horizontal="center" vertical="center"/>
    </xf>
    <xf numFmtId="1" fontId="34" fillId="5" borderId="0" xfId="0" applyNumberFormat="1" applyFont="1" applyFill="1" applyBorder="1" applyAlignment="1">
      <alignment horizontal="center" vertical="center"/>
    </xf>
    <xf numFmtId="1" fontId="34" fillId="5" borderId="39" xfId="0" applyNumberFormat="1" applyFont="1" applyFill="1" applyBorder="1" applyAlignment="1">
      <alignment horizontal="center" vertical="center"/>
    </xf>
    <xf numFmtId="1" fontId="34" fillId="0" borderId="39" xfId="0" applyNumberFormat="1" applyFont="1" applyFill="1" applyBorder="1" applyAlignment="1">
      <alignment horizontal="center" vertical="center"/>
    </xf>
    <xf numFmtId="1" fontId="34" fillId="5" borderId="15" xfId="0" quotePrefix="1" applyNumberFormat="1" applyFont="1" applyFill="1" applyBorder="1" applyAlignment="1">
      <alignment horizontal="center" vertical="center"/>
    </xf>
    <xf numFmtId="1" fontId="34" fillId="5" borderId="13" xfId="0" quotePrefix="1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34" fillId="0" borderId="61" xfId="0" applyNumberFormat="1" applyFont="1" applyFill="1" applyBorder="1" applyAlignment="1">
      <alignment horizontal="center" vertical="center"/>
    </xf>
    <xf numFmtId="1" fontId="34" fillId="0" borderId="19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14" fontId="35" fillId="7" borderId="86" xfId="0" applyNumberFormat="1" applyFont="1" applyFill="1" applyBorder="1" applyAlignment="1">
      <alignment horizontal="center" vertical="center" wrapText="1"/>
    </xf>
    <xf numFmtId="0" fontId="40" fillId="7" borderId="9" xfId="0" applyFont="1" applyFill="1" applyBorder="1" applyAlignment="1">
      <alignment horizontal="center" vertical="center"/>
    </xf>
    <xf numFmtId="0" fontId="40" fillId="7" borderId="31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34" fillId="7" borderId="31" xfId="0" applyFont="1" applyFill="1" applyBorder="1" applyAlignment="1">
      <alignment horizontal="center" vertical="center"/>
    </xf>
    <xf numFmtId="1" fontId="33" fillId="7" borderId="8" xfId="0" applyNumberFormat="1" applyFont="1" applyFill="1" applyBorder="1" applyAlignment="1">
      <alignment vertical="justify" wrapText="1"/>
    </xf>
    <xf numFmtId="1" fontId="33" fillId="7" borderId="10" xfId="0" applyNumberFormat="1" applyFont="1" applyFill="1" applyBorder="1" applyAlignment="1">
      <alignment vertical="justify" wrapText="1"/>
    </xf>
    <xf numFmtId="49" fontId="34" fillId="5" borderId="72" xfId="0" applyNumberFormat="1" applyFont="1" applyFill="1" applyBorder="1" applyAlignment="1">
      <alignment horizontal="center" vertical="center"/>
    </xf>
    <xf numFmtId="0" fontId="34" fillId="5" borderId="72" xfId="0" applyFont="1" applyFill="1" applyBorder="1" applyAlignment="1">
      <alignment horizontal="left" vertical="center" wrapText="1"/>
    </xf>
    <xf numFmtId="0" fontId="34" fillId="5" borderId="6" xfId="0" applyFont="1" applyFill="1" applyBorder="1" applyAlignment="1">
      <alignment horizontal="center" vertical="center"/>
    </xf>
    <xf numFmtId="0" fontId="34" fillId="5" borderId="41" xfId="0" quotePrefix="1" applyFont="1" applyFill="1" applyBorder="1" applyAlignment="1">
      <alignment horizontal="center" vertical="center"/>
    </xf>
    <xf numFmtId="0" fontId="34" fillId="5" borderId="4" xfId="0" quotePrefix="1" applyFont="1" applyFill="1" applyBorder="1" applyAlignment="1">
      <alignment horizontal="center" vertical="center"/>
    </xf>
    <xf numFmtId="0" fontId="34" fillId="5" borderId="13" xfId="0" applyFont="1" applyFill="1" applyBorder="1" applyAlignment="1">
      <alignment horizontal="center" vertical="center"/>
    </xf>
    <xf numFmtId="0" fontId="34" fillId="5" borderId="46" xfId="0" applyFont="1" applyFill="1" applyBorder="1" applyAlignment="1">
      <alignment horizontal="center" vertical="center"/>
    </xf>
    <xf numFmtId="0" fontId="34" fillId="5" borderId="68" xfId="0" applyFont="1" applyFill="1" applyBorder="1" applyAlignment="1">
      <alignment horizontal="center" vertical="center"/>
    </xf>
    <xf numFmtId="1" fontId="34" fillId="0" borderId="83" xfId="0" quotePrefix="1" applyNumberFormat="1" applyFont="1" applyFill="1" applyBorder="1" applyAlignment="1">
      <alignment horizontal="center" vertical="center"/>
    </xf>
    <xf numFmtId="1" fontId="34" fillId="0" borderId="57" xfId="0" quotePrefix="1" applyNumberFormat="1" applyFont="1" applyFill="1" applyBorder="1" applyAlignment="1">
      <alignment horizontal="center" vertical="center"/>
    </xf>
    <xf numFmtId="1" fontId="34" fillId="5" borderId="58" xfId="0" quotePrefix="1" applyNumberFormat="1" applyFont="1" applyFill="1" applyBorder="1" applyAlignment="1">
      <alignment horizontal="center" vertical="center"/>
    </xf>
    <xf numFmtId="1" fontId="34" fillId="5" borderId="57" xfId="0" quotePrefix="1" applyNumberFormat="1" applyFont="1" applyFill="1" applyBorder="1" applyAlignment="1">
      <alignment horizontal="center" vertical="center"/>
    </xf>
    <xf numFmtId="1" fontId="34" fillId="5" borderId="14" xfId="0" applyNumberFormat="1" applyFont="1" applyFill="1" applyBorder="1" applyAlignment="1">
      <alignment horizontal="center" vertical="center"/>
    </xf>
    <xf numFmtId="1" fontId="34" fillId="5" borderId="83" xfId="0" quotePrefix="1" applyNumberFormat="1" applyFont="1" applyFill="1" applyBorder="1" applyAlignment="1">
      <alignment horizontal="center" vertical="center"/>
    </xf>
    <xf numFmtId="1" fontId="34" fillId="5" borderId="59" xfId="0" quotePrefix="1" applyNumberFormat="1" applyFont="1" applyFill="1" applyBorder="1" applyAlignment="1">
      <alignment horizontal="center" vertical="center"/>
    </xf>
    <xf numFmtId="1" fontId="34" fillId="5" borderId="35" xfId="0" applyNumberFormat="1" applyFont="1" applyFill="1" applyBorder="1" applyAlignment="1">
      <alignment horizontal="center" vertical="center"/>
    </xf>
    <xf numFmtId="1" fontId="34" fillId="5" borderId="35" xfId="0" quotePrefix="1" applyNumberFormat="1" applyFont="1" applyFill="1" applyBorder="1" applyAlignment="1">
      <alignment horizontal="center" vertical="center"/>
    </xf>
    <xf numFmtId="1" fontId="34" fillId="5" borderId="83" xfId="0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" fontId="34" fillId="5" borderId="59" xfId="0" applyNumberFormat="1" applyFont="1" applyFill="1" applyBorder="1" applyAlignment="1">
      <alignment horizontal="center" vertical="center"/>
    </xf>
    <xf numFmtId="1" fontId="34" fillId="5" borderId="16" xfId="0" applyNumberFormat="1" applyFont="1" applyFill="1" applyBorder="1" applyAlignment="1">
      <alignment horizontal="center" vertical="center"/>
    </xf>
    <xf numFmtId="1" fontId="34" fillId="5" borderId="1" xfId="0" applyNumberFormat="1" applyFont="1" applyFill="1" applyBorder="1" applyAlignment="1">
      <alignment horizontal="center" vertical="center"/>
    </xf>
    <xf numFmtId="1" fontId="33" fillId="5" borderId="59" xfId="0" applyNumberFormat="1" applyFont="1" applyFill="1" applyBorder="1" applyAlignment="1">
      <alignment horizontal="center" vertical="center" wrapText="1"/>
    </xf>
    <xf numFmtId="1" fontId="33" fillId="5" borderId="60" xfId="0" applyNumberFormat="1" applyFont="1" applyFill="1" applyBorder="1" applyAlignment="1">
      <alignment horizontal="center" vertical="center" wrapText="1"/>
    </xf>
    <xf numFmtId="49" fontId="35" fillId="0" borderId="24" xfId="0" applyNumberFormat="1" applyFont="1" applyFill="1" applyBorder="1" applyAlignment="1">
      <alignment horizontal="center" vertical="center"/>
    </xf>
    <xf numFmtId="49" fontId="35" fillId="0" borderId="73" xfId="0" applyNumberFormat="1" applyFont="1" applyFill="1" applyBorder="1" applyAlignment="1">
      <alignment horizontal="center" vertical="center"/>
    </xf>
    <xf numFmtId="49" fontId="35" fillId="0" borderId="25" xfId="0" applyNumberFormat="1" applyFont="1" applyFill="1" applyBorder="1" applyAlignment="1">
      <alignment horizontal="center" vertical="center"/>
    </xf>
    <xf numFmtId="1" fontId="35" fillId="0" borderId="24" xfId="0" applyNumberFormat="1" applyFont="1" applyFill="1" applyBorder="1" applyAlignment="1">
      <alignment horizontal="center" vertical="center"/>
    </xf>
    <xf numFmtId="1" fontId="35" fillId="0" borderId="70" xfId="0" applyNumberFormat="1" applyFont="1" applyFill="1" applyBorder="1" applyAlignment="1">
      <alignment horizontal="center" vertical="center"/>
    </xf>
    <xf numFmtId="1" fontId="35" fillId="0" borderId="90" xfId="0" applyNumberFormat="1" applyFont="1" applyFill="1" applyBorder="1" applyAlignment="1">
      <alignment horizontal="center" vertical="center"/>
    </xf>
    <xf numFmtId="1" fontId="35" fillId="0" borderId="73" xfId="0" applyNumberFormat="1" applyFont="1" applyFill="1" applyBorder="1" applyAlignment="1">
      <alignment horizontal="center" vertical="center"/>
    </xf>
    <xf numFmtId="1" fontId="35" fillId="0" borderId="92" xfId="0" applyNumberFormat="1" applyFont="1" applyFill="1" applyBorder="1" applyAlignment="1">
      <alignment horizontal="center" vertical="center"/>
    </xf>
    <xf numFmtId="1" fontId="35" fillId="0" borderId="66" xfId="0" applyNumberFormat="1" applyFont="1" applyFill="1" applyBorder="1" applyAlignment="1">
      <alignment horizontal="center" vertical="center"/>
    </xf>
    <xf numFmtId="1" fontId="35" fillId="0" borderId="67" xfId="0" applyNumberFormat="1" applyFont="1" applyFill="1" applyBorder="1" applyAlignment="1">
      <alignment horizontal="center" vertical="center"/>
    </xf>
    <xf numFmtId="1" fontId="35" fillId="5" borderId="70" xfId="0" applyNumberFormat="1" applyFont="1" applyFill="1" applyBorder="1" applyAlignment="1">
      <alignment horizontal="center" vertical="center"/>
    </xf>
    <xf numFmtId="1" fontId="35" fillId="5" borderId="66" xfId="0" applyNumberFormat="1" applyFont="1" applyFill="1" applyBorder="1" applyAlignment="1">
      <alignment horizontal="center" vertical="center"/>
    </xf>
    <xf numFmtId="1" fontId="35" fillId="5" borderId="67" xfId="0" applyNumberFormat="1" applyFont="1" applyFill="1" applyBorder="1" applyAlignment="1">
      <alignment horizontal="center" vertical="center"/>
    </xf>
    <xf numFmtId="1" fontId="35" fillId="5" borderId="92" xfId="0" applyNumberFormat="1" applyFont="1" applyFill="1" applyBorder="1" applyAlignment="1">
      <alignment horizontal="center" vertical="center"/>
    </xf>
    <xf numFmtId="1" fontId="35" fillId="5" borderId="24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center" vertical="center"/>
    </xf>
    <xf numFmtId="1" fontId="36" fillId="5" borderId="70" xfId="0" applyNumberFormat="1" applyFont="1" applyFill="1" applyBorder="1" applyAlignment="1">
      <alignment horizontal="center" vertical="center"/>
    </xf>
    <xf numFmtId="1" fontId="36" fillId="0" borderId="66" xfId="0" applyNumberFormat="1" applyFont="1" applyFill="1" applyBorder="1" applyAlignment="1">
      <alignment horizontal="center" vertical="center"/>
    </xf>
    <xf numFmtId="1" fontId="36" fillId="0" borderId="67" xfId="0" applyNumberFormat="1" applyFont="1" applyFill="1" applyBorder="1" applyAlignment="1">
      <alignment horizontal="center" vertical="center"/>
    </xf>
    <xf numFmtId="1" fontId="35" fillId="0" borderId="25" xfId="0" applyNumberFormat="1" applyFont="1" applyFill="1" applyBorder="1" applyAlignment="1">
      <alignment horizontal="center" vertical="center"/>
    </xf>
    <xf numFmtId="1" fontId="33" fillId="0" borderId="24" xfId="0" applyNumberFormat="1" applyFont="1" applyFill="1" applyBorder="1" applyAlignment="1">
      <alignment horizontal="center" vertical="center" wrapText="1"/>
    </xf>
    <xf numFmtId="1" fontId="33" fillId="0" borderId="25" xfId="0" applyNumberFormat="1" applyFont="1" applyFill="1" applyBorder="1" applyAlignment="1">
      <alignment horizontal="center" vertical="center" wrapText="1"/>
    </xf>
    <xf numFmtId="49" fontId="35" fillId="0" borderId="20" xfId="0" applyNumberFormat="1" applyFont="1" applyFill="1" applyBorder="1" applyAlignment="1">
      <alignment horizontal="center" vertical="center"/>
    </xf>
    <xf numFmtId="49" fontId="35" fillId="0" borderId="29" xfId="0" applyNumberFormat="1" applyFont="1" applyFill="1" applyBorder="1" applyAlignment="1">
      <alignment horizontal="center" vertical="center"/>
    </xf>
    <xf numFmtId="49" fontId="35" fillId="0" borderId="21" xfId="0" applyNumberFormat="1" applyFont="1" applyFill="1" applyBorder="1" applyAlignment="1">
      <alignment horizontal="center" vertical="center"/>
    </xf>
    <xf numFmtId="1" fontId="35" fillId="0" borderId="20" xfId="0" applyNumberFormat="1" applyFont="1" applyFill="1" applyBorder="1" applyAlignment="1">
      <alignment horizontal="center" vertical="center"/>
    </xf>
    <xf numFmtId="1" fontId="35" fillId="0" borderId="69" xfId="0" applyNumberFormat="1" applyFont="1" applyFill="1" applyBorder="1" applyAlignment="1">
      <alignment horizontal="center" vertical="center"/>
    </xf>
    <xf numFmtId="1" fontId="35" fillId="0" borderId="68" xfId="0" applyNumberFormat="1" applyFont="1" applyFill="1" applyBorder="1" applyAlignment="1">
      <alignment horizontal="center" vertical="center"/>
    </xf>
    <xf numFmtId="1" fontId="35" fillId="0" borderId="29" xfId="0" applyNumberFormat="1" applyFont="1" applyFill="1" applyBorder="1" applyAlignment="1">
      <alignment horizontal="center" vertical="center"/>
    </xf>
    <xf numFmtId="1" fontId="35" fillId="0" borderId="65" xfId="0" applyNumberFormat="1" applyFont="1" applyFill="1" applyBorder="1" applyAlignment="1">
      <alignment horizontal="center" vertical="center"/>
    </xf>
    <xf numFmtId="1" fontId="35" fillId="0" borderId="46" xfId="0" applyNumberFormat="1" applyFont="1" applyFill="1" applyBorder="1" applyAlignment="1">
      <alignment horizontal="center" vertical="center"/>
    </xf>
    <xf numFmtId="1" fontId="35" fillId="0" borderId="47" xfId="0" applyNumberFormat="1" applyFont="1" applyFill="1" applyBorder="1" applyAlignment="1">
      <alignment horizontal="center" vertical="center"/>
    </xf>
    <xf numFmtId="1" fontId="35" fillId="5" borderId="69" xfId="0" applyNumberFormat="1" applyFont="1" applyFill="1" applyBorder="1" applyAlignment="1">
      <alignment horizontal="center" vertical="center"/>
    </xf>
    <xf numFmtId="1" fontId="35" fillId="5" borderId="46" xfId="0" applyNumberFormat="1" applyFont="1" applyFill="1" applyBorder="1" applyAlignment="1">
      <alignment horizontal="center" vertical="center"/>
    </xf>
    <xf numFmtId="1" fontId="35" fillId="5" borderId="47" xfId="0" applyNumberFormat="1" applyFont="1" applyFill="1" applyBorder="1" applyAlignment="1">
      <alignment horizontal="center" vertical="center"/>
    </xf>
    <xf numFmtId="1" fontId="35" fillId="5" borderId="65" xfId="0" applyNumberFormat="1" applyFont="1" applyFill="1" applyBorder="1" applyAlignment="1">
      <alignment horizontal="center" vertical="center"/>
    </xf>
    <xf numFmtId="1" fontId="35" fillId="5" borderId="20" xfId="0" applyNumberFormat="1" applyFont="1" applyFill="1" applyBorder="1" applyAlignment="1">
      <alignment horizontal="center" vertical="center"/>
    </xf>
    <xf numFmtId="1" fontId="35" fillId="0" borderId="45" xfId="0" applyNumberFormat="1" applyFont="1" applyFill="1" applyBorder="1" applyAlignment="1">
      <alignment horizontal="center" vertical="center"/>
    </xf>
    <xf numFmtId="1" fontId="36" fillId="5" borderId="69" xfId="0" applyNumberFormat="1" applyFont="1" applyFill="1" applyBorder="1" applyAlignment="1">
      <alignment horizontal="center" vertical="center"/>
    </xf>
    <xf numFmtId="1" fontId="36" fillId="0" borderId="46" xfId="0" applyNumberFormat="1" applyFont="1" applyFill="1" applyBorder="1" applyAlignment="1">
      <alignment horizontal="center" vertical="center"/>
    </xf>
    <xf numFmtId="1" fontId="36" fillId="0" borderId="47" xfId="0" applyNumberFormat="1" applyFont="1" applyFill="1" applyBorder="1" applyAlignment="1">
      <alignment horizontal="center" vertical="center"/>
    </xf>
    <xf numFmtId="1" fontId="35" fillId="0" borderId="21" xfId="0" applyNumberFormat="1" applyFont="1" applyFill="1" applyBorder="1" applyAlignment="1">
      <alignment horizontal="center" vertical="center"/>
    </xf>
    <xf numFmtId="1" fontId="33" fillId="0" borderId="20" xfId="0" applyNumberFormat="1" applyFont="1" applyFill="1" applyBorder="1" applyAlignment="1">
      <alignment horizontal="center" vertical="center" wrapText="1"/>
    </xf>
    <xf numFmtId="1" fontId="33" fillId="0" borderId="21" xfId="0" applyNumberFormat="1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left" vertical="center" wrapText="1"/>
    </xf>
    <xf numFmtId="0" fontId="34" fillId="0" borderId="22" xfId="0" applyFont="1" applyFill="1" applyBorder="1" applyAlignment="1">
      <alignment horizontal="left" vertical="center"/>
    </xf>
    <xf numFmtId="0" fontId="34" fillId="2" borderId="52" xfId="0" applyFont="1" applyFill="1" applyBorder="1" applyAlignment="1">
      <alignment horizontal="center" vertical="center"/>
    </xf>
    <xf numFmtId="0" fontId="34" fillId="2" borderId="58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1" fontId="34" fillId="0" borderId="52" xfId="0" applyNumberFormat="1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>
      <alignment horizontal="center" vertical="center"/>
    </xf>
    <xf numFmtId="1" fontId="34" fillId="5" borderId="22" xfId="0" applyNumberFormat="1" applyFont="1" applyFill="1" applyBorder="1" applyAlignment="1">
      <alignment horizontal="center" vertical="center"/>
    </xf>
    <xf numFmtId="1" fontId="34" fillId="5" borderId="23" xfId="0" applyNumberFormat="1" applyFont="1" applyFill="1" applyBorder="1" applyAlignment="1">
      <alignment horizontal="center" vertical="center"/>
    </xf>
    <xf numFmtId="1" fontId="34" fillId="5" borderId="52" xfId="0" applyNumberFormat="1" applyFont="1" applyFill="1" applyBorder="1" applyAlignment="1">
      <alignment horizontal="center" vertical="center"/>
    </xf>
    <xf numFmtId="1" fontId="34" fillId="5" borderId="78" xfId="0" applyNumberFormat="1" applyFont="1" applyFill="1" applyBorder="1" applyAlignment="1">
      <alignment horizontal="center" vertical="center"/>
    </xf>
    <xf numFmtId="1" fontId="34" fillId="0" borderId="37" xfId="0" applyNumberFormat="1" applyFont="1" applyFill="1" applyBorder="1" applyAlignment="1">
      <alignment horizontal="center" vertical="center"/>
    </xf>
    <xf numFmtId="1" fontId="34" fillId="2" borderId="52" xfId="0" applyNumberFormat="1" applyFont="1" applyFill="1" applyBorder="1" applyAlignment="1">
      <alignment vertical="center"/>
    </xf>
    <xf numFmtId="1" fontId="34" fillId="2" borderId="22" xfId="0" applyNumberFormat="1" applyFont="1" applyFill="1" applyBorder="1" applyAlignment="1">
      <alignment vertical="center"/>
    </xf>
    <xf numFmtId="1" fontId="34" fillId="2" borderId="23" xfId="0" applyNumberFormat="1" applyFont="1" applyFill="1" applyBorder="1" applyAlignment="1">
      <alignment vertical="center"/>
    </xf>
    <xf numFmtId="1" fontId="34" fillId="2" borderId="23" xfId="0" applyNumberFormat="1" applyFont="1" applyFill="1" applyBorder="1" applyAlignment="1">
      <alignment horizontal="center" vertical="center"/>
    </xf>
    <xf numFmtId="1" fontId="33" fillId="0" borderId="24" xfId="0" applyNumberFormat="1" applyFont="1" applyFill="1" applyBorder="1" applyAlignment="1">
      <alignment vertical="center"/>
    </xf>
    <xf numFmtId="1" fontId="33" fillId="0" borderId="25" xfId="0" applyNumberFormat="1" applyFont="1" applyFill="1" applyBorder="1" applyAlignment="1">
      <alignment vertical="center"/>
    </xf>
    <xf numFmtId="0" fontId="34" fillId="0" borderId="59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0" fontId="34" fillId="2" borderId="56" xfId="0" applyNumberFormat="1" applyFont="1" applyFill="1" applyBorder="1" applyAlignment="1">
      <alignment horizontal="center" vertical="center"/>
    </xf>
    <xf numFmtId="0" fontId="34" fillId="2" borderId="5" xfId="0" applyNumberFormat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1" fontId="34" fillId="2" borderId="3" xfId="0" applyNumberFormat="1" applyFont="1" applyFill="1" applyBorder="1" applyAlignment="1">
      <alignment horizontal="center" vertical="center"/>
    </xf>
    <xf numFmtId="1" fontId="34" fillId="2" borderId="4" xfId="0" applyNumberFormat="1" applyFont="1" applyFill="1" applyBorder="1" applyAlignment="1">
      <alignment horizontal="center" vertical="center"/>
    </xf>
    <xf numFmtId="2" fontId="34" fillId="0" borderId="56" xfId="0" applyNumberFormat="1" applyFont="1" applyFill="1" applyBorder="1" applyAlignment="1">
      <alignment horizontal="center" vertical="center"/>
    </xf>
    <xf numFmtId="2" fontId="34" fillId="0" borderId="2" xfId="0" applyNumberFormat="1" applyFont="1" applyFill="1" applyBorder="1" applyAlignment="1">
      <alignment horizontal="center" vertical="center"/>
    </xf>
    <xf numFmtId="2" fontId="34" fillId="0" borderId="26" xfId="0" applyNumberFormat="1" applyFont="1" applyFill="1" applyBorder="1" applyAlignment="1">
      <alignment horizontal="center" vertical="center"/>
    </xf>
    <xf numFmtId="1" fontId="34" fillId="5" borderId="26" xfId="0" applyNumberFormat="1" applyFont="1" applyFill="1" applyBorder="1" applyAlignment="1">
      <alignment horizontal="center" vertical="center"/>
    </xf>
    <xf numFmtId="1" fontId="34" fillId="2" borderId="56" xfId="0" applyNumberFormat="1" applyFont="1" applyFill="1" applyBorder="1" applyAlignment="1">
      <alignment horizontal="center" vertical="center"/>
    </xf>
    <xf numFmtId="1" fontId="34" fillId="2" borderId="2" xfId="0" applyNumberFormat="1" applyFont="1" applyFill="1" applyBorder="1" applyAlignment="1">
      <alignment horizontal="center" vertical="center"/>
    </xf>
    <xf numFmtId="1" fontId="34" fillId="2" borderId="26" xfId="0" applyNumberFormat="1" applyFont="1" applyFill="1" applyBorder="1" applyAlignment="1">
      <alignment horizontal="center" vertical="center"/>
    </xf>
    <xf numFmtId="1" fontId="34" fillId="5" borderId="77" xfId="0" applyNumberFormat="1" applyFont="1" applyFill="1" applyBorder="1" applyAlignment="1">
      <alignment horizontal="center" vertical="center"/>
    </xf>
    <xf numFmtId="1" fontId="34" fillId="0" borderId="33" xfId="0" applyNumberFormat="1" applyFont="1" applyFill="1" applyBorder="1" applyAlignment="1">
      <alignment horizontal="center" vertical="center"/>
    </xf>
    <xf numFmtId="1" fontId="34" fillId="0" borderId="26" xfId="0" applyNumberFormat="1" applyFont="1" applyFill="1" applyBorder="1" applyAlignment="1">
      <alignment horizontal="center" vertical="center"/>
    </xf>
    <xf numFmtId="1" fontId="34" fillId="2" borderId="56" xfId="0" applyNumberFormat="1" applyFont="1" applyFill="1" applyBorder="1" applyAlignment="1">
      <alignment vertical="center"/>
    </xf>
    <xf numFmtId="1" fontId="34" fillId="2" borderId="2" xfId="0" applyNumberFormat="1" applyFont="1" applyFill="1" applyBorder="1" applyAlignment="1">
      <alignment vertical="center"/>
    </xf>
    <xf numFmtId="1" fontId="34" fillId="2" borderId="26" xfId="0" applyNumberFormat="1" applyFont="1" applyFill="1" applyBorder="1" applyAlignment="1">
      <alignment vertical="center"/>
    </xf>
    <xf numFmtId="1" fontId="34" fillId="2" borderId="2" xfId="0" applyNumberFormat="1" applyFont="1" applyFill="1" applyBorder="1" applyAlignment="1">
      <alignment horizontal="center" vertical="center"/>
    </xf>
    <xf numFmtId="1" fontId="33" fillId="0" borderId="18" xfId="0" applyNumberFormat="1" applyFont="1" applyFill="1" applyBorder="1" applyAlignment="1">
      <alignment vertical="center"/>
    </xf>
    <xf numFmtId="1" fontId="33" fillId="0" borderId="19" xfId="0" applyNumberFormat="1" applyFont="1" applyFill="1" applyBorder="1" applyAlignment="1">
      <alignment vertical="center"/>
    </xf>
    <xf numFmtId="1" fontId="34" fillId="0" borderId="56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left" vertical="center" wrapText="1"/>
    </xf>
    <xf numFmtId="0" fontId="34" fillId="0" borderId="29" xfId="0" applyFont="1" applyFill="1" applyBorder="1" applyAlignment="1">
      <alignment horizontal="left" vertical="center"/>
    </xf>
    <xf numFmtId="0" fontId="34" fillId="2" borderId="55" xfId="0" quotePrefix="1" applyNumberFormat="1" applyFont="1" applyFill="1" applyBorder="1" applyAlignment="1">
      <alignment horizontal="center" vertical="center"/>
    </xf>
    <xf numFmtId="0" fontId="34" fillId="2" borderId="49" xfId="0" applyNumberFormat="1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 vertical="center"/>
    </xf>
    <xf numFmtId="1" fontId="34" fillId="2" borderId="42" xfId="0" applyNumberFormat="1" applyFont="1" applyFill="1" applyBorder="1" applyAlignment="1">
      <alignment horizontal="center" vertical="center"/>
    </xf>
    <xf numFmtId="1" fontId="34" fillId="2" borderId="41" xfId="0" applyNumberFormat="1" applyFont="1" applyFill="1" applyBorder="1" applyAlignment="1">
      <alignment horizontal="center" vertical="center"/>
    </xf>
    <xf numFmtId="1" fontId="34" fillId="2" borderId="50" xfId="0" applyNumberFormat="1" applyFont="1" applyFill="1" applyBorder="1" applyAlignment="1">
      <alignment horizontal="center" vertical="center"/>
    </xf>
    <xf numFmtId="0" fontId="34" fillId="0" borderId="50" xfId="0" quotePrefix="1" applyNumberFormat="1" applyFont="1" applyFill="1" applyBorder="1" applyAlignment="1">
      <alignment horizontal="center" vertical="center"/>
    </xf>
    <xf numFmtId="1" fontId="34" fillId="0" borderId="50" xfId="0" applyNumberFormat="1" applyFont="1" applyFill="1" applyBorder="1" applyAlignment="1">
      <alignment horizontal="center" vertical="center"/>
    </xf>
    <xf numFmtId="0" fontId="34" fillId="5" borderId="27" xfId="0" quotePrefix="1" applyNumberFormat="1" applyFont="1" applyFill="1" applyBorder="1" applyAlignment="1">
      <alignment horizontal="center" vertical="center"/>
    </xf>
    <xf numFmtId="1" fontId="34" fillId="5" borderId="28" xfId="0" applyNumberFormat="1" applyFont="1" applyFill="1" applyBorder="1" applyAlignment="1">
      <alignment horizontal="center" vertical="center"/>
    </xf>
    <xf numFmtId="0" fontId="34" fillId="5" borderId="55" xfId="0" quotePrefix="1" applyNumberFormat="1" applyFont="1" applyFill="1" applyBorder="1" applyAlignment="1">
      <alignment horizontal="center" vertical="center"/>
    </xf>
    <xf numFmtId="0" fontId="34" fillId="2" borderId="20" xfId="0" quotePrefix="1" applyNumberFormat="1" applyFont="1" applyFill="1" applyBorder="1" applyAlignment="1">
      <alignment horizontal="center" vertical="center"/>
    </xf>
    <xf numFmtId="1" fontId="34" fillId="2" borderId="29" xfId="0" applyNumberFormat="1" applyFont="1" applyFill="1" applyBorder="1" applyAlignment="1">
      <alignment horizontal="center" vertical="center"/>
    </xf>
    <xf numFmtId="1" fontId="34" fillId="2" borderId="21" xfId="0" applyNumberFormat="1" applyFont="1" applyFill="1" applyBorder="1" applyAlignment="1">
      <alignment horizontal="center" vertical="center"/>
    </xf>
    <xf numFmtId="0" fontId="34" fillId="5" borderId="55" xfId="0" applyNumberFormat="1" applyFont="1" applyFill="1" applyBorder="1" applyAlignment="1">
      <alignment horizontal="center" vertical="center"/>
    </xf>
    <xf numFmtId="1" fontId="34" fillId="5" borderId="82" xfId="0" applyNumberFormat="1" applyFont="1" applyFill="1" applyBorder="1" applyAlignment="1">
      <alignment horizontal="center" vertical="center"/>
    </xf>
    <xf numFmtId="0" fontId="34" fillId="5" borderId="40" xfId="0" applyNumberFormat="1" applyFont="1" applyFill="1" applyBorder="1" applyAlignment="1">
      <alignment horizontal="center" vertical="center"/>
    </xf>
    <xf numFmtId="0" fontId="34" fillId="2" borderId="55" xfId="0" applyNumberFormat="1" applyFont="1" applyFill="1" applyBorder="1" applyAlignment="1">
      <alignment vertical="center"/>
    </xf>
    <xf numFmtId="0" fontId="34" fillId="2" borderId="27" xfId="0" applyNumberFormat="1" applyFont="1" applyFill="1" applyBorder="1" applyAlignment="1">
      <alignment vertical="center"/>
    </xf>
    <xf numFmtId="0" fontId="34" fillId="2" borderId="28" xfId="0" applyNumberFormat="1" applyFont="1" applyFill="1" applyBorder="1" applyAlignment="1">
      <alignment vertical="center"/>
    </xf>
    <xf numFmtId="1" fontId="34" fillId="2" borderId="27" xfId="0" applyNumberFormat="1" applyFont="1" applyFill="1" applyBorder="1" applyAlignment="1">
      <alignment horizontal="center" vertical="center"/>
    </xf>
    <xf numFmtId="1" fontId="33" fillId="0" borderId="20" xfId="0" applyNumberFormat="1" applyFont="1" applyFill="1" applyBorder="1" applyAlignment="1">
      <alignment vertical="center"/>
    </xf>
    <xf numFmtId="1" fontId="33" fillId="0" borderId="21" xfId="0" applyNumberFormat="1" applyFont="1" applyFill="1" applyBorder="1" applyAlignment="1">
      <alignment vertical="center"/>
    </xf>
    <xf numFmtId="0" fontId="35" fillId="0" borderId="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 wrapText="1"/>
    </xf>
    <xf numFmtId="0" fontId="34" fillId="0" borderId="6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33" fillId="5" borderId="23" xfId="0" applyFont="1" applyFill="1" applyBorder="1" applyAlignment="1">
      <alignment horizontal="center" vertical="center" wrapText="1"/>
    </xf>
    <xf numFmtId="14" fontId="34" fillId="5" borderId="22" xfId="0" applyNumberFormat="1" applyFont="1" applyFill="1" applyBorder="1" applyAlignment="1">
      <alignment horizontal="left" vertical="center" wrapText="1"/>
    </xf>
    <xf numFmtId="49" fontId="38" fillId="5" borderId="52" xfId="0" applyNumberFormat="1" applyFont="1" applyFill="1" applyBorder="1" applyAlignment="1">
      <alignment horizontal="center" vertical="center" wrapText="1"/>
    </xf>
    <xf numFmtId="49" fontId="34" fillId="5" borderId="22" xfId="0" applyNumberFormat="1" applyFont="1" applyFill="1" applyBorder="1" applyAlignment="1">
      <alignment horizontal="center" vertical="center"/>
    </xf>
    <xf numFmtId="49" fontId="34" fillId="5" borderId="58" xfId="0" applyNumberFormat="1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vertical="center"/>
    </xf>
    <xf numFmtId="14" fontId="34" fillId="5" borderId="2" xfId="0" applyNumberFormat="1" applyFont="1" applyFill="1" applyBorder="1" applyAlignment="1">
      <alignment horizontal="left" vertical="center" wrapText="1"/>
    </xf>
    <xf numFmtId="49" fontId="34" fillId="5" borderId="56" xfId="0" applyNumberFormat="1" applyFont="1" applyFill="1" applyBorder="1" applyAlignment="1">
      <alignment horizontal="center" vertical="center" wrapText="1"/>
    </xf>
    <xf numFmtId="49" fontId="34" fillId="5" borderId="2" xfId="0" applyNumberFormat="1" applyFont="1" applyFill="1" applyBorder="1" applyAlignment="1">
      <alignment horizontal="center" vertical="center"/>
    </xf>
    <xf numFmtId="49" fontId="34" fillId="5" borderId="5" xfId="0" applyNumberFormat="1" applyFont="1" applyFill="1" applyBorder="1" applyAlignment="1">
      <alignment horizontal="center" vertical="center"/>
    </xf>
    <xf numFmtId="49" fontId="34" fillId="5" borderId="56" xfId="0" applyNumberFormat="1" applyFont="1" applyFill="1" applyBorder="1" applyAlignment="1">
      <alignment horizontal="center" vertical="center"/>
    </xf>
    <xf numFmtId="49" fontId="38" fillId="5" borderId="56" xfId="0" applyNumberFormat="1" applyFont="1" applyFill="1" applyBorder="1" applyAlignment="1">
      <alignment horizontal="center" vertical="center" wrapText="1"/>
    </xf>
    <xf numFmtId="49" fontId="38" fillId="5" borderId="2" xfId="0" applyNumberFormat="1" applyFont="1" applyFill="1" applyBorder="1" applyAlignment="1">
      <alignment horizontal="center" vertical="center"/>
    </xf>
    <xf numFmtId="49" fontId="38" fillId="5" borderId="5" xfId="0" applyNumberFormat="1" applyFont="1" applyFill="1" applyBorder="1" applyAlignment="1">
      <alignment horizontal="center" vertical="center"/>
    </xf>
    <xf numFmtId="49" fontId="34" fillId="5" borderId="17" xfId="0" applyNumberFormat="1" applyFont="1" applyFill="1" applyBorder="1" applyAlignment="1">
      <alignment horizontal="center" vertical="center"/>
    </xf>
    <xf numFmtId="49" fontId="34" fillId="5" borderId="3" xfId="0" applyNumberFormat="1" applyFont="1" applyFill="1" applyBorder="1" applyAlignment="1">
      <alignment horizontal="center" vertical="center"/>
    </xf>
    <xf numFmtId="49" fontId="34" fillId="5" borderId="17" xfId="0" applyNumberFormat="1" applyFont="1" applyFill="1" applyBorder="1" applyAlignment="1">
      <alignment horizontal="center" vertical="center" wrapText="1"/>
    </xf>
    <xf numFmtId="14" fontId="34" fillId="5" borderId="56" xfId="0" applyNumberFormat="1" applyFont="1" applyFill="1" applyBorder="1" applyAlignment="1">
      <alignment horizontal="left" vertical="center" wrapText="1"/>
    </xf>
    <xf numFmtId="14" fontId="34" fillId="5" borderId="26" xfId="0" applyNumberFormat="1" applyFont="1" applyFill="1" applyBorder="1" applyAlignment="1">
      <alignment horizontal="left" vertical="center" wrapText="1"/>
    </xf>
    <xf numFmtId="49" fontId="34" fillId="5" borderId="2" xfId="0" applyNumberFormat="1" applyFont="1" applyFill="1" applyBorder="1" applyAlignment="1">
      <alignment horizontal="center" vertical="center" wrapText="1"/>
    </xf>
    <xf numFmtId="49" fontId="34" fillId="5" borderId="5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left" vertical="center"/>
    </xf>
    <xf numFmtId="0" fontId="33" fillId="5" borderId="55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14" fontId="34" fillId="5" borderId="27" xfId="0" applyNumberFormat="1" applyFont="1" applyFill="1" applyBorder="1" applyAlignment="1">
      <alignment horizontal="left" vertical="center" wrapText="1"/>
    </xf>
    <xf numFmtId="49" fontId="34" fillId="5" borderId="55" xfId="0" applyNumberFormat="1" applyFont="1" applyFill="1" applyBorder="1" applyAlignment="1">
      <alignment horizontal="center" vertical="center" wrapText="1"/>
    </xf>
    <xf numFmtId="49" fontId="34" fillId="5" borderId="27" xfId="0" applyNumberFormat="1" applyFont="1" applyFill="1" applyBorder="1" applyAlignment="1">
      <alignment horizontal="center" vertical="center"/>
    </xf>
    <xf numFmtId="49" fontId="34" fillId="5" borderId="49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5" borderId="0" xfId="0" applyFont="1" applyFill="1" applyBorder="1" applyAlignment="1">
      <alignment horizontal="left" vertical="center" wrapText="1"/>
    </xf>
    <xf numFmtId="49" fontId="35" fillId="0" borderId="0" xfId="0" applyNumberFormat="1" applyFont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left" wrapText="1"/>
    </xf>
    <xf numFmtId="0" fontId="33" fillId="0" borderId="1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0" fontId="33" fillId="5" borderId="0" xfId="0" applyFont="1" applyFill="1" applyBorder="1" applyAlignment="1">
      <alignment horizontal="left" wrapText="1"/>
    </xf>
    <xf numFmtId="0" fontId="33" fillId="0" borderId="0" xfId="0" applyFont="1" applyFill="1" applyAlignment="1">
      <alignment horizontal="left" wrapText="1"/>
    </xf>
    <xf numFmtId="0" fontId="33" fillId="5" borderId="0" xfId="0" applyFont="1" applyFill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6" xfId="0" applyFont="1" applyFill="1" applyBorder="1" applyAlignment="1">
      <alignment horizontal="center" vertical="top"/>
    </xf>
    <xf numFmtId="164" fontId="33" fillId="5" borderId="0" xfId="0" applyNumberFormat="1" applyFont="1" applyFill="1" applyBorder="1" applyAlignment="1"/>
    <xf numFmtId="164" fontId="33" fillId="5" borderId="0" xfId="0" applyNumberFormat="1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164" fontId="33" fillId="0" borderId="0" xfId="0" applyNumberFormat="1" applyFont="1" applyFill="1" applyAlignment="1">
      <alignment horizontal="left" wrapText="1"/>
    </xf>
    <xf numFmtId="0" fontId="33" fillId="5" borderId="0" xfId="0" applyNumberFormat="1" applyFont="1" applyFill="1" applyAlignment="1">
      <alignment horizontal="left"/>
    </xf>
    <xf numFmtId="164" fontId="33" fillId="5" borderId="0" xfId="0" applyNumberFormat="1" applyFont="1" applyFill="1" applyAlignment="1"/>
    <xf numFmtId="0" fontId="33" fillId="0" borderId="0" xfId="0" applyFont="1" applyFill="1" applyAlignment="1">
      <alignment horizontal="left" vertical="top"/>
    </xf>
    <xf numFmtId="0" fontId="47" fillId="0" borderId="1" xfId="0" applyFont="1" applyFill="1" applyBorder="1" applyAlignment="1">
      <alignment horizontal="left"/>
    </xf>
    <xf numFmtId="0" fontId="47" fillId="0" borderId="1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vertical="top"/>
    </xf>
    <xf numFmtId="0" fontId="33" fillId="5" borderId="0" xfId="0" applyFont="1" applyFill="1" applyBorder="1" applyAlignment="1">
      <alignment vertical="top"/>
    </xf>
    <xf numFmtId="164" fontId="33" fillId="5" borderId="0" xfId="0" applyNumberFormat="1" applyFont="1" applyFill="1" applyBorder="1" applyAlignment="1">
      <alignment vertical="top"/>
    </xf>
    <xf numFmtId="0" fontId="33" fillId="0" borderId="0" xfId="0" applyFont="1" applyFill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top"/>
    </xf>
    <xf numFmtId="0" fontId="33" fillId="5" borderId="0" xfId="0" applyFont="1" applyFill="1" applyBorder="1" applyAlignment="1">
      <alignment horizontal="center" vertical="top"/>
    </xf>
    <xf numFmtId="164" fontId="33" fillId="5" borderId="0" xfId="0" applyNumberFormat="1" applyFont="1" applyFill="1" applyBorder="1" applyAlignment="1">
      <alignment horizontal="center" vertical="top"/>
    </xf>
    <xf numFmtId="0" fontId="33" fillId="5" borderId="0" xfId="0" applyFont="1" applyFill="1" applyAlignment="1">
      <alignment horizontal="left" vertical="top" wrapText="1"/>
    </xf>
    <xf numFmtId="0" fontId="33" fillId="5" borderId="0" xfId="0" applyFont="1" applyFill="1" applyAlignment="1">
      <alignment vertical="top" wrapText="1"/>
    </xf>
    <xf numFmtId="0" fontId="33" fillId="0" borderId="0" xfId="0" applyFont="1" applyFill="1" applyAlignment="1">
      <alignment vertical="top" wrapText="1"/>
    </xf>
    <xf numFmtId="0" fontId="33" fillId="5" borderId="1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41" fillId="0" borderId="0" xfId="0" applyFont="1" applyFill="1" applyBorder="1" applyAlignment="1">
      <alignment horizontal="left"/>
    </xf>
  </cellXfs>
  <cellStyles count="3">
    <cellStyle name="мой стиль" xfId="1"/>
    <cellStyle name="Обычны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P250"/>
  <sheetViews>
    <sheetView showZeros="0" tabSelected="1" view="pageBreakPreview" topLeftCell="A27" zoomScale="20" zoomScaleNormal="25" zoomScaleSheetLayoutView="20" zoomScalePageLayoutView="46" workbookViewId="0">
      <selection activeCell="BL42" sqref="BL42"/>
    </sheetView>
  </sheetViews>
  <sheetFormatPr defaultColWidth="4.7109375" defaultRowHeight="64.5" x14ac:dyDescent="0.9"/>
  <cols>
    <col min="1" max="1" width="29.7109375" style="6" customWidth="1"/>
    <col min="2" max="12" width="17.7109375" style="6" customWidth="1"/>
    <col min="13" max="13" width="17.42578125" style="6" customWidth="1"/>
    <col min="14" max="14" width="23.42578125" style="96" customWidth="1"/>
    <col min="15" max="15" width="19.140625" style="115" customWidth="1"/>
    <col min="16" max="27" width="17.7109375" style="6" customWidth="1"/>
    <col min="28" max="28" width="27.42578125" style="6" customWidth="1"/>
    <col min="29" max="29" width="21.28515625" style="6" customWidth="1"/>
    <col min="30" max="30" width="17.7109375" style="84" customWidth="1"/>
    <col min="31" max="31" width="28.140625" style="96" customWidth="1"/>
    <col min="32" max="32" width="20.5703125" style="96" customWidth="1"/>
    <col min="33" max="33" width="17.7109375" style="197" customWidth="1"/>
    <col min="34" max="34" width="29.5703125" style="96" customWidth="1"/>
    <col min="35" max="35" width="22.7109375" style="96" customWidth="1"/>
    <col min="36" max="36" width="17.7109375" style="197" customWidth="1"/>
    <col min="37" max="38" width="17.7109375" style="96" customWidth="1"/>
    <col min="39" max="39" width="21.28515625" style="197" customWidth="1"/>
    <col min="40" max="40" width="17.7109375" style="6" customWidth="1"/>
    <col min="41" max="41" width="21.28515625" style="96" customWidth="1"/>
    <col min="42" max="42" width="21.28515625" style="197" customWidth="1"/>
    <col min="43" max="43" width="17.7109375" style="96" customWidth="1"/>
    <col min="44" max="44" width="26.5703125" style="96" customWidth="1"/>
    <col min="45" max="45" width="22" style="197" customWidth="1"/>
    <col min="46" max="46" width="17.7109375" style="96" customWidth="1"/>
    <col min="47" max="47" width="20.5703125" style="96" customWidth="1"/>
    <col min="48" max="48" width="22.7109375" style="197" customWidth="1"/>
    <col min="49" max="49" width="17.7109375" style="96" customWidth="1"/>
    <col min="50" max="50" width="26.7109375" style="6" customWidth="1"/>
    <col min="51" max="51" width="21" style="6" customWidth="1"/>
    <col min="52" max="52" width="17.7109375" style="6" customWidth="1"/>
    <col min="53" max="53" width="28.85546875" style="96" customWidth="1"/>
    <col min="54" max="54" width="23.85546875" style="96" customWidth="1"/>
    <col min="55" max="55" width="21.85546875" style="96" customWidth="1"/>
    <col min="56" max="56" width="17.7109375" style="6" customWidth="1"/>
    <col min="57" max="57" width="23.85546875" style="84" customWidth="1"/>
    <col min="58" max="58" width="25.85546875" style="84" customWidth="1"/>
    <col min="59" max="59" width="22.140625" style="89" customWidth="1"/>
    <col min="60" max="60" width="17.7109375" style="89" customWidth="1"/>
    <col min="61" max="61" width="58.42578125" style="86" customWidth="1"/>
    <col min="62" max="62" width="4.7109375" style="8"/>
    <col min="63" max="65" width="4.7109375" style="161"/>
    <col min="66" max="66" width="13" style="119" customWidth="1"/>
    <col min="67" max="71" width="4.7109375" style="119"/>
    <col min="72" max="72" width="18.5703125" style="119" bestFit="1" customWidth="1"/>
    <col min="73" max="73" width="4.7109375" style="119"/>
    <col min="74" max="74" width="13.7109375" style="119" bestFit="1" customWidth="1"/>
    <col min="75" max="80" width="4.7109375" style="119"/>
    <col min="81" max="16384" width="4.7109375" style="6"/>
  </cols>
  <sheetData>
    <row r="1" spans="1:80" s="66" customFormat="1" ht="155.25" customHeight="1" x14ac:dyDescent="1.1499999999999999">
      <c r="B1" s="788" t="s">
        <v>51</v>
      </c>
      <c r="C1" s="788"/>
      <c r="D1" s="788"/>
      <c r="E1" s="788"/>
      <c r="F1" s="788"/>
      <c r="G1" s="788"/>
      <c r="H1" s="788"/>
      <c r="I1" s="788"/>
      <c r="J1" s="788"/>
      <c r="K1" s="788"/>
      <c r="L1" s="789"/>
      <c r="M1" s="789"/>
      <c r="N1" s="790"/>
      <c r="O1" s="790"/>
      <c r="P1" s="789"/>
      <c r="Q1" s="789"/>
      <c r="R1" s="789"/>
      <c r="S1" s="791" t="s">
        <v>52</v>
      </c>
      <c r="T1" s="791"/>
      <c r="U1" s="791"/>
      <c r="V1" s="791"/>
      <c r="W1" s="791"/>
      <c r="X1" s="791"/>
      <c r="Y1" s="791"/>
      <c r="Z1" s="791"/>
      <c r="AA1" s="791"/>
      <c r="AB1" s="791"/>
      <c r="AC1" s="791"/>
      <c r="AD1" s="791"/>
      <c r="AE1" s="791"/>
      <c r="AF1" s="791"/>
      <c r="AG1" s="791"/>
      <c r="AH1" s="791"/>
      <c r="AI1" s="791"/>
      <c r="AJ1" s="791"/>
      <c r="AK1" s="791"/>
      <c r="AL1" s="791"/>
      <c r="AM1" s="791"/>
      <c r="AN1" s="791"/>
      <c r="AO1" s="791"/>
      <c r="AP1" s="791"/>
      <c r="AQ1" s="791"/>
      <c r="AR1" s="791"/>
      <c r="AS1" s="791"/>
      <c r="AT1" s="792"/>
      <c r="AU1" s="792"/>
      <c r="AV1" s="793"/>
      <c r="AW1" s="792"/>
      <c r="AX1" s="788"/>
      <c r="AY1" s="788"/>
      <c r="AZ1" s="788"/>
      <c r="BA1" s="792"/>
      <c r="BB1" s="792"/>
      <c r="BC1" s="792"/>
      <c r="BD1" s="788"/>
      <c r="BE1" s="794"/>
      <c r="BF1" s="794"/>
      <c r="BG1" s="795"/>
      <c r="BH1" s="795"/>
      <c r="BI1" s="796"/>
      <c r="BJ1" s="67"/>
      <c r="BK1" s="161"/>
      <c r="BL1" s="161"/>
      <c r="BM1" s="161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</row>
    <row r="2" spans="1:80" s="66" customFormat="1" ht="83.25" x14ac:dyDescent="1.1499999999999999">
      <c r="B2" s="788" t="s">
        <v>120</v>
      </c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792"/>
      <c r="O2" s="797"/>
      <c r="P2" s="788"/>
      <c r="Q2" s="788"/>
      <c r="R2" s="788"/>
      <c r="S2" s="788"/>
      <c r="T2" s="788"/>
      <c r="U2" s="788"/>
      <c r="V2" s="788"/>
      <c r="W2" s="788"/>
      <c r="X2" s="788"/>
      <c r="Y2" s="788"/>
      <c r="Z2" s="788"/>
      <c r="AA2" s="788"/>
      <c r="AB2" s="788"/>
      <c r="AC2" s="788"/>
      <c r="AD2" s="794"/>
      <c r="AE2" s="792"/>
      <c r="AF2" s="792"/>
      <c r="AG2" s="793"/>
      <c r="AH2" s="792"/>
      <c r="AI2" s="792"/>
      <c r="AJ2" s="793"/>
      <c r="AK2" s="792"/>
      <c r="AL2" s="792"/>
      <c r="AM2" s="793"/>
      <c r="AN2" s="788"/>
      <c r="AO2" s="792"/>
      <c r="AP2" s="793"/>
      <c r="AQ2" s="792"/>
      <c r="AR2" s="792"/>
      <c r="AS2" s="793"/>
      <c r="AT2" s="790"/>
      <c r="AU2" s="790"/>
      <c r="AV2" s="792"/>
      <c r="AW2" s="792"/>
      <c r="AX2" s="789"/>
      <c r="AY2" s="789"/>
      <c r="AZ2" s="789"/>
      <c r="BA2" s="790"/>
      <c r="BB2" s="790"/>
      <c r="BC2" s="790"/>
      <c r="BD2" s="789"/>
      <c r="BE2" s="798"/>
      <c r="BF2" s="798"/>
      <c r="BG2" s="789"/>
      <c r="BH2" s="789"/>
      <c r="BI2" s="799"/>
      <c r="BJ2" s="68"/>
      <c r="BK2" s="162"/>
      <c r="BL2" s="162"/>
      <c r="BM2" s="162"/>
      <c r="BN2" s="120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</row>
    <row r="3" spans="1:80" s="66" customFormat="1" ht="83.25" x14ac:dyDescent="1.1499999999999999">
      <c r="B3" s="788" t="s">
        <v>121</v>
      </c>
      <c r="C3" s="788"/>
      <c r="D3" s="788"/>
      <c r="E3" s="788"/>
      <c r="F3" s="788"/>
      <c r="G3" s="788"/>
      <c r="H3" s="788"/>
      <c r="I3" s="788"/>
      <c r="J3" s="788"/>
      <c r="K3" s="788"/>
      <c r="L3" s="800"/>
      <c r="M3" s="800"/>
      <c r="N3" s="801"/>
      <c r="O3" s="801"/>
      <c r="P3" s="800"/>
      <c r="Q3" s="800"/>
      <c r="R3" s="800"/>
      <c r="S3" s="802" t="s">
        <v>53</v>
      </c>
      <c r="T3" s="802"/>
      <c r="U3" s="802"/>
      <c r="V3" s="802"/>
      <c r="W3" s="802"/>
      <c r="X3" s="802"/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2"/>
      <c r="AJ3" s="802"/>
      <c r="AK3" s="802"/>
      <c r="AL3" s="802"/>
      <c r="AM3" s="802"/>
      <c r="AN3" s="802"/>
      <c r="AO3" s="802"/>
      <c r="AP3" s="802"/>
      <c r="AQ3" s="802"/>
      <c r="AR3" s="802"/>
      <c r="AS3" s="802"/>
      <c r="AT3" s="792"/>
      <c r="AU3" s="792"/>
      <c r="AV3" s="793"/>
      <c r="AW3" s="792"/>
      <c r="AX3" s="788"/>
      <c r="AY3" s="788"/>
      <c r="AZ3" s="788"/>
      <c r="BA3" s="792"/>
      <c r="BB3" s="792"/>
      <c r="BC3" s="792"/>
      <c r="BD3" s="788"/>
      <c r="BE3" s="794"/>
      <c r="BF3" s="794"/>
      <c r="BG3" s="795"/>
      <c r="BH3" s="795"/>
      <c r="BI3" s="796"/>
      <c r="BJ3" s="67"/>
      <c r="BK3" s="161"/>
      <c r="BL3" s="161"/>
      <c r="BM3" s="161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</row>
    <row r="4" spans="1:80" s="66" customFormat="1" ht="83.25" x14ac:dyDescent="1.1499999999999999">
      <c r="B4" s="788" t="s">
        <v>122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92"/>
      <c r="O4" s="797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94"/>
      <c r="AE4" s="792"/>
      <c r="AF4" s="792"/>
      <c r="AG4" s="793"/>
      <c r="AH4" s="792"/>
      <c r="AI4" s="792"/>
      <c r="AJ4" s="793"/>
      <c r="AK4" s="792"/>
      <c r="AL4" s="792"/>
      <c r="AM4" s="793"/>
      <c r="AN4" s="788"/>
      <c r="AO4" s="792"/>
      <c r="AP4" s="793"/>
      <c r="AQ4" s="792"/>
      <c r="AR4" s="792"/>
      <c r="AS4" s="793"/>
      <c r="AT4" s="792"/>
      <c r="AU4" s="792"/>
      <c r="AV4" s="803"/>
      <c r="AW4" s="792"/>
      <c r="AX4" s="795"/>
      <c r="AY4" s="795"/>
      <c r="AZ4" s="795"/>
      <c r="BA4" s="803" t="s">
        <v>387</v>
      </c>
      <c r="BB4" s="792"/>
      <c r="BC4" s="792"/>
      <c r="BD4" s="788"/>
      <c r="BE4" s="794"/>
      <c r="BF4" s="794"/>
      <c r="BG4" s="795"/>
      <c r="BH4" s="795"/>
      <c r="BI4" s="796"/>
      <c r="BJ4" s="67"/>
      <c r="BK4" s="161"/>
      <c r="BL4" s="161"/>
      <c r="BM4" s="161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</row>
    <row r="5" spans="1:80" s="66" customFormat="1" ht="83.25" x14ac:dyDescent="1.1499999999999999"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90"/>
      <c r="O5" s="804"/>
      <c r="P5" s="805"/>
      <c r="Q5" s="806"/>
      <c r="R5" s="806"/>
      <c r="S5" s="807" t="s">
        <v>443</v>
      </c>
      <c r="T5" s="807"/>
      <c r="U5" s="807"/>
      <c r="V5" s="807"/>
      <c r="W5" s="807"/>
      <c r="X5" s="807"/>
      <c r="Y5" s="807"/>
      <c r="Z5" s="807"/>
      <c r="AA5" s="807"/>
      <c r="AB5" s="807"/>
      <c r="AC5" s="807"/>
      <c r="AD5" s="807"/>
      <c r="AE5" s="807"/>
      <c r="AF5" s="807"/>
      <c r="AG5" s="807"/>
      <c r="AH5" s="807"/>
      <c r="AI5" s="807"/>
      <c r="AJ5" s="807"/>
      <c r="AK5" s="807"/>
      <c r="AL5" s="807"/>
      <c r="AM5" s="807"/>
      <c r="AN5" s="807"/>
      <c r="AO5" s="807"/>
      <c r="AP5" s="807"/>
      <c r="AQ5" s="807"/>
      <c r="AR5" s="807"/>
      <c r="AS5" s="807"/>
      <c r="AT5" s="790"/>
      <c r="AU5" s="792"/>
      <c r="AV5" s="808"/>
      <c r="AW5" s="792"/>
      <c r="AX5" s="788"/>
      <c r="AY5" s="788"/>
      <c r="AZ5" s="788"/>
      <c r="BA5" s="790" t="s">
        <v>137</v>
      </c>
      <c r="BB5" s="803"/>
      <c r="BC5" s="792"/>
      <c r="BD5" s="795"/>
      <c r="BE5" s="809"/>
      <c r="BF5" s="809"/>
      <c r="BG5" s="795"/>
      <c r="BH5" s="795"/>
      <c r="BI5" s="796"/>
      <c r="BJ5" s="67"/>
      <c r="BK5" s="161"/>
      <c r="BL5" s="161"/>
      <c r="BM5" s="161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</row>
    <row r="6" spans="1:80" s="66" customFormat="1" ht="83.25" x14ac:dyDescent="1.1499999999999999">
      <c r="B6" s="810"/>
      <c r="C6" s="810"/>
      <c r="D6" s="810"/>
      <c r="E6" s="810"/>
      <c r="F6" s="810"/>
      <c r="G6" s="810"/>
      <c r="H6" s="810"/>
      <c r="I6" s="810"/>
      <c r="J6" s="811"/>
      <c r="K6" s="789" t="s">
        <v>123</v>
      </c>
      <c r="L6" s="789"/>
      <c r="M6" s="789"/>
      <c r="N6" s="790"/>
      <c r="O6" s="804"/>
      <c r="P6" s="805"/>
      <c r="Q6" s="805"/>
      <c r="R6" s="805"/>
      <c r="S6" s="805"/>
      <c r="T6" s="805"/>
      <c r="U6" s="805"/>
      <c r="V6" s="788"/>
      <c r="W6" s="788"/>
      <c r="X6" s="805"/>
      <c r="Y6" s="805"/>
      <c r="Z6" s="812"/>
      <c r="AA6" s="805"/>
      <c r="AB6" s="805"/>
      <c r="AC6" s="813"/>
      <c r="AD6" s="813"/>
      <c r="AE6" s="814"/>
      <c r="AF6" s="814"/>
      <c r="AG6" s="814"/>
      <c r="AH6" s="814"/>
      <c r="AI6" s="814"/>
      <c r="AJ6" s="814"/>
      <c r="AK6" s="814"/>
      <c r="AL6" s="814"/>
      <c r="AM6" s="814"/>
      <c r="AN6" s="813"/>
      <c r="AO6" s="814"/>
      <c r="AP6" s="814"/>
      <c r="AQ6" s="814"/>
      <c r="AR6" s="814"/>
      <c r="AS6" s="814"/>
      <c r="AT6" s="814"/>
      <c r="AU6" s="792"/>
      <c r="AV6" s="814"/>
      <c r="AW6" s="814"/>
      <c r="AX6" s="813"/>
      <c r="AY6" s="813"/>
      <c r="AZ6" s="813"/>
      <c r="BA6" s="814"/>
      <c r="BB6" s="814"/>
      <c r="BC6" s="792"/>
      <c r="BD6" s="788"/>
      <c r="BE6" s="794"/>
      <c r="BF6" s="794"/>
      <c r="BG6" s="795"/>
      <c r="BH6" s="795"/>
      <c r="BI6" s="796"/>
      <c r="BJ6" s="67"/>
      <c r="BK6" s="161"/>
      <c r="BL6" s="161"/>
      <c r="BM6" s="161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</row>
    <row r="7" spans="1:80" s="66" customFormat="1" ht="83.25" x14ac:dyDescent="1.1499999999999999">
      <c r="B7" s="815"/>
      <c r="C7" s="815"/>
      <c r="D7" s="815"/>
      <c r="E7" s="815"/>
      <c r="F7" s="815"/>
      <c r="G7" s="815"/>
      <c r="H7" s="816"/>
      <c r="I7" s="816"/>
      <c r="J7" s="816"/>
      <c r="K7" s="788"/>
      <c r="L7" s="788"/>
      <c r="M7" s="788"/>
      <c r="N7" s="792"/>
      <c r="O7" s="797"/>
      <c r="P7" s="788"/>
      <c r="Q7" s="788"/>
      <c r="R7" s="812"/>
      <c r="S7" s="812"/>
      <c r="T7" s="812"/>
      <c r="U7" s="812"/>
      <c r="V7" s="788"/>
      <c r="W7" s="817"/>
      <c r="X7" s="817"/>
      <c r="Y7" s="817"/>
      <c r="Z7" s="817"/>
      <c r="AA7" s="817"/>
      <c r="AB7" s="806"/>
      <c r="AC7" s="806"/>
      <c r="AD7" s="806"/>
      <c r="AE7" s="808"/>
      <c r="AF7" s="808"/>
      <c r="AG7" s="790"/>
      <c r="AH7" s="808"/>
      <c r="AI7" s="808"/>
      <c r="AJ7" s="808"/>
      <c r="AK7" s="808"/>
      <c r="AL7" s="808"/>
      <c r="AM7" s="808"/>
      <c r="AN7" s="817"/>
      <c r="AO7" s="808"/>
      <c r="AP7" s="808"/>
      <c r="AQ7" s="808"/>
      <c r="AR7" s="808"/>
      <c r="AS7" s="808"/>
      <c r="AT7" s="792"/>
      <c r="AU7" s="792"/>
      <c r="AV7" s="792"/>
      <c r="AW7" s="792"/>
      <c r="AX7" s="818"/>
      <c r="AY7" s="818"/>
      <c r="AZ7" s="818"/>
      <c r="BA7" s="792" t="s">
        <v>388</v>
      </c>
      <c r="BB7" s="792"/>
      <c r="BC7" s="792"/>
      <c r="BD7" s="788"/>
      <c r="BE7" s="794"/>
      <c r="BF7" s="794"/>
      <c r="BG7" s="795"/>
      <c r="BH7" s="795"/>
      <c r="BI7" s="796"/>
      <c r="BJ7" s="67"/>
      <c r="BK7" s="161"/>
      <c r="BL7" s="161"/>
      <c r="BM7" s="161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</row>
    <row r="8" spans="1:80" s="66" customFormat="1" ht="83.25" x14ac:dyDescent="1.1499999999999999">
      <c r="B8" s="819"/>
      <c r="C8" s="819"/>
      <c r="D8" s="819"/>
      <c r="E8" s="819"/>
      <c r="F8" s="819"/>
      <c r="G8" s="819"/>
      <c r="H8" s="796"/>
      <c r="I8" s="796"/>
      <c r="J8" s="796"/>
      <c r="K8" s="788"/>
      <c r="L8" s="788"/>
      <c r="M8" s="788"/>
      <c r="N8" s="792"/>
      <c r="O8" s="797"/>
      <c r="P8" s="788"/>
      <c r="Q8" s="788"/>
      <c r="R8" s="812"/>
      <c r="S8" s="812"/>
      <c r="T8" s="812"/>
      <c r="U8" s="812"/>
      <c r="V8" s="788"/>
      <c r="W8" s="817"/>
      <c r="X8" s="817"/>
      <c r="Y8" s="817"/>
      <c r="Z8" s="817"/>
      <c r="AA8" s="817"/>
      <c r="AB8" s="806"/>
      <c r="AC8" s="806"/>
      <c r="AD8" s="806"/>
      <c r="AE8" s="808"/>
      <c r="AF8" s="808"/>
      <c r="AG8" s="790"/>
      <c r="AH8" s="808"/>
      <c r="AI8" s="808"/>
      <c r="AJ8" s="808"/>
      <c r="AK8" s="808"/>
      <c r="AL8" s="808"/>
      <c r="AM8" s="808"/>
      <c r="AN8" s="817"/>
      <c r="AO8" s="808"/>
      <c r="AP8" s="808"/>
      <c r="AQ8" s="808"/>
      <c r="AR8" s="808"/>
      <c r="AS8" s="808"/>
      <c r="AT8" s="792"/>
      <c r="AU8" s="792"/>
      <c r="AV8" s="792"/>
      <c r="AW8" s="792"/>
      <c r="AX8" s="818"/>
      <c r="AY8" s="818"/>
      <c r="AZ8" s="818"/>
      <c r="BA8" s="792"/>
      <c r="BB8" s="792"/>
      <c r="BC8" s="792"/>
      <c r="BD8" s="788"/>
      <c r="BE8" s="794"/>
      <c r="BF8" s="794"/>
      <c r="BG8" s="795"/>
      <c r="BH8" s="795"/>
      <c r="BI8" s="796"/>
      <c r="BJ8" s="67"/>
      <c r="BK8" s="161"/>
      <c r="BL8" s="161"/>
      <c r="BM8" s="161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</row>
    <row r="9" spans="1:80" s="64" customFormat="1" ht="83.25" x14ac:dyDescent="1.1499999999999999">
      <c r="B9" s="820" t="s">
        <v>444</v>
      </c>
      <c r="C9" s="820"/>
      <c r="D9" s="820"/>
      <c r="E9" s="820"/>
      <c r="F9" s="820"/>
      <c r="G9" s="820"/>
      <c r="H9" s="820"/>
      <c r="I9" s="820"/>
      <c r="J9" s="820"/>
      <c r="K9" s="788"/>
      <c r="L9" s="788"/>
      <c r="M9" s="788"/>
      <c r="N9" s="792"/>
      <c r="O9" s="797"/>
      <c r="P9" s="788"/>
      <c r="Q9" s="788"/>
      <c r="R9" s="812"/>
      <c r="S9" s="812"/>
      <c r="T9" s="812"/>
      <c r="U9" s="812"/>
      <c r="V9" s="790"/>
      <c r="W9" s="790"/>
      <c r="X9" s="790"/>
      <c r="Y9" s="821"/>
      <c r="Z9" s="821"/>
      <c r="AA9" s="821"/>
      <c r="AB9" s="822"/>
      <c r="AC9" s="822"/>
      <c r="AD9" s="823"/>
      <c r="AE9" s="821"/>
      <c r="AF9" s="821"/>
      <c r="AG9" s="824"/>
      <c r="AH9" s="821"/>
      <c r="AI9" s="821"/>
      <c r="AJ9" s="824"/>
      <c r="AK9" s="825"/>
      <c r="AL9" s="825"/>
      <c r="AM9" s="826"/>
      <c r="AN9" s="788"/>
      <c r="AO9" s="792"/>
      <c r="AP9" s="793"/>
      <c r="AQ9" s="792"/>
      <c r="AR9" s="825"/>
      <c r="AS9" s="825"/>
      <c r="AT9" s="825"/>
      <c r="AU9" s="792"/>
      <c r="AV9" s="792"/>
      <c r="AW9" s="792"/>
      <c r="AX9" s="818"/>
      <c r="AY9" s="818"/>
      <c r="AZ9" s="818"/>
      <c r="BA9" s="825"/>
      <c r="BB9" s="825"/>
      <c r="BC9" s="792"/>
      <c r="BD9" s="818"/>
      <c r="BE9" s="818"/>
      <c r="BF9" s="818"/>
      <c r="BG9" s="818"/>
      <c r="BH9" s="818"/>
      <c r="BI9" s="796"/>
      <c r="BJ9" s="65"/>
      <c r="BK9" s="161"/>
      <c r="BL9" s="161"/>
      <c r="BM9" s="161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</row>
    <row r="10" spans="1:80" s="35" customFormat="1" ht="45" customHeight="1" x14ac:dyDescent="1.05"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7"/>
      <c r="O10" s="322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9"/>
      <c r="AE10" s="317"/>
      <c r="AF10" s="317"/>
      <c r="AG10" s="318"/>
      <c r="AH10" s="317"/>
      <c r="AI10" s="317"/>
      <c r="AJ10" s="318"/>
      <c r="AK10" s="317"/>
      <c r="AL10" s="317"/>
      <c r="AM10" s="318"/>
      <c r="AN10" s="314"/>
      <c r="AO10" s="317"/>
      <c r="AP10" s="318"/>
      <c r="AQ10" s="317"/>
      <c r="AR10" s="317"/>
      <c r="AS10" s="318"/>
      <c r="AT10" s="317"/>
      <c r="AU10" s="317"/>
      <c r="AV10" s="318"/>
      <c r="AW10" s="317"/>
      <c r="AX10" s="314"/>
      <c r="AY10" s="314"/>
      <c r="AZ10" s="314"/>
      <c r="BA10" s="317"/>
      <c r="BB10" s="317"/>
      <c r="BC10" s="317"/>
      <c r="BD10" s="314"/>
      <c r="BE10" s="319"/>
      <c r="BF10" s="319"/>
      <c r="BG10" s="320"/>
      <c r="BH10" s="320"/>
      <c r="BI10" s="321"/>
      <c r="BJ10" s="36"/>
      <c r="BK10" s="161"/>
      <c r="BL10" s="161"/>
      <c r="BM10" s="161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</row>
    <row r="11" spans="1:80" s="35" customFormat="1" ht="162.75" customHeight="1" x14ac:dyDescent="0.85">
      <c r="E11" s="327" t="s">
        <v>66</v>
      </c>
      <c r="N11" s="100"/>
      <c r="O11" s="113"/>
      <c r="AD11" s="71"/>
      <c r="AE11" s="100"/>
      <c r="AF11" s="100"/>
      <c r="AG11" s="194"/>
      <c r="AH11" s="100"/>
      <c r="AI11" s="100"/>
      <c r="AJ11" s="194"/>
      <c r="AK11" s="100"/>
      <c r="AL11" s="100"/>
      <c r="AM11" s="194"/>
      <c r="AN11" s="72"/>
      <c r="AO11" s="225"/>
      <c r="AP11" s="225"/>
      <c r="AQ11" s="225"/>
      <c r="AR11" s="225"/>
      <c r="AS11" s="225"/>
      <c r="AT11" s="225"/>
      <c r="AU11" s="225"/>
      <c r="AV11" s="225"/>
      <c r="AW11" s="236"/>
      <c r="AX11" s="73"/>
      <c r="AY11" s="73"/>
      <c r="AZ11" s="73"/>
      <c r="BA11" s="236"/>
      <c r="BB11" s="328" t="s">
        <v>54</v>
      </c>
      <c r="BC11" s="328"/>
      <c r="BD11" s="328"/>
      <c r="BE11" s="328"/>
      <c r="BF11" s="328"/>
      <c r="BG11" s="328"/>
      <c r="BH11" s="328"/>
      <c r="BI11" s="328"/>
      <c r="BJ11" s="36"/>
      <c r="BK11" s="36"/>
      <c r="BL11" s="36"/>
      <c r="BM11" s="36"/>
    </row>
    <row r="12" spans="1:80" s="38" customFormat="1" ht="59.25" customHeight="1" x14ac:dyDescent="0.2">
      <c r="A12" s="300" t="s">
        <v>425</v>
      </c>
      <c r="B12" s="283" t="s">
        <v>55</v>
      </c>
      <c r="C12" s="283"/>
      <c r="D12" s="283"/>
      <c r="E12" s="283"/>
      <c r="F12" s="279" t="s">
        <v>56</v>
      </c>
      <c r="G12" s="280"/>
      <c r="H12" s="280"/>
      <c r="I12" s="280"/>
      <c r="J12" s="281"/>
      <c r="K12" s="283" t="s">
        <v>57</v>
      </c>
      <c r="L12" s="283"/>
      <c r="M12" s="283"/>
      <c r="N12" s="283"/>
      <c r="O12" s="283" t="s">
        <v>58</v>
      </c>
      <c r="P12" s="283"/>
      <c r="Q12" s="283"/>
      <c r="R12" s="283"/>
      <c r="S12" s="283"/>
      <c r="T12" s="283" t="s">
        <v>59</v>
      </c>
      <c r="U12" s="283"/>
      <c r="V12" s="283"/>
      <c r="W12" s="283"/>
      <c r="X12" s="283" t="s">
        <v>60</v>
      </c>
      <c r="Y12" s="283"/>
      <c r="Z12" s="283"/>
      <c r="AA12" s="283" t="s">
        <v>61</v>
      </c>
      <c r="AB12" s="283"/>
      <c r="AC12" s="283"/>
      <c r="AD12" s="283"/>
      <c r="AE12" s="283"/>
      <c r="AF12" s="283" t="s">
        <v>62</v>
      </c>
      <c r="AG12" s="283"/>
      <c r="AH12" s="283"/>
      <c r="AI12" s="283"/>
      <c r="AJ12" s="283"/>
      <c r="AK12" s="275" t="s">
        <v>11</v>
      </c>
      <c r="AL12" s="275"/>
      <c r="AM12" s="275"/>
      <c r="AN12" s="275"/>
      <c r="AO12" s="283" t="s">
        <v>63</v>
      </c>
      <c r="AP12" s="283"/>
      <c r="AQ12" s="283"/>
      <c r="AR12" s="283"/>
      <c r="AS12" s="283"/>
      <c r="AT12" s="275" t="s">
        <v>64</v>
      </c>
      <c r="AU12" s="275"/>
      <c r="AV12" s="275"/>
      <c r="AW12" s="275"/>
      <c r="AX12" s="283" t="s">
        <v>65</v>
      </c>
      <c r="AY12" s="283"/>
      <c r="AZ12" s="283"/>
      <c r="BA12" s="283"/>
      <c r="BB12" s="276" t="s">
        <v>113</v>
      </c>
      <c r="BC12" s="297" t="s">
        <v>126</v>
      </c>
      <c r="BD12" s="304" t="s">
        <v>114</v>
      </c>
      <c r="BE12" s="304" t="s">
        <v>115</v>
      </c>
      <c r="BF12" s="307" t="s">
        <v>116</v>
      </c>
      <c r="BG12" s="307" t="s">
        <v>117</v>
      </c>
      <c r="BH12" s="310" t="s">
        <v>118</v>
      </c>
      <c r="BI12" s="310" t="s">
        <v>70</v>
      </c>
      <c r="BJ12" s="37"/>
      <c r="BK12" s="163"/>
      <c r="BL12" s="163"/>
      <c r="BM12" s="163"/>
      <c r="BN12" s="163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</row>
    <row r="13" spans="1:80" s="35" customFormat="1" ht="227.25" customHeight="1" x14ac:dyDescent="0.9">
      <c r="A13" s="301"/>
      <c r="B13" s="125">
        <v>1</v>
      </c>
      <c r="C13" s="125">
        <v>8</v>
      </c>
      <c r="D13" s="125">
        <v>15</v>
      </c>
      <c r="E13" s="125">
        <v>22</v>
      </c>
      <c r="F13" s="126" t="s">
        <v>298</v>
      </c>
      <c r="G13" s="125">
        <v>6</v>
      </c>
      <c r="H13" s="125">
        <v>13</v>
      </c>
      <c r="I13" s="125">
        <v>20</v>
      </c>
      <c r="J13" s="126" t="s">
        <v>299</v>
      </c>
      <c r="K13" s="125">
        <v>3</v>
      </c>
      <c r="L13" s="125">
        <v>10</v>
      </c>
      <c r="M13" s="125">
        <v>17</v>
      </c>
      <c r="N13" s="127">
        <v>24</v>
      </c>
      <c r="O13" s="127">
        <v>1</v>
      </c>
      <c r="P13" s="125">
        <v>8</v>
      </c>
      <c r="Q13" s="125">
        <v>15</v>
      </c>
      <c r="R13" s="125">
        <v>22</v>
      </c>
      <c r="S13" s="126" t="s">
        <v>300</v>
      </c>
      <c r="T13" s="125">
        <v>5</v>
      </c>
      <c r="U13" s="125">
        <v>12</v>
      </c>
      <c r="V13" s="125">
        <v>19</v>
      </c>
      <c r="W13" s="126" t="s">
        <v>301</v>
      </c>
      <c r="X13" s="125">
        <v>2</v>
      </c>
      <c r="Y13" s="125">
        <v>9</v>
      </c>
      <c r="Z13" s="125">
        <v>16</v>
      </c>
      <c r="AA13" s="126" t="s">
        <v>302</v>
      </c>
      <c r="AB13" s="187">
        <v>2</v>
      </c>
      <c r="AC13" s="187">
        <v>9</v>
      </c>
      <c r="AD13" s="187">
        <v>16</v>
      </c>
      <c r="AE13" s="127">
        <v>23</v>
      </c>
      <c r="AF13" s="129" t="s">
        <v>303</v>
      </c>
      <c r="AG13" s="127">
        <v>6</v>
      </c>
      <c r="AH13" s="127">
        <v>13</v>
      </c>
      <c r="AI13" s="127">
        <v>20</v>
      </c>
      <c r="AJ13" s="129" t="s">
        <v>304</v>
      </c>
      <c r="AK13" s="127">
        <v>4</v>
      </c>
      <c r="AL13" s="127">
        <v>11</v>
      </c>
      <c r="AM13" s="127">
        <v>18</v>
      </c>
      <c r="AN13" s="122">
        <v>25</v>
      </c>
      <c r="AO13" s="127">
        <v>1</v>
      </c>
      <c r="AP13" s="127">
        <v>8</v>
      </c>
      <c r="AQ13" s="127">
        <v>15</v>
      </c>
      <c r="AR13" s="127">
        <v>22</v>
      </c>
      <c r="AS13" s="129" t="s">
        <v>305</v>
      </c>
      <c r="AT13" s="127">
        <v>6</v>
      </c>
      <c r="AU13" s="127">
        <v>13</v>
      </c>
      <c r="AV13" s="127">
        <v>20</v>
      </c>
      <c r="AW13" s="262" t="s">
        <v>306</v>
      </c>
      <c r="AX13" s="187">
        <v>3</v>
      </c>
      <c r="AY13" s="187">
        <v>10</v>
      </c>
      <c r="AZ13" s="187">
        <v>17</v>
      </c>
      <c r="BA13" s="127">
        <v>24</v>
      </c>
      <c r="BB13" s="277"/>
      <c r="BC13" s="298"/>
      <c r="BD13" s="305"/>
      <c r="BE13" s="305"/>
      <c r="BF13" s="308"/>
      <c r="BG13" s="308"/>
      <c r="BH13" s="311"/>
      <c r="BI13" s="311"/>
      <c r="BJ13" s="36"/>
      <c r="BK13" s="161"/>
      <c r="BL13" s="161"/>
      <c r="BM13" s="161"/>
      <c r="BN13" s="161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</row>
    <row r="14" spans="1:80" s="35" customFormat="1" ht="215.25" customHeight="1" x14ac:dyDescent="0.9">
      <c r="A14" s="302"/>
      <c r="B14" s="126">
        <v>7</v>
      </c>
      <c r="C14" s="126">
        <v>14</v>
      </c>
      <c r="D14" s="126">
        <v>21</v>
      </c>
      <c r="E14" s="126">
        <v>28</v>
      </c>
      <c r="F14" s="128" t="s">
        <v>307</v>
      </c>
      <c r="G14" s="126">
        <v>12</v>
      </c>
      <c r="H14" s="126">
        <v>19</v>
      </c>
      <c r="I14" s="126">
        <v>26</v>
      </c>
      <c r="J14" s="126" t="s">
        <v>42</v>
      </c>
      <c r="K14" s="126">
        <v>9</v>
      </c>
      <c r="L14" s="126">
        <v>16</v>
      </c>
      <c r="M14" s="126">
        <v>23</v>
      </c>
      <c r="N14" s="129">
        <v>30</v>
      </c>
      <c r="O14" s="129">
        <v>7</v>
      </c>
      <c r="P14" s="126">
        <v>14</v>
      </c>
      <c r="Q14" s="126">
        <v>21</v>
      </c>
      <c r="R14" s="126">
        <v>28</v>
      </c>
      <c r="S14" s="126" t="s">
        <v>43</v>
      </c>
      <c r="T14" s="126">
        <v>11</v>
      </c>
      <c r="U14" s="126">
        <v>18</v>
      </c>
      <c r="V14" s="126">
        <v>25</v>
      </c>
      <c r="W14" s="126" t="s">
        <v>44</v>
      </c>
      <c r="X14" s="126">
        <v>8</v>
      </c>
      <c r="Y14" s="126">
        <v>15</v>
      </c>
      <c r="Z14" s="126">
        <v>22</v>
      </c>
      <c r="AA14" s="126" t="s">
        <v>45</v>
      </c>
      <c r="AB14" s="126">
        <v>8</v>
      </c>
      <c r="AC14" s="126">
        <v>15</v>
      </c>
      <c r="AD14" s="126">
        <v>22</v>
      </c>
      <c r="AE14" s="129">
        <v>29</v>
      </c>
      <c r="AF14" s="129" t="s">
        <v>46</v>
      </c>
      <c r="AG14" s="129">
        <v>12</v>
      </c>
      <c r="AH14" s="212">
        <v>19</v>
      </c>
      <c r="AI14" s="129">
        <v>26</v>
      </c>
      <c r="AJ14" s="212" t="s">
        <v>47</v>
      </c>
      <c r="AK14" s="212">
        <v>10</v>
      </c>
      <c r="AL14" s="212">
        <v>17</v>
      </c>
      <c r="AM14" s="212">
        <v>24</v>
      </c>
      <c r="AN14" s="130">
        <v>31</v>
      </c>
      <c r="AO14" s="212">
        <v>7</v>
      </c>
      <c r="AP14" s="212">
        <v>14</v>
      </c>
      <c r="AQ14" s="212">
        <v>21</v>
      </c>
      <c r="AR14" s="212">
        <v>28</v>
      </c>
      <c r="AS14" s="212" t="s">
        <v>48</v>
      </c>
      <c r="AT14" s="212">
        <v>12</v>
      </c>
      <c r="AU14" s="212">
        <v>19</v>
      </c>
      <c r="AV14" s="212">
        <v>26</v>
      </c>
      <c r="AW14" s="212" t="s">
        <v>49</v>
      </c>
      <c r="AX14" s="130">
        <v>9</v>
      </c>
      <c r="AY14" s="130">
        <v>16</v>
      </c>
      <c r="AZ14" s="130">
        <v>23</v>
      </c>
      <c r="BA14" s="212">
        <v>31</v>
      </c>
      <c r="BB14" s="278"/>
      <c r="BC14" s="299"/>
      <c r="BD14" s="306"/>
      <c r="BE14" s="306"/>
      <c r="BF14" s="309"/>
      <c r="BG14" s="309"/>
      <c r="BH14" s="312"/>
      <c r="BI14" s="312"/>
      <c r="BJ14" s="36"/>
      <c r="BK14" s="161"/>
      <c r="BL14" s="161"/>
      <c r="BM14" s="161"/>
      <c r="BN14" s="161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</row>
    <row r="15" spans="1:80" s="41" customFormat="1" ht="60.75" customHeight="1" x14ac:dyDescent="0.9">
      <c r="A15" s="131" t="s">
        <v>5</v>
      </c>
      <c r="B15" s="132"/>
      <c r="C15" s="132"/>
      <c r="D15" s="132"/>
      <c r="E15" s="132"/>
      <c r="F15" s="132"/>
      <c r="G15" s="132"/>
      <c r="H15" s="132">
        <v>17</v>
      </c>
      <c r="I15" s="132"/>
      <c r="J15" s="132"/>
      <c r="K15" s="132"/>
      <c r="L15" s="132"/>
      <c r="M15" s="132"/>
      <c r="N15" s="133"/>
      <c r="O15" s="133"/>
      <c r="P15" s="132"/>
      <c r="Q15" s="132"/>
      <c r="R15" s="134"/>
      <c r="S15" s="135" t="s">
        <v>0</v>
      </c>
      <c r="T15" s="135" t="s">
        <v>0</v>
      </c>
      <c r="U15" s="135" t="s">
        <v>0</v>
      </c>
      <c r="V15" s="135" t="s">
        <v>0</v>
      </c>
      <c r="W15" s="136" t="s">
        <v>8</v>
      </c>
      <c r="X15" s="136" t="s">
        <v>8</v>
      </c>
      <c r="Y15" s="137"/>
      <c r="Z15" s="138"/>
      <c r="AA15" s="138"/>
      <c r="AB15" s="187"/>
      <c r="AC15" s="187"/>
      <c r="AD15" s="187"/>
      <c r="AE15" s="127"/>
      <c r="AF15" s="127"/>
      <c r="AG15" s="127"/>
      <c r="AH15" s="127">
        <v>17</v>
      </c>
      <c r="AI15" s="127"/>
      <c r="AJ15" s="127"/>
      <c r="AK15" s="127"/>
      <c r="AL15" s="127"/>
      <c r="AM15" s="127"/>
      <c r="AN15" s="138"/>
      <c r="AO15" s="127"/>
      <c r="AP15" s="226" t="s">
        <v>0</v>
      </c>
      <c r="AQ15" s="226" t="s">
        <v>0</v>
      </c>
      <c r="AR15" s="226" t="s">
        <v>0</v>
      </c>
      <c r="AS15" s="226" t="s">
        <v>0</v>
      </c>
      <c r="AT15" s="242" t="s">
        <v>139</v>
      </c>
      <c r="AU15" s="242" t="s">
        <v>139</v>
      </c>
      <c r="AV15" s="237" t="s">
        <v>8</v>
      </c>
      <c r="AW15" s="237" t="s">
        <v>8</v>
      </c>
      <c r="AX15" s="233" t="s">
        <v>8</v>
      </c>
      <c r="AY15" s="233" t="s">
        <v>8</v>
      </c>
      <c r="AZ15" s="233" t="s">
        <v>8</v>
      </c>
      <c r="BA15" s="237" t="s">
        <v>8</v>
      </c>
      <c r="BB15" s="127">
        <f>SUM(H15,AH15)</f>
        <v>34</v>
      </c>
      <c r="BC15" s="238">
        <v>8</v>
      </c>
      <c r="BD15" s="140">
        <v>2</v>
      </c>
      <c r="BE15" s="140"/>
      <c r="BF15" s="140"/>
      <c r="BG15" s="140"/>
      <c r="BH15" s="140">
        <v>8</v>
      </c>
      <c r="BI15" s="138">
        <f>SUM(BB15:BH15)</f>
        <v>52</v>
      </c>
      <c r="BJ15" s="39"/>
      <c r="BK15" s="165"/>
      <c r="BL15" s="161"/>
      <c r="BM15" s="161"/>
      <c r="BN15" s="161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</row>
    <row r="16" spans="1:80" s="41" customFormat="1" ht="60.75" customHeight="1" x14ac:dyDescent="0.9">
      <c r="A16" s="131" t="s">
        <v>6</v>
      </c>
      <c r="B16" s="132"/>
      <c r="C16" s="132"/>
      <c r="D16" s="132"/>
      <c r="E16" s="132"/>
      <c r="F16" s="132"/>
      <c r="G16" s="132"/>
      <c r="H16" s="132">
        <v>17</v>
      </c>
      <c r="I16" s="132"/>
      <c r="J16" s="132"/>
      <c r="K16" s="132"/>
      <c r="L16" s="132"/>
      <c r="M16" s="132"/>
      <c r="N16" s="133"/>
      <c r="O16" s="133"/>
      <c r="P16" s="132"/>
      <c r="Q16" s="132"/>
      <c r="R16" s="134"/>
      <c r="S16" s="135" t="s">
        <v>0</v>
      </c>
      <c r="T16" s="135" t="s">
        <v>0</v>
      </c>
      <c r="U16" s="135" t="s">
        <v>0</v>
      </c>
      <c r="V16" s="135" t="s">
        <v>0</v>
      </c>
      <c r="W16" s="141" t="s">
        <v>8</v>
      </c>
      <c r="X16" s="141" t="s">
        <v>8</v>
      </c>
      <c r="Y16" s="137"/>
      <c r="Z16" s="138"/>
      <c r="AA16" s="138"/>
      <c r="AB16" s="187"/>
      <c r="AC16" s="187"/>
      <c r="AD16" s="187"/>
      <c r="AE16" s="127"/>
      <c r="AF16" s="127"/>
      <c r="AG16" s="127"/>
      <c r="AH16" s="127">
        <v>17</v>
      </c>
      <c r="AI16" s="127"/>
      <c r="AJ16" s="127"/>
      <c r="AK16" s="127"/>
      <c r="AL16" s="127"/>
      <c r="AM16" s="127"/>
      <c r="AN16" s="138"/>
      <c r="AO16" s="127"/>
      <c r="AP16" s="226" t="s">
        <v>0</v>
      </c>
      <c r="AQ16" s="226" t="s">
        <v>0</v>
      </c>
      <c r="AR16" s="226" t="s">
        <v>0</v>
      </c>
      <c r="AS16" s="226" t="s">
        <v>0</v>
      </c>
      <c r="AT16" s="242" t="s">
        <v>139</v>
      </c>
      <c r="AU16" s="242" t="s">
        <v>139</v>
      </c>
      <c r="AV16" s="237" t="s">
        <v>8</v>
      </c>
      <c r="AW16" s="237" t="s">
        <v>8</v>
      </c>
      <c r="AX16" s="233" t="s">
        <v>8</v>
      </c>
      <c r="AY16" s="233" t="s">
        <v>8</v>
      </c>
      <c r="AZ16" s="233" t="s">
        <v>8</v>
      </c>
      <c r="BA16" s="237" t="s">
        <v>8</v>
      </c>
      <c r="BB16" s="127">
        <f>SUM(H16,AH16)</f>
        <v>34</v>
      </c>
      <c r="BC16" s="238">
        <v>8</v>
      </c>
      <c r="BD16" s="140">
        <v>2</v>
      </c>
      <c r="BE16" s="140"/>
      <c r="BF16" s="140"/>
      <c r="BG16" s="140"/>
      <c r="BH16" s="140">
        <v>8</v>
      </c>
      <c r="BI16" s="138">
        <f>SUM(BB16:BH16)</f>
        <v>52</v>
      </c>
      <c r="BJ16" s="39"/>
      <c r="BK16" s="165"/>
      <c r="BL16" s="161"/>
      <c r="BM16" s="161"/>
      <c r="BN16" s="161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</row>
    <row r="17" spans="1:401" s="41" customFormat="1" ht="60.75" customHeight="1" x14ac:dyDescent="0.9">
      <c r="A17" s="131" t="s">
        <v>7</v>
      </c>
      <c r="B17" s="132"/>
      <c r="C17" s="132"/>
      <c r="D17" s="132"/>
      <c r="E17" s="132"/>
      <c r="F17" s="132"/>
      <c r="G17" s="132"/>
      <c r="H17" s="132">
        <v>17</v>
      </c>
      <c r="I17" s="132"/>
      <c r="J17" s="132"/>
      <c r="K17" s="132"/>
      <c r="L17" s="132"/>
      <c r="M17" s="132"/>
      <c r="N17" s="133"/>
      <c r="O17" s="133"/>
      <c r="P17" s="132"/>
      <c r="Q17" s="132"/>
      <c r="R17" s="134"/>
      <c r="S17" s="135" t="s">
        <v>0</v>
      </c>
      <c r="T17" s="135" t="s">
        <v>0</v>
      </c>
      <c r="U17" s="135" t="s">
        <v>0</v>
      </c>
      <c r="V17" s="135" t="s">
        <v>0</v>
      </c>
      <c r="W17" s="136" t="s">
        <v>8</v>
      </c>
      <c r="X17" s="136" t="s">
        <v>8</v>
      </c>
      <c r="Y17" s="137"/>
      <c r="Z17" s="138"/>
      <c r="AA17" s="138"/>
      <c r="AB17" s="187"/>
      <c r="AC17" s="187"/>
      <c r="AD17" s="187"/>
      <c r="AE17" s="127"/>
      <c r="AF17" s="127"/>
      <c r="AG17" s="127"/>
      <c r="AH17" s="127">
        <v>17</v>
      </c>
      <c r="AI17" s="127"/>
      <c r="AJ17" s="127"/>
      <c r="AK17" s="127"/>
      <c r="AL17" s="127"/>
      <c r="AM17" s="219"/>
      <c r="AN17" s="139"/>
      <c r="AO17" s="219"/>
      <c r="AP17" s="226" t="s">
        <v>0</v>
      </c>
      <c r="AQ17" s="226" t="s">
        <v>0</v>
      </c>
      <c r="AR17" s="226" t="s">
        <v>0</v>
      </c>
      <c r="AS17" s="242" t="s">
        <v>9</v>
      </c>
      <c r="AT17" s="242" t="s">
        <v>9</v>
      </c>
      <c r="AU17" s="242" t="s">
        <v>9</v>
      </c>
      <c r="AV17" s="242" t="s">
        <v>9</v>
      </c>
      <c r="AW17" s="242" t="s">
        <v>9</v>
      </c>
      <c r="AX17" s="233" t="s">
        <v>8</v>
      </c>
      <c r="AY17" s="233" t="s">
        <v>8</v>
      </c>
      <c r="AZ17" s="233" t="s">
        <v>8</v>
      </c>
      <c r="BA17" s="237" t="s">
        <v>8</v>
      </c>
      <c r="BB17" s="127">
        <f>SUM(H17,AH17)</f>
        <v>34</v>
      </c>
      <c r="BC17" s="238">
        <v>7</v>
      </c>
      <c r="BD17" s="140"/>
      <c r="BE17" s="140">
        <v>5</v>
      </c>
      <c r="BF17" s="140"/>
      <c r="BG17" s="140"/>
      <c r="BH17" s="140">
        <v>6</v>
      </c>
      <c r="BI17" s="138">
        <f>SUM(BB17:BH17)</f>
        <v>52</v>
      </c>
      <c r="BJ17" s="39"/>
      <c r="BK17" s="165"/>
      <c r="BL17" s="161"/>
      <c r="BM17" s="161"/>
      <c r="BN17" s="161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</row>
    <row r="18" spans="1:401" s="41" customFormat="1" ht="60.75" customHeight="1" x14ac:dyDescent="0.9">
      <c r="A18" s="125" t="s">
        <v>16</v>
      </c>
      <c r="B18" s="142" t="s">
        <v>8</v>
      </c>
      <c r="C18" s="136" t="s">
        <v>8</v>
      </c>
      <c r="D18" s="132"/>
      <c r="E18" s="132"/>
      <c r="F18" s="132"/>
      <c r="G18" s="132"/>
      <c r="H18" s="132">
        <v>15</v>
      </c>
      <c r="I18" s="132"/>
      <c r="J18" s="132"/>
      <c r="K18" s="132"/>
      <c r="L18" s="132"/>
      <c r="M18" s="132"/>
      <c r="N18" s="133"/>
      <c r="O18" s="133"/>
      <c r="P18" s="132"/>
      <c r="Q18" s="132"/>
      <c r="R18" s="134"/>
      <c r="S18" s="135" t="s">
        <v>0</v>
      </c>
      <c r="T18" s="135" t="s">
        <v>0</v>
      </c>
      <c r="U18" s="135" t="s">
        <v>0</v>
      </c>
      <c r="V18" s="135" t="s">
        <v>0</v>
      </c>
      <c r="W18" s="141" t="s">
        <v>8</v>
      </c>
      <c r="X18" s="141" t="s">
        <v>8</v>
      </c>
      <c r="Y18" s="137"/>
      <c r="Z18" s="138"/>
      <c r="AA18" s="138"/>
      <c r="AB18" s="187"/>
      <c r="AC18" s="187"/>
      <c r="AD18" s="187"/>
      <c r="AE18" s="127"/>
      <c r="AF18" s="127"/>
      <c r="AG18" s="127"/>
      <c r="AH18" s="127">
        <v>17</v>
      </c>
      <c r="AI18" s="127"/>
      <c r="AJ18" s="127"/>
      <c r="AK18" s="127"/>
      <c r="AL18" s="127"/>
      <c r="AM18" s="219"/>
      <c r="AN18" s="139"/>
      <c r="AO18" s="219"/>
      <c r="AP18" s="226" t="s">
        <v>0</v>
      </c>
      <c r="AQ18" s="226" t="s">
        <v>0</v>
      </c>
      <c r="AR18" s="226" t="s">
        <v>0</v>
      </c>
      <c r="AS18" s="242" t="s">
        <v>9</v>
      </c>
      <c r="AT18" s="242" t="s">
        <v>9</v>
      </c>
      <c r="AU18" s="242" t="s">
        <v>9</v>
      </c>
      <c r="AV18" s="242" t="s">
        <v>9</v>
      </c>
      <c r="AW18" s="242" t="s">
        <v>9</v>
      </c>
      <c r="AX18" s="233" t="s">
        <v>8</v>
      </c>
      <c r="AY18" s="233" t="s">
        <v>8</v>
      </c>
      <c r="AZ18" s="233" t="s">
        <v>8</v>
      </c>
      <c r="BA18" s="237" t="s">
        <v>8</v>
      </c>
      <c r="BB18" s="127">
        <f>SUM(H18,AH18)</f>
        <v>32</v>
      </c>
      <c r="BC18" s="238">
        <v>7</v>
      </c>
      <c r="BD18" s="140"/>
      <c r="BE18" s="140">
        <v>5</v>
      </c>
      <c r="BF18" s="140"/>
      <c r="BG18" s="140"/>
      <c r="BH18" s="140">
        <v>8</v>
      </c>
      <c r="BI18" s="138">
        <f>SUM(BB18:BH18)</f>
        <v>52</v>
      </c>
      <c r="BJ18" s="39"/>
      <c r="BK18" s="165"/>
      <c r="BL18" s="161"/>
      <c r="BM18" s="161"/>
      <c r="BN18" s="161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</row>
    <row r="19" spans="1:401" s="41" customFormat="1" ht="60.75" customHeight="1" x14ac:dyDescent="0.9">
      <c r="A19" s="125" t="s">
        <v>112</v>
      </c>
      <c r="B19" s="141" t="s">
        <v>8</v>
      </c>
      <c r="C19" s="141" t="s">
        <v>8</v>
      </c>
      <c r="D19" s="132"/>
      <c r="E19" s="132"/>
      <c r="F19" s="132"/>
      <c r="G19" s="132"/>
      <c r="H19" s="132">
        <v>16</v>
      </c>
      <c r="I19" s="132"/>
      <c r="J19" s="132"/>
      <c r="K19" s="132"/>
      <c r="L19" s="132"/>
      <c r="M19" s="132"/>
      <c r="N19" s="133"/>
      <c r="O19" s="133"/>
      <c r="P19" s="132"/>
      <c r="Q19" s="132"/>
      <c r="R19" s="134"/>
      <c r="S19" s="139"/>
      <c r="T19" s="135" t="s">
        <v>0</v>
      </c>
      <c r="U19" s="135" t="s">
        <v>0</v>
      </c>
      <c r="V19" s="135" t="s">
        <v>0</v>
      </c>
      <c r="W19" s="136" t="s">
        <v>8</v>
      </c>
      <c r="X19" s="136" t="s">
        <v>8</v>
      </c>
      <c r="Y19" s="138" t="s">
        <v>138</v>
      </c>
      <c r="Z19" s="138" t="s">
        <v>138</v>
      </c>
      <c r="AA19" s="138" t="s">
        <v>138</v>
      </c>
      <c r="AB19" s="137" t="s">
        <v>21</v>
      </c>
      <c r="AC19" s="137" t="s">
        <v>21</v>
      </c>
      <c r="AD19" s="137" t="s">
        <v>21</v>
      </c>
      <c r="AE19" s="195" t="s">
        <v>21</v>
      </c>
      <c r="AF19" s="195" t="s">
        <v>21</v>
      </c>
      <c r="AG19" s="195" t="s">
        <v>21</v>
      </c>
      <c r="AH19" s="195" t="s">
        <v>21</v>
      </c>
      <c r="AI19" s="195" t="s">
        <v>21</v>
      </c>
      <c r="AJ19" s="195" t="s">
        <v>21</v>
      </c>
      <c r="AK19" s="195" t="s">
        <v>21</v>
      </c>
      <c r="AL19" s="195" t="s">
        <v>21</v>
      </c>
      <c r="AM19" s="195" t="s">
        <v>21</v>
      </c>
      <c r="AN19" s="142" t="s">
        <v>21</v>
      </c>
      <c r="AO19" s="195" t="s">
        <v>21</v>
      </c>
      <c r="AP19" s="195" t="s">
        <v>21</v>
      </c>
      <c r="AQ19" s="227" t="s">
        <v>10</v>
      </c>
      <c r="AR19" s="227" t="s">
        <v>10</v>
      </c>
      <c r="AS19" s="195"/>
      <c r="AT19" s="230"/>
      <c r="AU19" s="195"/>
      <c r="AV19" s="195"/>
      <c r="AW19" s="230"/>
      <c r="AX19" s="137"/>
      <c r="AY19" s="137"/>
      <c r="AZ19" s="234"/>
      <c r="BA19" s="239"/>
      <c r="BB19" s="127">
        <f>SUM(H19,AH19)</f>
        <v>16</v>
      </c>
      <c r="BC19" s="238">
        <v>3</v>
      </c>
      <c r="BD19" s="140"/>
      <c r="BE19" s="238">
        <v>3</v>
      </c>
      <c r="BF19" s="238">
        <v>15</v>
      </c>
      <c r="BG19" s="140">
        <v>2</v>
      </c>
      <c r="BH19" s="140">
        <v>4</v>
      </c>
      <c r="BI19" s="138">
        <f>SUM(BB19:BH19)</f>
        <v>43</v>
      </c>
      <c r="BJ19" s="39"/>
      <c r="BK19" s="165"/>
      <c r="BL19" s="161"/>
      <c r="BM19" s="161"/>
      <c r="BN19" s="161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</row>
    <row r="20" spans="1:401" s="41" customFormat="1" ht="43.5" customHeight="1" x14ac:dyDescent="0.9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145"/>
      <c r="P20" s="144"/>
      <c r="Q20" s="144"/>
      <c r="R20" s="146"/>
      <c r="S20" s="146"/>
      <c r="T20" s="147"/>
      <c r="U20" s="147"/>
      <c r="V20" s="147"/>
      <c r="W20" s="147"/>
      <c r="X20" s="144"/>
      <c r="Y20" s="144"/>
      <c r="Z20" s="144"/>
      <c r="AA20" s="144"/>
      <c r="AB20" s="143"/>
      <c r="AC20" s="143"/>
      <c r="AD20" s="143"/>
      <c r="AE20" s="145"/>
      <c r="AF20" s="145"/>
      <c r="AG20" s="145"/>
      <c r="AH20" s="213"/>
      <c r="AI20" s="145"/>
      <c r="AJ20" s="185"/>
      <c r="AK20" s="213"/>
      <c r="AL20" s="185"/>
      <c r="AM20" s="185"/>
      <c r="AN20" s="148"/>
      <c r="AO20" s="185"/>
      <c r="AP20" s="185"/>
      <c r="AQ20" s="213"/>
      <c r="AR20" s="185"/>
      <c r="AS20" s="185"/>
      <c r="AT20" s="213"/>
      <c r="AU20" s="185"/>
      <c r="AV20" s="185"/>
      <c r="AW20" s="213"/>
      <c r="AX20" s="173"/>
      <c r="AY20" s="173"/>
      <c r="AZ20" s="235"/>
      <c r="BA20" s="185"/>
      <c r="BB20" s="238">
        <f t="shared" ref="BB20:BI20" si="0">SUM(BB15:BB19)</f>
        <v>150</v>
      </c>
      <c r="BC20" s="238">
        <f t="shared" si="0"/>
        <v>33</v>
      </c>
      <c r="BD20" s="140">
        <f t="shared" si="0"/>
        <v>4</v>
      </c>
      <c r="BE20" s="140">
        <f t="shared" si="0"/>
        <v>13</v>
      </c>
      <c r="BF20" s="140">
        <f t="shared" si="0"/>
        <v>15</v>
      </c>
      <c r="BG20" s="140">
        <f t="shared" si="0"/>
        <v>2</v>
      </c>
      <c r="BH20" s="140">
        <f t="shared" si="0"/>
        <v>34</v>
      </c>
      <c r="BI20" s="140">
        <f t="shared" si="0"/>
        <v>251</v>
      </c>
      <c r="BJ20" s="39"/>
      <c r="BK20" s="165"/>
      <c r="BL20" s="161"/>
      <c r="BM20" s="161"/>
      <c r="BN20" s="161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</row>
    <row r="21" spans="1:401" s="41" customFormat="1" x14ac:dyDescent="0.9">
      <c r="A21" s="42"/>
      <c r="B21" s="42" t="s">
        <v>67</v>
      </c>
      <c r="D21" s="42"/>
      <c r="E21" s="42"/>
      <c r="F21" s="42"/>
      <c r="H21" s="76"/>
      <c r="I21" s="77" t="s">
        <v>12</v>
      </c>
      <c r="J21" s="42" t="s">
        <v>85</v>
      </c>
      <c r="N21" s="101"/>
      <c r="O21" s="101"/>
      <c r="P21" s="42"/>
      <c r="Q21" s="42"/>
      <c r="R21" s="78"/>
      <c r="S21" s="79"/>
      <c r="T21" s="80"/>
      <c r="U21" s="81"/>
      <c r="V21" s="75" t="s">
        <v>50</v>
      </c>
      <c r="W21" s="284" t="s">
        <v>87</v>
      </c>
      <c r="X21" s="285"/>
      <c r="Y21" s="285"/>
      <c r="Z21" s="285"/>
      <c r="AA21" s="285"/>
      <c r="AB21" s="285"/>
      <c r="AC21" s="285"/>
      <c r="AD21" s="285"/>
      <c r="AE21" s="285"/>
      <c r="AF21" s="285"/>
      <c r="AG21" s="196"/>
      <c r="AH21" s="214"/>
      <c r="AI21" s="215" t="s">
        <v>21</v>
      </c>
      <c r="AJ21" s="216" t="s">
        <v>12</v>
      </c>
      <c r="AK21" s="101" t="s">
        <v>89</v>
      </c>
      <c r="AL21" s="217"/>
      <c r="AM21" s="101"/>
      <c r="AO21" s="217"/>
      <c r="AP21" s="214"/>
      <c r="AQ21" s="214"/>
      <c r="AR21" s="217"/>
      <c r="AS21" s="214"/>
      <c r="AT21" s="217"/>
      <c r="AU21" s="214"/>
      <c r="AV21" s="218" t="s">
        <v>8</v>
      </c>
      <c r="AW21" s="216" t="s">
        <v>12</v>
      </c>
      <c r="AX21" s="82" t="s">
        <v>83</v>
      </c>
      <c r="BA21" s="214"/>
      <c r="BB21" s="214"/>
      <c r="BC21" s="217"/>
      <c r="BD21" s="82"/>
      <c r="BE21" s="82"/>
      <c r="BF21" s="83"/>
      <c r="BG21" s="83"/>
      <c r="BH21" s="83"/>
      <c r="BI21" s="83"/>
      <c r="BJ21" s="40"/>
      <c r="BK21" s="161"/>
      <c r="BL21" s="161"/>
      <c r="BM21" s="161"/>
      <c r="BN21" s="161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</row>
    <row r="22" spans="1:401" s="41" customFormat="1" ht="12" customHeight="1" x14ac:dyDescent="0.9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01"/>
      <c r="O22" s="101"/>
      <c r="P22" s="42"/>
      <c r="Q22" s="42"/>
      <c r="R22" s="78"/>
      <c r="S22" s="78"/>
      <c r="T22" s="81"/>
      <c r="U22" s="81"/>
      <c r="V22" s="78"/>
      <c r="W22" s="82"/>
      <c r="X22" s="79"/>
      <c r="Y22" s="77"/>
      <c r="Z22" s="42"/>
      <c r="AB22" s="42"/>
      <c r="AC22" s="42"/>
      <c r="AD22" s="42"/>
      <c r="AE22" s="101"/>
      <c r="AF22" s="101"/>
      <c r="AG22" s="101"/>
      <c r="AH22" s="217"/>
      <c r="AI22" s="101"/>
      <c r="AJ22" s="214"/>
      <c r="AK22" s="217"/>
      <c r="AL22" s="214"/>
      <c r="AM22" s="214"/>
      <c r="AN22" s="82"/>
      <c r="AO22" s="214"/>
      <c r="AP22" s="214"/>
      <c r="AQ22" s="217"/>
      <c r="AR22" s="214"/>
      <c r="AS22" s="214"/>
      <c r="AT22" s="217"/>
      <c r="AU22" s="214"/>
      <c r="AV22" s="214"/>
      <c r="AW22" s="217"/>
      <c r="AZ22" s="82"/>
      <c r="BA22" s="214"/>
      <c r="BB22" s="214"/>
      <c r="BC22" s="217"/>
      <c r="BD22" s="82"/>
      <c r="BE22" s="82"/>
      <c r="BF22" s="83"/>
      <c r="BG22" s="83"/>
      <c r="BH22" s="83"/>
      <c r="BI22" s="83"/>
      <c r="BJ22" s="40"/>
      <c r="BK22" s="161"/>
      <c r="BL22" s="161"/>
      <c r="BM22" s="161"/>
      <c r="BN22" s="161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</row>
    <row r="23" spans="1:401" s="41" customFormat="1" ht="60" customHeight="1" x14ac:dyDescent="0.9">
      <c r="A23" s="42"/>
      <c r="B23" s="42"/>
      <c r="C23" s="42"/>
      <c r="D23" s="42"/>
      <c r="E23" s="42"/>
      <c r="F23" s="42"/>
      <c r="G23" s="42"/>
      <c r="H23" s="74" t="s">
        <v>0</v>
      </c>
      <c r="I23" s="77" t="s">
        <v>12</v>
      </c>
      <c r="J23" s="42" t="s">
        <v>86</v>
      </c>
      <c r="N23" s="101"/>
      <c r="O23" s="101"/>
      <c r="P23" s="42"/>
      <c r="Q23" s="42"/>
      <c r="R23" s="78"/>
      <c r="S23" s="78"/>
      <c r="T23" s="80"/>
      <c r="U23" s="81"/>
      <c r="V23" s="241" t="s">
        <v>9</v>
      </c>
      <c r="W23" s="284" t="s">
        <v>88</v>
      </c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14"/>
      <c r="AI23" s="218" t="s">
        <v>10</v>
      </c>
      <c r="AJ23" s="216" t="s">
        <v>12</v>
      </c>
      <c r="AK23" s="101" t="s">
        <v>90</v>
      </c>
      <c r="AL23" s="217"/>
      <c r="AM23" s="101"/>
      <c r="AO23" s="217"/>
      <c r="AP23" s="214"/>
      <c r="AQ23" s="217"/>
      <c r="AR23" s="214"/>
      <c r="AS23" s="214"/>
      <c r="AT23" s="217"/>
      <c r="AU23" s="214"/>
      <c r="AV23" s="214"/>
      <c r="AW23" s="217"/>
      <c r="AZ23" s="82"/>
      <c r="BA23" s="240"/>
      <c r="BB23" s="216"/>
      <c r="BC23" s="101"/>
      <c r="BE23" s="42"/>
      <c r="BF23" s="42"/>
      <c r="BG23" s="42"/>
      <c r="BH23" s="42"/>
      <c r="BI23" s="42"/>
      <c r="BJ23" s="42"/>
      <c r="BK23" s="166"/>
      <c r="BL23" s="161"/>
      <c r="BM23" s="161"/>
      <c r="BN23" s="161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</row>
    <row r="24" spans="1:401" s="249" customFormat="1" ht="114" customHeight="1" x14ac:dyDescent="0.95">
      <c r="A24" s="271" t="s">
        <v>125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48"/>
      <c r="BK24" s="162"/>
      <c r="BL24" s="162"/>
      <c r="BM24" s="162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</row>
    <row r="25" spans="1:401" ht="25.5" customHeight="1" thickBot="1" x14ac:dyDescent="0.9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102"/>
      <c r="O25" s="114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E25" s="102"/>
      <c r="AW25" s="263"/>
      <c r="AX25" s="77"/>
      <c r="AY25" s="77"/>
      <c r="AZ25" s="77"/>
      <c r="BA25" s="216"/>
      <c r="BB25" s="216"/>
      <c r="BC25" s="216"/>
      <c r="BD25" s="77"/>
      <c r="BE25" s="42"/>
      <c r="BF25" s="41"/>
      <c r="BG25" s="42"/>
      <c r="BH25" s="42"/>
      <c r="BI25" s="42"/>
      <c r="BJ25" s="42"/>
    </row>
    <row r="26" spans="1:401" s="34" customFormat="1" ht="65.25" x14ac:dyDescent="0.9">
      <c r="A26" s="513" t="s">
        <v>13</v>
      </c>
      <c r="B26" s="514" t="s">
        <v>131</v>
      </c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5" t="s">
        <v>1</v>
      </c>
      <c r="O26" s="516" t="s">
        <v>69</v>
      </c>
      <c r="P26" s="517" t="s">
        <v>68</v>
      </c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9"/>
      <c r="AB26" s="520" t="s">
        <v>76</v>
      </c>
      <c r="AC26" s="520"/>
      <c r="AD26" s="520"/>
      <c r="AE26" s="520"/>
      <c r="AF26" s="520"/>
      <c r="AG26" s="520"/>
      <c r="AH26" s="520"/>
      <c r="AI26" s="520"/>
      <c r="AJ26" s="520"/>
      <c r="AK26" s="520"/>
      <c r="AL26" s="520"/>
      <c r="AM26" s="520"/>
      <c r="AN26" s="520"/>
      <c r="AO26" s="520"/>
      <c r="AP26" s="520"/>
      <c r="AQ26" s="520"/>
      <c r="AR26" s="520"/>
      <c r="AS26" s="520"/>
      <c r="AT26" s="520"/>
      <c r="AU26" s="520"/>
      <c r="AV26" s="520"/>
      <c r="AW26" s="520"/>
      <c r="AX26" s="520"/>
      <c r="AY26" s="520"/>
      <c r="AZ26" s="520"/>
      <c r="BA26" s="520"/>
      <c r="BB26" s="520"/>
      <c r="BC26" s="520"/>
      <c r="BD26" s="520"/>
      <c r="BE26" s="520"/>
      <c r="BF26" s="520"/>
      <c r="BG26" s="521" t="s">
        <v>119</v>
      </c>
      <c r="BH26" s="522" t="s">
        <v>82</v>
      </c>
      <c r="BI26" s="523"/>
      <c r="BJ26" s="33"/>
      <c r="BK26" s="161"/>
      <c r="BL26" s="161"/>
      <c r="BM26" s="161"/>
      <c r="BN26" s="119" t="s">
        <v>317</v>
      </c>
      <c r="BO26" s="119"/>
      <c r="BP26" s="119"/>
      <c r="BQ26" s="119"/>
      <c r="BR26" s="119"/>
      <c r="BS26" s="119"/>
      <c r="BT26" s="119"/>
      <c r="BU26" s="119"/>
      <c r="BV26" s="119">
        <f>R30*100/R131</f>
        <v>58.44705882352941</v>
      </c>
      <c r="BW26" s="119"/>
      <c r="BX26" s="119"/>
      <c r="BY26" s="119"/>
      <c r="BZ26" s="119"/>
      <c r="CA26" s="119"/>
      <c r="CB26" s="119"/>
    </row>
    <row r="27" spans="1:401" s="34" customFormat="1" ht="60" customHeight="1" x14ac:dyDescent="0.9">
      <c r="A27" s="524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6"/>
      <c r="O27" s="527"/>
      <c r="P27" s="528" t="s">
        <v>70</v>
      </c>
      <c r="Q27" s="529"/>
      <c r="R27" s="530" t="s">
        <v>71</v>
      </c>
      <c r="S27" s="528"/>
      <c r="T27" s="531" t="s">
        <v>77</v>
      </c>
      <c r="U27" s="532"/>
      <c r="V27" s="532"/>
      <c r="W27" s="532"/>
      <c r="X27" s="532"/>
      <c r="Y27" s="532"/>
      <c r="Z27" s="532"/>
      <c r="AA27" s="533"/>
      <c r="AB27" s="534" t="s">
        <v>2</v>
      </c>
      <c r="AC27" s="534"/>
      <c r="AD27" s="534"/>
      <c r="AE27" s="534"/>
      <c r="AF27" s="534"/>
      <c r="AG27" s="534"/>
      <c r="AH27" s="535" t="s">
        <v>3</v>
      </c>
      <c r="AI27" s="535"/>
      <c r="AJ27" s="535"/>
      <c r="AK27" s="535"/>
      <c r="AL27" s="535"/>
      <c r="AM27" s="535"/>
      <c r="AN27" s="535"/>
      <c r="AO27" s="534" t="s">
        <v>4</v>
      </c>
      <c r="AP27" s="534"/>
      <c r="AQ27" s="534"/>
      <c r="AR27" s="534"/>
      <c r="AS27" s="534"/>
      <c r="AT27" s="534"/>
      <c r="AU27" s="534" t="s">
        <v>15</v>
      </c>
      <c r="AV27" s="534"/>
      <c r="AW27" s="534"/>
      <c r="AX27" s="534"/>
      <c r="AY27" s="534"/>
      <c r="AZ27" s="534"/>
      <c r="BA27" s="534" t="s">
        <v>110</v>
      </c>
      <c r="BB27" s="534"/>
      <c r="BC27" s="534"/>
      <c r="BD27" s="534"/>
      <c r="BE27" s="534"/>
      <c r="BF27" s="534"/>
      <c r="BG27" s="536"/>
      <c r="BH27" s="537"/>
      <c r="BI27" s="538"/>
      <c r="BJ27" s="33"/>
      <c r="BK27" s="161"/>
      <c r="BL27" s="161"/>
      <c r="BM27" s="161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</row>
    <row r="28" spans="1:401" s="34" customFormat="1" ht="137.25" customHeight="1" x14ac:dyDescent="0.9">
      <c r="A28" s="524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6"/>
      <c r="O28" s="527"/>
      <c r="P28" s="528"/>
      <c r="Q28" s="529"/>
      <c r="R28" s="530"/>
      <c r="S28" s="528"/>
      <c r="T28" s="539" t="s">
        <v>72</v>
      </c>
      <c r="U28" s="529"/>
      <c r="V28" s="539" t="s">
        <v>73</v>
      </c>
      <c r="W28" s="529"/>
      <c r="X28" s="539" t="s">
        <v>74</v>
      </c>
      <c r="Y28" s="529"/>
      <c r="Z28" s="530" t="s">
        <v>75</v>
      </c>
      <c r="AA28" s="540"/>
      <c r="AB28" s="541" t="s">
        <v>263</v>
      </c>
      <c r="AC28" s="534"/>
      <c r="AD28" s="534"/>
      <c r="AE28" s="542" t="s">
        <v>264</v>
      </c>
      <c r="AF28" s="543"/>
      <c r="AG28" s="543"/>
      <c r="AH28" s="542" t="s">
        <v>265</v>
      </c>
      <c r="AI28" s="543"/>
      <c r="AJ28" s="543"/>
      <c r="AK28" s="541" t="s">
        <v>266</v>
      </c>
      <c r="AL28" s="541"/>
      <c r="AM28" s="541"/>
      <c r="AN28" s="541"/>
      <c r="AO28" s="542" t="s">
        <v>267</v>
      </c>
      <c r="AP28" s="542"/>
      <c r="AQ28" s="542"/>
      <c r="AR28" s="542" t="s">
        <v>268</v>
      </c>
      <c r="AS28" s="542"/>
      <c r="AT28" s="542"/>
      <c r="AU28" s="542" t="s">
        <v>269</v>
      </c>
      <c r="AV28" s="542"/>
      <c r="AW28" s="542"/>
      <c r="AX28" s="541" t="s">
        <v>270</v>
      </c>
      <c r="AY28" s="541"/>
      <c r="AZ28" s="541"/>
      <c r="BA28" s="542" t="s">
        <v>271</v>
      </c>
      <c r="BB28" s="542"/>
      <c r="BC28" s="542"/>
      <c r="BD28" s="541" t="s">
        <v>111</v>
      </c>
      <c r="BE28" s="541"/>
      <c r="BF28" s="541"/>
      <c r="BG28" s="536"/>
      <c r="BH28" s="537"/>
      <c r="BI28" s="538"/>
      <c r="BJ28" s="33"/>
      <c r="BK28" s="161"/>
      <c r="BL28" s="161"/>
      <c r="BM28" s="161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</row>
    <row r="29" spans="1:401" s="34" customFormat="1" ht="303.75" customHeight="1" thickBot="1" x14ac:dyDescent="0.95">
      <c r="A29" s="544"/>
      <c r="B29" s="545"/>
      <c r="C29" s="545"/>
      <c r="D29" s="545"/>
      <c r="E29" s="545"/>
      <c r="F29" s="545"/>
      <c r="G29" s="545"/>
      <c r="H29" s="545"/>
      <c r="I29" s="545"/>
      <c r="J29" s="545"/>
      <c r="K29" s="545"/>
      <c r="L29" s="545"/>
      <c r="M29" s="545"/>
      <c r="N29" s="546"/>
      <c r="O29" s="547"/>
      <c r="P29" s="548"/>
      <c r="Q29" s="549"/>
      <c r="R29" s="550"/>
      <c r="S29" s="548"/>
      <c r="T29" s="550"/>
      <c r="U29" s="549"/>
      <c r="V29" s="550"/>
      <c r="W29" s="549"/>
      <c r="X29" s="550"/>
      <c r="Y29" s="549"/>
      <c r="Z29" s="550"/>
      <c r="AA29" s="551"/>
      <c r="AB29" s="552" t="s">
        <v>79</v>
      </c>
      <c r="AC29" s="553" t="s">
        <v>80</v>
      </c>
      <c r="AD29" s="554" t="s">
        <v>81</v>
      </c>
      <c r="AE29" s="555" t="s">
        <v>79</v>
      </c>
      <c r="AF29" s="556" t="s">
        <v>80</v>
      </c>
      <c r="AG29" s="557" t="s">
        <v>81</v>
      </c>
      <c r="AH29" s="555" t="s">
        <v>79</v>
      </c>
      <c r="AI29" s="556" t="s">
        <v>80</v>
      </c>
      <c r="AJ29" s="557" t="s">
        <v>81</v>
      </c>
      <c r="AK29" s="558" t="s">
        <v>79</v>
      </c>
      <c r="AL29" s="559"/>
      <c r="AM29" s="556" t="s">
        <v>80</v>
      </c>
      <c r="AN29" s="554" t="s">
        <v>81</v>
      </c>
      <c r="AO29" s="555" t="s">
        <v>79</v>
      </c>
      <c r="AP29" s="556" t="s">
        <v>80</v>
      </c>
      <c r="AQ29" s="557" t="s">
        <v>81</v>
      </c>
      <c r="AR29" s="555" t="s">
        <v>79</v>
      </c>
      <c r="AS29" s="556" t="s">
        <v>80</v>
      </c>
      <c r="AT29" s="557" t="s">
        <v>81</v>
      </c>
      <c r="AU29" s="555" t="s">
        <v>79</v>
      </c>
      <c r="AV29" s="556" t="s">
        <v>80</v>
      </c>
      <c r="AW29" s="557" t="s">
        <v>81</v>
      </c>
      <c r="AX29" s="552" t="s">
        <v>79</v>
      </c>
      <c r="AY29" s="553" t="s">
        <v>80</v>
      </c>
      <c r="AZ29" s="554" t="s">
        <v>81</v>
      </c>
      <c r="BA29" s="555" t="s">
        <v>79</v>
      </c>
      <c r="BB29" s="556" t="s">
        <v>80</v>
      </c>
      <c r="BC29" s="557" t="s">
        <v>81</v>
      </c>
      <c r="BD29" s="552" t="s">
        <v>79</v>
      </c>
      <c r="BE29" s="553" t="s">
        <v>80</v>
      </c>
      <c r="BF29" s="554" t="s">
        <v>81</v>
      </c>
      <c r="BG29" s="560"/>
      <c r="BH29" s="561"/>
      <c r="BI29" s="562"/>
      <c r="BJ29" s="33"/>
      <c r="BK29" s="161"/>
      <c r="BL29" s="161"/>
      <c r="BM29" s="161"/>
      <c r="BN29" s="119" t="s">
        <v>309</v>
      </c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</row>
    <row r="30" spans="1:401" s="246" customFormat="1" ht="91.5" customHeight="1" thickBot="1" x14ac:dyDescent="0.95">
      <c r="A30" s="329">
        <v>1</v>
      </c>
      <c r="B30" s="330" t="s">
        <v>78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2"/>
      <c r="N30" s="333"/>
      <c r="O30" s="334"/>
      <c r="P30" s="335">
        <f>SUM(P31,P36,P43,P50,P59,P40,P65)</f>
        <v>5252</v>
      </c>
      <c r="Q30" s="336"/>
      <c r="R30" s="335">
        <f>SUM(R31,R36,R43,R50,R59,R40,R65)</f>
        <v>2484</v>
      </c>
      <c r="S30" s="336"/>
      <c r="T30" s="335">
        <f>SUM(T31,T36,T43,T50,T59,T40,T65)</f>
        <v>1222</v>
      </c>
      <c r="U30" s="336"/>
      <c r="V30" s="335">
        <f>SUM(V31,V36,V43,V50,V59,V40,V65)</f>
        <v>272</v>
      </c>
      <c r="W30" s="336"/>
      <c r="X30" s="335">
        <f>SUM(X31,X36,X43,X50,X59,X40,X65)</f>
        <v>902</v>
      </c>
      <c r="Y30" s="336"/>
      <c r="Z30" s="337">
        <f>SUM(Z31,Z36,Z43,Z50,Z59,Z40,Z65)</f>
        <v>88</v>
      </c>
      <c r="AA30" s="332"/>
      <c r="AB30" s="338">
        <f>SUM(AB31,AB36,AB43,AB50,AB59,AB40,AB65)</f>
        <v>792</v>
      </c>
      <c r="AC30" s="339">
        <f>SUM(AC31,AC36,AC43,AC50,AC59,AC40,AC65)</f>
        <v>434</v>
      </c>
      <c r="AD30" s="340">
        <f>SUM(AD31,AD36,AD40,AD43,AD50,AD59,AD65)</f>
        <v>20</v>
      </c>
      <c r="AE30" s="338">
        <f t="shared" ref="AE30:AK30" si="1">SUM(AE31,AE36,AE43,AE50,AE59,AE40,AE65)</f>
        <v>750</v>
      </c>
      <c r="AF30" s="339">
        <f t="shared" si="1"/>
        <v>334</v>
      </c>
      <c r="AG30" s="340">
        <f t="shared" si="1"/>
        <v>20</v>
      </c>
      <c r="AH30" s="338">
        <f t="shared" si="1"/>
        <v>690</v>
      </c>
      <c r="AI30" s="339">
        <f t="shared" si="1"/>
        <v>314</v>
      </c>
      <c r="AJ30" s="340">
        <f t="shared" si="1"/>
        <v>19</v>
      </c>
      <c r="AK30" s="341">
        <f t="shared" si="1"/>
        <v>492</v>
      </c>
      <c r="AL30" s="342"/>
      <c r="AM30" s="339">
        <f t="shared" ref="AM30:BF30" si="2">SUM(AM31,AM36,AM43,AM50,AM59,AM40,AM65)</f>
        <v>246</v>
      </c>
      <c r="AN30" s="340">
        <f t="shared" si="2"/>
        <v>13</v>
      </c>
      <c r="AO30" s="343">
        <f t="shared" si="2"/>
        <v>598</v>
      </c>
      <c r="AP30" s="339">
        <f t="shared" si="2"/>
        <v>300</v>
      </c>
      <c r="AQ30" s="340">
        <f t="shared" si="2"/>
        <v>15</v>
      </c>
      <c r="AR30" s="338">
        <f t="shared" si="2"/>
        <v>636</v>
      </c>
      <c r="AS30" s="339">
        <f t="shared" si="2"/>
        <v>300</v>
      </c>
      <c r="AT30" s="340">
        <f t="shared" si="2"/>
        <v>17</v>
      </c>
      <c r="AU30" s="338">
        <f t="shared" si="2"/>
        <v>636</v>
      </c>
      <c r="AV30" s="339">
        <f t="shared" si="2"/>
        <v>290</v>
      </c>
      <c r="AW30" s="340">
        <f t="shared" si="2"/>
        <v>17</v>
      </c>
      <c r="AX30" s="338">
        <f t="shared" si="2"/>
        <v>568</v>
      </c>
      <c r="AY30" s="339">
        <f t="shared" si="2"/>
        <v>186</v>
      </c>
      <c r="AZ30" s="340">
        <f t="shared" si="2"/>
        <v>16</v>
      </c>
      <c r="BA30" s="344">
        <f t="shared" si="2"/>
        <v>90</v>
      </c>
      <c r="BB30" s="345">
        <f t="shared" si="2"/>
        <v>80</v>
      </c>
      <c r="BC30" s="346">
        <f t="shared" si="2"/>
        <v>3</v>
      </c>
      <c r="BD30" s="344">
        <f t="shared" si="2"/>
        <v>0</v>
      </c>
      <c r="BE30" s="345">
        <f t="shared" si="2"/>
        <v>0</v>
      </c>
      <c r="BF30" s="347">
        <f t="shared" si="2"/>
        <v>0</v>
      </c>
      <c r="BG30" s="348">
        <f>SUM(BG31,BG36,BG40,BG43,BG50,BG59,BG65)</f>
        <v>140</v>
      </c>
      <c r="BH30" s="349"/>
      <c r="BI30" s="350"/>
      <c r="BJ30" s="243"/>
      <c r="BK30" s="244"/>
      <c r="BL30" s="244"/>
      <c r="BM30" s="244"/>
      <c r="BN30" s="272">
        <f>AB30+AE30+AH30+AK30+AO30+AR30+AU30+AX30+BA30</f>
        <v>5252</v>
      </c>
      <c r="BO30" s="272"/>
      <c r="BP30" s="272"/>
      <c r="BQ30" s="272"/>
      <c r="BR30" s="272"/>
      <c r="BS30" s="245"/>
      <c r="BT30" s="245" t="s">
        <v>84</v>
      </c>
      <c r="BU30" s="245"/>
      <c r="BV30" s="245"/>
      <c r="BW30" s="245"/>
      <c r="BX30" s="245"/>
      <c r="BY30" s="245"/>
      <c r="BZ30" s="245"/>
      <c r="CA30" s="245"/>
      <c r="CB30" s="245"/>
    </row>
    <row r="31" spans="1:401" s="10" customFormat="1" ht="87.75" customHeight="1" x14ac:dyDescent="0.9">
      <c r="A31" s="351" t="s">
        <v>272</v>
      </c>
      <c r="B31" s="352" t="s">
        <v>140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3"/>
      <c r="N31" s="354"/>
      <c r="O31" s="355"/>
      <c r="P31" s="356">
        <f>SUM(P32:Q35)</f>
        <v>432</v>
      </c>
      <c r="Q31" s="357"/>
      <c r="R31" s="358">
        <f>SUM(R32:S35)</f>
        <v>204</v>
      </c>
      <c r="S31" s="357"/>
      <c r="T31" s="358">
        <f>SUM(T32:U35)</f>
        <v>116</v>
      </c>
      <c r="U31" s="357"/>
      <c r="V31" s="359">
        <f>SUM(V32:W33)</f>
        <v>0</v>
      </c>
      <c r="W31" s="360"/>
      <c r="X31" s="359">
        <f>SUM(X32:Y33)</f>
        <v>0</v>
      </c>
      <c r="Y31" s="360"/>
      <c r="Z31" s="358">
        <f>SUM(Z32:AA35)</f>
        <v>88</v>
      </c>
      <c r="AA31" s="361"/>
      <c r="AB31" s="362">
        <f t="shared" ref="AB31:AH31" si="3">SUM(AB32:AB35)</f>
        <v>72</v>
      </c>
      <c r="AC31" s="363">
        <f t="shared" si="3"/>
        <v>34</v>
      </c>
      <c r="AD31" s="364">
        <f t="shared" si="3"/>
        <v>2</v>
      </c>
      <c r="AE31" s="365">
        <f t="shared" si="3"/>
        <v>72</v>
      </c>
      <c r="AF31" s="366">
        <f t="shared" si="3"/>
        <v>34</v>
      </c>
      <c r="AG31" s="367">
        <f t="shared" si="3"/>
        <v>2</v>
      </c>
      <c r="AH31" s="365">
        <f t="shared" si="3"/>
        <v>144</v>
      </c>
      <c r="AI31" s="365">
        <f t="shared" ref="AI31:AJ31" si="4">SUM(AI32:AI35)</f>
        <v>76</v>
      </c>
      <c r="AJ31" s="365">
        <f t="shared" si="4"/>
        <v>4</v>
      </c>
      <c r="AK31" s="368">
        <f>SUM(AK32:AL35)</f>
        <v>144</v>
      </c>
      <c r="AL31" s="369"/>
      <c r="AM31" s="366">
        <f>SUM(AM32:AM35)</f>
        <v>60</v>
      </c>
      <c r="AN31" s="364">
        <f>SUM(AN32:AN35)</f>
        <v>4</v>
      </c>
      <c r="AO31" s="370">
        <f>SUM(AO32:AO35)</f>
        <v>0</v>
      </c>
      <c r="AP31" s="370">
        <f t="shared" ref="AP31:BF31" si="5">SUM(AP32:AP35)</f>
        <v>0</v>
      </c>
      <c r="AQ31" s="371">
        <f t="shared" si="5"/>
        <v>0</v>
      </c>
      <c r="AR31" s="370">
        <f t="shared" si="5"/>
        <v>0</v>
      </c>
      <c r="AS31" s="370">
        <f t="shared" si="5"/>
        <v>0</v>
      </c>
      <c r="AT31" s="372">
        <f t="shared" si="5"/>
        <v>0</v>
      </c>
      <c r="AU31" s="373">
        <f t="shared" si="5"/>
        <v>0</v>
      </c>
      <c r="AV31" s="370">
        <f t="shared" si="5"/>
        <v>0</v>
      </c>
      <c r="AW31" s="374">
        <f t="shared" si="5"/>
        <v>0</v>
      </c>
      <c r="AX31" s="375">
        <f t="shared" si="5"/>
        <v>0</v>
      </c>
      <c r="AY31" s="375">
        <f t="shared" si="5"/>
        <v>0</v>
      </c>
      <c r="AZ31" s="376">
        <f t="shared" si="5"/>
        <v>0</v>
      </c>
      <c r="BA31" s="373">
        <f t="shared" si="5"/>
        <v>0</v>
      </c>
      <c r="BB31" s="370">
        <f t="shared" si="5"/>
        <v>0</v>
      </c>
      <c r="BC31" s="374">
        <f t="shared" si="5"/>
        <v>0</v>
      </c>
      <c r="BD31" s="375">
        <f t="shared" si="5"/>
        <v>0</v>
      </c>
      <c r="BE31" s="375">
        <f t="shared" si="5"/>
        <v>0</v>
      </c>
      <c r="BF31" s="375">
        <f t="shared" si="5"/>
        <v>0</v>
      </c>
      <c r="BG31" s="377">
        <f>SUM(BG32:BG35)</f>
        <v>12</v>
      </c>
      <c r="BH31" s="378"/>
      <c r="BI31" s="379"/>
      <c r="BJ31" s="4"/>
      <c r="BK31" s="161"/>
      <c r="BL31" s="161"/>
      <c r="BM31" s="161"/>
      <c r="BN31" s="273">
        <f>AC30+AF30+AI30+AM30+AP30+AS30+AV30+AY30+BB30</f>
        <v>2484</v>
      </c>
      <c r="BO31" s="274"/>
      <c r="BP31" s="274"/>
      <c r="BQ31" s="274"/>
      <c r="BR31" s="274"/>
      <c r="BS31" s="274"/>
      <c r="BT31" s="161" t="s">
        <v>310</v>
      </c>
      <c r="BU31" s="161"/>
      <c r="BV31" s="161"/>
      <c r="BW31" s="161"/>
      <c r="BX31" s="161"/>
      <c r="BY31" s="161"/>
      <c r="BZ31" s="161"/>
      <c r="CA31" s="161"/>
      <c r="CB31" s="161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</row>
    <row r="32" spans="1:401" s="10" customFormat="1" ht="74.25" x14ac:dyDescent="0.9">
      <c r="A32" s="380" t="s">
        <v>20</v>
      </c>
      <c r="B32" s="381" t="s">
        <v>144</v>
      </c>
      <c r="C32" s="381"/>
      <c r="D32" s="381"/>
      <c r="E32" s="381"/>
      <c r="F32" s="381"/>
      <c r="G32" s="381"/>
      <c r="H32" s="381"/>
      <c r="I32" s="381"/>
      <c r="J32" s="381"/>
      <c r="K32" s="381"/>
      <c r="L32" s="381"/>
      <c r="M32" s="382"/>
      <c r="N32" s="383"/>
      <c r="O32" s="384">
        <v>1</v>
      </c>
      <c r="P32" s="385">
        <v>72</v>
      </c>
      <c r="Q32" s="386"/>
      <c r="R32" s="387">
        <f>SUM(T32:AA32)</f>
        <v>34</v>
      </c>
      <c r="S32" s="388"/>
      <c r="T32" s="387">
        <v>16</v>
      </c>
      <c r="U32" s="388"/>
      <c r="V32" s="387"/>
      <c r="W32" s="388"/>
      <c r="X32" s="387"/>
      <c r="Y32" s="388"/>
      <c r="Z32" s="387">
        <v>18</v>
      </c>
      <c r="AA32" s="389"/>
      <c r="AB32" s="390">
        <f>P32</f>
        <v>72</v>
      </c>
      <c r="AC32" s="391">
        <f>R32</f>
        <v>34</v>
      </c>
      <c r="AD32" s="392">
        <v>2</v>
      </c>
      <c r="AE32" s="393"/>
      <c r="AF32" s="394"/>
      <c r="AG32" s="395"/>
      <c r="AH32" s="396"/>
      <c r="AI32" s="397"/>
      <c r="AJ32" s="395"/>
      <c r="AK32" s="398"/>
      <c r="AL32" s="399"/>
      <c r="AM32" s="397"/>
      <c r="AN32" s="392"/>
      <c r="AO32" s="393"/>
      <c r="AP32" s="394"/>
      <c r="AQ32" s="395"/>
      <c r="AR32" s="393"/>
      <c r="AS32" s="394"/>
      <c r="AT32" s="395"/>
      <c r="AU32" s="393"/>
      <c r="AV32" s="394"/>
      <c r="AW32" s="395"/>
      <c r="AX32" s="390"/>
      <c r="AY32" s="400"/>
      <c r="AZ32" s="392"/>
      <c r="BA32" s="393"/>
      <c r="BB32" s="394"/>
      <c r="BC32" s="395"/>
      <c r="BD32" s="390"/>
      <c r="BE32" s="400"/>
      <c r="BF32" s="401"/>
      <c r="BG32" s="402">
        <f>SUM(AD32,AG32,AJ32,AN32,AQ32,AT32,AW32,AZ32,BC32,BF32)</f>
        <v>2</v>
      </c>
      <c r="BH32" s="403" t="s">
        <v>40</v>
      </c>
      <c r="BI32" s="404"/>
      <c r="BJ32" s="4"/>
      <c r="BK32" s="161"/>
      <c r="BL32" s="161"/>
      <c r="BM32" s="161"/>
      <c r="BN32" s="273">
        <f>T30+V30+X30+Z30</f>
        <v>2484</v>
      </c>
      <c r="BO32" s="274"/>
      <c r="BP32" s="274"/>
      <c r="BQ32" s="274"/>
      <c r="BR32" s="274"/>
      <c r="BS32" s="161"/>
      <c r="BT32" s="161" t="s">
        <v>314</v>
      </c>
      <c r="BU32" s="161"/>
      <c r="BV32" s="161"/>
      <c r="BW32" s="161"/>
      <c r="BX32" s="161"/>
      <c r="BY32" s="161"/>
      <c r="BZ32" s="161"/>
      <c r="CA32" s="161"/>
      <c r="CB32" s="161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</row>
    <row r="33" spans="1:401" s="12" customFormat="1" ht="90.75" customHeight="1" x14ac:dyDescent="0.9">
      <c r="A33" s="380" t="s">
        <v>14</v>
      </c>
      <c r="B33" s="381" t="s">
        <v>143</v>
      </c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383"/>
      <c r="O33" s="384">
        <v>2</v>
      </c>
      <c r="P33" s="385">
        <v>72</v>
      </c>
      <c r="Q33" s="386"/>
      <c r="R33" s="387">
        <f>SUM(T33:AA33)</f>
        <v>34</v>
      </c>
      <c r="S33" s="388"/>
      <c r="T33" s="387">
        <v>16</v>
      </c>
      <c r="U33" s="388"/>
      <c r="V33" s="387"/>
      <c r="W33" s="388"/>
      <c r="X33" s="387"/>
      <c r="Y33" s="388"/>
      <c r="Z33" s="387">
        <v>18</v>
      </c>
      <c r="AA33" s="389"/>
      <c r="AB33" s="390"/>
      <c r="AC33" s="400"/>
      <c r="AD33" s="392"/>
      <c r="AE33" s="393">
        <f>P33</f>
        <v>72</v>
      </c>
      <c r="AF33" s="397">
        <f>R33</f>
        <v>34</v>
      </c>
      <c r="AG33" s="395">
        <v>2</v>
      </c>
      <c r="AH33" s="396"/>
      <c r="AI33" s="397"/>
      <c r="AJ33" s="395"/>
      <c r="AK33" s="405"/>
      <c r="AL33" s="406"/>
      <c r="AM33" s="394"/>
      <c r="AN33" s="392"/>
      <c r="AO33" s="393"/>
      <c r="AP33" s="394"/>
      <c r="AQ33" s="395"/>
      <c r="AR33" s="393"/>
      <c r="AS33" s="394"/>
      <c r="AT33" s="395"/>
      <c r="AU33" s="393"/>
      <c r="AV33" s="394"/>
      <c r="AW33" s="395"/>
      <c r="AX33" s="390"/>
      <c r="AY33" s="400"/>
      <c r="AZ33" s="392"/>
      <c r="BA33" s="393"/>
      <c r="BB33" s="394"/>
      <c r="BC33" s="395"/>
      <c r="BD33" s="390"/>
      <c r="BE33" s="400"/>
      <c r="BF33" s="401"/>
      <c r="BG33" s="402">
        <f>SUM(AD33,AG33,AJ33,AN33,AQ33,AT33,AW33,AZ33,BC33,BF33)</f>
        <v>2</v>
      </c>
      <c r="BH33" s="407" t="s">
        <v>342</v>
      </c>
      <c r="BI33" s="404"/>
      <c r="BJ33" s="5"/>
      <c r="BK33" s="161"/>
      <c r="BL33" s="161"/>
      <c r="BM33" s="161"/>
      <c r="BN33" s="273">
        <f>AD30+AG30+AJ30+AN30+AQ30+AT30+AW30+AZ30+BC30+BF30</f>
        <v>140</v>
      </c>
      <c r="BO33" s="274"/>
      <c r="BP33" s="274"/>
      <c r="BQ33" s="274"/>
      <c r="BR33" s="274"/>
      <c r="BS33" s="161"/>
      <c r="BT33" s="161" t="s">
        <v>315</v>
      </c>
      <c r="BU33" s="161"/>
      <c r="BV33" s="161"/>
      <c r="BW33" s="161"/>
      <c r="BX33" s="161"/>
      <c r="BY33" s="161"/>
      <c r="BZ33" s="161"/>
      <c r="CA33" s="161"/>
      <c r="CB33" s="16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</row>
    <row r="34" spans="1:401" s="12" customFormat="1" ht="74.25" x14ac:dyDescent="0.9">
      <c r="A34" s="380" t="s">
        <v>19</v>
      </c>
      <c r="B34" s="381" t="s">
        <v>141</v>
      </c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2"/>
      <c r="N34" s="383">
        <v>3</v>
      </c>
      <c r="O34" s="384"/>
      <c r="P34" s="385">
        <v>144</v>
      </c>
      <c r="Q34" s="386"/>
      <c r="R34" s="387">
        <f>SUM(T34:AA34)</f>
        <v>76</v>
      </c>
      <c r="S34" s="388"/>
      <c r="T34" s="387">
        <v>50</v>
      </c>
      <c r="U34" s="388"/>
      <c r="V34" s="387"/>
      <c r="W34" s="388"/>
      <c r="X34" s="387"/>
      <c r="Y34" s="388"/>
      <c r="Z34" s="387">
        <v>26</v>
      </c>
      <c r="AA34" s="389"/>
      <c r="AB34" s="390"/>
      <c r="AC34" s="400"/>
      <c r="AD34" s="392"/>
      <c r="AE34" s="396"/>
      <c r="AF34" s="397"/>
      <c r="AG34" s="395"/>
      <c r="AH34" s="396">
        <v>144</v>
      </c>
      <c r="AI34" s="397">
        <f>R34</f>
        <v>76</v>
      </c>
      <c r="AJ34" s="395">
        <v>4</v>
      </c>
      <c r="AK34" s="408"/>
      <c r="AL34" s="409"/>
      <c r="AM34" s="394"/>
      <c r="AN34" s="392"/>
      <c r="AO34" s="393"/>
      <c r="AP34" s="394"/>
      <c r="AQ34" s="395"/>
      <c r="AR34" s="393"/>
      <c r="AS34" s="394"/>
      <c r="AT34" s="395"/>
      <c r="AU34" s="393"/>
      <c r="AV34" s="394"/>
      <c r="AW34" s="395"/>
      <c r="AX34" s="390"/>
      <c r="AY34" s="400"/>
      <c r="AZ34" s="392"/>
      <c r="BA34" s="393"/>
      <c r="BB34" s="394"/>
      <c r="BC34" s="395"/>
      <c r="BD34" s="390"/>
      <c r="BE34" s="400"/>
      <c r="BF34" s="401"/>
      <c r="BG34" s="402">
        <f>SUM(AD34,AG34,AJ34,AN34,AQ34,AT34,AW34,AZ34,BC34,BF34)</f>
        <v>4</v>
      </c>
      <c r="BH34" s="403" t="s">
        <v>39</v>
      </c>
      <c r="BI34" s="404"/>
      <c r="BJ34" s="5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</row>
    <row r="35" spans="1:401" s="99" customFormat="1" ht="76.5" customHeight="1" x14ac:dyDescent="0.9">
      <c r="A35" s="380" t="s">
        <v>38</v>
      </c>
      <c r="B35" s="381" t="s">
        <v>142</v>
      </c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2"/>
      <c r="N35" s="383">
        <v>4</v>
      </c>
      <c r="O35" s="384"/>
      <c r="P35" s="385">
        <v>144</v>
      </c>
      <c r="Q35" s="386"/>
      <c r="R35" s="387">
        <f>SUM(T35:AA35)</f>
        <v>60</v>
      </c>
      <c r="S35" s="388"/>
      <c r="T35" s="387">
        <v>34</v>
      </c>
      <c r="U35" s="388"/>
      <c r="V35" s="387"/>
      <c r="W35" s="388"/>
      <c r="X35" s="387"/>
      <c r="Y35" s="388"/>
      <c r="Z35" s="387">
        <v>26</v>
      </c>
      <c r="AA35" s="389"/>
      <c r="AB35" s="410"/>
      <c r="AC35" s="391"/>
      <c r="AD35" s="392"/>
      <c r="AE35" s="393"/>
      <c r="AF35" s="394"/>
      <c r="AG35" s="395"/>
      <c r="AH35" s="393"/>
      <c r="AI35" s="397"/>
      <c r="AJ35" s="395"/>
      <c r="AK35" s="405">
        <f>P35</f>
        <v>144</v>
      </c>
      <c r="AL35" s="406"/>
      <c r="AM35" s="394">
        <f>R35</f>
        <v>60</v>
      </c>
      <c r="AN35" s="392">
        <v>4</v>
      </c>
      <c r="AO35" s="393"/>
      <c r="AP35" s="394"/>
      <c r="AQ35" s="395"/>
      <c r="AR35" s="393"/>
      <c r="AS35" s="394"/>
      <c r="AT35" s="395"/>
      <c r="AU35" s="393"/>
      <c r="AV35" s="394"/>
      <c r="AW35" s="395"/>
      <c r="AX35" s="390"/>
      <c r="AY35" s="400"/>
      <c r="AZ35" s="392"/>
      <c r="BA35" s="393"/>
      <c r="BB35" s="394"/>
      <c r="BC35" s="395"/>
      <c r="BD35" s="390"/>
      <c r="BE35" s="400"/>
      <c r="BF35" s="401"/>
      <c r="BG35" s="402">
        <f>SUM(AD35,AG35,AJ35,AN35,AQ35,AT35,AW35,AZ35,BC35,BF35)</f>
        <v>4</v>
      </c>
      <c r="BH35" s="407" t="s">
        <v>439</v>
      </c>
      <c r="BI35" s="404"/>
      <c r="BJ35" s="5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</row>
    <row r="36" spans="1:401" s="32" customFormat="1" ht="141.75" customHeight="1" x14ac:dyDescent="0.9">
      <c r="A36" s="411" t="s">
        <v>273</v>
      </c>
      <c r="B36" s="412" t="s">
        <v>389</v>
      </c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3"/>
      <c r="N36" s="383"/>
      <c r="O36" s="384"/>
      <c r="P36" s="414">
        <f>SUM(P37:Q39)</f>
        <v>1296</v>
      </c>
      <c r="Q36" s="415"/>
      <c r="R36" s="416">
        <f>SUM(R37:S39)</f>
        <v>686</v>
      </c>
      <c r="S36" s="415"/>
      <c r="T36" s="416">
        <f>SUM(T37:U39)</f>
        <v>338</v>
      </c>
      <c r="U36" s="415"/>
      <c r="V36" s="416">
        <f>SUM(V37:W39)</f>
        <v>96</v>
      </c>
      <c r="W36" s="415"/>
      <c r="X36" s="416">
        <f>SUM(X37:Y39)</f>
        <v>252</v>
      </c>
      <c r="Y36" s="415"/>
      <c r="Z36" s="417">
        <f>SUM(Z39:AA39)</f>
        <v>0</v>
      </c>
      <c r="AA36" s="418"/>
      <c r="AB36" s="419">
        <f t="shared" ref="AB36:AJ36" si="6">SUM(AB37:AB39)</f>
        <v>480</v>
      </c>
      <c r="AC36" s="420">
        <f t="shared" si="6"/>
        <v>266</v>
      </c>
      <c r="AD36" s="421">
        <f t="shared" si="6"/>
        <v>12</v>
      </c>
      <c r="AE36" s="422">
        <f t="shared" si="6"/>
        <v>360</v>
      </c>
      <c r="AF36" s="423">
        <f t="shared" si="6"/>
        <v>182</v>
      </c>
      <c r="AG36" s="424">
        <f t="shared" si="6"/>
        <v>9</v>
      </c>
      <c r="AH36" s="422">
        <f t="shared" si="6"/>
        <v>348</v>
      </c>
      <c r="AI36" s="423">
        <f t="shared" si="6"/>
        <v>170</v>
      </c>
      <c r="AJ36" s="424">
        <f t="shared" si="6"/>
        <v>9</v>
      </c>
      <c r="AK36" s="408">
        <f>SUM(AK37:AL39)</f>
        <v>108</v>
      </c>
      <c r="AL36" s="409"/>
      <c r="AM36" s="423">
        <f>SUM(AM37:AM39)</f>
        <v>68</v>
      </c>
      <c r="AN36" s="421">
        <f>SUM(AN37:AN39)</f>
        <v>3</v>
      </c>
      <c r="AO36" s="393"/>
      <c r="AP36" s="394"/>
      <c r="AQ36" s="395"/>
      <c r="AR36" s="393"/>
      <c r="AS36" s="394"/>
      <c r="AT36" s="395"/>
      <c r="AU36" s="393"/>
      <c r="AV36" s="394"/>
      <c r="AW36" s="395"/>
      <c r="AX36" s="390"/>
      <c r="AY36" s="400"/>
      <c r="AZ36" s="392"/>
      <c r="BA36" s="393"/>
      <c r="BB36" s="394"/>
      <c r="BC36" s="395"/>
      <c r="BD36" s="390"/>
      <c r="BE36" s="400"/>
      <c r="BF36" s="401"/>
      <c r="BG36" s="425">
        <f>SUM(BG37:BG39)</f>
        <v>33</v>
      </c>
      <c r="BH36" s="426" t="s">
        <v>25</v>
      </c>
      <c r="BI36" s="427"/>
      <c r="BJ36" s="3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  <c r="IX36" s="30"/>
      <c r="IY36" s="30"/>
      <c r="IZ36" s="30"/>
      <c r="JA36" s="30"/>
      <c r="JB36" s="30"/>
      <c r="JC36" s="30"/>
      <c r="JD36" s="30"/>
      <c r="JE36" s="30"/>
      <c r="JF36" s="30"/>
      <c r="JG36" s="30"/>
      <c r="JH36" s="30"/>
      <c r="JI36" s="30"/>
      <c r="JJ36" s="30"/>
      <c r="JK36" s="30"/>
      <c r="JL36" s="30"/>
      <c r="JM36" s="30"/>
      <c r="JN36" s="30"/>
      <c r="JO36" s="30"/>
      <c r="JP36" s="30"/>
      <c r="JQ36" s="30"/>
      <c r="JR36" s="30"/>
      <c r="JS36" s="30"/>
      <c r="JT36" s="30"/>
      <c r="JU36" s="30"/>
      <c r="JV36" s="30"/>
      <c r="JW36" s="30"/>
      <c r="JX36" s="30"/>
      <c r="JY36" s="30"/>
      <c r="JZ36" s="30"/>
      <c r="KA36" s="30"/>
      <c r="KB36" s="30"/>
      <c r="KC36" s="30"/>
      <c r="KD36" s="30"/>
      <c r="KE36" s="30"/>
      <c r="KF36" s="30"/>
      <c r="KG36" s="30"/>
      <c r="KH36" s="30"/>
      <c r="KI36" s="30"/>
      <c r="KJ36" s="30"/>
      <c r="KK36" s="30"/>
      <c r="KL36" s="30"/>
      <c r="KM36" s="30"/>
      <c r="KN36" s="30"/>
      <c r="KO36" s="30"/>
      <c r="KP36" s="30"/>
      <c r="KQ36" s="30"/>
      <c r="KR36" s="30"/>
      <c r="KS36" s="30"/>
      <c r="KT36" s="30"/>
      <c r="KU36" s="30"/>
      <c r="KV36" s="30"/>
      <c r="KW36" s="30"/>
      <c r="KX36" s="30"/>
      <c r="KY36" s="30"/>
      <c r="KZ36" s="30"/>
      <c r="LA36" s="30"/>
      <c r="LB36" s="30"/>
      <c r="LC36" s="30"/>
      <c r="LD36" s="30"/>
      <c r="LE36" s="30"/>
      <c r="LF36" s="30"/>
      <c r="LG36" s="30"/>
      <c r="LH36" s="30"/>
      <c r="LI36" s="30"/>
      <c r="LJ36" s="30"/>
      <c r="LK36" s="30"/>
      <c r="LL36" s="30"/>
      <c r="LM36" s="30"/>
      <c r="LN36" s="30"/>
      <c r="LO36" s="30"/>
      <c r="LP36" s="30"/>
      <c r="LQ36" s="30"/>
      <c r="LR36" s="30"/>
      <c r="LS36" s="30"/>
      <c r="LT36" s="30"/>
      <c r="LU36" s="30"/>
      <c r="LV36" s="30"/>
      <c r="LW36" s="30"/>
      <c r="LX36" s="30"/>
      <c r="LY36" s="30"/>
      <c r="LZ36" s="30"/>
      <c r="MA36" s="30"/>
      <c r="MB36" s="30"/>
      <c r="MC36" s="30"/>
      <c r="MD36" s="30"/>
      <c r="ME36" s="30"/>
      <c r="MF36" s="30"/>
      <c r="MG36" s="30"/>
      <c r="MH36" s="30"/>
      <c r="MI36" s="30"/>
      <c r="MJ36" s="30"/>
      <c r="MK36" s="30"/>
      <c r="ML36" s="30"/>
      <c r="MM36" s="30"/>
      <c r="MN36" s="30"/>
      <c r="MO36" s="30"/>
      <c r="MP36" s="30"/>
      <c r="MQ36" s="30"/>
      <c r="MR36" s="30"/>
      <c r="MS36" s="30"/>
      <c r="MT36" s="30"/>
      <c r="MU36" s="30"/>
      <c r="MV36" s="30"/>
      <c r="MW36" s="30"/>
      <c r="MX36" s="30"/>
      <c r="MY36" s="30"/>
      <c r="MZ36" s="30"/>
      <c r="NA36" s="30"/>
      <c r="NB36" s="30"/>
      <c r="NC36" s="30"/>
      <c r="ND36" s="30"/>
      <c r="NE36" s="30"/>
      <c r="NF36" s="30"/>
      <c r="NG36" s="30"/>
      <c r="NH36" s="30"/>
      <c r="NI36" s="30"/>
      <c r="NJ36" s="30"/>
      <c r="NK36" s="30"/>
      <c r="NL36" s="30"/>
      <c r="NM36" s="30"/>
      <c r="NN36" s="30"/>
      <c r="NO36" s="30"/>
      <c r="NP36" s="30"/>
      <c r="NQ36" s="30"/>
      <c r="NR36" s="30"/>
      <c r="NS36" s="30"/>
      <c r="NT36" s="30"/>
      <c r="NU36" s="30"/>
      <c r="NV36" s="30"/>
      <c r="NW36" s="30"/>
      <c r="NX36" s="30"/>
      <c r="NY36" s="30"/>
      <c r="NZ36" s="30"/>
      <c r="OA36" s="30"/>
      <c r="OB36" s="30"/>
      <c r="OC36" s="30"/>
      <c r="OD36" s="30"/>
      <c r="OE36" s="30"/>
      <c r="OF36" s="30"/>
      <c r="OG36" s="30"/>
      <c r="OH36" s="30"/>
      <c r="OI36" s="30"/>
      <c r="OJ36" s="30"/>
      <c r="OK36" s="30"/>
    </row>
    <row r="37" spans="1:401" s="30" customFormat="1" ht="74.25" x14ac:dyDescent="0.9">
      <c r="A37" s="380" t="s">
        <v>145</v>
      </c>
      <c r="B37" s="382" t="s">
        <v>150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9" t="s">
        <v>151</v>
      </c>
      <c r="O37" s="384"/>
      <c r="P37" s="385">
        <f>SUM(AB37,AE37,AH37,AK37,AO37,AR37,AU37,AX37,BA37,BD37)</f>
        <v>120</v>
      </c>
      <c r="Q37" s="388"/>
      <c r="R37" s="430">
        <f>SUM(T37:AA37)</f>
        <v>84</v>
      </c>
      <c r="S37" s="430"/>
      <c r="T37" s="430">
        <v>50</v>
      </c>
      <c r="U37" s="430"/>
      <c r="V37" s="430">
        <v>16</v>
      </c>
      <c r="W37" s="430"/>
      <c r="X37" s="430">
        <v>18</v>
      </c>
      <c r="Y37" s="430"/>
      <c r="Z37" s="430"/>
      <c r="AA37" s="431"/>
      <c r="AB37" s="410">
        <f>AD37*40</f>
        <v>120</v>
      </c>
      <c r="AC37" s="391">
        <f>R37</f>
        <v>84</v>
      </c>
      <c r="AD37" s="392">
        <v>3</v>
      </c>
      <c r="AE37" s="396"/>
      <c r="AF37" s="397"/>
      <c r="AG37" s="395"/>
      <c r="AH37" s="396"/>
      <c r="AI37" s="397"/>
      <c r="AJ37" s="395"/>
      <c r="AK37" s="398"/>
      <c r="AL37" s="399"/>
      <c r="AM37" s="397"/>
      <c r="AN37" s="392"/>
      <c r="AO37" s="396"/>
      <c r="AP37" s="397"/>
      <c r="AQ37" s="395"/>
      <c r="AR37" s="396"/>
      <c r="AS37" s="397"/>
      <c r="AT37" s="395"/>
      <c r="AU37" s="396"/>
      <c r="AV37" s="397"/>
      <c r="AW37" s="395"/>
      <c r="AX37" s="410"/>
      <c r="AY37" s="391"/>
      <c r="AZ37" s="432"/>
      <c r="BA37" s="396"/>
      <c r="BB37" s="397"/>
      <c r="BC37" s="384"/>
      <c r="BD37" s="410"/>
      <c r="BE37" s="391"/>
      <c r="BF37" s="401"/>
      <c r="BG37" s="402">
        <f>SUM(AD37,AG37,AJ37,AN37,AQ37,AT37,AW37,AZ37,BC37,BF37)</f>
        <v>3</v>
      </c>
      <c r="BH37" s="433"/>
      <c r="BI37" s="433"/>
      <c r="BJ37" s="3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</row>
    <row r="38" spans="1:401" s="30" customFormat="1" ht="74.25" x14ac:dyDescent="0.9">
      <c r="A38" s="380" t="s">
        <v>148</v>
      </c>
      <c r="B38" s="381" t="s">
        <v>147</v>
      </c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2"/>
      <c r="N38" s="434" t="s">
        <v>149</v>
      </c>
      <c r="O38" s="384"/>
      <c r="P38" s="435">
        <f>AB38+AE38+AH38</f>
        <v>348</v>
      </c>
      <c r="Q38" s="388"/>
      <c r="R38" s="387">
        <f>SUM(T38:AA38)</f>
        <v>228</v>
      </c>
      <c r="S38" s="388"/>
      <c r="T38" s="387">
        <v>100</v>
      </c>
      <c r="U38" s="388"/>
      <c r="V38" s="387">
        <v>80</v>
      </c>
      <c r="W38" s="388"/>
      <c r="X38" s="387">
        <v>48</v>
      </c>
      <c r="Y38" s="388"/>
      <c r="Z38" s="387"/>
      <c r="AA38" s="389"/>
      <c r="AB38" s="410">
        <f>AD38*40</f>
        <v>120</v>
      </c>
      <c r="AC38" s="391">
        <v>80</v>
      </c>
      <c r="AD38" s="392">
        <v>3</v>
      </c>
      <c r="AE38" s="396">
        <f>AG38*40</f>
        <v>120</v>
      </c>
      <c r="AF38" s="397">
        <v>80</v>
      </c>
      <c r="AG38" s="395">
        <v>3</v>
      </c>
      <c r="AH38" s="396">
        <f>AJ38*36</f>
        <v>108</v>
      </c>
      <c r="AI38" s="397">
        <v>68</v>
      </c>
      <c r="AJ38" s="395">
        <v>3</v>
      </c>
      <c r="AK38" s="398"/>
      <c r="AL38" s="399"/>
      <c r="AM38" s="397"/>
      <c r="AN38" s="392"/>
      <c r="AO38" s="396"/>
      <c r="AP38" s="397"/>
      <c r="AQ38" s="395"/>
      <c r="AR38" s="396"/>
      <c r="AS38" s="397"/>
      <c r="AT38" s="395"/>
      <c r="AU38" s="396"/>
      <c r="AV38" s="397"/>
      <c r="AW38" s="395"/>
      <c r="AX38" s="410"/>
      <c r="AY38" s="391"/>
      <c r="AZ38" s="432"/>
      <c r="BA38" s="396"/>
      <c r="BB38" s="397"/>
      <c r="BC38" s="384"/>
      <c r="BD38" s="410"/>
      <c r="BE38" s="391"/>
      <c r="BF38" s="401"/>
      <c r="BG38" s="436">
        <f>SUM(AD38,AG38,AJ38,AN38,AQ38,AT38,AW38,AZ38,BC38,BF38)</f>
        <v>9</v>
      </c>
      <c r="BH38" s="426"/>
      <c r="BI38" s="427"/>
      <c r="BJ38" s="3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</row>
    <row r="39" spans="1:401" s="29" customFormat="1" ht="75.75" customHeight="1" x14ac:dyDescent="0.9">
      <c r="A39" s="380" t="s">
        <v>328</v>
      </c>
      <c r="B39" s="381" t="s">
        <v>146</v>
      </c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2"/>
      <c r="N39" s="437" t="s">
        <v>149</v>
      </c>
      <c r="O39" s="384">
        <v>4</v>
      </c>
      <c r="P39" s="438">
        <f>AB39+AE39+AH39+AK39</f>
        <v>828</v>
      </c>
      <c r="Q39" s="398"/>
      <c r="R39" s="387">
        <f>SUM(T39:AA39)</f>
        <v>374</v>
      </c>
      <c r="S39" s="388"/>
      <c r="T39" s="387">
        <v>188</v>
      </c>
      <c r="U39" s="388"/>
      <c r="V39" s="387"/>
      <c r="W39" s="388"/>
      <c r="X39" s="387">
        <v>186</v>
      </c>
      <c r="Y39" s="388"/>
      <c r="Z39" s="387"/>
      <c r="AA39" s="389"/>
      <c r="AB39" s="410">
        <f>AD39*40</f>
        <v>240</v>
      </c>
      <c r="AC39" s="391">
        <v>102</v>
      </c>
      <c r="AD39" s="392">
        <v>6</v>
      </c>
      <c r="AE39" s="396">
        <f>AG39*40</f>
        <v>240</v>
      </c>
      <c r="AF39" s="397">
        <f>6*AH15</f>
        <v>102</v>
      </c>
      <c r="AG39" s="395">
        <v>6</v>
      </c>
      <c r="AH39" s="396">
        <f>AJ39*40</f>
        <v>240</v>
      </c>
      <c r="AI39" s="397">
        <v>102</v>
      </c>
      <c r="AJ39" s="395">
        <v>6</v>
      </c>
      <c r="AK39" s="398">
        <f>AN39*36</f>
        <v>108</v>
      </c>
      <c r="AL39" s="399"/>
      <c r="AM39" s="397">
        <v>68</v>
      </c>
      <c r="AN39" s="392">
        <v>3</v>
      </c>
      <c r="AO39" s="396"/>
      <c r="AP39" s="397"/>
      <c r="AQ39" s="395"/>
      <c r="AR39" s="396"/>
      <c r="AS39" s="397"/>
      <c r="AT39" s="395"/>
      <c r="AU39" s="396"/>
      <c r="AV39" s="397"/>
      <c r="AW39" s="395"/>
      <c r="AX39" s="410"/>
      <c r="AY39" s="391"/>
      <c r="AZ39" s="432"/>
      <c r="BA39" s="396"/>
      <c r="BB39" s="397"/>
      <c r="BC39" s="384"/>
      <c r="BD39" s="410"/>
      <c r="BE39" s="391"/>
      <c r="BF39" s="401"/>
      <c r="BG39" s="436">
        <f>SUM(AD39,AG39,AJ39,AN39,AQ39,AT39,AW39,AZ39,BC39,BF39)</f>
        <v>21</v>
      </c>
      <c r="BH39" s="426"/>
      <c r="BI39" s="427"/>
      <c r="BJ39" s="30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</row>
    <row r="40" spans="1:401" s="29" customFormat="1" ht="87" customHeight="1" x14ac:dyDescent="0.9">
      <c r="A40" s="439" t="s">
        <v>239</v>
      </c>
      <c r="B40" s="440" t="s">
        <v>324</v>
      </c>
      <c r="C40" s="441"/>
      <c r="D40" s="441"/>
      <c r="E40" s="441"/>
      <c r="F40" s="441"/>
      <c r="G40" s="441"/>
      <c r="H40" s="441"/>
      <c r="I40" s="441"/>
      <c r="J40" s="441"/>
      <c r="K40" s="441"/>
      <c r="L40" s="441"/>
      <c r="M40" s="442"/>
      <c r="N40" s="443"/>
      <c r="O40" s="384"/>
      <c r="P40" s="444">
        <f>SUM(P41:Q42)</f>
        <v>420</v>
      </c>
      <c r="Q40" s="415"/>
      <c r="R40" s="416">
        <f>SUM(R41:S42)</f>
        <v>168</v>
      </c>
      <c r="S40" s="415"/>
      <c r="T40" s="417">
        <f>T41</f>
        <v>0</v>
      </c>
      <c r="U40" s="445"/>
      <c r="V40" s="417">
        <f>V41</f>
        <v>0</v>
      </c>
      <c r="W40" s="445"/>
      <c r="X40" s="416">
        <f>SUM(X41:Y42)</f>
        <v>168</v>
      </c>
      <c r="Y40" s="415"/>
      <c r="Z40" s="417">
        <f>Z41</f>
        <v>0</v>
      </c>
      <c r="AA40" s="418"/>
      <c r="AB40" s="419">
        <f t="shared" ref="AB40:AG40" si="7">AB41+AB42</f>
        <v>120</v>
      </c>
      <c r="AC40" s="420">
        <f t="shared" si="7"/>
        <v>50</v>
      </c>
      <c r="AD40" s="421">
        <f t="shared" si="7"/>
        <v>3</v>
      </c>
      <c r="AE40" s="422">
        <f t="shared" si="7"/>
        <v>210</v>
      </c>
      <c r="AF40" s="423">
        <f t="shared" si="7"/>
        <v>84</v>
      </c>
      <c r="AG40" s="424">
        <f t="shared" si="7"/>
        <v>6</v>
      </c>
      <c r="AH40" s="446">
        <f>AH41</f>
        <v>90</v>
      </c>
      <c r="AI40" s="447">
        <f>AI41</f>
        <v>34</v>
      </c>
      <c r="AJ40" s="448">
        <f>AJ41</f>
        <v>3</v>
      </c>
      <c r="AK40" s="449">
        <f>AK41</f>
        <v>0</v>
      </c>
      <c r="AL40" s="450"/>
      <c r="AM40" s="451">
        <f t="shared" ref="AM40:BF40" si="8">AM41</f>
        <v>0</v>
      </c>
      <c r="AN40" s="452">
        <f t="shared" si="8"/>
        <v>0</v>
      </c>
      <c r="AO40" s="453">
        <f t="shared" si="8"/>
        <v>0</v>
      </c>
      <c r="AP40" s="451">
        <f t="shared" si="8"/>
        <v>0</v>
      </c>
      <c r="AQ40" s="454">
        <f t="shared" si="8"/>
        <v>0</v>
      </c>
      <c r="AR40" s="453">
        <f t="shared" si="8"/>
        <v>0</v>
      </c>
      <c r="AS40" s="451">
        <f t="shared" si="8"/>
        <v>0</v>
      </c>
      <c r="AT40" s="454">
        <f t="shared" si="8"/>
        <v>0</v>
      </c>
      <c r="AU40" s="453">
        <f t="shared" si="8"/>
        <v>0</v>
      </c>
      <c r="AV40" s="451">
        <f t="shared" si="8"/>
        <v>0</v>
      </c>
      <c r="AW40" s="454">
        <f t="shared" si="8"/>
        <v>0</v>
      </c>
      <c r="AX40" s="455">
        <f t="shared" si="8"/>
        <v>0</v>
      </c>
      <c r="AY40" s="456">
        <f t="shared" si="8"/>
        <v>0</v>
      </c>
      <c r="AZ40" s="452">
        <f t="shared" si="8"/>
        <v>0</v>
      </c>
      <c r="BA40" s="453">
        <f t="shared" si="8"/>
        <v>0</v>
      </c>
      <c r="BB40" s="451">
        <f t="shared" si="8"/>
        <v>0</v>
      </c>
      <c r="BC40" s="454">
        <f t="shared" si="8"/>
        <v>0</v>
      </c>
      <c r="BD40" s="455">
        <f t="shared" si="8"/>
        <v>0</v>
      </c>
      <c r="BE40" s="456">
        <f t="shared" si="8"/>
        <v>0</v>
      </c>
      <c r="BF40" s="457">
        <f t="shared" si="8"/>
        <v>0</v>
      </c>
      <c r="BG40" s="458">
        <f>SUM(BG41:BG42)</f>
        <v>12</v>
      </c>
      <c r="BH40" s="459"/>
      <c r="BI40" s="460"/>
      <c r="BJ40" s="30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</row>
    <row r="41" spans="1:401" s="29" customFormat="1" ht="75.75" customHeight="1" x14ac:dyDescent="1.05">
      <c r="A41" s="461" t="s">
        <v>201</v>
      </c>
      <c r="B41" s="381" t="s">
        <v>155</v>
      </c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2"/>
      <c r="N41" s="462">
        <v>2</v>
      </c>
      <c r="O41" s="463" t="s">
        <v>254</v>
      </c>
      <c r="P41" s="435">
        <f>AE41+AB41+AH41</f>
        <v>330</v>
      </c>
      <c r="Q41" s="388"/>
      <c r="R41" s="387">
        <f>SUM(T41:AA41)</f>
        <v>134</v>
      </c>
      <c r="S41" s="388"/>
      <c r="T41" s="387"/>
      <c r="U41" s="388"/>
      <c r="V41" s="387"/>
      <c r="W41" s="388"/>
      <c r="X41" s="387">
        <v>134</v>
      </c>
      <c r="Y41" s="388"/>
      <c r="Z41" s="464"/>
      <c r="AA41" s="465"/>
      <c r="AB41" s="410">
        <f>AD41*40</f>
        <v>120</v>
      </c>
      <c r="AC41" s="391">
        <v>50</v>
      </c>
      <c r="AD41" s="392">
        <v>3</v>
      </c>
      <c r="AE41" s="396">
        <f>AG41*40</f>
        <v>120</v>
      </c>
      <c r="AF41" s="397">
        <v>50</v>
      </c>
      <c r="AG41" s="395">
        <v>3</v>
      </c>
      <c r="AH41" s="396">
        <v>90</v>
      </c>
      <c r="AI41" s="397">
        <v>34</v>
      </c>
      <c r="AJ41" s="395">
        <v>3</v>
      </c>
      <c r="AK41" s="466"/>
      <c r="AL41" s="405"/>
      <c r="AM41" s="467"/>
      <c r="AN41" s="468"/>
      <c r="AO41" s="396"/>
      <c r="AP41" s="397"/>
      <c r="AQ41" s="395"/>
      <c r="AR41" s="396"/>
      <c r="AS41" s="397"/>
      <c r="AT41" s="395"/>
      <c r="AU41" s="396"/>
      <c r="AV41" s="397"/>
      <c r="AW41" s="395"/>
      <c r="AX41" s="410"/>
      <c r="AY41" s="391"/>
      <c r="AZ41" s="432"/>
      <c r="BA41" s="396"/>
      <c r="BB41" s="397"/>
      <c r="BC41" s="384"/>
      <c r="BD41" s="410"/>
      <c r="BE41" s="391"/>
      <c r="BF41" s="401"/>
      <c r="BG41" s="436">
        <f>SUM(AD41,AG41,AJ41,AN41,AQ41,AT41,AW41,AZ41,BC41,BF41)</f>
        <v>9</v>
      </c>
      <c r="BH41" s="426" t="s">
        <v>24</v>
      </c>
      <c r="BI41" s="427"/>
      <c r="BJ41" s="30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</row>
    <row r="42" spans="1:401" s="29" customFormat="1" ht="152.25" customHeight="1" x14ac:dyDescent="0.9">
      <c r="A42" s="380" t="s">
        <v>323</v>
      </c>
      <c r="B42" s="469" t="s">
        <v>282</v>
      </c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396"/>
      <c r="O42" s="384">
        <v>2</v>
      </c>
      <c r="P42" s="385">
        <f>SUM(AB42,AE42,AH42,AK42,AO42,AR42,AU42,AX42,BA42,BD42)</f>
        <v>90</v>
      </c>
      <c r="Q42" s="388"/>
      <c r="R42" s="471">
        <f>SUM(T42:AA42)</f>
        <v>34</v>
      </c>
      <c r="S42" s="430"/>
      <c r="T42" s="471"/>
      <c r="U42" s="471"/>
      <c r="V42" s="471"/>
      <c r="W42" s="471"/>
      <c r="X42" s="471">
        <v>34</v>
      </c>
      <c r="Y42" s="471"/>
      <c r="Z42" s="471"/>
      <c r="AA42" s="472"/>
      <c r="AB42" s="390"/>
      <c r="AC42" s="400"/>
      <c r="AD42" s="392"/>
      <c r="AE42" s="393">
        <v>90</v>
      </c>
      <c r="AF42" s="394">
        <v>34</v>
      </c>
      <c r="AG42" s="395">
        <v>3</v>
      </c>
      <c r="AH42" s="393"/>
      <c r="AI42" s="394"/>
      <c r="AJ42" s="395"/>
      <c r="AK42" s="405"/>
      <c r="AL42" s="406"/>
      <c r="AM42" s="394"/>
      <c r="AN42" s="392"/>
      <c r="AO42" s="393"/>
      <c r="AP42" s="394"/>
      <c r="AQ42" s="395"/>
      <c r="AR42" s="393"/>
      <c r="AS42" s="394"/>
      <c r="AT42" s="395"/>
      <c r="AU42" s="393"/>
      <c r="AV42" s="394"/>
      <c r="AW42" s="395"/>
      <c r="AX42" s="390"/>
      <c r="AY42" s="400"/>
      <c r="AZ42" s="392"/>
      <c r="BA42" s="393"/>
      <c r="BB42" s="394"/>
      <c r="BC42" s="395"/>
      <c r="BD42" s="390"/>
      <c r="BE42" s="400"/>
      <c r="BF42" s="401"/>
      <c r="BG42" s="402">
        <f>SUM(AD42,AG42,AJ42,AN42,AQ42,AT42,AW42,AZ42,BC42,BF42)</f>
        <v>3</v>
      </c>
      <c r="BH42" s="473" t="s">
        <v>343</v>
      </c>
      <c r="BI42" s="473"/>
      <c r="BJ42" s="30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</row>
    <row r="43" spans="1:401" ht="144.75" customHeight="1" x14ac:dyDescent="0.9">
      <c r="A43" s="411" t="s">
        <v>274</v>
      </c>
      <c r="B43" s="412" t="s">
        <v>296</v>
      </c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3"/>
      <c r="N43" s="396"/>
      <c r="O43" s="384"/>
      <c r="P43" s="408">
        <f>SUM(P44:Q49)</f>
        <v>1004</v>
      </c>
      <c r="Q43" s="474"/>
      <c r="R43" s="474">
        <f>SUM(R44:S49)</f>
        <v>488</v>
      </c>
      <c r="S43" s="474"/>
      <c r="T43" s="474">
        <f>SUM(T44:U49)</f>
        <v>236</v>
      </c>
      <c r="U43" s="474"/>
      <c r="V43" s="474">
        <f>SUM(V44:W49)</f>
        <v>64</v>
      </c>
      <c r="W43" s="474"/>
      <c r="X43" s="474">
        <f>SUM(X44:Y49)</f>
        <v>188</v>
      </c>
      <c r="Y43" s="474"/>
      <c r="Z43" s="474">
        <f>SUM(Z44:AA49)</f>
        <v>0</v>
      </c>
      <c r="AA43" s="475"/>
      <c r="AB43" s="476">
        <f>SUM(AB44:AB49)</f>
        <v>120</v>
      </c>
      <c r="AC43" s="477">
        <f>SUM(AC44:AC49)</f>
        <v>84</v>
      </c>
      <c r="AD43" s="478">
        <f>SUM(AD44:AD49)</f>
        <v>3</v>
      </c>
      <c r="AE43" s="479">
        <f t="shared" ref="AE43:AJ43" si="9">SUM(AE44:AE49)</f>
        <v>108</v>
      </c>
      <c r="AF43" s="446">
        <f t="shared" si="9"/>
        <v>34</v>
      </c>
      <c r="AG43" s="480">
        <f t="shared" si="9"/>
        <v>3</v>
      </c>
      <c r="AH43" s="446">
        <f t="shared" si="9"/>
        <v>108</v>
      </c>
      <c r="AI43" s="446">
        <f t="shared" si="9"/>
        <v>34</v>
      </c>
      <c r="AJ43" s="481">
        <f t="shared" si="9"/>
        <v>3</v>
      </c>
      <c r="AK43" s="482">
        <f>SUM(AK44:AL49)</f>
        <v>240</v>
      </c>
      <c r="AL43" s="409"/>
      <c r="AM43" s="447">
        <f>SUM(AM44:AM49)</f>
        <v>118</v>
      </c>
      <c r="AN43" s="483">
        <f t="shared" ref="AN43:AR43" si="10">SUM(AN44:AN49)</f>
        <v>6</v>
      </c>
      <c r="AO43" s="446">
        <f t="shared" si="10"/>
        <v>428</v>
      </c>
      <c r="AP43" s="447">
        <f t="shared" si="10"/>
        <v>218</v>
      </c>
      <c r="AQ43" s="484">
        <f t="shared" si="10"/>
        <v>11</v>
      </c>
      <c r="AR43" s="479">
        <f t="shared" si="10"/>
        <v>0</v>
      </c>
      <c r="AS43" s="447">
        <f t="shared" ref="AS43" si="11">SUM(AS44:AS49)</f>
        <v>0</v>
      </c>
      <c r="AT43" s="448">
        <f t="shared" ref="AT43" si="12">SUM(AT44:AT49)</f>
        <v>0</v>
      </c>
      <c r="AU43" s="446">
        <f t="shared" ref="AU43" si="13">SUM(AU44:AU49)</f>
        <v>0</v>
      </c>
      <c r="AV43" s="447">
        <f t="shared" ref="AV43:AW43" si="14">SUM(AV44:AV49)</f>
        <v>0</v>
      </c>
      <c r="AW43" s="484">
        <f t="shared" si="14"/>
        <v>0</v>
      </c>
      <c r="AX43" s="476">
        <f t="shared" ref="AX43" si="15">SUM(AX44:AX49)</f>
        <v>0</v>
      </c>
      <c r="AY43" s="485">
        <f t="shared" ref="AY43" si="16">SUM(AY44:AY49)</f>
        <v>0</v>
      </c>
      <c r="AZ43" s="483">
        <f t="shared" ref="AZ43" si="17">SUM(AZ44:AZ49)</f>
        <v>0</v>
      </c>
      <c r="BA43" s="446">
        <f t="shared" ref="BA43:BB43" si="18">SUM(BA44:BA49)</f>
        <v>0</v>
      </c>
      <c r="BB43" s="447">
        <f t="shared" si="18"/>
        <v>0</v>
      </c>
      <c r="BC43" s="484">
        <f t="shared" ref="BC43" si="19">SUM(BC44:BC49)</f>
        <v>0</v>
      </c>
      <c r="BD43" s="476">
        <f t="shared" ref="BD43" si="20">SUM(BD44:BD49)</f>
        <v>0</v>
      </c>
      <c r="BE43" s="485">
        <f t="shared" ref="BE43" si="21">SUM(BE44:BE49)</f>
        <v>0</v>
      </c>
      <c r="BF43" s="483">
        <f t="shared" ref="BF43:BG43" si="22">SUM(BF44:BF49)</f>
        <v>0</v>
      </c>
      <c r="BG43" s="486">
        <f t="shared" si="22"/>
        <v>26</v>
      </c>
      <c r="BH43" s="426"/>
      <c r="BI43" s="427"/>
    </row>
    <row r="44" spans="1:401" ht="139.5" customHeight="1" x14ac:dyDescent="1.05">
      <c r="A44" s="380" t="s">
        <v>240</v>
      </c>
      <c r="B44" s="381" t="s">
        <v>158</v>
      </c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2"/>
      <c r="N44" s="462">
        <v>1</v>
      </c>
      <c r="O44" s="463" t="s">
        <v>255</v>
      </c>
      <c r="P44" s="385">
        <f>SUM(AB44,AE44,AH44,AK44,AO44,AR44,AU44,AX44,BA44,BD44)</f>
        <v>336</v>
      </c>
      <c r="Q44" s="388"/>
      <c r="R44" s="387">
        <f>SUM(T44:AA44)</f>
        <v>152</v>
      </c>
      <c r="S44" s="388"/>
      <c r="T44" s="387">
        <v>34</v>
      </c>
      <c r="U44" s="388"/>
      <c r="V44" s="387"/>
      <c r="W44" s="388"/>
      <c r="X44" s="387">
        <v>118</v>
      </c>
      <c r="Y44" s="388"/>
      <c r="Z44" s="464"/>
      <c r="AA44" s="465"/>
      <c r="AB44" s="410">
        <f>AD44*40</f>
        <v>120</v>
      </c>
      <c r="AC44" s="391">
        <v>84</v>
      </c>
      <c r="AD44" s="392">
        <v>3</v>
      </c>
      <c r="AE44" s="396">
        <f>AG44*36</f>
        <v>108</v>
      </c>
      <c r="AF44" s="397">
        <v>34</v>
      </c>
      <c r="AG44" s="395">
        <v>3</v>
      </c>
      <c r="AH44" s="396">
        <f>AJ44*36</f>
        <v>108</v>
      </c>
      <c r="AI44" s="397">
        <v>34</v>
      </c>
      <c r="AJ44" s="395">
        <v>3</v>
      </c>
      <c r="AK44" s="466"/>
      <c r="AL44" s="405"/>
      <c r="AM44" s="467"/>
      <c r="AN44" s="468"/>
      <c r="AO44" s="396"/>
      <c r="AP44" s="397"/>
      <c r="AQ44" s="395"/>
      <c r="AR44" s="396"/>
      <c r="AS44" s="397"/>
      <c r="AT44" s="395"/>
      <c r="AU44" s="396"/>
      <c r="AV44" s="397"/>
      <c r="AW44" s="395"/>
      <c r="AX44" s="410"/>
      <c r="AY44" s="391"/>
      <c r="AZ44" s="432"/>
      <c r="BA44" s="396"/>
      <c r="BB44" s="397"/>
      <c r="BC44" s="384"/>
      <c r="BD44" s="410"/>
      <c r="BE44" s="391"/>
      <c r="BF44" s="401"/>
      <c r="BG44" s="402">
        <f>SUM(AD44,AG44,AJ44,AN44,AQ44,AT44,AW44,AZ44,BC44,BF44)</f>
        <v>9</v>
      </c>
      <c r="BH44" s="407" t="s">
        <v>354</v>
      </c>
      <c r="BI44" s="404"/>
    </row>
    <row r="45" spans="1:401" ht="76.5" customHeight="1" x14ac:dyDescent="0.9">
      <c r="A45" s="380" t="s">
        <v>202</v>
      </c>
      <c r="B45" s="381" t="s">
        <v>156</v>
      </c>
      <c r="C45" s="381"/>
      <c r="D45" s="381"/>
      <c r="E45" s="381"/>
      <c r="F45" s="381"/>
      <c r="G45" s="381"/>
      <c r="H45" s="381"/>
      <c r="I45" s="381"/>
      <c r="J45" s="381"/>
      <c r="K45" s="381"/>
      <c r="L45" s="381"/>
      <c r="M45" s="382"/>
      <c r="N45" s="462">
        <v>4</v>
      </c>
      <c r="O45" s="384"/>
      <c r="P45" s="385">
        <f t="shared" ref="P45:P49" si="23">SUM(AB45,AE45,AH45,AK45,AO45,AR45,AU45,AX45,BA45,BD45)</f>
        <v>240</v>
      </c>
      <c r="Q45" s="388"/>
      <c r="R45" s="387">
        <f>SUM(T45:AA45)</f>
        <v>118</v>
      </c>
      <c r="S45" s="388"/>
      <c r="T45" s="387">
        <v>68</v>
      </c>
      <c r="U45" s="388"/>
      <c r="V45" s="387">
        <v>16</v>
      </c>
      <c r="W45" s="388"/>
      <c r="X45" s="387">
        <v>34</v>
      </c>
      <c r="Y45" s="388"/>
      <c r="Z45" s="387"/>
      <c r="AA45" s="389"/>
      <c r="AB45" s="410"/>
      <c r="AC45" s="391"/>
      <c r="AD45" s="392"/>
      <c r="AE45" s="396"/>
      <c r="AF45" s="397"/>
      <c r="AG45" s="395"/>
      <c r="AH45" s="396"/>
      <c r="AI45" s="397"/>
      <c r="AJ45" s="395"/>
      <c r="AK45" s="405">
        <f>AN45*40</f>
        <v>240</v>
      </c>
      <c r="AL45" s="406"/>
      <c r="AM45" s="397">
        <f>R45</f>
        <v>118</v>
      </c>
      <c r="AN45" s="392">
        <v>6</v>
      </c>
      <c r="AO45" s="396"/>
      <c r="AP45" s="397"/>
      <c r="AQ45" s="395"/>
      <c r="AR45" s="396"/>
      <c r="AS45" s="397"/>
      <c r="AT45" s="395"/>
      <c r="AU45" s="396"/>
      <c r="AV45" s="397"/>
      <c r="AW45" s="395"/>
      <c r="AX45" s="410"/>
      <c r="AY45" s="391"/>
      <c r="AZ45" s="432"/>
      <c r="BA45" s="396"/>
      <c r="BB45" s="397"/>
      <c r="BC45" s="384"/>
      <c r="BD45" s="410"/>
      <c r="BE45" s="391"/>
      <c r="BF45" s="401"/>
      <c r="BG45" s="402">
        <f>SUM(AD45,AG45,AJ45,AN45,AQ45,AT45,AW45,AZ45,BC45,BF45)</f>
        <v>6</v>
      </c>
      <c r="BH45" s="407" t="s">
        <v>356</v>
      </c>
      <c r="BI45" s="404"/>
    </row>
    <row r="46" spans="1:401" s="96" customFormat="1" ht="76.5" customHeight="1" x14ac:dyDescent="1.05">
      <c r="A46" s="461" t="s">
        <v>203</v>
      </c>
      <c r="B46" s="487" t="s">
        <v>390</v>
      </c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8"/>
      <c r="N46" s="462">
        <v>5</v>
      </c>
      <c r="O46" s="384"/>
      <c r="P46" s="489">
        <f t="shared" si="23"/>
        <v>138</v>
      </c>
      <c r="Q46" s="398"/>
      <c r="R46" s="490">
        <f>SUM(T46:AA46)</f>
        <v>84</v>
      </c>
      <c r="S46" s="398"/>
      <c r="T46" s="490">
        <v>50</v>
      </c>
      <c r="U46" s="398"/>
      <c r="V46" s="490">
        <v>16</v>
      </c>
      <c r="W46" s="398"/>
      <c r="X46" s="490">
        <v>18</v>
      </c>
      <c r="Y46" s="398"/>
      <c r="Z46" s="490"/>
      <c r="AA46" s="491"/>
      <c r="AB46" s="396"/>
      <c r="AC46" s="397"/>
      <c r="AD46" s="395"/>
      <c r="AE46" s="396"/>
      <c r="AF46" s="397"/>
      <c r="AG46" s="395"/>
      <c r="AH46" s="396"/>
      <c r="AI46" s="397"/>
      <c r="AJ46" s="395"/>
      <c r="AK46" s="466"/>
      <c r="AL46" s="405"/>
      <c r="AM46" s="467"/>
      <c r="AN46" s="492"/>
      <c r="AO46" s="396">
        <v>138</v>
      </c>
      <c r="AP46" s="397">
        <v>84</v>
      </c>
      <c r="AQ46" s="395">
        <v>4</v>
      </c>
      <c r="AR46" s="396"/>
      <c r="AS46" s="397"/>
      <c r="AT46" s="395"/>
      <c r="AU46" s="396"/>
      <c r="AV46" s="397"/>
      <c r="AW46" s="395"/>
      <c r="AX46" s="396"/>
      <c r="AY46" s="397"/>
      <c r="AZ46" s="384"/>
      <c r="BA46" s="396"/>
      <c r="BB46" s="397"/>
      <c r="BC46" s="384"/>
      <c r="BD46" s="396"/>
      <c r="BE46" s="397"/>
      <c r="BF46" s="493"/>
      <c r="BG46" s="494">
        <f t="shared" ref="BG46:BG49" si="24">SUM(AD46,AG46,AJ46,AN46,AQ46,AT46,AW46,AZ46,BC46,BF46)</f>
        <v>4</v>
      </c>
      <c r="BH46" s="407" t="s">
        <v>356</v>
      </c>
      <c r="BI46" s="404"/>
      <c r="BJ46" s="95"/>
      <c r="BK46" s="167"/>
      <c r="BL46" s="167"/>
      <c r="BM46" s="167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</row>
    <row r="47" spans="1:401" ht="76.5" customHeight="1" x14ac:dyDescent="1.05">
      <c r="A47" s="380" t="s">
        <v>241</v>
      </c>
      <c r="B47" s="381" t="s">
        <v>160</v>
      </c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462">
        <v>5</v>
      </c>
      <c r="O47" s="384"/>
      <c r="P47" s="385">
        <f t="shared" si="23"/>
        <v>130</v>
      </c>
      <c r="Q47" s="388"/>
      <c r="R47" s="387">
        <f>SUM(T47:AA47)</f>
        <v>84</v>
      </c>
      <c r="S47" s="388"/>
      <c r="T47" s="387">
        <v>50</v>
      </c>
      <c r="U47" s="388"/>
      <c r="V47" s="387">
        <v>16</v>
      </c>
      <c r="W47" s="388"/>
      <c r="X47" s="387">
        <v>18</v>
      </c>
      <c r="Y47" s="388"/>
      <c r="Z47" s="464"/>
      <c r="AA47" s="465"/>
      <c r="AB47" s="410"/>
      <c r="AC47" s="391"/>
      <c r="AD47" s="392"/>
      <c r="AE47" s="396"/>
      <c r="AF47" s="397"/>
      <c r="AG47" s="395"/>
      <c r="AH47" s="396"/>
      <c r="AI47" s="397"/>
      <c r="AJ47" s="395"/>
      <c r="AK47" s="466"/>
      <c r="AL47" s="405"/>
      <c r="AM47" s="467"/>
      <c r="AN47" s="468"/>
      <c r="AO47" s="396">
        <v>130</v>
      </c>
      <c r="AP47" s="397">
        <v>84</v>
      </c>
      <c r="AQ47" s="395">
        <v>3</v>
      </c>
      <c r="AR47" s="396"/>
      <c r="AS47" s="397"/>
      <c r="AT47" s="395"/>
      <c r="AU47" s="396"/>
      <c r="AV47" s="397"/>
      <c r="AW47" s="395"/>
      <c r="AX47" s="410"/>
      <c r="AY47" s="391"/>
      <c r="AZ47" s="432"/>
      <c r="BA47" s="396"/>
      <c r="BB47" s="397"/>
      <c r="BC47" s="384"/>
      <c r="BD47" s="410"/>
      <c r="BE47" s="391"/>
      <c r="BF47" s="401"/>
      <c r="BG47" s="402">
        <f t="shared" si="24"/>
        <v>3</v>
      </c>
      <c r="BH47" s="403" t="s">
        <v>356</v>
      </c>
      <c r="BI47" s="495"/>
    </row>
    <row r="48" spans="1:401" ht="147" customHeight="1" x14ac:dyDescent="1.05">
      <c r="A48" s="380" t="s">
        <v>242</v>
      </c>
      <c r="B48" s="381" t="s">
        <v>161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2"/>
      <c r="N48" s="462"/>
      <c r="O48" s="384"/>
      <c r="P48" s="385">
        <f t="shared" si="23"/>
        <v>40</v>
      </c>
      <c r="Q48" s="388"/>
      <c r="R48" s="387"/>
      <c r="S48" s="388"/>
      <c r="T48" s="387"/>
      <c r="U48" s="388"/>
      <c r="V48" s="387"/>
      <c r="W48" s="388"/>
      <c r="X48" s="387"/>
      <c r="Y48" s="388"/>
      <c r="Z48" s="464"/>
      <c r="AA48" s="465"/>
      <c r="AB48" s="410"/>
      <c r="AC48" s="391"/>
      <c r="AD48" s="392"/>
      <c r="AE48" s="396"/>
      <c r="AF48" s="397"/>
      <c r="AG48" s="395"/>
      <c r="AH48" s="396"/>
      <c r="AI48" s="397"/>
      <c r="AJ48" s="395"/>
      <c r="AK48" s="466"/>
      <c r="AL48" s="405"/>
      <c r="AM48" s="467"/>
      <c r="AN48" s="468"/>
      <c r="AO48" s="396">
        <v>40</v>
      </c>
      <c r="AP48" s="397"/>
      <c r="AQ48" s="395">
        <v>1</v>
      </c>
      <c r="AR48" s="396"/>
      <c r="AS48" s="397"/>
      <c r="AT48" s="395"/>
      <c r="AU48" s="396"/>
      <c r="AV48" s="397"/>
      <c r="AW48" s="395"/>
      <c r="AX48" s="410"/>
      <c r="AY48" s="391"/>
      <c r="AZ48" s="432"/>
      <c r="BA48" s="396"/>
      <c r="BB48" s="397"/>
      <c r="BC48" s="384"/>
      <c r="BD48" s="410"/>
      <c r="BE48" s="391"/>
      <c r="BF48" s="401"/>
      <c r="BG48" s="402">
        <f t="shared" si="24"/>
        <v>1</v>
      </c>
      <c r="BH48" s="403" t="s">
        <v>447</v>
      </c>
      <c r="BI48" s="404"/>
    </row>
    <row r="49" spans="1:80" ht="87.75" customHeight="1" x14ac:dyDescent="1.05">
      <c r="A49" s="380" t="s">
        <v>376</v>
      </c>
      <c r="B49" s="381" t="s">
        <v>166</v>
      </c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2"/>
      <c r="N49" s="462">
        <v>5</v>
      </c>
      <c r="O49" s="384"/>
      <c r="P49" s="385">
        <f t="shared" si="23"/>
        <v>120</v>
      </c>
      <c r="Q49" s="388"/>
      <c r="R49" s="387">
        <f>SUM(T49:AA49)</f>
        <v>50</v>
      </c>
      <c r="S49" s="388"/>
      <c r="T49" s="387">
        <v>34</v>
      </c>
      <c r="U49" s="388"/>
      <c r="V49" s="387">
        <v>16</v>
      </c>
      <c r="W49" s="388"/>
      <c r="X49" s="387"/>
      <c r="Y49" s="388"/>
      <c r="Z49" s="464"/>
      <c r="AA49" s="465"/>
      <c r="AB49" s="410"/>
      <c r="AC49" s="391"/>
      <c r="AD49" s="392"/>
      <c r="AE49" s="396"/>
      <c r="AF49" s="397"/>
      <c r="AG49" s="395"/>
      <c r="AH49" s="396"/>
      <c r="AI49" s="397"/>
      <c r="AJ49" s="395"/>
      <c r="AK49" s="466"/>
      <c r="AL49" s="405"/>
      <c r="AM49" s="467"/>
      <c r="AN49" s="468"/>
      <c r="AO49" s="396">
        <f>AQ49*40</f>
        <v>120</v>
      </c>
      <c r="AP49" s="397">
        <f>R49</f>
        <v>50</v>
      </c>
      <c r="AQ49" s="395">
        <v>3</v>
      </c>
      <c r="AR49" s="396"/>
      <c r="AS49" s="397"/>
      <c r="AT49" s="395"/>
      <c r="AU49" s="396"/>
      <c r="AV49" s="397"/>
      <c r="AW49" s="395"/>
      <c r="AX49" s="410"/>
      <c r="AY49" s="391"/>
      <c r="AZ49" s="432"/>
      <c r="BA49" s="396"/>
      <c r="BB49" s="397"/>
      <c r="BC49" s="384"/>
      <c r="BD49" s="410"/>
      <c r="BE49" s="391"/>
      <c r="BF49" s="401"/>
      <c r="BG49" s="402">
        <f t="shared" si="24"/>
        <v>3</v>
      </c>
      <c r="BH49" s="407" t="s">
        <v>357</v>
      </c>
      <c r="BI49" s="404"/>
    </row>
    <row r="50" spans="1:80" ht="155.25" customHeight="1" x14ac:dyDescent="0.9">
      <c r="A50" s="411" t="s">
        <v>276</v>
      </c>
      <c r="B50" s="412" t="s">
        <v>199</v>
      </c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3"/>
      <c r="N50" s="496"/>
      <c r="O50" s="448"/>
      <c r="P50" s="414">
        <f>SUM(P51:Q53)</f>
        <v>318</v>
      </c>
      <c r="Q50" s="415"/>
      <c r="R50" s="497">
        <f t="shared" ref="R50" si="25">SUM(R51:S53)</f>
        <v>198</v>
      </c>
      <c r="S50" s="415"/>
      <c r="T50" s="497">
        <f t="shared" ref="T50" si="26">SUM(T51:U53)</f>
        <v>116</v>
      </c>
      <c r="U50" s="415"/>
      <c r="V50" s="497">
        <f t="shared" ref="V50" si="27">SUM(V51:W53)</f>
        <v>48</v>
      </c>
      <c r="W50" s="415"/>
      <c r="X50" s="497">
        <f t="shared" ref="X50" si="28">SUM(X51:Y53)</f>
        <v>34</v>
      </c>
      <c r="Y50" s="415"/>
      <c r="Z50" s="497">
        <f t="shared" ref="Z50" si="29">SUM(Z51:AA53)</f>
        <v>0</v>
      </c>
      <c r="AA50" s="444"/>
      <c r="AB50" s="498">
        <f>SUM(AB51:AB53)</f>
        <v>0</v>
      </c>
      <c r="AC50" s="455">
        <f t="shared" ref="AC50:AI50" si="30">SUM(AC51:AC53)</f>
        <v>0</v>
      </c>
      <c r="AD50" s="499">
        <f t="shared" si="30"/>
        <v>0</v>
      </c>
      <c r="AE50" s="453">
        <f t="shared" si="30"/>
        <v>0</v>
      </c>
      <c r="AF50" s="453">
        <f t="shared" si="30"/>
        <v>0</v>
      </c>
      <c r="AG50" s="500">
        <f t="shared" si="30"/>
        <v>0</v>
      </c>
      <c r="AH50" s="501">
        <f t="shared" si="30"/>
        <v>0</v>
      </c>
      <c r="AI50" s="453">
        <f t="shared" si="30"/>
        <v>0</v>
      </c>
      <c r="AJ50" s="454">
        <f>SUM(AJ51:AJ52)</f>
        <v>0</v>
      </c>
      <c r="AK50" s="502">
        <f>SUM(AK51:AL53)</f>
        <v>0</v>
      </c>
      <c r="AL50" s="503"/>
      <c r="AM50" s="451">
        <f>SUM(AM51:AM53)</f>
        <v>0</v>
      </c>
      <c r="AN50" s="457">
        <f t="shared" ref="AN50:BG50" si="31">SUM(AN51:AN53)</f>
        <v>0</v>
      </c>
      <c r="AO50" s="501">
        <f t="shared" si="31"/>
        <v>0</v>
      </c>
      <c r="AP50" s="451">
        <f t="shared" si="31"/>
        <v>0</v>
      </c>
      <c r="AQ50" s="454">
        <f t="shared" si="31"/>
        <v>0</v>
      </c>
      <c r="AR50" s="446">
        <f t="shared" si="31"/>
        <v>228</v>
      </c>
      <c r="AS50" s="447">
        <f t="shared" si="31"/>
        <v>118</v>
      </c>
      <c r="AT50" s="484">
        <f t="shared" si="31"/>
        <v>6</v>
      </c>
      <c r="AU50" s="479">
        <f t="shared" si="31"/>
        <v>0</v>
      </c>
      <c r="AV50" s="447">
        <f t="shared" si="31"/>
        <v>0</v>
      </c>
      <c r="AW50" s="448">
        <f t="shared" si="31"/>
        <v>0</v>
      </c>
      <c r="AX50" s="477">
        <f t="shared" si="31"/>
        <v>0</v>
      </c>
      <c r="AY50" s="485">
        <f t="shared" si="31"/>
        <v>0</v>
      </c>
      <c r="AZ50" s="504">
        <f t="shared" si="31"/>
        <v>0</v>
      </c>
      <c r="BA50" s="479">
        <f t="shared" si="31"/>
        <v>90</v>
      </c>
      <c r="BB50" s="447">
        <f t="shared" si="31"/>
        <v>80</v>
      </c>
      <c r="BC50" s="448">
        <f t="shared" si="31"/>
        <v>3</v>
      </c>
      <c r="BD50" s="477">
        <f t="shared" si="31"/>
        <v>0</v>
      </c>
      <c r="BE50" s="485">
        <f t="shared" si="31"/>
        <v>0</v>
      </c>
      <c r="BF50" s="504">
        <f t="shared" si="31"/>
        <v>0</v>
      </c>
      <c r="BG50" s="486">
        <f t="shared" si="31"/>
        <v>9</v>
      </c>
      <c r="BH50" s="505" t="s">
        <v>27</v>
      </c>
      <c r="BI50" s="389"/>
    </row>
    <row r="51" spans="1:80" ht="159.75" customHeight="1" x14ac:dyDescent="1.05">
      <c r="A51" s="380" t="s">
        <v>205</v>
      </c>
      <c r="B51" s="381" t="s">
        <v>159</v>
      </c>
      <c r="C51" s="381"/>
      <c r="D51" s="381"/>
      <c r="E51" s="381"/>
      <c r="F51" s="381"/>
      <c r="G51" s="381"/>
      <c r="H51" s="381"/>
      <c r="I51" s="381"/>
      <c r="J51" s="381"/>
      <c r="K51" s="381"/>
      <c r="L51" s="381"/>
      <c r="M51" s="382"/>
      <c r="N51" s="462"/>
      <c r="O51" s="384">
        <v>6</v>
      </c>
      <c r="P51" s="385">
        <f>SUM(AB51,AE51,AH51,AK51,AO51,AR51,AU51,AX51,BA51,BD51)</f>
        <v>120</v>
      </c>
      <c r="Q51" s="388"/>
      <c r="R51" s="490">
        <f>SUM(T51:AA51)</f>
        <v>50</v>
      </c>
      <c r="S51" s="398"/>
      <c r="T51" s="490">
        <v>34</v>
      </c>
      <c r="U51" s="398"/>
      <c r="V51" s="490"/>
      <c r="W51" s="398"/>
      <c r="X51" s="490">
        <v>16</v>
      </c>
      <c r="Y51" s="398"/>
      <c r="Z51" s="464"/>
      <c r="AA51" s="465"/>
      <c r="AB51" s="410"/>
      <c r="AC51" s="391"/>
      <c r="AD51" s="392"/>
      <c r="AE51" s="396"/>
      <c r="AF51" s="397"/>
      <c r="AG51" s="395"/>
      <c r="AH51" s="396"/>
      <c r="AI51" s="397"/>
      <c r="AJ51" s="395"/>
      <c r="AK51" s="466"/>
      <c r="AL51" s="405"/>
      <c r="AM51" s="467"/>
      <c r="AN51" s="468"/>
      <c r="AO51" s="396"/>
      <c r="AP51" s="397"/>
      <c r="AQ51" s="395"/>
      <c r="AR51" s="396">
        <v>120</v>
      </c>
      <c r="AS51" s="397">
        <v>50</v>
      </c>
      <c r="AT51" s="395">
        <v>3</v>
      </c>
      <c r="AU51" s="396"/>
      <c r="AV51" s="397"/>
      <c r="AW51" s="395"/>
      <c r="AX51" s="410"/>
      <c r="AY51" s="391"/>
      <c r="AZ51" s="432"/>
      <c r="BA51" s="396"/>
      <c r="BB51" s="397"/>
      <c r="BC51" s="384"/>
      <c r="BD51" s="410"/>
      <c r="BE51" s="391"/>
      <c r="BF51" s="401"/>
      <c r="BG51" s="402">
        <f>SUM(AD51,AG51,AJ51,AN51,AQ51,AT51,AW51,AZ51,BC51,BF51)</f>
        <v>3</v>
      </c>
      <c r="BH51" s="407"/>
      <c r="BI51" s="404"/>
    </row>
    <row r="52" spans="1:80" ht="228" customHeight="1" x14ac:dyDescent="0.9">
      <c r="A52" s="380" t="s">
        <v>206</v>
      </c>
      <c r="B52" s="381" t="s">
        <v>200</v>
      </c>
      <c r="C52" s="381"/>
      <c r="D52" s="381"/>
      <c r="E52" s="381"/>
      <c r="F52" s="381"/>
      <c r="G52" s="381"/>
      <c r="H52" s="381"/>
      <c r="I52" s="381"/>
      <c r="J52" s="381"/>
      <c r="K52" s="381"/>
      <c r="L52" s="381"/>
      <c r="M52" s="382"/>
      <c r="N52" s="383"/>
      <c r="O52" s="384">
        <v>6</v>
      </c>
      <c r="P52" s="385">
        <f>SUM(AB52,AE52,AH52,AK52,AO52,AR52,AU52,AX52,BA52,BD52)</f>
        <v>108</v>
      </c>
      <c r="Q52" s="388"/>
      <c r="R52" s="387">
        <f>SUM(T52:AA52)</f>
        <v>68</v>
      </c>
      <c r="S52" s="388"/>
      <c r="T52" s="387">
        <v>34</v>
      </c>
      <c r="U52" s="388"/>
      <c r="V52" s="387">
        <v>16</v>
      </c>
      <c r="W52" s="388"/>
      <c r="X52" s="387">
        <v>18</v>
      </c>
      <c r="Y52" s="388"/>
      <c r="Z52" s="387"/>
      <c r="AA52" s="389"/>
      <c r="AB52" s="410"/>
      <c r="AC52" s="391"/>
      <c r="AD52" s="392"/>
      <c r="AE52" s="396"/>
      <c r="AF52" s="397"/>
      <c r="AG52" s="395"/>
      <c r="AH52" s="396"/>
      <c r="AI52" s="397"/>
      <c r="AJ52" s="395"/>
      <c r="AK52" s="398"/>
      <c r="AL52" s="399"/>
      <c r="AM52" s="397"/>
      <c r="AN52" s="432"/>
      <c r="AO52" s="396"/>
      <c r="AP52" s="397"/>
      <c r="AQ52" s="395"/>
      <c r="AR52" s="396">
        <f>AT52*36</f>
        <v>108</v>
      </c>
      <c r="AS52" s="397">
        <f>4*AH17</f>
        <v>68</v>
      </c>
      <c r="AT52" s="395">
        <v>3</v>
      </c>
      <c r="AU52" s="396"/>
      <c r="AV52" s="397"/>
      <c r="AW52" s="395"/>
      <c r="AX52" s="410"/>
      <c r="AY52" s="391"/>
      <c r="AZ52" s="432"/>
      <c r="BA52" s="396"/>
      <c r="BB52" s="397"/>
      <c r="BC52" s="384"/>
      <c r="BD52" s="410"/>
      <c r="BE52" s="391"/>
      <c r="BF52" s="401"/>
      <c r="BG52" s="402">
        <f>SUM(AD52,AG52,AJ52,AN52,AQ52,AT52,AW52,AZ52,BC52,BF52)</f>
        <v>3</v>
      </c>
      <c r="BH52" s="506"/>
      <c r="BI52" s="507"/>
    </row>
    <row r="53" spans="1:80" s="96" customFormat="1" ht="74.25" x14ac:dyDescent="1.05">
      <c r="A53" s="461" t="s">
        <v>207</v>
      </c>
      <c r="B53" s="487" t="s">
        <v>157</v>
      </c>
      <c r="C53" s="487"/>
      <c r="D53" s="487"/>
      <c r="E53" s="487"/>
      <c r="F53" s="487"/>
      <c r="G53" s="487"/>
      <c r="H53" s="487"/>
      <c r="I53" s="487"/>
      <c r="J53" s="487"/>
      <c r="K53" s="487"/>
      <c r="L53" s="487"/>
      <c r="M53" s="488"/>
      <c r="N53" s="462">
        <v>9</v>
      </c>
      <c r="O53" s="384"/>
      <c r="P53" s="489">
        <f>SUM(AB53,AE53,AH53,AK53,AO53,AR53,AU53,AX53,BA53,BD53)</f>
        <v>90</v>
      </c>
      <c r="Q53" s="398"/>
      <c r="R53" s="490">
        <f>SUM(T53:AA53)</f>
        <v>80</v>
      </c>
      <c r="S53" s="398"/>
      <c r="T53" s="490">
        <v>48</v>
      </c>
      <c r="U53" s="398"/>
      <c r="V53" s="490">
        <v>32</v>
      </c>
      <c r="W53" s="398"/>
      <c r="X53" s="490"/>
      <c r="Y53" s="398"/>
      <c r="Z53" s="508"/>
      <c r="AA53" s="509"/>
      <c r="AB53" s="396"/>
      <c r="AC53" s="397"/>
      <c r="AD53" s="395"/>
      <c r="AE53" s="396"/>
      <c r="AF53" s="397"/>
      <c r="AG53" s="395"/>
      <c r="AH53" s="396"/>
      <c r="AI53" s="397"/>
      <c r="AJ53" s="395"/>
      <c r="AK53" s="466"/>
      <c r="AL53" s="405"/>
      <c r="AM53" s="467"/>
      <c r="AN53" s="492"/>
      <c r="AO53" s="396"/>
      <c r="AP53" s="397"/>
      <c r="AQ53" s="395"/>
      <c r="AR53" s="396"/>
      <c r="AS53" s="397"/>
      <c r="AT53" s="395"/>
      <c r="AU53" s="396"/>
      <c r="AV53" s="397"/>
      <c r="AW53" s="395"/>
      <c r="AX53" s="396"/>
      <c r="AY53" s="397"/>
      <c r="AZ53" s="384"/>
      <c r="BA53" s="396">
        <v>90</v>
      </c>
      <c r="BB53" s="397">
        <v>80</v>
      </c>
      <c r="BC53" s="384">
        <v>3</v>
      </c>
      <c r="BD53" s="396"/>
      <c r="BE53" s="397"/>
      <c r="BF53" s="493"/>
      <c r="BG53" s="494">
        <f>SUM(AD53,AG53,AJ53,AN53,AQ53,AT53,AW53,AZ53,BC53,BF53)</f>
        <v>3</v>
      </c>
      <c r="BH53" s="407"/>
      <c r="BI53" s="404"/>
      <c r="BJ53" s="95"/>
      <c r="BK53" s="167"/>
      <c r="BL53" s="167"/>
      <c r="BM53" s="167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</row>
    <row r="54" spans="1:80" ht="82.5" customHeight="1" thickBot="1" x14ac:dyDescent="0.95">
      <c r="A54" s="265"/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50"/>
      <c r="O54" s="251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3"/>
      <c r="AE54" s="251"/>
      <c r="AF54" s="251"/>
      <c r="AG54" s="254"/>
      <c r="AH54" s="251"/>
      <c r="AI54" s="251"/>
      <c r="AJ54" s="254"/>
      <c r="AK54" s="254"/>
      <c r="AL54" s="254"/>
      <c r="AM54" s="255"/>
      <c r="AN54" s="256"/>
      <c r="AO54" s="251"/>
      <c r="AP54" s="251"/>
      <c r="AQ54" s="254"/>
      <c r="AR54" s="251"/>
      <c r="AS54" s="251"/>
      <c r="AT54" s="254"/>
      <c r="AU54" s="251"/>
      <c r="AV54" s="251"/>
      <c r="AW54" s="254"/>
      <c r="AX54" s="252"/>
      <c r="AY54" s="252"/>
      <c r="AZ54" s="257"/>
      <c r="BA54" s="251"/>
      <c r="BB54" s="251"/>
      <c r="BC54" s="251"/>
      <c r="BD54" s="252"/>
      <c r="BE54" s="252"/>
      <c r="BF54" s="258"/>
      <c r="BG54" s="259"/>
      <c r="BH54" s="124"/>
      <c r="BI54" s="124"/>
    </row>
    <row r="55" spans="1:80" s="34" customFormat="1" ht="65.25" x14ac:dyDescent="0.9">
      <c r="A55" s="513" t="s">
        <v>13</v>
      </c>
      <c r="B55" s="563" t="s">
        <v>131</v>
      </c>
      <c r="C55" s="513"/>
      <c r="D55" s="513"/>
      <c r="E55" s="513"/>
      <c r="F55" s="513"/>
      <c r="G55" s="513"/>
      <c r="H55" s="513"/>
      <c r="I55" s="513"/>
      <c r="J55" s="513"/>
      <c r="K55" s="513"/>
      <c r="L55" s="513"/>
      <c r="M55" s="513"/>
      <c r="N55" s="564" t="s">
        <v>1</v>
      </c>
      <c r="O55" s="516" t="s">
        <v>69</v>
      </c>
      <c r="P55" s="565" t="s">
        <v>68</v>
      </c>
      <c r="Q55" s="566"/>
      <c r="R55" s="518"/>
      <c r="S55" s="518"/>
      <c r="T55" s="518"/>
      <c r="U55" s="518"/>
      <c r="V55" s="518"/>
      <c r="W55" s="518"/>
      <c r="X55" s="518"/>
      <c r="Y55" s="518"/>
      <c r="Z55" s="518"/>
      <c r="AA55" s="519"/>
      <c r="AB55" s="567" t="s">
        <v>76</v>
      </c>
      <c r="AC55" s="568"/>
      <c r="AD55" s="568"/>
      <c r="AE55" s="568"/>
      <c r="AF55" s="568"/>
      <c r="AG55" s="568"/>
      <c r="AH55" s="568"/>
      <c r="AI55" s="568"/>
      <c r="AJ55" s="568"/>
      <c r="AK55" s="568"/>
      <c r="AL55" s="568"/>
      <c r="AM55" s="568"/>
      <c r="AN55" s="568"/>
      <c r="AO55" s="568"/>
      <c r="AP55" s="568"/>
      <c r="AQ55" s="568"/>
      <c r="AR55" s="568"/>
      <c r="AS55" s="568"/>
      <c r="AT55" s="568"/>
      <c r="AU55" s="568"/>
      <c r="AV55" s="568"/>
      <c r="AW55" s="568"/>
      <c r="AX55" s="568"/>
      <c r="AY55" s="568"/>
      <c r="AZ55" s="568"/>
      <c r="BA55" s="568"/>
      <c r="BB55" s="568"/>
      <c r="BC55" s="568"/>
      <c r="BD55" s="568"/>
      <c r="BE55" s="568"/>
      <c r="BF55" s="569"/>
      <c r="BG55" s="521" t="s">
        <v>119</v>
      </c>
      <c r="BH55" s="522" t="s">
        <v>82</v>
      </c>
      <c r="BI55" s="523"/>
      <c r="BJ55" s="33"/>
      <c r="BK55" s="161"/>
      <c r="BL55" s="161"/>
      <c r="BM55" s="161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</row>
    <row r="56" spans="1:80" s="34" customFormat="1" ht="60" customHeight="1" x14ac:dyDescent="0.9">
      <c r="A56" s="524"/>
      <c r="B56" s="570"/>
      <c r="C56" s="571"/>
      <c r="D56" s="571"/>
      <c r="E56" s="571"/>
      <c r="F56" s="571"/>
      <c r="G56" s="571"/>
      <c r="H56" s="571"/>
      <c r="I56" s="571"/>
      <c r="J56" s="571"/>
      <c r="K56" s="571"/>
      <c r="L56" s="571"/>
      <c r="M56" s="571"/>
      <c r="N56" s="572"/>
      <c r="O56" s="527"/>
      <c r="P56" s="573" t="s">
        <v>70</v>
      </c>
      <c r="Q56" s="574"/>
      <c r="R56" s="530" t="s">
        <v>71</v>
      </c>
      <c r="S56" s="528"/>
      <c r="T56" s="531" t="s">
        <v>77</v>
      </c>
      <c r="U56" s="532"/>
      <c r="V56" s="532"/>
      <c r="W56" s="532"/>
      <c r="X56" s="532"/>
      <c r="Y56" s="532"/>
      <c r="Z56" s="532"/>
      <c r="AA56" s="533"/>
      <c r="AB56" s="575" t="s">
        <v>2</v>
      </c>
      <c r="AC56" s="576"/>
      <c r="AD56" s="576"/>
      <c r="AE56" s="576"/>
      <c r="AF56" s="576"/>
      <c r="AG56" s="577"/>
      <c r="AH56" s="578" t="s">
        <v>3</v>
      </c>
      <c r="AI56" s="579"/>
      <c r="AJ56" s="579"/>
      <c r="AK56" s="579"/>
      <c r="AL56" s="579"/>
      <c r="AM56" s="579"/>
      <c r="AN56" s="580"/>
      <c r="AO56" s="581" t="s">
        <v>4</v>
      </c>
      <c r="AP56" s="582"/>
      <c r="AQ56" s="582"/>
      <c r="AR56" s="582"/>
      <c r="AS56" s="582"/>
      <c r="AT56" s="583"/>
      <c r="AU56" s="581" t="s">
        <v>15</v>
      </c>
      <c r="AV56" s="582"/>
      <c r="AW56" s="582"/>
      <c r="AX56" s="582"/>
      <c r="AY56" s="582"/>
      <c r="AZ56" s="583"/>
      <c r="BA56" s="582" t="s">
        <v>110</v>
      </c>
      <c r="BB56" s="582"/>
      <c r="BC56" s="582"/>
      <c r="BD56" s="582"/>
      <c r="BE56" s="582"/>
      <c r="BF56" s="583"/>
      <c r="BG56" s="536"/>
      <c r="BH56" s="537"/>
      <c r="BI56" s="538"/>
      <c r="BJ56" s="33"/>
      <c r="BK56" s="161"/>
      <c r="BL56" s="161"/>
      <c r="BM56" s="161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</row>
    <row r="57" spans="1:80" s="34" customFormat="1" ht="133.5" customHeight="1" x14ac:dyDescent="0.9">
      <c r="A57" s="524"/>
      <c r="B57" s="570"/>
      <c r="C57" s="571"/>
      <c r="D57" s="571"/>
      <c r="E57" s="571"/>
      <c r="F57" s="571"/>
      <c r="G57" s="571"/>
      <c r="H57" s="571"/>
      <c r="I57" s="571"/>
      <c r="J57" s="571"/>
      <c r="K57" s="571"/>
      <c r="L57" s="571"/>
      <c r="M57" s="571"/>
      <c r="N57" s="572"/>
      <c r="O57" s="527"/>
      <c r="P57" s="528"/>
      <c r="Q57" s="529"/>
      <c r="R57" s="530"/>
      <c r="S57" s="528"/>
      <c r="T57" s="539" t="s">
        <v>72</v>
      </c>
      <c r="U57" s="529"/>
      <c r="V57" s="539" t="s">
        <v>73</v>
      </c>
      <c r="W57" s="529"/>
      <c r="X57" s="539" t="s">
        <v>74</v>
      </c>
      <c r="Y57" s="529"/>
      <c r="Z57" s="530" t="s">
        <v>75</v>
      </c>
      <c r="AA57" s="540"/>
      <c r="AB57" s="541" t="s">
        <v>263</v>
      </c>
      <c r="AC57" s="534"/>
      <c r="AD57" s="534"/>
      <c r="AE57" s="584" t="s">
        <v>264</v>
      </c>
      <c r="AF57" s="543"/>
      <c r="AG57" s="543"/>
      <c r="AH57" s="542" t="s">
        <v>265</v>
      </c>
      <c r="AI57" s="543"/>
      <c r="AJ57" s="543"/>
      <c r="AK57" s="585" t="s">
        <v>266</v>
      </c>
      <c r="AL57" s="585"/>
      <c r="AM57" s="585"/>
      <c r="AN57" s="586"/>
      <c r="AO57" s="587" t="s">
        <v>267</v>
      </c>
      <c r="AP57" s="588"/>
      <c r="AQ57" s="584"/>
      <c r="AR57" s="587" t="s">
        <v>268</v>
      </c>
      <c r="AS57" s="588"/>
      <c r="AT57" s="584"/>
      <c r="AU57" s="587" t="s">
        <v>269</v>
      </c>
      <c r="AV57" s="588"/>
      <c r="AW57" s="584"/>
      <c r="AX57" s="585" t="s">
        <v>270</v>
      </c>
      <c r="AY57" s="585"/>
      <c r="AZ57" s="586"/>
      <c r="BA57" s="588" t="s">
        <v>271</v>
      </c>
      <c r="BB57" s="588"/>
      <c r="BC57" s="584"/>
      <c r="BD57" s="585" t="s">
        <v>111</v>
      </c>
      <c r="BE57" s="585"/>
      <c r="BF57" s="586"/>
      <c r="BG57" s="536"/>
      <c r="BH57" s="537"/>
      <c r="BI57" s="538"/>
      <c r="BJ57" s="33"/>
      <c r="BK57" s="161"/>
      <c r="BL57" s="161"/>
      <c r="BM57" s="161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</row>
    <row r="58" spans="1:80" s="34" customFormat="1" ht="312" customHeight="1" thickBot="1" x14ac:dyDescent="0.95">
      <c r="A58" s="544"/>
      <c r="B58" s="589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72"/>
      <c r="O58" s="527"/>
      <c r="P58" s="548"/>
      <c r="Q58" s="549"/>
      <c r="R58" s="550"/>
      <c r="S58" s="548"/>
      <c r="T58" s="550"/>
      <c r="U58" s="549"/>
      <c r="V58" s="550"/>
      <c r="W58" s="549"/>
      <c r="X58" s="550"/>
      <c r="Y58" s="549"/>
      <c r="Z58" s="550"/>
      <c r="AA58" s="551"/>
      <c r="AB58" s="552" t="s">
        <v>79</v>
      </c>
      <c r="AC58" s="553" t="s">
        <v>80</v>
      </c>
      <c r="AD58" s="554" t="s">
        <v>81</v>
      </c>
      <c r="AE58" s="591" t="s">
        <v>79</v>
      </c>
      <c r="AF58" s="556" t="s">
        <v>80</v>
      </c>
      <c r="AG58" s="557" t="s">
        <v>81</v>
      </c>
      <c r="AH58" s="555" t="s">
        <v>79</v>
      </c>
      <c r="AI58" s="592" t="s">
        <v>80</v>
      </c>
      <c r="AJ58" s="593" t="s">
        <v>81</v>
      </c>
      <c r="AK58" s="594" t="s">
        <v>79</v>
      </c>
      <c r="AL58" s="595"/>
      <c r="AM58" s="591" t="s">
        <v>80</v>
      </c>
      <c r="AN58" s="554" t="s">
        <v>81</v>
      </c>
      <c r="AO58" s="555" t="s">
        <v>79</v>
      </c>
      <c r="AP58" s="556" t="s">
        <v>80</v>
      </c>
      <c r="AQ58" s="557" t="s">
        <v>81</v>
      </c>
      <c r="AR58" s="591" t="s">
        <v>79</v>
      </c>
      <c r="AS58" s="556" t="s">
        <v>80</v>
      </c>
      <c r="AT58" s="557" t="s">
        <v>81</v>
      </c>
      <c r="AU58" s="555" t="s">
        <v>79</v>
      </c>
      <c r="AV58" s="556" t="s">
        <v>80</v>
      </c>
      <c r="AW58" s="557" t="s">
        <v>81</v>
      </c>
      <c r="AX58" s="596" t="s">
        <v>79</v>
      </c>
      <c r="AY58" s="553" t="s">
        <v>80</v>
      </c>
      <c r="AZ58" s="554" t="s">
        <v>81</v>
      </c>
      <c r="BA58" s="591" t="s">
        <v>79</v>
      </c>
      <c r="BB58" s="556" t="s">
        <v>80</v>
      </c>
      <c r="BC58" s="557" t="s">
        <v>81</v>
      </c>
      <c r="BD58" s="596" t="s">
        <v>79</v>
      </c>
      <c r="BE58" s="553" t="s">
        <v>80</v>
      </c>
      <c r="BF58" s="554" t="s">
        <v>81</v>
      </c>
      <c r="BG58" s="597"/>
      <c r="BH58" s="537"/>
      <c r="BI58" s="538"/>
      <c r="BJ58" s="33"/>
      <c r="BK58" s="161"/>
      <c r="BL58" s="161"/>
      <c r="BM58" s="161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</row>
    <row r="59" spans="1:80" ht="159.75" customHeight="1" x14ac:dyDescent="0.9">
      <c r="A59" s="351" t="s">
        <v>275</v>
      </c>
      <c r="B59" s="352" t="s">
        <v>292</v>
      </c>
      <c r="C59" s="624"/>
      <c r="D59" s="624"/>
      <c r="E59" s="624"/>
      <c r="F59" s="624"/>
      <c r="G59" s="624"/>
      <c r="H59" s="624"/>
      <c r="I59" s="624"/>
      <c r="J59" s="624"/>
      <c r="K59" s="624"/>
      <c r="L59" s="624"/>
      <c r="M59" s="625"/>
      <c r="N59" s="626"/>
      <c r="O59" s="627"/>
      <c r="P59" s="628">
        <f>SUM(P60:P64)</f>
        <v>1022</v>
      </c>
      <c r="Q59" s="357"/>
      <c r="R59" s="629">
        <f>SUM(R60:R64)</f>
        <v>410</v>
      </c>
      <c r="S59" s="357"/>
      <c r="T59" s="629">
        <f>SUM(T60:T64)</f>
        <v>246</v>
      </c>
      <c r="U59" s="357"/>
      <c r="V59" s="629">
        <f>SUM(V60:V64)</f>
        <v>32</v>
      </c>
      <c r="W59" s="357"/>
      <c r="X59" s="629">
        <f>SUM(X60:X64)</f>
        <v>132</v>
      </c>
      <c r="Y59" s="357"/>
      <c r="Z59" s="630">
        <f>SUM(Z60:Z64)</f>
        <v>0</v>
      </c>
      <c r="AA59" s="631"/>
      <c r="AB59" s="632">
        <f t="shared" ref="AB59:AJ59" si="32">SUM(AC60:AC64)</f>
        <v>0</v>
      </c>
      <c r="AC59" s="633">
        <f t="shared" si="32"/>
        <v>0</v>
      </c>
      <c r="AD59" s="634">
        <f t="shared" si="32"/>
        <v>0</v>
      </c>
      <c r="AE59" s="635">
        <f t="shared" si="32"/>
        <v>0</v>
      </c>
      <c r="AF59" s="636">
        <f t="shared" si="32"/>
        <v>0</v>
      </c>
      <c r="AG59" s="637">
        <f t="shared" si="32"/>
        <v>0</v>
      </c>
      <c r="AH59" s="635">
        <f t="shared" si="32"/>
        <v>0</v>
      </c>
      <c r="AI59" s="636">
        <f t="shared" si="32"/>
        <v>0</v>
      </c>
      <c r="AJ59" s="637">
        <f t="shared" si="32"/>
        <v>0</v>
      </c>
      <c r="AK59" s="638">
        <f>SUM(AK60:AL64)</f>
        <v>0</v>
      </c>
      <c r="AL59" s="639"/>
      <c r="AM59" s="636">
        <f t="shared" ref="AM59:BG59" si="33">SUM(AM60:AM64)</f>
        <v>0</v>
      </c>
      <c r="AN59" s="634">
        <f t="shared" si="33"/>
        <v>0</v>
      </c>
      <c r="AO59" s="640">
        <f t="shared" si="33"/>
        <v>170</v>
      </c>
      <c r="AP59" s="641">
        <f t="shared" si="33"/>
        <v>82</v>
      </c>
      <c r="AQ59" s="355">
        <f t="shared" si="33"/>
        <v>4</v>
      </c>
      <c r="AR59" s="640">
        <f t="shared" si="33"/>
        <v>408</v>
      </c>
      <c r="AS59" s="641">
        <f t="shared" si="33"/>
        <v>182</v>
      </c>
      <c r="AT59" s="367">
        <f t="shared" si="33"/>
        <v>11</v>
      </c>
      <c r="AU59" s="640">
        <f t="shared" si="33"/>
        <v>276</v>
      </c>
      <c r="AV59" s="641">
        <f t="shared" si="33"/>
        <v>112</v>
      </c>
      <c r="AW59" s="355">
        <f t="shared" si="33"/>
        <v>8</v>
      </c>
      <c r="AX59" s="642">
        <f t="shared" si="33"/>
        <v>168</v>
      </c>
      <c r="AY59" s="643">
        <f t="shared" si="33"/>
        <v>34</v>
      </c>
      <c r="AZ59" s="644">
        <f t="shared" si="33"/>
        <v>5</v>
      </c>
      <c r="BA59" s="635">
        <f t="shared" si="33"/>
        <v>0</v>
      </c>
      <c r="BB59" s="636">
        <f t="shared" si="33"/>
        <v>0</v>
      </c>
      <c r="BC59" s="637">
        <f t="shared" si="33"/>
        <v>0</v>
      </c>
      <c r="BD59" s="632">
        <f t="shared" si="33"/>
        <v>0</v>
      </c>
      <c r="BE59" s="633">
        <f t="shared" si="33"/>
        <v>0</v>
      </c>
      <c r="BF59" s="645">
        <f t="shared" si="33"/>
        <v>0</v>
      </c>
      <c r="BG59" s="646">
        <f t="shared" si="33"/>
        <v>28</v>
      </c>
      <c r="BH59" s="647" t="s">
        <v>28</v>
      </c>
      <c r="BI59" s="648"/>
    </row>
    <row r="60" spans="1:80" ht="74.25" x14ac:dyDescent="1.05">
      <c r="A60" s="380" t="s">
        <v>204</v>
      </c>
      <c r="B60" s="381" t="s">
        <v>162</v>
      </c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2"/>
      <c r="N60" s="649" t="s">
        <v>163</v>
      </c>
      <c r="O60" s="384"/>
      <c r="P60" s="385">
        <f t="shared" ref="P60:P63" si="34">SUM(AB60,AE60,AH60,AK60,AO60,AR60,AU60,AX60,BA60,BD60)</f>
        <v>370</v>
      </c>
      <c r="Q60" s="388"/>
      <c r="R60" s="387">
        <f>SUM(T60:AA60)</f>
        <v>184</v>
      </c>
      <c r="S60" s="388"/>
      <c r="T60" s="387">
        <v>118</v>
      </c>
      <c r="U60" s="388"/>
      <c r="V60" s="387">
        <v>16</v>
      </c>
      <c r="W60" s="388"/>
      <c r="X60" s="387">
        <v>50</v>
      </c>
      <c r="Y60" s="388"/>
      <c r="Z60" s="464"/>
      <c r="AA60" s="465"/>
      <c r="AB60" s="410"/>
      <c r="AC60" s="391"/>
      <c r="AD60" s="392"/>
      <c r="AE60" s="396"/>
      <c r="AF60" s="397"/>
      <c r="AG60" s="395"/>
      <c r="AH60" s="396"/>
      <c r="AI60" s="397"/>
      <c r="AJ60" s="395"/>
      <c r="AK60" s="466"/>
      <c r="AL60" s="405"/>
      <c r="AM60" s="650"/>
      <c r="AN60" s="468"/>
      <c r="AO60" s="396">
        <v>130</v>
      </c>
      <c r="AP60" s="397">
        <v>82</v>
      </c>
      <c r="AQ60" s="395">
        <v>3</v>
      </c>
      <c r="AR60" s="396">
        <f>AT60*40</f>
        <v>240</v>
      </c>
      <c r="AS60" s="397">
        <v>102</v>
      </c>
      <c r="AT60" s="395">
        <v>6</v>
      </c>
      <c r="AU60" s="396"/>
      <c r="AV60" s="397"/>
      <c r="AW60" s="395"/>
      <c r="AX60" s="410"/>
      <c r="AY60" s="391"/>
      <c r="AZ60" s="432"/>
      <c r="BA60" s="396"/>
      <c r="BB60" s="397"/>
      <c r="BC60" s="384"/>
      <c r="BD60" s="410"/>
      <c r="BE60" s="391"/>
      <c r="BF60" s="401"/>
      <c r="BG60" s="402">
        <f>SUM(AD60,AG60,AJ60,AN60,AQ60,AT60,AW60,AZ60,BC60,BF60)</f>
        <v>9</v>
      </c>
      <c r="BH60" s="651"/>
      <c r="BI60" s="652"/>
    </row>
    <row r="61" spans="1:80" ht="129.75" customHeight="1" x14ac:dyDescent="1.05">
      <c r="A61" s="461" t="s">
        <v>244</v>
      </c>
      <c r="B61" s="381" t="s">
        <v>164</v>
      </c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2"/>
      <c r="N61" s="462"/>
      <c r="O61" s="384"/>
      <c r="P61" s="385">
        <f t="shared" si="34"/>
        <v>40</v>
      </c>
      <c r="Q61" s="388"/>
      <c r="R61" s="387"/>
      <c r="S61" s="388"/>
      <c r="T61" s="387"/>
      <c r="U61" s="388"/>
      <c r="V61" s="653"/>
      <c r="W61" s="654"/>
      <c r="X61" s="655"/>
      <c r="Y61" s="654"/>
      <c r="Z61" s="464"/>
      <c r="AA61" s="465"/>
      <c r="AB61" s="410"/>
      <c r="AC61" s="391"/>
      <c r="AD61" s="392"/>
      <c r="AE61" s="396"/>
      <c r="AF61" s="397"/>
      <c r="AG61" s="395"/>
      <c r="AH61" s="396"/>
      <c r="AI61" s="397"/>
      <c r="AJ61" s="395"/>
      <c r="AK61" s="466"/>
      <c r="AL61" s="405"/>
      <c r="AM61" s="467"/>
      <c r="AN61" s="468"/>
      <c r="AO61" s="396">
        <v>40</v>
      </c>
      <c r="AP61" s="397"/>
      <c r="AQ61" s="395">
        <v>1</v>
      </c>
      <c r="AR61" s="396"/>
      <c r="AS61" s="397"/>
      <c r="AT61" s="395"/>
      <c r="AU61" s="396"/>
      <c r="AV61" s="397"/>
      <c r="AW61" s="395"/>
      <c r="AX61" s="410"/>
      <c r="AY61" s="391"/>
      <c r="AZ61" s="432"/>
      <c r="BA61" s="396"/>
      <c r="BB61" s="397"/>
      <c r="BC61" s="384"/>
      <c r="BD61" s="410"/>
      <c r="BE61" s="391"/>
      <c r="BF61" s="401"/>
      <c r="BG61" s="402">
        <f t="shared" ref="BG61:BG67" si="35">SUM(AD61,AG61,AJ61,AN61,AQ61,AT61,AW61,AZ61,BC61,BF61)</f>
        <v>1</v>
      </c>
      <c r="BH61" s="426" t="s">
        <v>377</v>
      </c>
      <c r="BI61" s="427"/>
    </row>
    <row r="62" spans="1:80" ht="132.75" customHeight="1" x14ac:dyDescent="1.05">
      <c r="A62" s="380" t="s">
        <v>243</v>
      </c>
      <c r="B62" s="381" t="s">
        <v>165</v>
      </c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462"/>
      <c r="O62" s="384"/>
      <c r="P62" s="385">
        <f t="shared" si="34"/>
        <v>60</v>
      </c>
      <c r="Q62" s="388"/>
      <c r="R62" s="387"/>
      <c r="S62" s="388"/>
      <c r="T62" s="387"/>
      <c r="U62" s="388"/>
      <c r="V62" s="387"/>
      <c r="W62" s="388"/>
      <c r="X62" s="387"/>
      <c r="Y62" s="388"/>
      <c r="Z62" s="464"/>
      <c r="AA62" s="465"/>
      <c r="AB62" s="410"/>
      <c r="AC62" s="391"/>
      <c r="AD62" s="392"/>
      <c r="AE62" s="396"/>
      <c r="AF62" s="397"/>
      <c r="AG62" s="395"/>
      <c r="AH62" s="396"/>
      <c r="AI62" s="397"/>
      <c r="AJ62" s="395"/>
      <c r="AK62" s="466"/>
      <c r="AL62" s="405"/>
      <c r="AM62" s="467"/>
      <c r="AN62" s="468"/>
      <c r="AO62" s="396"/>
      <c r="AP62" s="397"/>
      <c r="AQ62" s="395"/>
      <c r="AR62" s="396">
        <v>60</v>
      </c>
      <c r="AS62" s="397"/>
      <c r="AT62" s="395">
        <v>2</v>
      </c>
      <c r="AU62" s="396"/>
      <c r="AV62" s="397"/>
      <c r="AW62" s="395"/>
      <c r="AX62" s="410"/>
      <c r="AY62" s="391"/>
      <c r="AZ62" s="432"/>
      <c r="BA62" s="396"/>
      <c r="BB62" s="397"/>
      <c r="BC62" s="384"/>
      <c r="BD62" s="410"/>
      <c r="BE62" s="391"/>
      <c r="BF62" s="401"/>
      <c r="BG62" s="402">
        <f t="shared" si="35"/>
        <v>2</v>
      </c>
      <c r="BH62" s="426" t="s">
        <v>377</v>
      </c>
      <c r="BI62" s="427"/>
    </row>
    <row r="63" spans="1:80" ht="74.25" x14ac:dyDescent="1.05">
      <c r="A63" s="461" t="s">
        <v>245</v>
      </c>
      <c r="B63" s="381" t="s">
        <v>173</v>
      </c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2"/>
      <c r="N63" s="649" t="s">
        <v>295</v>
      </c>
      <c r="O63" s="384">
        <v>8</v>
      </c>
      <c r="P63" s="385">
        <f t="shared" si="34"/>
        <v>432</v>
      </c>
      <c r="Q63" s="388"/>
      <c r="R63" s="387">
        <v>226</v>
      </c>
      <c r="S63" s="388"/>
      <c r="T63" s="387">
        <v>128</v>
      </c>
      <c r="U63" s="388"/>
      <c r="V63" s="387">
        <v>16</v>
      </c>
      <c r="W63" s="388"/>
      <c r="X63" s="387">
        <v>82</v>
      </c>
      <c r="Y63" s="388"/>
      <c r="Z63" s="464"/>
      <c r="AA63" s="465"/>
      <c r="AB63" s="410"/>
      <c r="AC63" s="391"/>
      <c r="AD63" s="392"/>
      <c r="AE63" s="396"/>
      <c r="AF63" s="397"/>
      <c r="AG63" s="395"/>
      <c r="AH63" s="396"/>
      <c r="AI63" s="397"/>
      <c r="AJ63" s="395"/>
      <c r="AK63" s="466"/>
      <c r="AL63" s="405"/>
      <c r="AM63" s="467"/>
      <c r="AN63" s="468"/>
      <c r="AO63" s="396"/>
      <c r="AP63" s="397"/>
      <c r="AQ63" s="395"/>
      <c r="AR63" s="396">
        <f>AT63*36</f>
        <v>108</v>
      </c>
      <c r="AS63" s="397">
        <f>64+16</f>
        <v>80</v>
      </c>
      <c r="AT63" s="395">
        <v>3</v>
      </c>
      <c r="AU63" s="396">
        <f>AW63*36</f>
        <v>216</v>
      </c>
      <c r="AV63" s="397">
        <f>64+16+32</f>
        <v>112</v>
      </c>
      <c r="AW63" s="395">
        <v>6</v>
      </c>
      <c r="AX63" s="410">
        <f>AZ63*36</f>
        <v>108</v>
      </c>
      <c r="AY63" s="391">
        <v>34</v>
      </c>
      <c r="AZ63" s="432">
        <v>3</v>
      </c>
      <c r="BA63" s="396"/>
      <c r="BB63" s="397"/>
      <c r="BC63" s="384"/>
      <c r="BD63" s="410"/>
      <c r="BE63" s="391"/>
      <c r="BF63" s="401"/>
      <c r="BG63" s="402">
        <f>SUM(AD63,AG63,AJ63,AN63,AQ63,AT63,AW63,AZ63,BC63,BF63)</f>
        <v>12</v>
      </c>
      <c r="BH63" s="651"/>
      <c r="BI63" s="652"/>
    </row>
    <row r="64" spans="1:80" s="96" customFormat="1" ht="142.5" customHeight="1" x14ac:dyDescent="1.05">
      <c r="A64" s="461" t="s">
        <v>246</v>
      </c>
      <c r="B64" s="487" t="s">
        <v>286</v>
      </c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8"/>
      <c r="N64" s="649"/>
      <c r="O64" s="384"/>
      <c r="P64" s="489">
        <f>SUM(AB64,AE64,AH64,AK64,AO64,AR64,AU64,AX64,BA64,BD64)</f>
        <v>120</v>
      </c>
      <c r="Q64" s="398"/>
      <c r="R64" s="490"/>
      <c r="S64" s="398"/>
      <c r="T64" s="490"/>
      <c r="U64" s="398"/>
      <c r="V64" s="490"/>
      <c r="W64" s="398"/>
      <c r="X64" s="490"/>
      <c r="Y64" s="398"/>
      <c r="Z64" s="490"/>
      <c r="AA64" s="491"/>
      <c r="AB64" s="410"/>
      <c r="AC64" s="391"/>
      <c r="AD64" s="392"/>
      <c r="AE64" s="396"/>
      <c r="AF64" s="397"/>
      <c r="AG64" s="395"/>
      <c r="AH64" s="396"/>
      <c r="AI64" s="397"/>
      <c r="AJ64" s="395"/>
      <c r="AK64" s="466"/>
      <c r="AL64" s="405"/>
      <c r="AM64" s="467"/>
      <c r="AN64" s="492"/>
      <c r="AO64" s="396"/>
      <c r="AP64" s="397"/>
      <c r="AQ64" s="395"/>
      <c r="AR64" s="396"/>
      <c r="AS64" s="397"/>
      <c r="AT64" s="395"/>
      <c r="AU64" s="396">
        <v>60</v>
      </c>
      <c r="AV64" s="397"/>
      <c r="AW64" s="395">
        <v>2</v>
      </c>
      <c r="AX64" s="410">
        <v>60</v>
      </c>
      <c r="AY64" s="391"/>
      <c r="AZ64" s="432">
        <v>2</v>
      </c>
      <c r="BA64" s="396"/>
      <c r="BB64" s="397"/>
      <c r="BC64" s="384"/>
      <c r="BD64" s="396"/>
      <c r="BE64" s="397"/>
      <c r="BF64" s="493"/>
      <c r="BG64" s="494">
        <f>SUM(AD64,AG64,AJ64,AN64,AQ64,AT64,AW64,AZ64,BC64,BF64)</f>
        <v>4</v>
      </c>
      <c r="BH64" s="407" t="s">
        <v>377</v>
      </c>
      <c r="BI64" s="404"/>
      <c r="BJ64" s="95"/>
      <c r="BK64" s="167"/>
      <c r="BL64" s="167"/>
      <c r="BM64" s="167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</row>
    <row r="65" spans="1:80" ht="141.75" customHeight="1" x14ac:dyDescent="0.9">
      <c r="A65" s="439" t="s">
        <v>277</v>
      </c>
      <c r="B65" s="412" t="s">
        <v>448</v>
      </c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3"/>
      <c r="N65" s="649"/>
      <c r="O65" s="384"/>
      <c r="P65" s="444">
        <f>SUM(P66:Q67,P68:Q70)</f>
        <v>760</v>
      </c>
      <c r="Q65" s="415"/>
      <c r="R65" s="416">
        <f>SUM(R66:S67,R68:S70)</f>
        <v>330</v>
      </c>
      <c r="S65" s="415"/>
      <c r="T65" s="416">
        <f>SUM(T66:U67,T68:U70)</f>
        <v>170</v>
      </c>
      <c r="U65" s="415"/>
      <c r="V65" s="416">
        <f>SUM(V66:W67,V68:W70)</f>
        <v>32</v>
      </c>
      <c r="W65" s="415"/>
      <c r="X65" s="416">
        <f>SUM(X66:Y67,X68:Y70)</f>
        <v>128</v>
      </c>
      <c r="Y65" s="415"/>
      <c r="Z65" s="417">
        <f>SUM(Z66:AA67,Z68:AA70)</f>
        <v>0</v>
      </c>
      <c r="AA65" s="418"/>
      <c r="AB65" s="455">
        <f t="shared" ref="AB65:AJ65" si="36">SUM(AB66:AB67,AB68:AB70)</f>
        <v>0</v>
      </c>
      <c r="AC65" s="456">
        <f t="shared" si="36"/>
        <v>0</v>
      </c>
      <c r="AD65" s="656">
        <f t="shared" si="36"/>
        <v>0</v>
      </c>
      <c r="AE65" s="453">
        <f t="shared" si="36"/>
        <v>0</v>
      </c>
      <c r="AF65" s="451">
        <f t="shared" si="36"/>
        <v>0</v>
      </c>
      <c r="AG65" s="657">
        <f t="shared" si="36"/>
        <v>0</v>
      </c>
      <c r="AH65" s="453">
        <f t="shared" si="36"/>
        <v>0</v>
      </c>
      <c r="AI65" s="451">
        <f t="shared" si="36"/>
        <v>0</v>
      </c>
      <c r="AJ65" s="657">
        <f t="shared" si="36"/>
        <v>0</v>
      </c>
      <c r="AK65" s="502">
        <f>SUM(AK66:AL67,AK68:AL70)</f>
        <v>0</v>
      </c>
      <c r="AL65" s="503"/>
      <c r="AM65" s="451">
        <f t="shared" ref="AM65:BG65" si="37">SUM(AM66:AM67,AM68:AM70)</f>
        <v>0</v>
      </c>
      <c r="AN65" s="656">
        <f t="shared" si="37"/>
        <v>0</v>
      </c>
      <c r="AO65" s="453">
        <f t="shared" si="37"/>
        <v>0</v>
      </c>
      <c r="AP65" s="451">
        <f t="shared" si="37"/>
        <v>0</v>
      </c>
      <c r="AQ65" s="657">
        <f t="shared" si="37"/>
        <v>0</v>
      </c>
      <c r="AR65" s="453">
        <f t="shared" si="37"/>
        <v>0</v>
      </c>
      <c r="AS65" s="451">
        <f t="shared" si="37"/>
        <v>0</v>
      </c>
      <c r="AT65" s="657">
        <f t="shared" si="37"/>
        <v>0</v>
      </c>
      <c r="AU65" s="446">
        <f t="shared" si="37"/>
        <v>360</v>
      </c>
      <c r="AV65" s="446">
        <f t="shared" si="37"/>
        <v>178</v>
      </c>
      <c r="AW65" s="448">
        <f t="shared" si="37"/>
        <v>9</v>
      </c>
      <c r="AX65" s="477">
        <f t="shared" si="37"/>
        <v>400</v>
      </c>
      <c r="AY65" s="477">
        <f t="shared" si="37"/>
        <v>152</v>
      </c>
      <c r="AZ65" s="483">
        <f t="shared" si="37"/>
        <v>11</v>
      </c>
      <c r="BA65" s="453">
        <f t="shared" si="37"/>
        <v>0</v>
      </c>
      <c r="BB65" s="453">
        <f t="shared" si="37"/>
        <v>0</v>
      </c>
      <c r="BC65" s="454">
        <f t="shared" si="37"/>
        <v>0</v>
      </c>
      <c r="BD65" s="455">
        <f t="shared" si="37"/>
        <v>0</v>
      </c>
      <c r="BE65" s="456">
        <f t="shared" si="37"/>
        <v>0</v>
      </c>
      <c r="BF65" s="658">
        <f t="shared" si="37"/>
        <v>0</v>
      </c>
      <c r="BG65" s="659">
        <f t="shared" si="37"/>
        <v>20</v>
      </c>
      <c r="BH65" s="660" t="s">
        <v>130</v>
      </c>
      <c r="BI65" s="427"/>
    </row>
    <row r="66" spans="1:80" s="96" customFormat="1" ht="76.5" customHeight="1" x14ac:dyDescent="1.05">
      <c r="A66" s="461" t="s">
        <v>208</v>
      </c>
      <c r="B66" s="487" t="s">
        <v>167</v>
      </c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8"/>
      <c r="N66" s="649" t="s">
        <v>168</v>
      </c>
      <c r="O66" s="384"/>
      <c r="P66" s="489">
        <f>SUM(AB66,AE66,AH66,AK66,AO66,AR66,AU66,AX66,BA66,BD66)</f>
        <v>310</v>
      </c>
      <c r="Q66" s="398"/>
      <c r="R66" s="490">
        <f>SUM(T66:AA66)</f>
        <v>170</v>
      </c>
      <c r="S66" s="398"/>
      <c r="T66" s="490">
        <v>90</v>
      </c>
      <c r="U66" s="398"/>
      <c r="V66" s="490">
        <v>16</v>
      </c>
      <c r="W66" s="398"/>
      <c r="X66" s="490">
        <v>64</v>
      </c>
      <c r="Y66" s="398"/>
      <c r="Z66" s="508"/>
      <c r="AA66" s="509"/>
      <c r="AB66" s="396"/>
      <c r="AC66" s="397"/>
      <c r="AD66" s="395"/>
      <c r="AE66" s="396"/>
      <c r="AF66" s="397"/>
      <c r="AG66" s="395"/>
      <c r="AH66" s="396"/>
      <c r="AI66" s="397"/>
      <c r="AJ66" s="395"/>
      <c r="AK66" s="405"/>
      <c r="AL66" s="406"/>
      <c r="AM66" s="467"/>
      <c r="AN66" s="492"/>
      <c r="AO66" s="396"/>
      <c r="AP66" s="397"/>
      <c r="AQ66" s="395"/>
      <c r="AR66" s="396"/>
      <c r="AS66" s="397"/>
      <c r="AT66" s="395"/>
      <c r="AU66" s="396">
        <v>190</v>
      </c>
      <c r="AV66" s="397">
        <v>102</v>
      </c>
      <c r="AW66" s="395">
        <v>5</v>
      </c>
      <c r="AX66" s="396">
        <f>AZ66*40</f>
        <v>120</v>
      </c>
      <c r="AY66" s="397">
        <v>68</v>
      </c>
      <c r="AZ66" s="384">
        <v>3</v>
      </c>
      <c r="BA66" s="396"/>
      <c r="BB66" s="397"/>
      <c r="BC66" s="384"/>
      <c r="BD66" s="396"/>
      <c r="BE66" s="397"/>
      <c r="BF66" s="493"/>
      <c r="BG66" s="494">
        <f t="shared" si="35"/>
        <v>8</v>
      </c>
      <c r="BH66" s="661"/>
      <c r="BI66" s="662"/>
      <c r="BJ66" s="95"/>
      <c r="BK66" s="167"/>
      <c r="BL66" s="167"/>
      <c r="BM66" s="167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</row>
    <row r="67" spans="1:80" ht="142.5" customHeight="1" x14ac:dyDescent="1.05">
      <c r="A67" s="461" t="s">
        <v>209</v>
      </c>
      <c r="B67" s="381" t="s">
        <v>169</v>
      </c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2"/>
      <c r="N67" s="462"/>
      <c r="O67" s="384"/>
      <c r="P67" s="385">
        <f>SUM(AB67,AE67,AH67,AK67,AO67,AR67,AU67,AX67,BA67,BD67)</f>
        <v>60</v>
      </c>
      <c r="Q67" s="388"/>
      <c r="R67" s="387"/>
      <c r="S67" s="388"/>
      <c r="T67" s="387"/>
      <c r="U67" s="388"/>
      <c r="V67" s="387"/>
      <c r="W67" s="388"/>
      <c r="X67" s="387"/>
      <c r="Y67" s="388"/>
      <c r="Z67" s="464"/>
      <c r="AA67" s="465"/>
      <c r="AB67" s="410"/>
      <c r="AC67" s="391"/>
      <c r="AD67" s="392"/>
      <c r="AE67" s="396"/>
      <c r="AF67" s="397"/>
      <c r="AG67" s="395"/>
      <c r="AH67" s="396"/>
      <c r="AI67" s="397"/>
      <c r="AJ67" s="395"/>
      <c r="AK67" s="466"/>
      <c r="AL67" s="405"/>
      <c r="AM67" s="467"/>
      <c r="AN67" s="468"/>
      <c r="AO67" s="396"/>
      <c r="AP67" s="397"/>
      <c r="AQ67" s="395"/>
      <c r="AR67" s="396"/>
      <c r="AS67" s="397"/>
      <c r="AT67" s="395"/>
      <c r="AU67" s="396"/>
      <c r="AV67" s="397"/>
      <c r="AW67" s="395"/>
      <c r="AX67" s="410">
        <v>60</v>
      </c>
      <c r="AY67" s="397"/>
      <c r="AZ67" s="392">
        <v>2</v>
      </c>
      <c r="BA67" s="396"/>
      <c r="BB67" s="397"/>
      <c r="BC67" s="384"/>
      <c r="BD67" s="410"/>
      <c r="BE67" s="391"/>
      <c r="BF67" s="401"/>
      <c r="BG67" s="402">
        <f t="shared" si="35"/>
        <v>2</v>
      </c>
      <c r="BH67" s="660" t="s">
        <v>378</v>
      </c>
      <c r="BI67" s="427"/>
    </row>
    <row r="68" spans="1:80" ht="74.25" x14ac:dyDescent="1.05">
      <c r="A68" s="461" t="s">
        <v>210</v>
      </c>
      <c r="B68" s="428" t="s">
        <v>170</v>
      </c>
      <c r="C68" s="428"/>
      <c r="D68" s="428"/>
      <c r="E68" s="428"/>
      <c r="F68" s="428"/>
      <c r="G68" s="428"/>
      <c r="H68" s="428"/>
      <c r="I68" s="428"/>
      <c r="J68" s="428"/>
      <c r="K68" s="428"/>
      <c r="L68" s="428"/>
      <c r="M68" s="428"/>
      <c r="N68" s="663" t="s">
        <v>168</v>
      </c>
      <c r="O68" s="384"/>
      <c r="P68" s="385">
        <f>SUM(AB68,AE68,AH68,AK68,AO68,AR68,AU68,AX68,BA68,BD68)</f>
        <v>290</v>
      </c>
      <c r="Q68" s="388"/>
      <c r="R68" s="430">
        <f>SUM(T68:AA68)</f>
        <v>160</v>
      </c>
      <c r="S68" s="430"/>
      <c r="T68" s="430">
        <v>80</v>
      </c>
      <c r="U68" s="430"/>
      <c r="V68" s="430">
        <v>16</v>
      </c>
      <c r="W68" s="430"/>
      <c r="X68" s="430">
        <v>64</v>
      </c>
      <c r="Y68" s="430"/>
      <c r="Z68" s="387"/>
      <c r="AA68" s="389"/>
      <c r="AB68" s="410"/>
      <c r="AC68" s="391"/>
      <c r="AD68" s="392"/>
      <c r="AE68" s="396"/>
      <c r="AF68" s="397"/>
      <c r="AG68" s="395"/>
      <c r="AH68" s="396"/>
      <c r="AI68" s="397"/>
      <c r="AJ68" s="395"/>
      <c r="AK68" s="466"/>
      <c r="AL68" s="405"/>
      <c r="AM68" s="467"/>
      <c r="AN68" s="468"/>
      <c r="AO68" s="396"/>
      <c r="AP68" s="397"/>
      <c r="AQ68" s="395"/>
      <c r="AR68" s="396"/>
      <c r="AS68" s="397"/>
      <c r="AT68" s="395"/>
      <c r="AU68" s="396">
        <v>130</v>
      </c>
      <c r="AV68" s="397">
        <v>76</v>
      </c>
      <c r="AW68" s="395">
        <v>3</v>
      </c>
      <c r="AX68" s="410">
        <f>AZ68*40</f>
        <v>160</v>
      </c>
      <c r="AY68" s="397">
        <v>84</v>
      </c>
      <c r="AZ68" s="432">
        <v>4</v>
      </c>
      <c r="BA68" s="396"/>
      <c r="BB68" s="397"/>
      <c r="BC68" s="384"/>
      <c r="BD68" s="410"/>
      <c r="BE68" s="391"/>
      <c r="BF68" s="401"/>
      <c r="BG68" s="402">
        <f>SUM(AD68,AG68,AJ68,AN68,AQ68,AT68,AW68,AZ68,BC68,BF68)</f>
        <v>7</v>
      </c>
      <c r="BH68" s="433"/>
      <c r="BI68" s="433"/>
    </row>
    <row r="69" spans="1:80" ht="138.75" customHeight="1" x14ac:dyDescent="1.05">
      <c r="A69" s="461" t="s">
        <v>211</v>
      </c>
      <c r="B69" s="428" t="s">
        <v>171</v>
      </c>
      <c r="C69" s="428"/>
      <c r="D69" s="428"/>
      <c r="E69" s="428"/>
      <c r="F69" s="428"/>
      <c r="G69" s="428"/>
      <c r="H69" s="428"/>
      <c r="I69" s="428"/>
      <c r="J69" s="428"/>
      <c r="K69" s="428"/>
      <c r="L69" s="428"/>
      <c r="M69" s="428"/>
      <c r="N69" s="393"/>
      <c r="O69" s="384"/>
      <c r="P69" s="385">
        <f>SUM(AB69,AE69,AH69,AK69,AO69,AR69,AU69,AX69,BA69,BD69)</f>
        <v>40</v>
      </c>
      <c r="Q69" s="388"/>
      <c r="R69" s="430"/>
      <c r="S69" s="430"/>
      <c r="T69" s="430"/>
      <c r="U69" s="430"/>
      <c r="V69" s="430"/>
      <c r="W69" s="430"/>
      <c r="X69" s="430"/>
      <c r="Y69" s="430"/>
      <c r="Z69" s="387"/>
      <c r="AA69" s="389"/>
      <c r="AB69" s="410"/>
      <c r="AC69" s="391"/>
      <c r="AD69" s="392"/>
      <c r="AE69" s="396"/>
      <c r="AF69" s="397"/>
      <c r="AG69" s="395"/>
      <c r="AH69" s="396"/>
      <c r="AI69" s="397"/>
      <c r="AJ69" s="395"/>
      <c r="AK69" s="466"/>
      <c r="AL69" s="405"/>
      <c r="AM69" s="467"/>
      <c r="AN69" s="468"/>
      <c r="AO69" s="396"/>
      <c r="AP69" s="397"/>
      <c r="AQ69" s="395"/>
      <c r="AR69" s="396"/>
      <c r="AS69" s="397"/>
      <c r="AT69" s="395"/>
      <c r="AU69" s="396">
        <v>40</v>
      </c>
      <c r="AV69" s="397"/>
      <c r="AW69" s="395">
        <v>1</v>
      </c>
      <c r="AX69" s="410"/>
      <c r="AY69" s="391"/>
      <c r="AZ69" s="432"/>
      <c r="BA69" s="396"/>
      <c r="BB69" s="397"/>
      <c r="BC69" s="384"/>
      <c r="BD69" s="410"/>
      <c r="BE69" s="391"/>
      <c r="BF69" s="401"/>
      <c r="BG69" s="402">
        <f>SUM(AD69,AG69,AJ69,AN69,AQ69,AT69,AW69,AZ69,BC69,BF69)</f>
        <v>1</v>
      </c>
      <c r="BH69" s="433" t="s">
        <v>378</v>
      </c>
      <c r="BI69" s="433"/>
    </row>
    <row r="70" spans="1:80" ht="142.5" customHeight="1" thickBot="1" x14ac:dyDescent="1.1000000000000001">
      <c r="A70" s="664" t="s">
        <v>212</v>
      </c>
      <c r="B70" s="665" t="s">
        <v>172</v>
      </c>
      <c r="C70" s="665"/>
      <c r="D70" s="665"/>
      <c r="E70" s="665"/>
      <c r="F70" s="665"/>
      <c r="G70" s="665"/>
      <c r="H70" s="665"/>
      <c r="I70" s="665"/>
      <c r="J70" s="665"/>
      <c r="K70" s="665"/>
      <c r="L70" s="665"/>
      <c r="M70" s="665"/>
      <c r="N70" s="666"/>
      <c r="O70" s="667"/>
      <c r="P70" s="668">
        <f>SUM(AB70,AE70,AH70,AK70,AO70,AR70,AU70,AX70,BA70,BD70)</f>
        <v>60</v>
      </c>
      <c r="Q70" s="669"/>
      <c r="R70" s="670"/>
      <c r="S70" s="670"/>
      <c r="T70" s="670"/>
      <c r="U70" s="670"/>
      <c r="V70" s="670"/>
      <c r="W70" s="670"/>
      <c r="X70" s="670"/>
      <c r="Y70" s="670"/>
      <c r="Z70" s="671"/>
      <c r="AA70" s="672"/>
      <c r="AB70" s="673"/>
      <c r="AC70" s="674"/>
      <c r="AD70" s="675"/>
      <c r="AE70" s="676"/>
      <c r="AF70" s="677"/>
      <c r="AG70" s="678"/>
      <c r="AH70" s="676"/>
      <c r="AI70" s="677"/>
      <c r="AJ70" s="678"/>
      <c r="AK70" s="679"/>
      <c r="AL70" s="680"/>
      <c r="AM70" s="681"/>
      <c r="AN70" s="682"/>
      <c r="AO70" s="676"/>
      <c r="AP70" s="677"/>
      <c r="AQ70" s="678"/>
      <c r="AR70" s="676"/>
      <c r="AS70" s="677"/>
      <c r="AT70" s="678"/>
      <c r="AU70" s="676"/>
      <c r="AV70" s="677"/>
      <c r="AW70" s="678"/>
      <c r="AX70" s="673">
        <v>60</v>
      </c>
      <c r="AY70" s="674"/>
      <c r="AZ70" s="675">
        <v>2</v>
      </c>
      <c r="BA70" s="676"/>
      <c r="BB70" s="677"/>
      <c r="BC70" s="667"/>
      <c r="BD70" s="673"/>
      <c r="BE70" s="674"/>
      <c r="BF70" s="683"/>
      <c r="BG70" s="684">
        <f>SUM(AD70,AG70,AJ70,AN70,AQ70,AT70,AW70,AZ70,BC70,BF70)</f>
        <v>2</v>
      </c>
      <c r="BH70" s="685" t="s">
        <v>378</v>
      </c>
      <c r="BI70" s="685"/>
      <c r="BN70" s="119" t="s">
        <v>316</v>
      </c>
      <c r="BV70" s="119">
        <f>R71*100/R131</f>
        <v>41.55294117647059</v>
      </c>
    </row>
    <row r="71" spans="1:80" s="246" customFormat="1" ht="149.25" customHeight="1" thickBot="1" x14ac:dyDescent="0.95">
      <c r="A71" s="329">
        <v>2</v>
      </c>
      <c r="B71" s="686" t="s">
        <v>127</v>
      </c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8"/>
      <c r="O71" s="689"/>
      <c r="P71" s="690">
        <f>SUM(P72,P75,P78,P88,P91,P105,P108:Q109,P110,P119,P122)</f>
        <v>3974</v>
      </c>
      <c r="Q71" s="691"/>
      <c r="R71" s="692">
        <f>SUM(R72,R75,R78,R88,R91,R105,R108:S109,R110,R119,R122)</f>
        <v>1766</v>
      </c>
      <c r="S71" s="691"/>
      <c r="T71" s="692">
        <f>SUM(T72,T75,T78,T88,T91,T105,T108:U109,T110,T119,T122)</f>
        <v>986</v>
      </c>
      <c r="U71" s="691"/>
      <c r="V71" s="692">
        <f>SUM(V72,V75,V78,V88,V91,V105,V108:W109,V110,V119,V122)</f>
        <v>268</v>
      </c>
      <c r="W71" s="691"/>
      <c r="X71" s="692">
        <f>SUM(X72,X75,X78,X88,X91,X105,X108:Y109,X110,X119,X122)</f>
        <v>476</v>
      </c>
      <c r="Y71" s="691"/>
      <c r="Z71" s="692">
        <f>SUM(Z72,Z75,Z78,Z88,Z91,Z105,Z108:AA109,Z110,Z119,Z122)</f>
        <v>36</v>
      </c>
      <c r="AA71" s="693"/>
      <c r="AB71" s="344">
        <f>SUM(AB72,AB75,AB78,AB88,AB91,AB105,AB108:AB109,AB110,AB119,AB122)</f>
        <v>216</v>
      </c>
      <c r="AC71" s="344">
        <f>SUM(AC72,AC75,AC78,AC88,AC91,AC105,AC108:AC109,AC110,AC119,AC122)</f>
        <v>68</v>
      </c>
      <c r="AD71" s="346">
        <f>SUM(AD72,AD75,AD78,AD88,AD91,AD105,AD108:AD109,AD110,AD119,AD122)</f>
        <v>6</v>
      </c>
      <c r="AE71" s="344">
        <f>SUM(AE72,AE75,AE78,AE88,AE91,AE105,AE108:AE109,AE110,AE119,AE122)</f>
        <v>388</v>
      </c>
      <c r="AF71" s="344">
        <f>SUM(AF72,AF75,AF78,AF88,AF91,AF105,AF108:AF109,AF110,AF119,AF122)</f>
        <v>202</v>
      </c>
      <c r="AG71" s="346">
        <f>SUM(AG72,AG75,AG78,AG88,AG91,AG105,AG108:AG109,AG110,AG119,AG122)</f>
        <v>11</v>
      </c>
      <c r="AH71" s="344">
        <f>SUM(AH72,AH75,AH78,AH88,AH91,AH105,AH108:AH109,AH110,AH119,AH122)</f>
        <v>444</v>
      </c>
      <c r="AI71" s="344">
        <f>SUM(AI72,AI75,AI78,AI88,AI91,AI105,AI108:AI109,AI110,AI119,AI122)</f>
        <v>204</v>
      </c>
      <c r="AJ71" s="346">
        <f>SUM(AJ72,AJ75,AJ78,AJ88,AJ91,AJ105,AJ108:AJ109,AJ110,AJ119,AJ122)</f>
        <v>12</v>
      </c>
      <c r="AK71" s="690">
        <f>SUM(AK72,AK75,AK78,AK88,AK91,AK105,AK108:AL109,AK110,AK119,AK122)</f>
        <v>488</v>
      </c>
      <c r="AL71" s="692"/>
      <c r="AM71" s="344">
        <f>SUM(AM72,AM75,AM78,AM88,AM91,AM105,AM108:AM109,AM110,AM119,AM122)</f>
        <v>254</v>
      </c>
      <c r="AN71" s="346">
        <f>SUM(AN72,AN75,AN78,AN88,AN91,AN105,AN108:AN109,AN110,AN119,AN122)</f>
        <v>13</v>
      </c>
      <c r="AO71" s="344">
        <f>SUM(AO72,AO75,AO78,AO88,AO91,AO105,AO108:AO109,AO110,AO119,AO122)</f>
        <v>388</v>
      </c>
      <c r="AP71" s="344">
        <f>SUM(AP72,AP75,AP78,AP88,AP91,AP105,AP108:AP109,AP110,AP119,AP122)</f>
        <v>170</v>
      </c>
      <c r="AQ71" s="346">
        <f>SUM(AQ72,AQ75,AQ78,AQ88,AQ91,AQ105,AQ108:AQ109,AQ110,AQ119,AQ122)</f>
        <v>10</v>
      </c>
      <c r="AR71" s="344">
        <f>SUM(AR72,AR75,AR78,AR88,AR91,AR105,AR108:AR109,AR110,AR119,AR122)</f>
        <v>388</v>
      </c>
      <c r="AS71" s="344">
        <f>SUM(AS72,AS75,AS78,AS88,AS91,AS105,AS108:AS109,AS110,AS119,AS122)</f>
        <v>168</v>
      </c>
      <c r="AT71" s="346">
        <f>SUM(AT72,AT75,AT78,AT88,AT91,AT105,AT108:AT109,AT110,AT119,AT122)</f>
        <v>10</v>
      </c>
      <c r="AU71" s="344">
        <f>SUM(AU72,AU75,AU78,AU88,AU91,AU105,AU108:AU109,AU110,AU119,AU122)</f>
        <v>256</v>
      </c>
      <c r="AV71" s="344">
        <f>SUM(AV72,AV75,AV78,AV88,AV91,AV105,AV108:AV109,AV110,AV119,AV122)</f>
        <v>108</v>
      </c>
      <c r="AW71" s="346">
        <f>SUM(AW72,AW75,AW78,AW88,AW91,AW105,AW108:AW109,AW110,AW119,AW122)</f>
        <v>7</v>
      </c>
      <c r="AX71" s="344">
        <f>SUM(AX72,AX75,AX78,AX88,AX91,AX105,AX108:AX109,AX110,AX119,AX122)</f>
        <v>432</v>
      </c>
      <c r="AY71" s="344">
        <f>SUM(AY72,AY75,AY78,AY88,AY91,AY105,AY108:AY109,AY110,AY119,AY122)</f>
        <v>250</v>
      </c>
      <c r="AZ71" s="346">
        <f>SUM(AZ72,AZ75,AZ78,AZ88,AZ91,AZ105,AZ108:AZ109,AZ110,AZ119,AZ122)</f>
        <v>12</v>
      </c>
      <c r="BA71" s="344">
        <f>SUM(BA72,BA75,BA78,BA88,BA91,BA105,BA108:BA109,BA110,BA119,BA122)</f>
        <v>974</v>
      </c>
      <c r="BB71" s="344">
        <f>SUM(BB72,BB75,BB78,BB88,BB91,BB105,BB108:BB109,BB110,BB119,BB122)</f>
        <v>342</v>
      </c>
      <c r="BC71" s="346">
        <f>SUM(BC72,BC75,BC78,BC88,BC91,BC105,BC108:BC109,BC110,BC119,BC122)</f>
        <v>30</v>
      </c>
      <c r="BD71" s="344">
        <f>SUM(BD72,BD75,BD78,BD88,BD91,BD105,BD108:BD109,BD110,BD119,BD122)</f>
        <v>0</v>
      </c>
      <c r="BE71" s="344">
        <f>SUM(BE72,BE75,BE78,BE88,BE91,BE105,BE108:BE109,BE110,BE119,BE122)</f>
        <v>0</v>
      </c>
      <c r="BF71" s="346">
        <f>SUM(BF72,BF75,BF78,BF88,BF91,BF105,BF108:BF109,BF110,BF119,BF122)</f>
        <v>0</v>
      </c>
      <c r="BG71" s="344">
        <f>SUM(BG72,BG75,BG78,BG88,BG91,BG105,BG108:BG109,BG110,BG119,BG122)</f>
        <v>111</v>
      </c>
      <c r="BH71" s="694"/>
      <c r="BI71" s="694"/>
      <c r="BJ71" s="247"/>
      <c r="BK71" s="244"/>
      <c r="BL71" s="244"/>
      <c r="BM71" s="244"/>
      <c r="BN71" s="245" t="s">
        <v>309</v>
      </c>
      <c r="BO71" s="245"/>
      <c r="BP71" s="245"/>
      <c r="BQ71" s="245"/>
      <c r="BR71" s="245"/>
      <c r="BS71" s="245"/>
      <c r="BT71" s="245"/>
      <c r="BU71" s="245"/>
      <c r="BV71" s="245"/>
      <c r="BW71" s="245"/>
      <c r="BX71" s="245"/>
      <c r="BY71" s="245"/>
      <c r="BZ71" s="245"/>
      <c r="CA71" s="245"/>
      <c r="CB71" s="245"/>
    </row>
    <row r="72" spans="1:80" s="96" customFormat="1" ht="91.5" customHeight="1" x14ac:dyDescent="0.9">
      <c r="A72" s="695" t="s">
        <v>278</v>
      </c>
      <c r="B72" s="696" t="s">
        <v>198</v>
      </c>
      <c r="C72" s="696"/>
      <c r="D72" s="696"/>
      <c r="E72" s="696"/>
      <c r="F72" s="696"/>
      <c r="G72" s="696"/>
      <c r="H72" s="696"/>
      <c r="I72" s="696"/>
      <c r="J72" s="696"/>
      <c r="K72" s="696"/>
      <c r="L72" s="696"/>
      <c r="M72" s="696"/>
      <c r="N72" s="697"/>
      <c r="O72" s="627"/>
      <c r="P72" s="368">
        <f>SUM(P73:Q74)</f>
        <v>144</v>
      </c>
      <c r="Q72" s="369"/>
      <c r="R72" s="369">
        <f>SUM(R73:S74)</f>
        <v>68</v>
      </c>
      <c r="S72" s="369"/>
      <c r="T72" s="369">
        <f>SUM(T73:U74)</f>
        <v>32</v>
      </c>
      <c r="U72" s="369"/>
      <c r="V72" s="639">
        <f>SUM(V73:W74)</f>
        <v>0</v>
      </c>
      <c r="W72" s="639"/>
      <c r="X72" s="639">
        <f>SUM(X73:Y74)</f>
        <v>0</v>
      </c>
      <c r="Y72" s="639"/>
      <c r="Z72" s="369">
        <f>SUM(Z73:AA74)</f>
        <v>36</v>
      </c>
      <c r="AA72" s="698"/>
      <c r="AB72" s="699">
        <f>SUM(AB73:AB74)</f>
        <v>0</v>
      </c>
      <c r="AC72" s="700">
        <f t="shared" ref="AC72:AJ72" si="38">SUM(AC73:AC74)</f>
        <v>0</v>
      </c>
      <c r="AD72" s="701">
        <f t="shared" si="38"/>
        <v>0</v>
      </c>
      <c r="AE72" s="365">
        <f t="shared" si="38"/>
        <v>72</v>
      </c>
      <c r="AF72" s="366">
        <f t="shared" si="38"/>
        <v>34</v>
      </c>
      <c r="AG72" s="367">
        <f t="shared" si="38"/>
        <v>2</v>
      </c>
      <c r="AH72" s="702">
        <f>SUM(AH73:AH74)</f>
        <v>0</v>
      </c>
      <c r="AI72" s="703">
        <f t="shared" si="38"/>
        <v>0</v>
      </c>
      <c r="AJ72" s="704">
        <f t="shared" si="38"/>
        <v>0</v>
      </c>
      <c r="AK72" s="368">
        <f>SUM(AK73:AL74)</f>
        <v>72</v>
      </c>
      <c r="AL72" s="369"/>
      <c r="AM72" s="366">
        <f t="shared" ref="AM72:BG72" si="39">SUM(AM73:AM74)</f>
        <v>34</v>
      </c>
      <c r="AN72" s="367">
        <f t="shared" si="39"/>
        <v>2</v>
      </c>
      <c r="AO72" s="702">
        <f t="shared" si="39"/>
        <v>0</v>
      </c>
      <c r="AP72" s="703">
        <f t="shared" si="39"/>
        <v>0</v>
      </c>
      <c r="AQ72" s="704">
        <f t="shared" si="39"/>
        <v>0</v>
      </c>
      <c r="AR72" s="702">
        <f t="shared" si="39"/>
        <v>0</v>
      </c>
      <c r="AS72" s="703">
        <f t="shared" si="39"/>
        <v>0</v>
      </c>
      <c r="AT72" s="704">
        <f t="shared" si="39"/>
        <v>0</v>
      </c>
      <c r="AU72" s="702">
        <f t="shared" si="39"/>
        <v>0</v>
      </c>
      <c r="AV72" s="703">
        <f t="shared" si="39"/>
        <v>0</v>
      </c>
      <c r="AW72" s="704">
        <f t="shared" si="39"/>
        <v>0</v>
      </c>
      <c r="AX72" s="699">
        <f t="shared" si="39"/>
        <v>0</v>
      </c>
      <c r="AY72" s="700">
        <f t="shared" si="39"/>
        <v>0</v>
      </c>
      <c r="AZ72" s="701">
        <f t="shared" si="39"/>
        <v>0</v>
      </c>
      <c r="BA72" s="702">
        <f t="shared" si="39"/>
        <v>0</v>
      </c>
      <c r="BB72" s="703">
        <f t="shared" si="39"/>
        <v>0</v>
      </c>
      <c r="BC72" s="704">
        <f t="shared" si="39"/>
        <v>0</v>
      </c>
      <c r="BD72" s="702">
        <f t="shared" si="39"/>
        <v>0</v>
      </c>
      <c r="BE72" s="703">
        <f t="shared" si="39"/>
        <v>0</v>
      </c>
      <c r="BF72" s="705">
        <f t="shared" si="39"/>
        <v>0</v>
      </c>
      <c r="BG72" s="706">
        <f t="shared" si="39"/>
        <v>4</v>
      </c>
      <c r="BH72" s="707"/>
      <c r="BI72" s="707"/>
      <c r="BJ72" s="95"/>
      <c r="BK72" s="167"/>
      <c r="BL72" s="167"/>
      <c r="BM72" s="167"/>
      <c r="BN72" s="313">
        <f>AB71+AE71+AH71+AK71+AO71+AR71+AU71+AX71+BA71</f>
        <v>3974</v>
      </c>
      <c r="BO72" s="295"/>
      <c r="BP72" s="295"/>
      <c r="BQ72" s="295"/>
      <c r="BR72" s="295"/>
      <c r="BS72" s="149"/>
      <c r="BT72" s="149" t="s">
        <v>84</v>
      </c>
      <c r="BU72" s="149"/>
      <c r="BV72" s="149"/>
      <c r="BW72" s="149"/>
      <c r="BX72" s="149"/>
      <c r="BY72" s="149"/>
      <c r="BZ72" s="149"/>
      <c r="CA72" s="149"/>
      <c r="CB72" s="149"/>
    </row>
    <row r="73" spans="1:80" s="96" customFormat="1" ht="134.25" customHeight="1" x14ac:dyDescent="0.9">
      <c r="A73" s="461" t="s">
        <v>235</v>
      </c>
      <c r="B73" s="708" t="s">
        <v>391</v>
      </c>
      <c r="C73" s="708"/>
      <c r="D73" s="708"/>
      <c r="E73" s="708"/>
      <c r="F73" s="708"/>
      <c r="G73" s="708"/>
      <c r="H73" s="708"/>
      <c r="I73" s="708"/>
      <c r="J73" s="708"/>
      <c r="K73" s="708"/>
      <c r="L73" s="708"/>
      <c r="M73" s="708"/>
      <c r="N73" s="396"/>
      <c r="O73" s="463">
        <v>2</v>
      </c>
      <c r="P73" s="438">
        <f>AE73</f>
        <v>72</v>
      </c>
      <c r="Q73" s="398"/>
      <c r="R73" s="399">
        <f>SUM(T73:AA73)</f>
        <v>34</v>
      </c>
      <c r="S73" s="399"/>
      <c r="T73" s="399">
        <v>16</v>
      </c>
      <c r="U73" s="399"/>
      <c r="V73" s="399"/>
      <c r="W73" s="399"/>
      <c r="X73" s="399"/>
      <c r="Y73" s="399"/>
      <c r="Z73" s="399">
        <v>18</v>
      </c>
      <c r="AA73" s="709"/>
      <c r="AB73" s="390"/>
      <c r="AC73" s="400"/>
      <c r="AD73" s="392"/>
      <c r="AE73" s="710">
        <f>AG73*36</f>
        <v>72</v>
      </c>
      <c r="AF73" s="711">
        <v>34</v>
      </c>
      <c r="AG73" s="712">
        <v>2</v>
      </c>
      <c r="AH73" s="393"/>
      <c r="AI73" s="394"/>
      <c r="AJ73" s="395"/>
      <c r="AK73" s="713"/>
      <c r="AL73" s="714"/>
      <c r="AM73" s="711"/>
      <c r="AN73" s="712"/>
      <c r="AO73" s="715"/>
      <c r="AP73" s="423"/>
      <c r="AQ73" s="424"/>
      <c r="AR73" s="422"/>
      <c r="AS73" s="423"/>
      <c r="AT73" s="424"/>
      <c r="AU73" s="422"/>
      <c r="AV73" s="423"/>
      <c r="AW73" s="424"/>
      <c r="AX73" s="419"/>
      <c r="AY73" s="420"/>
      <c r="AZ73" s="421"/>
      <c r="BA73" s="422"/>
      <c r="BB73" s="423"/>
      <c r="BC73" s="424"/>
      <c r="BD73" s="422"/>
      <c r="BE73" s="423"/>
      <c r="BF73" s="716"/>
      <c r="BG73" s="494">
        <f>SUM(AD73,AG73,AJ73,AN73,AQ73,AT73,AW73,AZ73,BC73,BF73)</f>
        <v>2</v>
      </c>
      <c r="BH73" s="717" t="s">
        <v>442</v>
      </c>
      <c r="BI73" s="718"/>
      <c r="BJ73" s="95"/>
      <c r="BK73" s="167"/>
      <c r="BL73" s="167"/>
      <c r="BM73" s="167"/>
      <c r="BN73" s="313">
        <f>AC71+AF71++AI71+AM71+AP71+AS71+AV71+AY71+BB71</f>
        <v>1766</v>
      </c>
      <c r="BO73" s="295"/>
      <c r="BP73" s="295"/>
      <c r="BQ73" s="295"/>
      <c r="BR73" s="295"/>
      <c r="BS73" s="149"/>
      <c r="BT73" s="149" t="s">
        <v>310</v>
      </c>
      <c r="BU73" s="149"/>
      <c r="BV73" s="149"/>
      <c r="BW73" s="149"/>
      <c r="BX73" s="149"/>
      <c r="BY73" s="149"/>
      <c r="BZ73" s="149"/>
      <c r="CA73" s="149"/>
      <c r="CB73" s="149"/>
    </row>
    <row r="74" spans="1:80" s="96" customFormat="1" ht="141.75" customHeight="1" x14ac:dyDescent="0.9">
      <c r="A74" s="461" t="s">
        <v>236</v>
      </c>
      <c r="B74" s="708" t="s">
        <v>392</v>
      </c>
      <c r="C74" s="708"/>
      <c r="D74" s="708"/>
      <c r="E74" s="708"/>
      <c r="F74" s="708"/>
      <c r="G74" s="708"/>
      <c r="H74" s="708"/>
      <c r="I74" s="708"/>
      <c r="J74" s="708"/>
      <c r="K74" s="708"/>
      <c r="L74" s="708"/>
      <c r="M74" s="708"/>
      <c r="N74" s="396"/>
      <c r="O74" s="463">
        <v>4</v>
      </c>
      <c r="P74" s="438">
        <f>AK74</f>
        <v>72</v>
      </c>
      <c r="Q74" s="398"/>
      <c r="R74" s="399">
        <f>SUM(T74:AA74)</f>
        <v>34</v>
      </c>
      <c r="S74" s="399"/>
      <c r="T74" s="399">
        <v>16</v>
      </c>
      <c r="U74" s="399"/>
      <c r="V74" s="399"/>
      <c r="W74" s="399"/>
      <c r="X74" s="399"/>
      <c r="Y74" s="399"/>
      <c r="Z74" s="399">
        <v>18</v>
      </c>
      <c r="AA74" s="709"/>
      <c r="AB74" s="419"/>
      <c r="AC74" s="420"/>
      <c r="AD74" s="421"/>
      <c r="AE74" s="422"/>
      <c r="AF74" s="423"/>
      <c r="AG74" s="424"/>
      <c r="AH74" s="710"/>
      <c r="AI74" s="711"/>
      <c r="AJ74" s="712"/>
      <c r="AK74" s="719">
        <f>AN74*36</f>
        <v>72</v>
      </c>
      <c r="AL74" s="398"/>
      <c r="AM74" s="394">
        <v>34</v>
      </c>
      <c r="AN74" s="395">
        <v>2</v>
      </c>
      <c r="AO74" s="720"/>
      <c r="AP74" s="711"/>
      <c r="AQ74" s="712"/>
      <c r="AR74" s="422"/>
      <c r="AS74" s="423"/>
      <c r="AT74" s="424"/>
      <c r="AU74" s="422"/>
      <c r="AV74" s="423"/>
      <c r="AW74" s="424"/>
      <c r="AX74" s="419"/>
      <c r="AY74" s="420"/>
      <c r="AZ74" s="421"/>
      <c r="BA74" s="422"/>
      <c r="BB74" s="423"/>
      <c r="BC74" s="424"/>
      <c r="BD74" s="422"/>
      <c r="BE74" s="423"/>
      <c r="BF74" s="716"/>
      <c r="BG74" s="494">
        <f>SUM(AD74,AG74,AJ74,AN74,AQ74,AT74,AW74,AZ74,BC74,BF74)</f>
        <v>2</v>
      </c>
      <c r="BH74" s="717" t="s">
        <v>440</v>
      </c>
      <c r="BI74" s="718"/>
      <c r="BJ74" s="95"/>
      <c r="BK74" s="167"/>
      <c r="BL74" s="167"/>
      <c r="BM74" s="167"/>
      <c r="BN74" s="313">
        <f>T71+V71+Z71+X71</f>
        <v>1766</v>
      </c>
      <c r="BO74" s="295"/>
      <c r="BP74" s="295"/>
      <c r="BQ74" s="295"/>
      <c r="BR74" s="295"/>
      <c r="BS74" s="149"/>
      <c r="BT74" s="149" t="s">
        <v>314</v>
      </c>
      <c r="BU74" s="149"/>
      <c r="BV74" s="149"/>
      <c r="BW74" s="149"/>
      <c r="BX74" s="149"/>
      <c r="BY74" s="149"/>
      <c r="BZ74" s="149"/>
      <c r="CA74" s="149"/>
      <c r="CB74" s="149"/>
    </row>
    <row r="75" spans="1:80" ht="149.25" customHeight="1" x14ac:dyDescent="0.9">
      <c r="A75" s="411" t="s">
        <v>279</v>
      </c>
      <c r="B75" s="721" t="s">
        <v>426</v>
      </c>
      <c r="C75" s="721"/>
      <c r="D75" s="721"/>
      <c r="E75" s="721"/>
      <c r="F75" s="721"/>
      <c r="G75" s="721"/>
      <c r="H75" s="721"/>
      <c r="I75" s="721"/>
      <c r="J75" s="721"/>
      <c r="K75" s="721"/>
      <c r="L75" s="721"/>
      <c r="M75" s="721"/>
      <c r="N75" s="396"/>
      <c r="O75" s="384"/>
      <c r="P75" s="722">
        <f>SUM(P76:Q77)</f>
        <v>380</v>
      </c>
      <c r="Q75" s="723"/>
      <c r="R75" s="723">
        <f>SUM(R76:S77)</f>
        <v>168</v>
      </c>
      <c r="S75" s="723"/>
      <c r="T75" s="723">
        <f>SUM(T76:U77)</f>
        <v>100</v>
      </c>
      <c r="U75" s="723"/>
      <c r="V75" s="723">
        <f>SUM(V76:W77)</f>
        <v>16</v>
      </c>
      <c r="W75" s="723"/>
      <c r="X75" s="723">
        <f>SUM(X76:Y77)</f>
        <v>52</v>
      </c>
      <c r="Y75" s="723"/>
      <c r="Z75" s="724">
        <f>SUM(Z76:AA77)</f>
        <v>0</v>
      </c>
      <c r="AA75" s="725"/>
      <c r="AB75" s="419">
        <f t="shared" ref="AB75:AJ75" si="40">SUM(AB76:AB77)</f>
        <v>0</v>
      </c>
      <c r="AC75" s="420">
        <f t="shared" si="40"/>
        <v>0</v>
      </c>
      <c r="AD75" s="421">
        <f t="shared" si="40"/>
        <v>0</v>
      </c>
      <c r="AE75" s="422">
        <f t="shared" si="40"/>
        <v>100</v>
      </c>
      <c r="AF75" s="423">
        <f t="shared" si="40"/>
        <v>50</v>
      </c>
      <c r="AG75" s="726">
        <f t="shared" si="40"/>
        <v>3</v>
      </c>
      <c r="AH75" s="727">
        <f t="shared" si="40"/>
        <v>120</v>
      </c>
      <c r="AI75" s="728">
        <f t="shared" si="40"/>
        <v>34</v>
      </c>
      <c r="AJ75" s="424">
        <f t="shared" si="40"/>
        <v>3</v>
      </c>
      <c r="AK75" s="408">
        <f>SUM(AK76:AL77)</f>
        <v>160</v>
      </c>
      <c r="AL75" s="409"/>
      <c r="AM75" s="423">
        <f t="shared" ref="AM75:BG75" si="41">SUM(AM76:AM77)</f>
        <v>84</v>
      </c>
      <c r="AN75" s="421">
        <f t="shared" si="41"/>
        <v>4</v>
      </c>
      <c r="AO75" s="729">
        <f t="shared" si="41"/>
        <v>0</v>
      </c>
      <c r="AP75" s="730">
        <f t="shared" si="41"/>
        <v>0</v>
      </c>
      <c r="AQ75" s="726">
        <f t="shared" si="41"/>
        <v>0</v>
      </c>
      <c r="AR75" s="729">
        <f t="shared" si="41"/>
        <v>0</v>
      </c>
      <c r="AS75" s="730">
        <f t="shared" si="41"/>
        <v>0</v>
      </c>
      <c r="AT75" s="731">
        <f t="shared" si="41"/>
        <v>0</v>
      </c>
      <c r="AU75" s="729">
        <f t="shared" si="41"/>
        <v>0</v>
      </c>
      <c r="AV75" s="730">
        <f t="shared" si="41"/>
        <v>0</v>
      </c>
      <c r="AW75" s="731">
        <f t="shared" si="41"/>
        <v>0</v>
      </c>
      <c r="AX75" s="732">
        <f t="shared" si="41"/>
        <v>0</v>
      </c>
      <c r="AY75" s="733">
        <f t="shared" si="41"/>
        <v>0</v>
      </c>
      <c r="AZ75" s="734">
        <f t="shared" si="41"/>
        <v>0</v>
      </c>
      <c r="BA75" s="729">
        <f t="shared" si="41"/>
        <v>0</v>
      </c>
      <c r="BB75" s="730">
        <f t="shared" si="41"/>
        <v>0</v>
      </c>
      <c r="BC75" s="731">
        <f t="shared" si="41"/>
        <v>0</v>
      </c>
      <c r="BD75" s="732">
        <f t="shared" si="41"/>
        <v>0</v>
      </c>
      <c r="BE75" s="733">
        <f t="shared" si="41"/>
        <v>0</v>
      </c>
      <c r="BF75" s="735">
        <f t="shared" si="41"/>
        <v>0</v>
      </c>
      <c r="BG75" s="659">
        <f t="shared" si="41"/>
        <v>10</v>
      </c>
      <c r="BH75" s="433" t="s">
        <v>358</v>
      </c>
      <c r="BI75" s="433"/>
      <c r="BN75" s="303">
        <f>AD71+AG71+AJ71+AN71+AQ71+AT71+AW71+AZ71+BC71</f>
        <v>111</v>
      </c>
      <c r="BO75" s="270"/>
      <c r="BP75" s="270"/>
      <c r="BQ75" s="270"/>
      <c r="BR75" s="270"/>
      <c r="BS75" s="270"/>
      <c r="BT75" s="119" t="s">
        <v>315</v>
      </c>
    </row>
    <row r="76" spans="1:80" ht="76.5" customHeight="1" x14ac:dyDescent="0.9">
      <c r="A76" s="380" t="s">
        <v>215</v>
      </c>
      <c r="B76" s="736" t="s">
        <v>154</v>
      </c>
      <c r="C76" s="737"/>
      <c r="D76" s="737"/>
      <c r="E76" s="737"/>
      <c r="F76" s="737"/>
      <c r="G76" s="737"/>
      <c r="H76" s="737"/>
      <c r="I76" s="737"/>
      <c r="J76" s="737"/>
      <c r="K76" s="737"/>
      <c r="L76" s="737"/>
      <c r="M76" s="738"/>
      <c r="N76" s="396">
        <v>3</v>
      </c>
      <c r="O76" s="384">
        <v>2</v>
      </c>
      <c r="P76" s="385">
        <f>SUM(AB76,AE76,AH76,AK76,AO76,AR76,AU76,AX76,BA76,BD76)</f>
        <v>220</v>
      </c>
      <c r="Q76" s="388"/>
      <c r="R76" s="430">
        <f>SUM(T76:AA76)</f>
        <v>84</v>
      </c>
      <c r="S76" s="430"/>
      <c r="T76" s="430">
        <v>50</v>
      </c>
      <c r="U76" s="430"/>
      <c r="V76" s="430"/>
      <c r="W76" s="430"/>
      <c r="X76" s="430">
        <v>34</v>
      </c>
      <c r="Y76" s="430"/>
      <c r="Z76" s="430"/>
      <c r="AA76" s="431"/>
      <c r="AB76" s="410"/>
      <c r="AC76" s="391"/>
      <c r="AD76" s="432"/>
      <c r="AE76" s="739">
        <v>100</v>
      </c>
      <c r="AF76" s="397">
        <v>50</v>
      </c>
      <c r="AG76" s="384">
        <v>3</v>
      </c>
      <c r="AH76" s="396">
        <f>AJ76*40</f>
        <v>120</v>
      </c>
      <c r="AI76" s="397">
        <v>34</v>
      </c>
      <c r="AJ76" s="395">
        <v>3</v>
      </c>
      <c r="AK76" s="398"/>
      <c r="AL76" s="399"/>
      <c r="AM76" s="397"/>
      <c r="AN76" s="432"/>
      <c r="AO76" s="396"/>
      <c r="AP76" s="397"/>
      <c r="AQ76" s="384"/>
      <c r="AR76" s="396"/>
      <c r="AS76" s="397"/>
      <c r="AT76" s="384"/>
      <c r="AU76" s="396"/>
      <c r="AV76" s="397"/>
      <c r="AW76" s="384"/>
      <c r="AX76" s="410"/>
      <c r="AY76" s="391"/>
      <c r="AZ76" s="432"/>
      <c r="BA76" s="396"/>
      <c r="BB76" s="397"/>
      <c r="BC76" s="384"/>
      <c r="BD76" s="410"/>
      <c r="BE76" s="391"/>
      <c r="BF76" s="464"/>
      <c r="BG76" s="402">
        <f>SUM(AD76,AG76,AJ76,AN76,AQ76,AT76,AW76,AZ76,BC76,BF76)</f>
        <v>6</v>
      </c>
      <c r="BH76" s="433"/>
      <c r="BI76" s="433"/>
    </row>
    <row r="77" spans="1:80" ht="76.5" customHeight="1" x14ac:dyDescent="0.9">
      <c r="A77" s="380" t="s">
        <v>216</v>
      </c>
      <c r="B77" s="428" t="s">
        <v>153</v>
      </c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396">
        <v>4</v>
      </c>
      <c r="O77" s="384"/>
      <c r="P77" s="385">
        <f>SUM(AB77,AE77,AH77,AK77,AO77,AR77,AU77,AX77,BA77,BD77)</f>
        <v>160</v>
      </c>
      <c r="Q77" s="388"/>
      <c r="R77" s="430">
        <f>SUM(T77:AA77)</f>
        <v>84</v>
      </c>
      <c r="S77" s="430"/>
      <c r="T77" s="430">
        <v>50</v>
      </c>
      <c r="U77" s="430"/>
      <c r="V77" s="430">
        <v>16</v>
      </c>
      <c r="W77" s="430"/>
      <c r="X77" s="430">
        <v>18</v>
      </c>
      <c r="Y77" s="430"/>
      <c r="Z77" s="430"/>
      <c r="AA77" s="431"/>
      <c r="AB77" s="410"/>
      <c r="AC77" s="391"/>
      <c r="AD77" s="392"/>
      <c r="AE77" s="396"/>
      <c r="AF77" s="397"/>
      <c r="AG77" s="740"/>
      <c r="AH77" s="396"/>
      <c r="AI77" s="397"/>
      <c r="AJ77" s="395"/>
      <c r="AK77" s="398">
        <f>AN77*40</f>
        <v>160</v>
      </c>
      <c r="AL77" s="399"/>
      <c r="AM77" s="397">
        <v>84</v>
      </c>
      <c r="AN77" s="395">
        <v>4</v>
      </c>
      <c r="AO77" s="396"/>
      <c r="AP77" s="397"/>
      <c r="AQ77" s="395"/>
      <c r="AR77" s="396"/>
      <c r="AS77" s="397"/>
      <c r="AT77" s="395"/>
      <c r="AU77" s="396"/>
      <c r="AV77" s="397"/>
      <c r="AW77" s="395"/>
      <c r="AX77" s="410"/>
      <c r="AY77" s="391"/>
      <c r="AZ77" s="432"/>
      <c r="BA77" s="396"/>
      <c r="BB77" s="397"/>
      <c r="BC77" s="384"/>
      <c r="BD77" s="410"/>
      <c r="BE77" s="391"/>
      <c r="BF77" s="401"/>
      <c r="BG77" s="402">
        <f>SUM(AD77,AG77,AJ77,AN77,AQ77,AT77,AW77,AZ77,BC77,BF77)</f>
        <v>4</v>
      </c>
      <c r="BH77" s="433"/>
      <c r="BI77" s="433"/>
    </row>
    <row r="78" spans="1:80" ht="146.25" customHeight="1" x14ac:dyDescent="1.05">
      <c r="A78" s="411" t="s">
        <v>280</v>
      </c>
      <c r="B78" s="721" t="s">
        <v>409</v>
      </c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741"/>
      <c r="O78" s="742"/>
      <c r="P78" s="722">
        <f>SUM(P79:Q87)</f>
        <v>916</v>
      </c>
      <c r="Q78" s="723"/>
      <c r="R78" s="723">
        <f>SUM(R79:S87)</f>
        <v>474</v>
      </c>
      <c r="S78" s="723"/>
      <c r="T78" s="723">
        <f>SUM(T79:U87)</f>
        <v>272</v>
      </c>
      <c r="U78" s="723"/>
      <c r="V78" s="723">
        <f>SUM(V79:W87)</f>
        <v>116</v>
      </c>
      <c r="W78" s="723"/>
      <c r="X78" s="723">
        <f>SUM(X79:Y87)</f>
        <v>86</v>
      </c>
      <c r="Y78" s="723"/>
      <c r="Z78" s="724">
        <f>SUM(Z79:AA87)</f>
        <v>0</v>
      </c>
      <c r="AA78" s="725"/>
      <c r="AB78" s="477">
        <f t="shared" ref="AB78:AJ78" si="42">SUM(AB79:AB87)</f>
        <v>108</v>
      </c>
      <c r="AC78" s="485">
        <f t="shared" si="42"/>
        <v>34</v>
      </c>
      <c r="AD78" s="421">
        <f t="shared" si="42"/>
        <v>3</v>
      </c>
      <c r="AE78" s="446">
        <f t="shared" si="42"/>
        <v>108</v>
      </c>
      <c r="AF78" s="447">
        <f t="shared" si="42"/>
        <v>68</v>
      </c>
      <c r="AG78" s="448">
        <f t="shared" si="42"/>
        <v>3</v>
      </c>
      <c r="AH78" s="446">
        <f t="shared" si="42"/>
        <v>216</v>
      </c>
      <c r="AI78" s="447">
        <f t="shared" si="42"/>
        <v>136</v>
      </c>
      <c r="AJ78" s="448">
        <f t="shared" si="42"/>
        <v>6</v>
      </c>
      <c r="AK78" s="408">
        <f>SUM(AK79:AL87)</f>
        <v>256</v>
      </c>
      <c r="AL78" s="474"/>
      <c r="AM78" s="447">
        <f t="shared" ref="AM78:BG78" si="43">SUM(AM79:AM87)</f>
        <v>136</v>
      </c>
      <c r="AN78" s="448">
        <f t="shared" si="43"/>
        <v>7</v>
      </c>
      <c r="AO78" s="453">
        <f t="shared" si="43"/>
        <v>0</v>
      </c>
      <c r="AP78" s="451">
        <f t="shared" si="43"/>
        <v>0</v>
      </c>
      <c r="AQ78" s="454">
        <f t="shared" si="43"/>
        <v>0</v>
      </c>
      <c r="AR78" s="446">
        <f t="shared" si="43"/>
        <v>228</v>
      </c>
      <c r="AS78" s="447">
        <f t="shared" si="43"/>
        <v>100</v>
      </c>
      <c r="AT78" s="448">
        <f t="shared" si="43"/>
        <v>6</v>
      </c>
      <c r="AU78" s="453">
        <f t="shared" si="43"/>
        <v>0</v>
      </c>
      <c r="AV78" s="451">
        <f t="shared" si="43"/>
        <v>0</v>
      </c>
      <c r="AW78" s="454">
        <f t="shared" si="43"/>
        <v>0</v>
      </c>
      <c r="AX78" s="455">
        <f t="shared" si="43"/>
        <v>0</v>
      </c>
      <c r="AY78" s="456">
        <f t="shared" si="43"/>
        <v>0</v>
      </c>
      <c r="AZ78" s="452">
        <f t="shared" si="43"/>
        <v>0</v>
      </c>
      <c r="BA78" s="446">
        <f t="shared" si="43"/>
        <v>0</v>
      </c>
      <c r="BB78" s="447">
        <f t="shared" si="43"/>
        <v>0</v>
      </c>
      <c r="BC78" s="448">
        <f t="shared" si="43"/>
        <v>0</v>
      </c>
      <c r="BD78" s="455">
        <f t="shared" si="43"/>
        <v>0</v>
      </c>
      <c r="BE78" s="456">
        <f t="shared" si="43"/>
        <v>0</v>
      </c>
      <c r="BF78" s="457">
        <f t="shared" si="43"/>
        <v>0</v>
      </c>
      <c r="BG78" s="743">
        <f t="shared" si="43"/>
        <v>25</v>
      </c>
      <c r="BH78" s="433"/>
      <c r="BI78" s="433"/>
    </row>
    <row r="79" spans="1:80" ht="74.25" x14ac:dyDescent="1.05">
      <c r="A79" s="380" t="s">
        <v>217</v>
      </c>
      <c r="B79" s="744" t="s">
        <v>187</v>
      </c>
      <c r="C79" s="744"/>
      <c r="D79" s="744"/>
      <c r="E79" s="744"/>
      <c r="F79" s="744"/>
      <c r="G79" s="744"/>
      <c r="H79" s="744"/>
      <c r="I79" s="744"/>
      <c r="J79" s="744"/>
      <c r="K79" s="744"/>
      <c r="L79" s="744"/>
      <c r="M79" s="744"/>
      <c r="N79" s="396"/>
      <c r="O79" s="384">
        <v>1</v>
      </c>
      <c r="P79" s="385">
        <f>SUM(AB79,AE79,AH79,AK79,AO79,AR79,AU79,AX79,BA79,BD79)</f>
        <v>108</v>
      </c>
      <c r="Q79" s="388"/>
      <c r="R79" s="471">
        <f t="shared" ref="R79:R84" si="44">SUM(T79:AA79)</f>
        <v>34</v>
      </c>
      <c r="S79" s="430"/>
      <c r="T79" s="430">
        <v>34</v>
      </c>
      <c r="U79" s="430"/>
      <c r="V79" s="430"/>
      <c r="W79" s="430"/>
      <c r="X79" s="430"/>
      <c r="Y79" s="430"/>
      <c r="Z79" s="430"/>
      <c r="AA79" s="431"/>
      <c r="AB79" s="410">
        <f>AD79*36</f>
        <v>108</v>
      </c>
      <c r="AC79" s="400">
        <f>R79</f>
        <v>34</v>
      </c>
      <c r="AD79" s="392">
        <v>3</v>
      </c>
      <c r="AE79" s="396"/>
      <c r="AF79" s="397"/>
      <c r="AG79" s="395"/>
      <c r="AH79" s="396"/>
      <c r="AI79" s="397"/>
      <c r="AJ79" s="395"/>
      <c r="AK79" s="405"/>
      <c r="AL79" s="406"/>
      <c r="AM79" s="467"/>
      <c r="AN79" s="468"/>
      <c r="AO79" s="396"/>
      <c r="AP79" s="397"/>
      <c r="AQ79" s="395"/>
      <c r="AR79" s="396"/>
      <c r="AS79" s="397"/>
      <c r="AT79" s="395"/>
      <c r="AU79" s="396"/>
      <c r="AV79" s="397"/>
      <c r="AW79" s="395"/>
      <c r="AX79" s="410"/>
      <c r="AY79" s="391"/>
      <c r="AZ79" s="432"/>
      <c r="BA79" s="396"/>
      <c r="BB79" s="397"/>
      <c r="BC79" s="384"/>
      <c r="BD79" s="410"/>
      <c r="BE79" s="391"/>
      <c r="BF79" s="401"/>
      <c r="BG79" s="402">
        <f t="shared" ref="BG79:BG85" si="45">SUM(AD79,AG79,AJ79,AN79,AQ79,AT79,AW79,AZ79,BC79,BF79)</f>
        <v>3</v>
      </c>
      <c r="BH79" s="510" t="s">
        <v>374</v>
      </c>
      <c r="BI79" s="433"/>
    </row>
    <row r="80" spans="1:80" ht="74.25" x14ac:dyDescent="0.9">
      <c r="A80" s="380" t="s">
        <v>218</v>
      </c>
      <c r="B80" s="745" t="s">
        <v>176</v>
      </c>
      <c r="C80" s="745"/>
      <c r="D80" s="745"/>
      <c r="E80" s="745"/>
      <c r="F80" s="745"/>
      <c r="G80" s="745"/>
      <c r="H80" s="745"/>
      <c r="I80" s="745"/>
      <c r="J80" s="745"/>
      <c r="K80" s="745"/>
      <c r="L80" s="745"/>
      <c r="M80" s="745"/>
      <c r="N80" s="396">
        <v>2</v>
      </c>
      <c r="O80" s="384"/>
      <c r="P80" s="385">
        <f t="shared" ref="P80:P87" si="46">SUM(AB80,AE80,AH80,AK80,AO80,AR80,AU80,AX80,BA80,BD80)</f>
        <v>108</v>
      </c>
      <c r="Q80" s="388"/>
      <c r="R80" s="471">
        <f t="shared" si="44"/>
        <v>68</v>
      </c>
      <c r="S80" s="430"/>
      <c r="T80" s="471">
        <v>34</v>
      </c>
      <c r="U80" s="471"/>
      <c r="V80" s="471">
        <v>34</v>
      </c>
      <c r="W80" s="471"/>
      <c r="X80" s="471"/>
      <c r="Y80" s="471"/>
      <c r="Z80" s="471"/>
      <c r="AA80" s="472"/>
      <c r="AB80" s="390"/>
      <c r="AC80" s="400"/>
      <c r="AD80" s="392"/>
      <c r="AE80" s="393">
        <f>AG80*36</f>
        <v>108</v>
      </c>
      <c r="AF80" s="394">
        <v>68</v>
      </c>
      <c r="AG80" s="395">
        <v>3</v>
      </c>
      <c r="AH80" s="393"/>
      <c r="AI80" s="394"/>
      <c r="AJ80" s="746"/>
      <c r="AK80" s="405"/>
      <c r="AL80" s="406"/>
      <c r="AM80" s="394"/>
      <c r="AN80" s="392"/>
      <c r="AO80" s="393"/>
      <c r="AP80" s="394"/>
      <c r="AQ80" s="395"/>
      <c r="AR80" s="393"/>
      <c r="AS80" s="394"/>
      <c r="AT80" s="395"/>
      <c r="AU80" s="393"/>
      <c r="AV80" s="394"/>
      <c r="AW80" s="395"/>
      <c r="AX80" s="390"/>
      <c r="AY80" s="400"/>
      <c r="AZ80" s="392"/>
      <c r="BA80" s="393"/>
      <c r="BB80" s="394"/>
      <c r="BC80" s="395"/>
      <c r="BD80" s="390"/>
      <c r="BE80" s="400"/>
      <c r="BF80" s="401"/>
      <c r="BG80" s="402">
        <f t="shared" si="45"/>
        <v>3</v>
      </c>
      <c r="BH80" s="747" t="s">
        <v>32</v>
      </c>
      <c r="BI80" s="747"/>
    </row>
    <row r="81" spans="1:770" ht="60.75" customHeight="1" x14ac:dyDescent="1.05">
      <c r="A81" s="380" t="s">
        <v>219</v>
      </c>
      <c r="B81" s="748" t="s">
        <v>180</v>
      </c>
      <c r="C81" s="748"/>
      <c r="D81" s="748"/>
      <c r="E81" s="748"/>
      <c r="F81" s="748"/>
      <c r="G81" s="748"/>
      <c r="H81" s="748"/>
      <c r="I81" s="748"/>
      <c r="J81" s="748"/>
      <c r="K81" s="748"/>
      <c r="L81" s="748"/>
      <c r="M81" s="748"/>
      <c r="N81" s="396"/>
      <c r="O81" s="384">
        <v>3</v>
      </c>
      <c r="P81" s="385">
        <f>SUM(AB81,AE81,AH81,AK81,AO81,AR81,AU81,AX81,BA81,BD81)</f>
        <v>108</v>
      </c>
      <c r="Q81" s="388"/>
      <c r="R81" s="471">
        <f t="shared" si="44"/>
        <v>68</v>
      </c>
      <c r="S81" s="430"/>
      <c r="T81" s="430">
        <v>34</v>
      </c>
      <c r="U81" s="430"/>
      <c r="V81" s="430">
        <v>34</v>
      </c>
      <c r="W81" s="430"/>
      <c r="X81" s="430"/>
      <c r="Y81" s="430"/>
      <c r="Z81" s="430"/>
      <c r="AA81" s="431"/>
      <c r="AB81" s="410"/>
      <c r="AC81" s="391"/>
      <c r="AD81" s="392"/>
      <c r="AE81" s="396"/>
      <c r="AF81" s="397"/>
      <c r="AG81" s="395"/>
      <c r="AH81" s="396">
        <f>AJ81*36</f>
        <v>108</v>
      </c>
      <c r="AI81" s="394">
        <f>R81</f>
        <v>68</v>
      </c>
      <c r="AJ81" s="395">
        <v>3</v>
      </c>
      <c r="AK81" s="405"/>
      <c r="AL81" s="406"/>
      <c r="AM81" s="467"/>
      <c r="AN81" s="468"/>
      <c r="AO81" s="396"/>
      <c r="AP81" s="397"/>
      <c r="AQ81" s="395"/>
      <c r="AR81" s="396"/>
      <c r="AS81" s="397"/>
      <c r="AT81" s="395"/>
      <c r="AU81" s="396"/>
      <c r="AV81" s="397"/>
      <c r="AW81" s="395"/>
      <c r="AX81" s="410"/>
      <c r="AY81" s="391"/>
      <c r="AZ81" s="432"/>
      <c r="BA81" s="396"/>
      <c r="BB81" s="397"/>
      <c r="BC81" s="384"/>
      <c r="BD81" s="410"/>
      <c r="BE81" s="391"/>
      <c r="BF81" s="401"/>
      <c r="BG81" s="402">
        <f>SUM(AD81,AG81,AJ81,AN81,AQ81,AT81,AW81,AZ81,BC81,BF81)</f>
        <v>3</v>
      </c>
      <c r="BH81" s="426" t="s">
        <v>359</v>
      </c>
      <c r="BI81" s="427"/>
    </row>
    <row r="82" spans="1:770" ht="74.25" x14ac:dyDescent="0.9">
      <c r="A82" s="461" t="s">
        <v>220</v>
      </c>
      <c r="B82" s="749" t="s">
        <v>178</v>
      </c>
      <c r="C82" s="749"/>
      <c r="D82" s="749"/>
      <c r="E82" s="749"/>
      <c r="F82" s="749"/>
      <c r="G82" s="749"/>
      <c r="H82" s="749"/>
      <c r="I82" s="749"/>
      <c r="J82" s="749"/>
      <c r="K82" s="749"/>
      <c r="L82" s="749"/>
      <c r="M82" s="749"/>
      <c r="N82" s="396">
        <v>3</v>
      </c>
      <c r="O82" s="384"/>
      <c r="P82" s="385">
        <f>SUM(AB82,AE82,AH82,AK82,AO82,AR82,AU82,AX82,BA82,BD82)</f>
        <v>108</v>
      </c>
      <c r="Q82" s="388"/>
      <c r="R82" s="406">
        <f t="shared" si="44"/>
        <v>68</v>
      </c>
      <c r="S82" s="399"/>
      <c r="T82" s="399">
        <v>34</v>
      </c>
      <c r="U82" s="399"/>
      <c r="V82" s="399">
        <v>16</v>
      </c>
      <c r="W82" s="399"/>
      <c r="X82" s="399">
        <v>18</v>
      </c>
      <c r="Y82" s="399"/>
      <c r="Z82" s="399"/>
      <c r="AA82" s="709"/>
      <c r="AB82" s="410"/>
      <c r="AC82" s="391"/>
      <c r="AD82" s="392"/>
      <c r="AE82" s="396"/>
      <c r="AF82" s="397"/>
      <c r="AG82" s="395"/>
      <c r="AH82" s="396">
        <f>AJ82*36</f>
        <v>108</v>
      </c>
      <c r="AI82" s="394">
        <f>R82</f>
        <v>68</v>
      </c>
      <c r="AJ82" s="395">
        <v>3</v>
      </c>
      <c r="AK82" s="405"/>
      <c r="AL82" s="406"/>
      <c r="AM82" s="397"/>
      <c r="AN82" s="395"/>
      <c r="AO82" s="396"/>
      <c r="AP82" s="397"/>
      <c r="AQ82" s="395"/>
      <c r="AR82" s="396"/>
      <c r="AS82" s="397"/>
      <c r="AT82" s="395"/>
      <c r="AU82" s="396"/>
      <c r="AV82" s="397"/>
      <c r="AW82" s="395"/>
      <c r="AX82" s="410"/>
      <c r="AY82" s="391"/>
      <c r="AZ82" s="432"/>
      <c r="BA82" s="396"/>
      <c r="BB82" s="397"/>
      <c r="BC82" s="384"/>
      <c r="BD82" s="396"/>
      <c r="BE82" s="397"/>
      <c r="BF82" s="493"/>
      <c r="BG82" s="494">
        <f>SUM(AD82,AG82,AJ82,AN82,AQ82,AT82,AW82,AZ82,BC82,BF82)</f>
        <v>3</v>
      </c>
      <c r="BH82" s="433" t="s">
        <v>31</v>
      </c>
      <c r="BI82" s="433"/>
    </row>
    <row r="83" spans="1:770" s="98" customFormat="1" ht="74.25" x14ac:dyDescent="0.9">
      <c r="A83" s="461" t="s">
        <v>221</v>
      </c>
      <c r="B83" s="749" t="s">
        <v>177</v>
      </c>
      <c r="C83" s="750"/>
      <c r="D83" s="750"/>
      <c r="E83" s="750"/>
      <c r="F83" s="750"/>
      <c r="G83" s="750"/>
      <c r="H83" s="750"/>
      <c r="I83" s="750"/>
      <c r="J83" s="750"/>
      <c r="K83" s="750"/>
      <c r="L83" s="750"/>
      <c r="M83" s="750"/>
      <c r="N83" s="396">
        <v>4</v>
      </c>
      <c r="O83" s="384"/>
      <c r="P83" s="489">
        <f t="shared" si="46"/>
        <v>108</v>
      </c>
      <c r="Q83" s="398"/>
      <c r="R83" s="406">
        <f t="shared" si="44"/>
        <v>68</v>
      </c>
      <c r="S83" s="399"/>
      <c r="T83" s="399">
        <v>34</v>
      </c>
      <c r="U83" s="399"/>
      <c r="V83" s="399"/>
      <c r="W83" s="399"/>
      <c r="X83" s="399">
        <v>34</v>
      </c>
      <c r="Y83" s="399"/>
      <c r="Z83" s="399"/>
      <c r="AA83" s="709"/>
      <c r="AB83" s="410"/>
      <c r="AC83" s="391"/>
      <c r="AD83" s="392"/>
      <c r="AE83" s="396"/>
      <c r="AF83" s="397"/>
      <c r="AG83" s="395"/>
      <c r="AH83" s="396"/>
      <c r="AI83" s="397"/>
      <c r="AJ83" s="395"/>
      <c r="AK83" s="405">
        <f>AN83*36</f>
        <v>108</v>
      </c>
      <c r="AL83" s="406"/>
      <c r="AM83" s="394">
        <v>68</v>
      </c>
      <c r="AN83" s="395">
        <v>3</v>
      </c>
      <c r="AO83" s="393"/>
      <c r="AP83" s="394"/>
      <c r="AQ83" s="395"/>
      <c r="AR83" s="393"/>
      <c r="AS83" s="394"/>
      <c r="AT83" s="395"/>
      <c r="AU83" s="393"/>
      <c r="AV83" s="394"/>
      <c r="AW83" s="395"/>
      <c r="AX83" s="390"/>
      <c r="AY83" s="400"/>
      <c r="AZ83" s="392"/>
      <c r="BA83" s="393"/>
      <c r="BB83" s="394"/>
      <c r="BC83" s="395"/>
      <c r="BD83" s="393"/>
      <c r="BE83" s="394"/>
      <c r="BF83" s="493"/>
      <c r="BG83" s="494">
        <f t="shared" si="45"/>
        <v>3</v>
      </c>
      <c r="BH83" s="433" t="s">
        <v>31</v>
      </c>
      <c r="BI83" s="433"/>
      <c r="BJ83" s="97"/>
      <c r="BK83" s="168"/>
      <c r="BL83" s="168"/>
      <c r="BM83" s="168"/>
      <c r="BN83" s="169"/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69"/>
      <c r="CA83" s="169"/>
      <c r="CB83" s="169"/>
    </row>
    <row r="84" spans="1:770" ht="64.5" customHeight="1" x14ac:dyDescent="0.9">
      <c r="A84" s="461" t="s">
        <v>222</v>
      </c>
      <c r="B84" s="749" t="s">
        <v>179</v>
      </c>
      <c r="C84" s="749"/>
      <c r="D84" s="749"/>
      <c r="E84" s="749"/>
      <c r="F84" s="749"/>
      <c r="G84" s="749"/>
      <c r="H84" s="749"/>
      <c r="I84" s="749"/>
      <c r="J84" s="749"/>
      <c r="K84" s="749"/>
      <c r="L84" s="749"/>
      <c r="M84" s="749"/>
      <c r="N84" s="396"/>
      <c r="O84" s="384">
        <v>4</v>
      </c>
      <c r="P84" s="489">
        <f t="shared" si="46"/>
        <v>108</v>
      </c>
      <c r="Q84" s="398"/>
      <c r="R84" s="406">
        <f t="shared" si="44"/>
        <v>68</v>
      </c>
      <c r="S84" s="399"/>
      <c r="T84" s="399">
        <v>34</v>
      </c>
      <c r="U84" s="399"/>
      <c r="V84" s="399"/>
      <c r="W84" s="399"/>
      <c r="X84" s="399">
        <v>34</v>
      </c>
      <c r="Y84" s="399"/>
      <c r="Z84" s="399"/>
      <c r="AA84" s="709"/>
      <c r="AB84" s="410"/>
      <c r="AC84" s="391"/>
      <c r="AD84" s="392"/>
      <c r="AE84" s="396"/>
      <c r="AF84" s="397"/>
      <c r="AG84" s="395"/>
      <c r="AH84" s="396"/>
      <c r="AI84" s="397"/>
      <c r="AJ84" s="395"/>
      <c r="AK84" s="405">
        <f>AN84*36</f>
        <v>108</v>
      </c>
      <c r="AL84" s="406"/>
      <c r="AM84" s="394">
        <f>R84</f>
        <v>68</v>
      </c>
      <c r="AN84" s="395">
        <v>3</v>
      </c>
      <c r="AO84" s="396"/>
      <c r="AP84" s="397"/>
      <c r="AQ84" s="395"/>
      <c r="AR84" s="396"/>
      <c r="AS84" s="397"/>
      <c r="AT84" s="395"/>
      <c r="AU84" s="396"/>
      <c r="AV84" s="397"/>
      <c r="AW84" s="395"/>
      <c r="AX84" s="410"/>
      <c r="AY84" s="391"/>
      <c r="AZ84" s="432"/>
      <c r="BA84" s="396"/>
      <c r="BB84" s="397"/>
      <c r="BC84" s="384"/>
      <c r="BD84" s="396"/>
      <c r="BE84" s="397"/>
      <c r="BF84" s="493"/>
      <c r="BG84" s="494">
        <f t="shared" si="45"/>
        <v>3</v>
      </c>
      <c r="BH84" s="660" t="s">
        <v>33</v>
      </c>
      <c r="BI84" s="751"/>
    </row>
    <row r="85" spans="1:770" ht="144" customHeight="1" x14ac:dyDescent="0.9">
      <c r="A85" s="380" t="s">
        <v>223</v>
      </c>
      <c r="B85" s="748" t="s">
        <v>281</v>
      </c>
      <c r="C85" s="748"/>
      <c r="D85" s="748"/>
      <c r="E85" s="748"/>
      <c r="F85" s="748"/>
      <c r="G85" s="748"/>
      <c r="H85" s="748"/>
      <c r="I85" s="748"/>
      <c r="J85" s="748"/>
      <c r="K85" s="748"/>
      <c r="L85" s="748"/>
      <c r="M85" s="748"/>
      <c r="N85" s="396"/>
      <c r="O85" s="384"/>
      <c r="P85" s="385">
        <f t="shared" si="46"/>
        <v>40</v>
      </c>
      <c r="Q85" s="388"/>
      <c r="R85" s="471"/>
      <c r="S85" s="430"/>
      <c r="T85" s="430"/>
      <c r="U85" s="430"/>
      <c r="V85" s="430"/>
      <c r="W85" s="430"/>
      <c r="X85" s="430"/>
      <c r="Y85" s="430"/>
      <c r="Z85" s="430"/>
      <c r="AA85" s="431"/>
      <c r="AB85" s="410"/>
      <c r="AC85" s="391"/>
      <c r="AD85" s="392"/>
      <c r="AE85" s="396"/>
      <c r="AF85" s="397"/>
      <c r="AG85" s="395"/>
      <c r="AH85" s="396"/>
      <c r="AI85" s="397"/>
      <c r="AJ85" s="395"/>
      <c r="AK85" s="398">
        <v>40</v>
      </c>
      <c r="AL85" s="399"/>
      <c r="AM85" s="397"/>
      <c r="AN85" s="392">
        <v>1</v>
      </c>
      <c r="AO85" s="396"/>
      <c r="AP85" s="397"/>
      <c r="AQ85" s="395"/>
      <c r="AR85" s="396"/>
      <c r="AS85" s="397"/>
      <c r="AT85" s="395"/>
      <c r="AU85" s="396"/>
      <c r="AV85" s="397"/>
      <c r="AW85" s="395"/>
      <c r="AX85" s="410"/>
      <c r="AY85" s="391"/>
      <c r="AZ85" s="432"/>
      <c r="BA85" s="396"/>
      <c r="BB85" s="397"/>
      <c r="BC85" s="384"/>
      <c r="BD85" s="410"/>
      <c r="BE85" s="391"/>
      <c r="BF85" s="401"/>
      <c r="BG85" s="402">
        <f t="shared" si="45"/>
        <v>1</v>
      </c>
      <c r="BH85" s="752" t="s">
        <v>415</v>
      </c>
      <c r="BI85" s="753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61"/>
      <c r="BY85" s="161"/>
      <c r="BZ85" s="161"/>
      <c r="CA85" s="161"/>
      <c r="CB85" s="161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  <c r="KZ85" s="8"/>
      <c r="LA85" s="8"/>
      <c r="LB85" s="8"/>
      <c r="LC85" s="8"/>
      <c r="LD85" s="8"/>
      <c r="LE85" s="8"/>
      <c r="LF85" s="8"/>
      <c r="LG85" s="8"/>
      <c r="LH85" s="8"/>
      <c r="LI85" s="8"/>
      <c r="LJ85" s="8"/>
      <c r="LK85" s="8"/>
      <c r="LL85" s="8"/>
      <c r="LM85" s="8"/>
      <c r="LN85" s="8"/>
      <c r="LO85" s="8"/>
      <c r="LP85" s="8"/>
      <c r="LQ85" s="8"/>
      <c r="LR85" s="8"/>
      <c r="LS85" s="8"/>
      <c r="LT85" s="8"/>
      <c r="LU85" s="8"/>
      <c r="LV85" s="8"/>
      <c r="LW85" s="8"/>
      <c r="LX85" s="8"/>
      <c r="LY85" s="8"/>
      <c r="LZ85" s="8"/>
      <c r="MA85" s="8"/>
      <c r="MB85" s="8"/>
      <c r="MC85" s="8"/>
      <c r="MD85" s="8"/>
      <c r="ME85" s="8"/>
      <c r="MF85" s="8"/>
      <c r="MG85" s="8"/>
      <c r="MH85" s="8"/>
      <c r="MI85" s="8"/>
      <c r="MJ85" s="8"/>
      <c r="MK85" s="8"/>
      <c r="ML85" s="8"/>
      <c r="MM85" s="8"/>
      <c r="MN85" s="8"/>
      <c r="MO85" s="8"/>
      <c r="MP85" s="8"/>
      <c r="MQ85" s="8"/>
      <c r="MR85" s="8"/>
      <c r="MS85" s="8"/>
      <c r="MT85" s="8"/>
      <c r="MU85" s="8"/>
      <c r="MV85" s="8"/>
      <c r="MW85" s="8"/>
      <c r="MX85" s="8"/>
      <c r="MY85" s="8"/>
      <c r="MZ85" s="8"/>
      <c r="NA85" s="8"/>
      <c r="NB85" s="8"/>
      <c r="NC85" s="8"/>
      <c r="ND85" s="8"/>
      <c r="NE85" s="8"/>
      <c r="NF85" s="8"/>
      <c r="NG85" s="8"/>
      <c r="NH85" s="8"/>
      <c r="NI85" s="8"/>
      <c r="NJ85" s="8"/>
      <c r="NK85" s="8"/>
      <c r="NL85" s="8"/>
      <c r="NM85" s="8"/>
      <c r="NN85" s="8"/>
      <c r="NO85" s="8"/>
      <c r="NP85" s="8"/>
      <c r="NQ85" s="8"/>
      <c r="NR85" s="8"/>
      <c r="NS85" s="8"/>
      <c r="NT85" s="8"/>
      <c r="NU85" s="8"/>
      <c r="NV85" s="8"/>
      <c r="NW85" s="8"/>
      <c r="NX85" s="8"/>
      <c r="NY85" s="8"/>
      <c r="NZ85" s="8"/>
      <c r="OA85" s="8"/>
      <c r="OB85" s="8"/>
      <c r="OC85" s="8"/>
      <c r="OD85" s="8"/>
      <c r="OE85" s="8"/>
      <c r="OF85" s="8"/>
      <c r="OG85" s="8"/>
      <c r="OH85" s="8"/>
      <c r="OI85" s="8"/>
      <c r="OJ85" s="8"/>
      <c r="OK85" s="8"/>
      <c r="OL85" s="8"/>
      <c r="OM85" s="8"/>
      <c r="ON85" s="8"/>
      <c r="OO85" s="8"/>
      <c r="OP85" s="8"/>
      <c r="OQ85" s="8"/>
      <c r="OR85" s="8"/>
      <c r="OS85" s="8"/>
      <c r="OT85" s="8"/>
      <c r="OU85" s="8"/>
      <c r="OV85" s="8"/>
      <c r="OW85" s="8"/>
      <c r="OX85" s="8"/>
      <c r="OY85" s="8"/>
      <c r="OZ85" s="8"/>
      <c r="PA85" s="8"/>
      <c r="PB85" s="8"/>
      <c r="PC85" s="8"/>
      <c r="PD85" s="8"/>
      <c r="PE85" s="8"/>
      <c r="PF85" s="8"/>
      <c r="PG85" s="8"/>
      <c r="PH85" s="8"/>
      <c r="PI85" s="8"/>
      <c r="PJ85" s="8"/>
      <c r="PK85" s="8"/>
      <c r="PL85" s="8"/>
      <c r="PM85" s="8"/>
      <c r="PN85" s="8"/>
      <c r="PO85" s="8"/>
      <c r="PP85" s="8"/>
      <c r="PQ85" s="8"/>
      <c r="PR85" s="8"/>
      <c r="PS85" s="8"/>
      <c r="PT85" s="8"/>
      <c r="PU85" s="8"/>
      <c r="PV85" s="8"/>
      <c r="PW85" s="8"/>
      <c r="PX85" s="8"/>
      <c r="PY85" s="8"/>
      <c r="PZ85" s="8"/>
      <c r="QA85" s="8"/>
      <c r="QB85" s="8"/>
      <c r="QC85" s="8"/>
      <c r="QD85" s="8"/>
      <c r="QE85" s="8"/>
      <c r="QF85" s="8"/>
      <c r="QG85" s="8"/>
      <c r="QH85" s="8"/>
      <c r="QI85" s="8"/>
      <c r="QJ85" s="8"/>
      <c r="QK85" s="8"/>
      <c r="QL85" s="8"/>
      <c r="QM85" s="8"/>
      <c r="QN85" s="8"/>
      <c r="QO85" s="8"/>
      <c r="QP85" s="8"/>
      <c r="QQ85" s="8"/>
      <c r="QR85" s="8"/>
      <c r="QS85" s="8"/>
      <c r="QT85" s="8"/>
      <c r="QU85" s="8"/>
      <c r="QV85" s="8"/>
      <c r="QW85" s="8"/>
      <c r="QX85" s="8"/>
      <c r="QY85" s="8"/>
      <c r="QZ85" s="8"/>
      <c r="RA85" s="8"/>
      <c r="RB85" s="8"/>
      <c r="RC85" s="8"/>
      <c r="RD85" s="8"/>
      <c r="RE85" s="8"/>
      <c r="RF85" s="8"/>
      <c r="RG85" s="8"/>
      <c r="RH85" s="8"/>
      <c r="RI85" s="8"/>
      <c r="RJ85" s="8"/>
      <c r="RK85" s="8"/>
      <c r="RL85" s="8"/>
      <c r="RM85" s="8"/>
      <c r="RN85" s="8"/>
      <c r="RO85" s="8"/>
      <c r="RP85" s="8"/>
      <c r="RQ85" s="8"/>
      <c r="RR85" s="8"/>
      <c r="RS85" s="8"/>
      <c r="RT85" s="8"/>
      <c r="RU85" s="8"/>
      <c r="RV85" s="8"/>
      <c r="RW85" s="8"/>
      <c r="RX85" s="8"/>
      <c r="RY85" s="8"/>
      <c r="RZ85" s="8"/>
      <c r="SA85" s="8"/>
      <c r="SB85" s="8"/>
      <c r="SC85" s="8"/>
      <c r="SD85" s="8"/>
      <c r="SE85" s="8"/>
      <c r="SF85" s="8"/>
      <c r="SG85" s="8"/>
      <c r="SH85" s="8"/>
      <c r="SI85" s="8"/>
      <c r="SJ85" s="8"/>
      <c r="SK85" s="8"/>
      <c r="SL85" s="8"/>
      <c r="SM85" s="8"/>
      <c r="SN85" s="8"/>
      <c r="SO85" s="8"/>
      <c r="SP85" s="8"/>
      <c r="SQ85" s="8"/>
      <c r="SR85" s="8"/>
      <c r="SS85" s="8"/>
      <c r="ST85" s="8"/>
      <c r="SU85" s="8"/>
      <c r="SV85" s="8"/>
      <c r="SW85" s="8"/>
      <c r="SX85" s="8"/>
      <c r="SY85" s="8"/>
      <c r="SZ85" s="8"/>
      <c r="TA85" s="8"/>
      <c r="TB85" s="8"/>
      <c r="TC85" s="8"/>
      <c r="TD85" s="8"/>
      <c r="TE85" s="8"/>
      <c r="TF85" s="8"/>
      <c r="TG85" s="8"/>
      <c r="TH85" s="8"/>
      <c r="TI85" s="8"/>
      <c r="TJ85" s="8"/>
      <c r="TK85" s="8"/>
      <c r="TL85" s="8"/>
      <c r="TM85" s="8"/>
      <c r="TN85" s="8"/>
      <c r="TO85" s="8"/>
      <c r="TP85" s="8"/>
      <c r="TQ85" s="8"/>
      <c r="TR85" s="8"/>
      <c r="TS85" s="8"/>
      <c r="TT85" s="8"/>
      <c r="TU85" s="8"/>
      <c r="TV85" s="8"/>
      <c r="TW85" s="8"/>
      <c r="TX85" s="8"/>
      <c r="TY85" s="8"/>
      <c r="TZ85" s="8"/>
      <c r="UA85" s="8"/>
      <c r="UB85" s="8"/>
      <c r="UC85" s="8"/>
      <c r="UD85" s="8"/>
      <c r="UE85" s="8"/>
      <c r="UF85" s="8"/>
      <c r="UG85" s="8"/>
      <c r="UH85" s="8"/>
      <c r="UI85" s="8"/>
      <c r="UJ85" s="8"/>
      <c r="UK85" s="8"/>
      <c r="UL85" s="8"/>
      <c r="UM85" s="8"/>
      <c r="UN85" s="8"/>
      <c r="UO85" s="8"/>
      <c r="UP85" s="8"/>
      <c r="UQ85" s="8"/>
      <c r="UR85" s="8"/>
      <c r="US85" s="8"/>
      <c r="UT85" s="8"/>
      <c r="UU85" s="8"/>
      <c r="UV85" s="8"/>
      <c r="UW85" s="8"/>
      <c r="UX85" s="8"/>
      <c r="UY85" s="8"/>
      <c r="UZ85" s="8"/>
      <c r="VA85" s="8"/>
      <c r="VB85" s="8"/>
      <c r="VC85" s="8"/>
      <c r="VD85" s="8"/>
      <c r="VE85" s="8"/>
      <c r="VF85" s="8"/>
      <c r="VG85" s="8"/>
      <c r="VH85" s="8"/>
      <c r="VI85" s="8"/>
      <c r="VJ85" s="8"/>
      <c r="VK85" s="8"/>
      <c r="VL85" s="8"/>
      <c r="VM85" s="8"/>
      <c r="VN85" s="8"/>
      <c r="VO85" s="8"/>
      <c r="VP85" s="8"/>
      <c r="VQ85" s="8"/>
      <c r="VR85" s="8"/>
      <c r="VS85" s="8"/>
      <c r="VT85" s="8"/>
      <c r="VU85" s="8"/>
      <c r="VV85" s="8"/>
      <c r="VW85" s="8"/>
      <c r="VX85" s="8"/>
      <c r="VY85" s="8"/>
      <c r="VZ85" s="8"/>
      <c r="WA85" s="8"/>
      <c r="WB85" s="8"/>
      <c r="WC85" s="8"/>
      <c r="WD85" s="8"/>
      <c r="WE85" s="8"/>
      <c r="WF85" s="8"/>
      <c r="WG85" s="8"/>
      <c r="WH85" s="8"/>
      <c r="WI85" s="8"/>
      <c r="WJ85" s="8"/>
      <c r="WK85" s="8"/>
      <c r="WL85" s="8"/>
      <c r="WM85" s="8"/>
      <c r="WN85" s="8"/>
      <c r="WO85" s="8"/>
      <c r="WP85" s="8"/>
      <c r="WQ85" s="8"/>
      <c r="WR85" s="8"/>
      <c r="WS85" s="8"/>
      <c r="WT85" s="8"/>
      <c r="WU85" s="8"/>
      <c r="WV85" s="8"/>
      <c r="WW85" s="8"/>
      <c r="WX85" s="8"/>
      <c r="WY85" s="8"/>
      <c r="WZ85" s="8"/>
      <c r="XA85" s="8"/>
      <c r="XB85" s="8"/>
      <c r="XC85" s="8"/>
      <c r="XD85" s="8"/>
      <c r="XE85" s="8"/>
      <c r="XF85" s="8"/>
      <c r="XG85" s="8"/>
      <c r="XH85" s="8"/>
      <c r="XI85" s="8"/>
      <c r="XJ85" s="8"/>
      <c r="XK85" s="8"/>
      <c r="XL85" s="8"/>
      <c r="XM85" s="8"/>
      <c r="XN85" s="8"/>
      <c r="XO85" s="8"/>
      <c r="XP85" s="8"/>
      <c r="XQ85" s="8"/>
      <c r="XR85" s="8"/>
      <c r="XS85" s="8"/>
      <c r="XT85" s="8"/>
      <c r="XU85" s="8"/>
      <c r="XV85" s="8"/>
      <c r="XW85" s="8"/>
      <c r="XX85" s="8"/>
      <c r="XY85" s="8"/>
      <c r="XZ85" s="8"/>
      <c r="YA85" s="8"/>
      <c r="YB85" s="8"/>
      <c r="YC85" s="8"/>
      <c r="YD85" s="8"/>
      <c r="YE85" s="8"/>
      <c r="YF85" s="8"/>
      <c r="YG85" s="8"/>
      <c r="YH85" s="8"/>
      <c r="YI85" s="8"/>
      <c r="YJ85" s="8"/>
      <c r="YK85" s="8"/>
      <c r="YL85" s="8"/>
      <c r="YM85" s="8"/>
      <c r="YN85" s="8"/>
      <c r="YO85" s="8"/>
      <c r="YP85" s="8"/>
      <c r="YQ85" s="8"/>
      <c r="YR85" s="8"/>
      <c r="YS85" s="8"/>
      <c r="YT85" s="8"/>
      <c r="YU85" s="8"/>
      <c r="YV85" s="8"/>
      <c r="YW85" s="8"/>
      <c r="YX85" s="8"/>
      <c r="YY85" s="8"/>
      <c r="YZ85" s="8"/>
      <c r="ZA85" s="8"/>
      <c r="ZB85" s="8"/>
      <c r="ZC85" s="8"/>
      <c r="ZD85" s="8"/>
      <c r="ZE85" s="8"/>
      <c r="ZF85" s="8"/>
      <c r="ZG85" s="8"/>
      <c r="ZH85" s="8"/>
      <c r="ZI85" s="8"/>
      <c r="ZJ85" s="8"/>
      <c r="ZK85" s="8"/>
      <c r="ZL85" s="8"/>
      <c r="ZM85" s="8"/>
      <c r="ZN85" s="8"/>
      <c r="ZO85" s="8"/>
      <c r="ZP85" s="8"/>
      <c r="ZQ85" s="8"/>
      <c r="ZR85" s="8"/>
      <c r="ZS85" s="8"/>
      <c r="ZT85" s="8"/>
      <c r="ZU85" s="8"/>
      <c r="ZV85" s="8"/>
      <c r="ZW85" s="8"/>
      <c r="ZX85" s="8"/>
      <c r="ZY85" s="8"/>
      <c r="ZZ85" s="8"/>
      <c r="AAA85" s="8"/>
      <c r="AAB85" s="8"/>
      <c r="AAC85" s="8"/>
      <c r="AAD85" s="8"/>
      <c r="AAE85" s="8"/>
      <c r="AAF85" s="8"/>
      <c r="AAG85" s="8"/>
      <c r="AAH85" s="8"/>
      <c r="AAI85" s="8"/>
      <c r="AAJ85" s="8"/>
      <c r="AAK85" s="8"/>
      <c r="AAL85" s="8"/>
      <c r="AAM85" s="8"/>
      <c r="AAN85" s="8"/>
      <c r="AAO85" s="8"/>
      <c r="AAP85" s="8"/>
      <c r="AAQ85" s="8"/>
      <c r="AAR85" s="8"/>
      <c r="AAS85" s="8"/>
      <c r="AAT85" s="8"/>
      <c r="AAU85" s="8"/>
      <c r="AAV85" s="8"/>
      <c r="AAW85" s="8"/>
      <c r="AAX85" s="8"/>
      <c r="AAY85" s="8"/>
      <c r="AAZ85" s="8"/>
      <c r="ABA85" s="8"/>
      <c r="ABB85" s="8"/>
      <c r="ABC85" s="8"/>
      <c r="ABD85" s="8"/>
      <c r="ABE85" s="8"/>
      <c r="ABF85" s="8"/>
      <c r="ABG85" s="8"/>
      <c r="ABH85" s="8"/>
      <c r="ABI85" s="8"/>
      <c r="ABJ85" s="8"/>
      <c r="ABK85" s="8"/>
      <c r="ABL85" s="8"/>
      <c r="ABM85" s="8"/>
      <c r="ABN85" s="8"/>
      <c r="ABO85" s="8"/>
      <c r="ABP85" s="8"/>
      <c r="ABQ85" s="8"/>
      <c r="ABR85" s="8"/>
      <c r="ABS85" s="8"/>
      <c r="ABT85" s="8"/>
      <c r="ABU85" s="8"/>
      <c r="ABV85" s="8"/>
      <c r="ABW85" s="8"/>
      <c r="ABX85" s="8"/>
      <c r="ABY85" s="8"/>
      <c r="ABZ85" s="8"/>
      <c r="ACA85" s="8"/>
      <c r="ACB85" s="8"/>
      <c r="ACC85" s="8"/>
      <c r="ACD85" s="8"/>
      <c r="ACE85" s="8"/>
      <c r="ACF85" s="8"/>
      <c r="ACG85" s="8"/>
      <c r="ACH85" s="8"/>
      <c r="ACI85" s="8"/>
      <c r="ACJ85" s="8"/>
      <c r="ACK85" s="8"/>
      <c r="ACL85" s="8"/>
      <c r="ACM85" s="8"/>
      <c r="ACN85" s="8"/>
      <c r="ACO85" s="8"/>
      <c r="ACP85" s="8"/>
    </row>
    <row r="86" spans="1:770" s="96" customFormat="1" ht="74.25" x14ac:dyDescent="0.9">
      <c r="A86" s="461" t="s">
        <v>234</v>
      </c>
      <c r="B86" s="749" t="s">
        <v>183</v>
      </c>
      <c r="C86" s="749"/>
      <c r="D86" s="749"/>
      <c r="E86" s="749"/>
      <c r="F86" s="749"/>
      <c r="G86" s="749"/>
      <c r="H86" s="749"/>
      <c r="I86" s="749"/>
      <c r="J86" s="749"/>
      <c r="K86" s="749"/>
      <c r="L86" s="749"/>
      <c r="M86" s="749"/>
      <c r="N86" s="396">
        <v>6</v>
      </c>
      <c r="O86" s="384"/>
      <c r="P86" s="385">
        <f t="shared" si="46"/>
        <v>120</v>
      </c>
      <c r="Q86" s="388"/>
      <c r="R86" s="406">
        <f>SUM(T86:AA86)</f>
        <v>50</v>
      </c>
      <c r="S86" s="399"/>
      <c r="T86" s="399">
        <v>34</v>
      </c>
      <c r="U86" s="399"/>
      <c r="V86" s="399">
        <v>16</v>
      </c>
      <c r="W86" s="399"/>
      <c r="X86" s="399"/>
      <c r="Y86" s="399"/>
      <c r="Z86" s="399"/>
      <c r="AA86" s="709"/>
      <c r="AB86" s="410"/>
      <c r="AC86" s="391"/>
      <c r="AD86" s="392"/>
      <c r="AE86" s="396"/>
      <c r="AF86" s="397"/>
      <c r="AG86" s="395"/>
      <c r="AH86" s="396"/>
      <c r="AI86" s="397"/>
      <c r="AJ86" s="395"/>
      <c r="AK86" s="405"/>
      <c r="AL86" s="406"/>
      <c r="AM86" s="397"/>
      <c r="AN86" s="395"/>
      <c r="AO86" s="396"/>
      <c r="AP86" s="397"/>
      <c r="AQ86" s="395"/>
      <c r="AR86" s="396">
        <f>AT86*40</f>
        <v>120</v>
      </c>
      <c r="AS86" s="394">
        <v>50</v>
      </c>
      <c r="AT86" s="395">
        <v>3</v>
      </c>
      <c r="AU86" s="396"/>
      <c r="AV86" s="397"/>
      <c r="AW86" s="395"/>
      <c r="AX86" s="410"/>
      <c r="AY86" s="391"/>
      <c r="AZ86" s="432"/>
      <c r="BA86" s="396"/>
      <c r="BB86" s="397"/>
      <c r="BC86" s="384"/>
      <c r="BD86" s="396"/>
      <c r="BE86" s="397"/>
      <c r="BF86" s="493"/>
      <c r="BG86" s="494">
        <f>SUM(AD86,AG86,AJ86,AN86,AQ86,AT86,AW86,AZ86,BC86,BF86)</f>
        <v>3</v>
      </c>
      <c r="BH86" s="511" t="s">
        <v>34</v>
      </c>
      <c r="BI86" s="511"/>
      <c r="BJ86" s="95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95"/>
      <c r="DM86" s="95"/>
      <c r="DN86" s="95"/>
      <c r="DO86" s="95"/>
      <c r="DP86" s="95"/>
      <c r="DQ86" s="95"/>
      <c r="DR86" s="95"/>
      <c r="DS86" s="95"/>
      <c r="DT86" s="95"/>
      <c r="DU86" s="95"/>
      <c r="DV86" s="95"/>
      <c r="DW86" s="95"/>
      <c r="DX86" s="95"/>
      <c r="DY86" s="95"/>
      <c r="DZ86" s="95"/>
      <c r="EA86" s="95"/>
      <c r="EB86" s="95"/>
      <c r="EC86" s="95"/>
      <c r="ED86" s="95"/>
      <c r="EE86" s="95"/>
      <c r="EF86" s="95"/>
      <c r="EG86" s="95"/>
      <c r="EH86" s="95"/>
      <c r="EI86" s="95"/>
      <c r="EJ86" s="95"/>
      <c r="EK86" s="95"/>
      <c r="EL86" s="95"/>
      <c r="EM86" s="95"/>
      <c r="EN86" s="95"/>
      <c r="EO86" s="95"/>
      <c r="EP86" s="95"/>
      <c r="EQ86" s="95"/>
      <c r="ER86" s="95"/>
      <c r="ES86" s="95"/>
      <c r="ET86" s="95"/>
      <c r="EU86" s="95"/>
      <c r="EV86" s="95"/>
      <c r="EW86" s="95"/>
      <c r="EX86" s="95"/>
      <c r="EY86" s="95"/>
      <c r="EZ86" s="95"/>
      <c r="FA86" s="95"/>
      <c r="FB86" s="95"/>
      <c r="FC86" s="95"/>
      <c r="FD86" s="95"/>
      <c r="FE86" s="95"/>
      <c r="FF86" s="95"/>
      <c r="FG86" s="95"/>
      <c r="FH86" s="95"/>
      <c r="FI86" s="95"/>
      <c r="FJ86" s="95"/>
      <c r="FK86" s="95"/>
      <c r="FL86" s="95"/>
      <c r="FM86" s="95"/>
      <c r="FN86" s="95"/>
      <c r="FO86" s="95"/>
      <c r="FP86" s="95"/>
      <c r="FQ86" s="95"/>
      <c r="FR86" s="95"/>
      <c r="FS86" s="95"/>
      <c r="FT86" s="95"/>
      <c r="FU86" s="95"/>
      <c r="FV86" s="95"/>
      <c r="FW86" s="95"/>
      <c r="FX86" s="95"/>
      <c r="FY86" s="95"/>
      <c r="FZ86" s="95"/>
      <c r="GA86" s="95"/>
      <c r="GB86" s="95"/>
      <c r="GC86" s="95"/>
      <c r="GD86" s="95"/>
      <c r="GE86" s="95"/>
      <c r="GF86" s="95"/>
      <c r="GG86" s="95"/>
      <c r="GH86" s="95"/>
      <c r="GI86" s="95"/>
      <c r="GJ86" s="95"/>
      <c r="GK86" s="95"/>
      <c r="GL86" s="95"/>
      <c r="GM86" s="95"/>
      <c r="GN86" s="95"/>
      <c r="GO86" s="95"/>
      <c r="GP86" s="95"/>
      <c r="GQ86" s="95"/>
      <c r="GR86" s="95"/>
      <c r="GS86" s="95"/>
      <c r="GT86" s="95"/>
      <c r="GU86" s="95"/>
      <c r="GV86" s="95"/>
      <c r="GW86" s="95"/>
      <c r="GX86" s="95"/>
      <c r="GY86" s="95"/>
      <c r="GZ86" s="95"/>
      <c r="HA86" s="95"/>
      <c r="HB86" s="95"/>
      <c r="HC86" s="95"/>
      <c r="HD86" s="95"/>
      <c r="HE86" s="95"/>
      <c r="HF86" s="95"/>
      <c r="HG86" s="95"/>
      <c r="HH86" s="95"/>
      <c r="HI86" s="95"/>
      <c r="HJ86" s="95"/>
      <c r="HK86" s="95"/>
      <c r="HL86" s="95"/>
      <c r="HM86" s="95"/>
      <c r="HN86" s="95"/>
      <c r="HO86" s="95"/>
      <c r="HP86" s="95"/>
      <c r="HQ86" s="95"/>
      <c r="HR86" s="95"/>
      <c r="HS86" s="95"/>
      <c r="HT86" s="95"/>
      <c r="HU86" s="95"/>
      <c r="HV86" s="95"/>
      <c r="HW86" s="95"/>
      <c r="HX86" s="95"/>
      <c r="HY86" s="95"/>
      <c r="HZ86" s="95"/>
      <c r="IA86" s="95"/>
      <c r="IB86" s="95"/>
      <c r="IC86" s="95"/>
      <c r="ID86" s="95"/>
      <c r="IE86" s="95"/>
      <c r="IF86" s="95"/>
      <c r="IG86" s="95"/>
      <c r="IH86" s="95"/>
      <c r="II86" s="95"/>
      <c r="IJ86" s="95"/>
      <c r="IK86" s="95"/>
      <c r="IL86" s="95"/>
      <c r="IM86" s="95"/>
      <c r="IN86" s="95"/>
      <c r="IO86" s="95"/>
      <c r="IP86" s="95"/>
      <c r="IQ86" s="95"/>
      <c r="IR86" s="95"/>
      <c r="IS86" s="95"/>
      <c r="IT86" s="95"/>
      <c r="IU86" s="95"/>
      <c r="IV86" s="95"/>
      <c r="IW86" s="95"/>
      <c r="IX86" s="95"/>
      <c r="IY86" s="95"/>
      <c r="IZ86" s="95"/>
      <c r="JA86" s="95"/>
      <c r="JB86" s="95"/>
      <c r="JC86" s="95"/>
      <c r="JD86" s="95"/>
      <c r="JE86" s="95"/>
      <c r="JF86" s="95"/>
      <c r="JG86" s="95"/>
      <c r="JH86" s="95"/>
      <c r="JI86" s="95"/>
      <c r="JJ86" s="95"/>
      <c r="JK86" s="95"/>
      <c r="JL86" s="95"/>
      <c r="JM86" s="95"/>
      <c r="JN86" s="95"/>
      <c r="JO86" s="95"/>
      <c r="JP86" s="95"/>
      <c r="JQ86" s="95"/>
      <c r="JR86" s="95"/>
      <c r="JS86" s="95"/>
      <c r="JT86" s="95"/>
      <c r="JU86" s="95"/>
      <c r="JV86" s="95"/>
      <c r="JW86" s="95"/>
      <c r="JX86" s="95"/>
      <c r="JY86" s="95"/>
      <c r="JZ86" s="95"/>
      <c r="KA86" s="95"/>
      <c r="KB86" s="95"/>
      <c r="KC86" s="95"/>
      <c r="KD86" s="95"/>
      <c r="KE86" s="95"/>
      <c r="KF86" s="95"/>
      <c r="KG86" s="95"/>
      <c r="KH86" s="95"/>
      <c r="KI86" s="95"/>
      <c r="KJ86" s="95"/>
      <c r="KK86" s="95"/>
      <c r="KL86" s="95"/>
      <c r="KM86" s="95"/>
      <c r="KN86" s="95"/>
      <c r="KO86" s="95"/>
      <c r="KP86" s="95"/>
      <c r="KQ86" s="95"/>
      <c r="KR86" s="95"/>
      <c r="KS86" s="95"/>
      <c r="KT86" s="95"/>
      <c r="KU86" s="95"/>
      <c r="KV86" s="95"/>
      <c r="KW86" s="95"/>
      <c r="KX86" s="95"/>
      <c r="KY86" s="95"/>
      <c r="KZ86" s="95"/>
      <c r="LA86" s="95"/>
      <c r="LB86" s="95"/>
      <c r="LC86" s="95"/>
      <c r="LD86" s="95"/>
      <c r="LE86" s="95"/>
      <c r="LF86" s="95"/>
      <c r="LG86" s="95"/>
      <c r="LH86" s="95"/>
      <c r="LI86" s="95"/>
      <c r="LJ86" s="95"/>
      <c r="LK86" s="95"/>
      <c r="LL86" s="95"/>
      <c r="LM86" s="95"/>
      <c r="LN86" s="95"/>
      <c r="LO86" s="95"/>
      <c r="LP86" s="95"/>
      <c r="LQ86" s="95"/>
      <c r="LR86" s="95"/>
      <c r="LS86" s="95"/>
      <c r="LT86" s="95"/>
      <c r="LU86" s="95"/>
      <c r="LV86" s="95"/>
      <c r="LW86" s="95"/>
      <c r="LX86" s="95"/>
      <c r="LY86" s="95"/>
      <c r="LZ86" s="95"/>
      <c r="MA86" s="95"/>
      <c r="MB86" s="95"/>
      <c r="MC86" s="95"/>
      <c r="MD86" s="95"/>
      <c r="ME86" s="95"/>
      <c r="MF86" s="95"/>
      <c r="MG86" s="95"/>
      <c r="MH86" s="95"/>
      <c r="MI86" s="95"/>
      <c r="MJ86" s="95"/>
      <c r="MK86" s="95"/>
      <c r="ML86" s="95"/>
      <c r="MM86" s="95"/>
      <c r="MN86" s="95"/>
      <c r="MO86" s="95"/>
      <c r="MP86" s="95"/>
      <c r="MQ86" s="95"/>
      <c r="MR86" s="95"/>
      <c r="MS86" s="95"/>
      <c r="MT86" s="95"/>
      <c r="MU86" s="95"/>
      <c r="MV86" s="95"/>
      <c r="MW86" s="95"/>
      <c r="MX86" s="95"/>
      <c r="MY86" s="95"/>
      <c r="MZ86" s="95"/>
      <c r="NA86" s="95"/>
      <c r="NB86" s="95"/>
      <c r="NC86" s="95"/>
      <c r="ND86" s="95"/>
      <c r="NE86" s="95"/>
      <c r="NF86" s="95"/>
      <c r="NG86" s="95"/>
      <c r="NH86" s="95"/>
      <c r="NI86" s="95"/>
      <c r="NJ86" s="95"/>
      <c r="NK86" s="95"/>
      <c r="NL86" s="95"/>
      <c r="NM86" s="95"/>
      <c r="NN86" s="95"/>
      <c r="NO86" s="95"/>
      <c r="NP86" s="95"/>
      <c r="NQ86" s="95"/>
      <c r="NR86" s="95"/>
      <c r="NS86" s="95"/>
      <c r="NT86" s="95"/>
      <c r="NU86" s="95"/>
      <c r="NV86" s="95"/>
      <c r="NW86" s="95"/>
      <c r="NX86" s="95"/>
      <c r="NY86" s="95"/>
      <c r="NZ86" s="95"/>
      <c r="OA86" s="95"/>
      <c r="OB86" s="95"/>
      <c r="OC86" s="95"/>
      <c r="OD86" s="95"/>
      <c r="OE86" s="95"/>
      <c r="OF86" s="95"/>
      <c r="OG86" s="95"/>
      <c r="OH86" s="95"/>
      <c r="OI86" s="95"/>
      <c r="OJ86" s="95"/>
      <c r="OK86" s="95"/>
      <c r="OL86" s="95"/>
      <c r="OM86" s="95"/>
      <c r="ON86" s="95"/>
      <c r="OO86" s="95"/>
      <c r="OP86" s="95"/>
      <c r="OQ86" s="95"/>
      <c r="OR86" s="95"/>
      <c r="OS86" s="95"/>
      <c r="OT86" s="95"/>
      <c r="OU86" s="95"/>
      <c r="OV86" s="95"/>
      <c r="OW86" s="95"/>
      <c r="OX86" s="95"/>
      <c r="OY86" s="95"/>
      <c r="OZ86" s="95"/>
      <c r="PA86" s="95"/>
      <c r="PB86" s="95"/>
      <c r="PC86" s="95"/>
      <c r="PD86" s="95"/>
      <c r="PE86" s="95"/>
      <c r="PF86" s="95"/>
      <c r="PG86" s="95"/>
      <c r="PH86" s="95"/>
      <c r="PI86" s="95"/>
      <c r="PJ86" s="95"/>
      <c r="PK86" s="95"/>
      <c r="PL86" s="95"/>
      <c r="PM86" s="95"/>
      <c r="PN86" s="95"/>
      <c r="PO86" s="95"/>
      <c r="PP86" s="95"/>
      <c r="PQ86" s="95"/>
      <c r="PR86" s="95"/>
      <c r="PS86" s="95"/>
      <c r="PT86" s="95"/>
      <c r="PU86" s="95"/>
      <c r="PV86" s="95"/>
      <c r="PW86" s="95"/>
      <c r="PX86" s="95"/>
      <c r="PY86" s="95"/>
      <c r="PZ86" s="95"/>
      <c r="QA86" s="95"/>
      <c r="QB86" s="95"/>
      <c r="QC86" s="95"/>
      <c r="QD86" s="95"/>
      <c r="QE86" s="95"/>
      <c r="QF86" s="95"/>
      <c r="QG86" s="95"/>
      <c r="QH86" s="95"/>
      <c r="QI86" s="95"/>
      <c r="QJ86" s="95"/>
      <c r="QK86" s="95"/>
      <c r="QL86" s="95"/>
      <c r="QM86" s="95"/>
      <c r="QN86" s="95"/>
      <c r="QO86" s="95"/>
      <c r="QP86" s="95"/>
      <c r="QQ86" s="95"/>
      <c r="QR86" s="95"/>
      <c r="QS86" s="95"/>
      <c r="QT86" s="95"/>
      <c r="QU86" s="95"/>
      <c r="QV86" s="95"/>
      <c r="QW86" s="95"/>
      <c r="QX86" s="95"/>
      <c r="QY86" s="95"/>
      <c r="QZ86" s="95"/>
      <c r="RA86" s="95"/>
      <c r="RB86" s="95"/>
      <c r="RC86" s="95"/>
      <c r="RD86" s="95"/>
      <c r="RE86" s="95"/>
      <c r="RF86" s="95"/>
      <c r="RG86" s="95"/>
      <c r="RH86" s="95"/>
      <c r="RI86" s="95"/>
      <c r="RJ86" s="95"/>
      <c r="RK86" s="95"/>
      <c r="RL86" s="95"/>
      <c r="RM86" s="95"/>
      <c r="RN86" s="95"/>
      <c r="RO86" s="95"/>
      <c r="RP86" s="95"/>
      <c r="RQ86" s="95"/>
      <c r="RR86" s="95"/>
      <c r="RS86" s="95"/>
      <c r="RT86" s="95"/>
      <c r="RU86" s="95"/>
      <c r="RV86" s="95"/>
      <c r="RW86" s="95"/>
      <c r="RX86" s="95"/>
      <c r="RY86" s="95"/>
      <c r="RZ86" s="95"/>
      <c r="SA86" s="95"/>
      <c r="SB86" s="95"/>
      <c r="SC86" s="95"/>
      <c r="SD86" s="95"/>
      <c r="SE86" s="95"/>
      <c r="SF86" s="95"/>
      <c r="SG86" s="95"/>
      <c r="SH86" s="95"/>
      <c r="SI86" s="95"/>
      <c r="SJ86" s="95"/>
      <c r="SK86" s="95"/>
      <c r="SL86" s="95"/>
      <c r="SM86" s="95"/>
      <c r="SN86" s="95"/>
      <c r="SO86" s="95"/>
      <c r="SP86" s="95"/>
      <c r="SQ86" s="95"/>
      <c r="SR86" s="95"/>
      <c r="SS86" s="95"/>
      <c r="ST86" s="95"/>
      <c r="SU86" s="95"/>
      <c r="SV86" s="95"/>
      <c r="SW86" s="95"/>
      <c r="SX86" s="95"/>
      <c r="SY86" s="95"/>
      <c r="SZ86" s="95"/>
      <c r="TA86" s="95"/>
      <c r="TB86" s="95"/>
      <c r="TC86" s="95"/>
      <c r="TD86" s="95"/>
      <c r="TE86" s="95"/>
      <c r="TF86" s="95"/>
      <c r="TG86" s="95"/>
      <c r="TH86" s="95"/>
      <c r="TI86" s="95"/>
      <c r="TJ86" s="95"/>
      <c r="TK86" s="95"/>
      <c r="TL86" s="95"/>
      <c r="TM86" s="95"/>
      <c r="TN86" s="95"/>
      <c r="TO86" s="95"/>
      <c r="TP86" s="95"/>
      <c r="TQ86" s="95"/>
      <c r="TR86" s="95"/>
      <c r="TS86" s="95"/>
      <c r="TT86" s="95"/>
      <c r="TU86" s="95"/>
      <c r="TV86" s="95"/>
      <c r="TW86" s="95"/>
      <c r="TX86" s="95"/>
      <c r="TY86" s="95"/>
      <c r="TZ86" s="95"/>
      <c r="UA86" s="95"/>
      <c r="UB86" s="95"/>
      <c r="UC86" s="95"/>
      <c r="UD86" s="95"/>
      <c r="UE86" s="95"/>
      <c r="UF86" s="95"/>
      <c r="UG86" s="95"/>
      <c r="UH86" s="95"/>
      <c r="UI86" s="95"/>
      <c r="UJ86" s="95"/>
      <c r="UK86" s="95"/>
      <c r="UL86" s="95"/>
      <c r="UM86" s="95"/>
      <c r="UN86" s="95"/>
      <c r="UO86" s="95"/>
      <c r="UP86" s="95"/>
      <c r="UQ86" s="95"/>
      <c r="UR86" s="95"/>
      <c r="US86" s="95"/>
      <c r="UT86" s="95"/>
      <c r="UU86" s="95"/>
      <c r="UV86" s="95"/>
      <c r="UW86" s="95"/>
      <c r="UX86" s="95"/>
      <c r="UY86" s="95"/>
      <c r="UZ86" s="95"/>
      <c r="VA86" s="95"/>
      <c r="VB86" s="95"/>
      <c r="VC86" s="95"/>
      <c r="VD86" s="95"/>
      <c r="VE86" s="95"/>
      <c r="VF86" s="95"/>
      <c r="VG86" s="95"/>
      <c r="VH86" s="95"/>
      <c r="VI86" s="95"/>
      <c r="VJ86" s="95"/>
      <c r="VK86" s="95"/>
      <c r="VL86" s="95"/>
      <c r="VM86" s="95"/>
      <c r="VN86" s="95"/>
      <c r="VO86" s="95"/>
      <c r="VP86" s="95"/>
      <c r="VQ86" s="95"/>
      <c r="VR86" s="95"/>
      <c r="VS86" s="95"/>
      <c r="VT86" s="95"/>
      <c r="VU86" s="95"/>
      <c r="VV86" s="95"/>
      <c r="VW86" s="95"/>
      <c r="VX86" s="95"/>
      <c r="VY86" s="95"/>
      <c r="VZ86" s="95"/>
      <c r="WA86" s="95"/>
      <c r="WB86" s="95"/>
      <c r="WC86" s="95"/>
      <c r="WD86" s="95"/>
      <c r="WE86" s="95"/>
      <c r="WF86" s="95"/>
      <c r="WG86" s="95"/>
      <c r="WH86" s="95"/>
      <c r="WI86" s="95"/>
      <c r="WJ86" s="95"/>
      <c r="WK86" s="95"/>
      <c r="WL86" s="95"/>
      <c r="WM86" s="95"/>
      <c r="WN86" s="95"/>
      <c r="WO86" s="95"/>
      <c r="WP86" s="95"/>
      <c r="WQ86" s="95"/>
      <c r="WR86" s="95"/>
      <c r="WS86" s="95"/>
      <c r="WT86" s="95"/>
      <c r="WU86" s="95"/>
      <c r="WV86" s="95"/>
      <c r="WW86" s="95"/>
      <c r="WX86" s="95"/>
      <c r="WY86" s="95"/>
      <c r="WZ86" s="95"/>
      <c r="XA86" s="95"/>
      <c r="XB86" s="95"/>
      <c r="XC86" s="95"/>
      <c r="XD86" s="95"/>
      <c r="XE86" s="95"/>
      <c r="XF86" s="95"/>
      <c r="XG86" s="95"/>
      <c r="XH86" s="95"/>
      <c r="XI86" s="95"/>
      <c r="XJ86" s="95"/>
      <c r="XK86" s="95"/>
      <c r="XL86" s="95"/>
      <c r="XM86" s="95"/>
      <c r="XN86" s="95"/>
      <c r="XO86" s="95"/>
      <c r="XP86" s="95"/>
      <c r="XQ86" s="95"/>
      <c r="XR86" s="95"/>
      <c r="XS86" s="95"/>
      <c r="XT86" s="95"/>
      <c r="XU86" s="95"/>
      <c r="XV86" s="95"/>
      <c r="XW86" s="95"/>
      <c r="XX86" s="95"/>
      <c r="XY86" s="95"/>
      <c r="XZ86" s="95"/>
      <c r="YA86" s="95"/>
      <c r="YB86" s="95"/>
      <c r="YC86" s="95"/>
      <c r="YD86" s="95"/>
      <c r="YE86" s="95"/>
      <c r="YF86" s="95"/>
      <c r="YG86" s="95"/>
      <c r="YH86" s="95"/>
      <c r="YI86" s="95"/>
      <c r="YJ86" s="95"/>
      <c r="YK86" s="95"/>
      <c r="YL86" s="95"/>
      <c r="YM86" s="95"/>
      <c r="YN86" s="95"/>
      <c r="YO86" s="95"/>
      <c r="YP86" s="95"/>
      <c r="YQ86" s="95"/>
      <c r="YR86" s="95"/>
      <c r="YS86" s="95"/>
      <c r="YT86" s="95"/>
      <c r="YU86" s="95"/>
      <c r="YV86" s="95"/>
      <c r="YW86" s="95"/>
      <c r="YX86" s="95"/>
      <c r="YY86" s="95"/>
      <c r="YZ86" s="95"/>
      <c r="ZA86" s="95"/>
      <c r="ZB86" s="95"/>
      <c r="ZC86" s="95"/>
      <c r="ZD86" s="95"/>
      <c r="ZE86" s="95"/>
      <c r="ZF86" s="95"/>
      <c r="ZG86" s="95"/>
      <c r="ZH86" s="95"/>
      <c r="ZI86" s="95"/>
      <c r="ZJ86" s="95"/>
      <c r="ZK86" s="95"/>
      <c r="ZL86" s="95"/>
      <c r="ZM86" s="95"/>
      <c r="ZN86" s="95"/>
      <c r="ZO86" s="95"/>
      <c r="ZP86" s="95"/>
      <c r="ZQ86" s="95"/>
      <c r="ZR86" s="95"/>
      <c r="ZS86" s="95"/>
      <c r="ZT86" s="95"/>
      <c r="ZU86" s="95"/>
      <c r="ZV86" s="95"/>
      <c r="ZW86" s="95"/>
      <c r="ZX86" s="95"/>
      <c r="ZY86" s="95"/>
      <c r="ZZ86" s="95"/>
      <c r="AAA86" s="95"/>
      <c r="AAB86" s="95"/>
      <c r="AAC86" s="95"/>
      <c r="AAD86" s="95"/>
      <c r="AAE86" s="95"/>
      <c r="AAF86" s="95"/>
      <c r="AAG86" s="95"/>
      <c r="AAH86" s="95"/>
      <c r="AAI86" s="95"/>
      <c r="AAJ86" s="95"/>
      <c r="AAK86" s="95"/>
      <c r="AAL86" s="95"/>
      <c r="AAM86" s="95"/>
      <c r="AAN86" s="95"/>
      <c r="AAO86" s="95"/>
      <c r="AAP86" s="95"/>
      <c r="AAQ86" s="95"/>
      <c r="AAR86" s="95"/>
      <c r="AAS86" s="95"/>
      <c r="AAT86" s="95"/>
      <c r="AAU86" s="95"/>
      <c r="AAV86" s="95"/>
      <c r="AAW86" s="95"/>
      <c r="AAX86" s="95"/>
      <c r="AAY86" s="95"/>
      <c r="AAZ86" s="95"/>
      <c r="ABA86" s="95"/>
      <c r="ABB86" s="95"/>
      <c r="ABC86" s="95"/>
      <c r="ABD86" s="95"/>
      <c r="ABE86" s="95"/>
      <c r="ABF86" s="95"/>
      <c r="ABG86" s="95"/>
      <c r="ABH86" s="95"/>
      <c r="ABI86" s="95"/>
      <c r="ABJ86" s="95"/>
      <c r="ABK86" s="95"/>
      <c r="ABL86" s="95"/>
      <c r="ABM86" s="95"/>
      <c r="ABN86" s="95"/>
      <c r="ABO86" s="95"/>
      <c r="ABP86" s="95"/>
      <c r="ABQ86" s="95"/>
      <c r="ABR86" s="95"/>
      <c r="ABS86" s="95"/>
      <c r="ABT86" s="95"/>
      <c r="ABU86" s="95"/>
      <c r="ABV86" s="95"/>
      <c r="ABW86" s="95"/>
      <c r="ABX86" s="95"/>
      <c r="ABY86" s="95"/>
      <c r="ABZ86" s="95"/>
      <c r="ACA86" s="95"/>
      <c r="ACB86" s="95"/>
      <c r="ACC86" s="95"/>
      <c r="ACD86" s="95"/>
      <c r="ACE86" s="95"/>
      <c r="ACF86" s="95"/>
      <c r="ACG86" s="95"/>
      <c r="ACH86" s="95"/>
      <c r="ACI86" s="95"/>
      <c r="ACJ86" s="95"/>
      <c r="ACK86" s="95"/>
      <c r="ACL86" s="95"/>
      <c r="ACM86" s="95"/>
      <c r="ACN86" s="95"/>
      <c r="ACO86" s="95"/>
      <c r="ACP86" s="95"/>
    </row>
    <row r="87" spans="1:770" s="96" customFormat="1" ht="74.25" x14ac:dyDescent="0.9">
      <c r="A87" s="461" t="s">
        <v>379</v>
      </c>
      <c r="B87" s="749" t="s">
        <v>186</v>
      </c>
      <c r="C87" s="749"/>
      <c r="D87" s="749"/>
      <c r="E87" s="749"/>
      <c r="F87" s="749"/>
      <c r="G87" s="749"/>
      <c r="H87" s="749"/>
      <c r="I87" s="749"/>
      <c r="J87" s="749"/>
      <c r="K87" s="749"/>
      <c r="L87" s="749"/>
      <c r="M87" s="749"/>
      <c r="N87" s="446"/>
      <c r="O87" s="384">
        <v>6</v>
      </c>
      <c r="P87" s="489">
        <f t="shared" si="46"/>
        <v>108</v>
      </c>
      <c r="Q87" s="398"/>
      <c r="R87" s="406">
        <f>SUM(T87:AA87)</f>
        <v>50</v>
      </c>
      <c r="S87" s="399"/>
      <c r="T87" s="399">
        <v>34</v>
      </c>
      <c r="U87" s="399"/>
      <c r="V87" s="399">
        <v>16</v>
      </c>
      <c r="W87" s="399"/>
      <c r="X87" s="399"/>
      <c r="Y87" s="399"/>
      <c r="Z87" s="399"/>
      <c r="AA87" s="709"/>
      <c r="AB87" s="396"/>
      <c r="AC87" s="397"/>
      <c r="AD87" s="395"/>
      <c r="AE87" s="396"/>
      <c r="AF87" s="397"/>
      <c r="AG87" s="395"/>
      <c r="AH87" s="396"/>
      <c r="AI87" s="397"/>
      <c r="AJ87" s="395"/>
      <c r="AK87" s="405"/>
      <c r="AL87" s="406"/>
      <c r="AM87" s="397"/>
      <c r="AN87" s="395"/>
      <c r="AO87" s="396"/>
      <c r="AP87" s="397"/>
      <c r="AQ87" s="395"/>
      <c r="AR87" s="396">
        <v>108</v>
      </c>
      <c r="AS87" s="397">
        <v>50</v>
      </c>
      <c r="AT87" s="395">
        <v>3</v>
      </c>
      <c r="AU87" s="396"/>
      <c r="AV87" s="397"/>
      <c r="AW87" s="395"/>
      <c r="AX87" s="396"/>
      <c r="AY87" s="397"/>
      <c r="AZ87" s="384"/>
      <c r="BA87" s="396"/>
      <c r="BB87" s="394"/>
      <c r="BC87" s="384"/>
      <c r="BD87" s="396"/>
      <c r="BE87" s="397"/>
      <c r="BF87" s="493"/>
      <c r="BG87" s="494">
        <f>SUM(AD87,AG87,AJ87,AN87,AQ87,AT87,AW87,AZ87,BC87,BF87)</f>
        <v>3</v>
      </c>
      <c r="BH87" s="512" t="s">
        <v>35</v>
      </c>
      <c r="BI87" s="512"/>
      <c r="BJ87" s="95"/>
      <c r="BK87" s="167"/>
      <c r="BL87" s="167"/>
      <c r="BM87" s="167"/>
      <c r="BN87" s="167"/>
      <c r="BO87" s="167"/>
      <c r="BP87" s="167"/>
      <c r="BQ87" s="167"/>
      <c r="BR87" s="167"/>
      <c r="BS87" s="167"/>
      <c r="BT87" s="167"/>
      <c r="BU87" s="167"/>
      <c r="BV87" s="167"/>
      <c r="BW87" s="167"/>
      <c r="BX87" s="167"/>
      <c r="BY87" s="167"/>
      <c r="BZ87" s="167"/>
      <c r="CA87" s="167"/>
      <c r="CB87" s="167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95"/>
      <c r="DV87" s="95"/>
      <c r="DW87" s="95"/>
      <c r="DX87" s="95"/>
      <c r="DY87" s="95"/>
      <c r="DZ87" s="95"/>
      <c r="EA87" s="95"/>
      <c r="EB87" s="95"/>
      <c r="EC87" s="95"/>
      <c r="ED87" s="95"/>
      <c r="EE87" s="95"/>
      <c r="EF87" s="95"/>
      <c r="EG87" s="95"/>
      <c r="EH87" s="95"/>
      <c r="EI87" s="95"/>
      <c r="EJ87" s="95"/>
      <c r="EK87" s="95"/>
      <c r="EL87" s="95"/>
      <c r="EM87" s="95"/>
      <c r="EN87" s="95"/>
      <c r="EO87" s="95"/>
      <c r="EP87" s="95"/>
      <c r="EQ87" s="95"/>
      <c r="ER87" s="95"/>
      <c r="ES87" s="95"/>
      <c r="ET87" s="95"/>
      <c r="EU87" s="95"/>
      <c r="EV87" s="95"/>
      <c r="EW87" s="95"/>
      <c r="EX87" s="95"/>
      <c r="EY87" s="95"/>
      <c r="EZ87" s="95"/>
      <c r="FA87" s="95"/>
      <c r="FB87" s="95"/>
      <c r="FC87" s="95"/>
      <c r="FD87" s="95"/>
      <c r="FE87" s="95"/>
      <c r="FF87" s="95"/>
      <c r="FG87" s="95"/>
      <c r="FH87" s="95"/>
      <c r="FI87" s="95"/>
      <c r="FJ87" s="95"/>
      <c r="FK87" s="95"/>
      <c r="FL87" s="95"/>
      <c r="FM87" s="95"/>
      <c r="FN87" s="95"/>
      <c r="FO87" s="95"/>
      <c r="FP87" s="95"/>
      <c r="FQ87" s="95"/>
      <c r="FR87" s="95"/>
      <c r="FS87" s="95"/>
      <c r="FT87" s="95"/>
      <c r="FU87" s="95"/>
      <c r="FV87" s="95"/>
      <c r="FW87" s="95"/>
      <c r="FX87" s="95"/>
      <c r="FY87" s="95"/>
      <c r="FZ87" s="95"/>
      <c r="GA87" s="95"/>
      <c r="GB87" s="95"/>
      <c r="GC87" s="95"/>
      <c r="GD87" s="95"/>
      <c r="GE87" s="95"/>
      <c r="GF87" s="95"/>
      <c r="GG87" s="95"/>
      <c r="GH87" s="95"/>
      <c r="GI87" s="95"/>
      <c r="GJ87" s="95"/>
      <c r="GK87" s="95"/>
      <c r="GL87" s="95"/>
      <c r="GM87" s="95"/>
      <c r="GN87" s="95"/>
      <c r="GO87" s="95"/>
      <c r="GP87" s="95"/>
      <c r="GQ87" s="95"/>
      <c r="GR87" s="95"/>
      <c r="GS87" s="95"/>
      <c r="GT87" s="95"/>
      <c r="GU87" s="95"/>
      <c r="GV87" s="95"/>
      <c r="GW87" s="95"/>
      <c r="GX87" s="95"/>
      <c r="GY87" s="95"/>
      <c r="GZ87" s="95"/>
      <c r="HA87" s="95"/>
      <c r="HB87" s="95"/>
      <c r="HC87" s="95"/>
      <c r="HD87" s="95"/>
      <c r="HE87" s="95"/>
      <c r="HF87" s="95"/>
      <c r="HG87" s="95"/>
      <c r="HH87" s="95"/>
      <c r="HI87" s="95"/>
      <c r="HJ87" s="95"/>
      <c r="HK87" s="95"/>
      <c r="HL87" s="95"/>
      <c r="HM87" s="95"/>
      <c r="HN87" s="95"/>
      <c r="HO87" s="95"/>
      <c r="HP87" s="95"/>
      <c r="HQ87" s="95"/>
      <c r="HR87" s="95"/>
      <c r="HS87" s="95"/>
      <c r="HT87" s="95"/>
      <c r="HU87" s="95"/>
      <c r="HV87" s="95"/>
      <c r="HW87" s="95"/>
      <c r="HX87" s="95"/>
      <c r="HY87" s="95"/>
      <c r="HZ87" s="95"/>
      <c r="IA87" s="95"/>
      <c r="IB87" s="95"/>
      <c r="IC87" s="95"/>
      <c r="ID87" s="95"/>
      <c r="IE87" s="95"/>
      <c r="IF87" s="95"/>
      <c r="IG87" s="95"/>
      <c r="IH87" s="95"/>
      <c r="II87" s="95"/>
      <c r="IJ87" s="95"/>
      <c r="IK87" s="95"/>
      <c r="IL87" s="95"/>
      <c r="IM87" s="95"/>
      <c r="IN87" s="95"/>
      <c r="IO87" s="95"/>
      <c r="IP87" s="95"/>
      <c r="IQ87" s="95"/>
      <c r="IR87" s="95"/>
      <c r="IS87" s="95"/>
      <c r="IT87" s="95"/>
      <c r="IU87" s="95"/>
      <c r="IV87" s="95"/>
      <c r="IW87" s="95"/>
      <c r="IX87" s="95"/>
      <c r="IY87" s="95"/>
      <c r="IZ87" s="95"/>
      <c r="JA87" s="95"/>
      <c r="JB87" s="95"/>
      <c r="JC87" s="95"/>
      <c r="JD87" s="95"/>
      <c r="JE87" s="95"/>
      <c r="JF87" s="95"/>
      <c r="JG87" s="95"/>
      <c r="JH87" s="95"/>
      <c r="JI87" s="95"/>
      <c r="JJ87" s="95"/>
      <c r="JK87" s="95"/>
      <c r="JL87" s="95"/>
      <c r="JM87" s="95"/>
      <c r="JN87" s="95"/>
      <c r="JO87" s="95"/>
      <c r="JP87" s="95"/>
      <c r="JQ87" s="95"/>
      <c r="JR87" s="95"/>
      <c r="JS87" s="95"/>
      <c r="JT87" s="95"/>
      <c r="JU87" s="95"/>
      <c r="JV87" s="95"/>
      <c r="JW87" s="95"/>
      <c r="JX87" s="95"/>
      <c r="JY87" s="95"/>
      <c r="JZ87" s="95"/>
      <c r="KA87" s="95"/>
      <c r="KB87" s="95"/>
      <c r="KC87" s="95"/>
      <c r="KD87" s="95"/>
      <c r="KE87" s="95"/>
      <c r="KF87" s="95"/>
      <c r="KG87" s="95"/>
      <c r="KH87" s="95"/>
      <c r="KI87" s="95"/>
      <c r="KJ87" s="95"/>
      <c r="KK87" s="95"/>
      <c r="KL87" s="95"/>
      <c r="KM87" s="95"/>
      <c r="KN87" s="95"/>
      <c r="KO87" s="95"/>
      <c r="KP87" s="95"/>
      <c r="KQ87" s="95"/>
      <c r="KR87" s="95"/>
      <c r="KS87" s="95"/>
      <c r="KT87" s="95"/>
      <c r="KU87" s="95"/>
      <c r="KV87" s="95"/>
      <c r="KW87" s="95"/>
      <c r="KX87" s="95"/>
      <c r="KY87" s="95"/>
      <c r="KZ87" s="95"/>
      <c r="LA87" s="95"/>
      <c r="LB87" s="95"/>
      <c r="LC87" s="95"/>
      <c r="LD87" s="95"/>
      <c r="LE87" s="95"/>
      <c r="LF87" s="95"/>
      <c r="LG87" s="95"/>
      <c r="LH87" s="95"/>
      <c r="LI87" s="95"/>
      <c r="LJ87" s="95"/>
      <c r="LK87" s="95"/>
      <c r="LL87" s="95"/>
      <c r="LM87" s="95"/>
      <c r="LN87" s="95"/>
      <c r="LO87" s="95"/>
      <c r="LP87" s="95"/>
      <c r="LQ87" s="95"/>
      <c r="LR87" s="95"/>
      <c r="LS87" s="95"/>
      <c r="LT87" s="95"/>
      <c r="LU87" s="95"/>
      <c r="LV87" s="95"/>
      <c r="LW87" s="95"/>
      <c r="LX87" s="95"/>
      <c r="LY87" s="95"/>
      <c r="LZ87" s="95"/>
      <c r="MA87" s="95"/>
      <c r="MB87" s="95"/>
      <c r="MC87" s="95"/>
      <c r="MD87" s="95"/>
      <c r="ME87" s="95"/>
      <c r="MF87" s="95"/>
      <c r="MG87" s="95"/>
      <c r="MH87" s="95"/>
      <c r="MI87" s="95"/>
      <c r="MJ87" s="95"/>
      <c r="MK87" s="95"/>
      <c r="ML87" s="95"/>
      <c r="MM87" s="95"/>
      <c r="MN87" s="95"/>
      <c r="MO87" s="95"/>
      <c r="MP87" s="95"/>
      <c r="MQ87" s="95"/>
      <c r="MR87" s="95"/>
      <c r="MS87" s="95"/>
      <c r="MT87" s="95"/>
      <c r="MU87" s="95"/>
      <c r="MV87" s="95"/>
      <c r="MW87" s="95"/>
      <c r="MX87" s="95"/>
      <c r="MY87" s="95"/>
      <c r="MZ87" s="95"/>
      <c r="NA87" s="95"/>
      <c r="NB87" s="95"/>
      <c r="NC87" s="95"/>
      <c r="ND87" s="95"/>
      <c r="NE87" s="95"/>
      <c r="NF87" s="95"/>
      <c r="NG87" s="95"/>
      <c r="NH87" s="95"/>
      <c r="NI87" s="95"/>
      <c r="NJ87" s="95"/>
      <c r="NK87" s="95"/>
      <c r="NL87" s="95"/>
      <c r="NM87" s="95"/>
      <c r="NN87" s="95"/>
      <c r="NO87" s="95"/>
      <c r="NP87" s="95"/>
      <c r="NQ87" s="95"/>
      <c r="NR87" s="95"/>
      <c r="NS87" s="95"/>
      <c r="NT87" s="95"/>
      <c r="NU87" s="95"/>
      <c r="NV87" s="95"/>
      <c r="NW87" s="95"/>
      <c r="NX87" s="95"/>
      <c r="NY87" s="95"/>
      <c r="NZ87" s="95"/>
      <c r="OA87" s="95"/>
      <c r="OB87" s="95"/>
      <c r="OC87" s="95"/>
      <c r="OD87" s="95"/>
      <c r="OE87" s="95"/>
      <c r="OF87" s="95"/>
      <c r="OG87" s="95"/>
      <c r="OH87" s="95"/>
      <c r="OI87" s="95"/>
      <c r="OJ87" s="95"/>
      <c r="OK87" s="95"/>
      <c r="OL87" s="95"/>
      <c r="OM87" s="95"/>
      <c r="ON87" s="95"/>
      <c r="OO87" s="95"/>
      <c r="OP87" s="95"/>
      <c r="OQ87" s="95"/>
      <c r="OR87" s="95"/>
      <c r="OS87" s="95"/>
      <c r="OT87" s="95"/>
      <c r="OU87" s="95"/>
      <c r="OV87" s="95"/>
      <c r="OW87" s="95"/>
      <c r="OX87" s="95"/>
      <c r="OY87" s="95"/>
      <c r="OZ87" s="95"/>
      <c r="PA87" s="95"/>
      <c r="PB87" s="95"/>
      <c r="PC87" s="95"/>
      <c r="PD87" s="95"/>
      <c r="PE87" s="95"/>
      <c r="PF87" s="95"/>
      <c r="PG87" s="95"/>
      <c r="PH87" s="95"/>
      <c r="PI87" s="95"/>
      <c r="PJ87" s="95"/>
      <c r="PK87" s="95"/>
      <c r="PL87" s="95"/>
      <c r="PM87" s="95"/>
      <c r="PN87" s="95"/>
      <c r="PO87" s="95"/>
      <c r="PP87" s="95"/>
      <c r="PQ87" s="95"/>
      <c r="PR87" s="95"/>
      <c r="PS87" s="95"/>
      <c r="PT87" s="95"/>
      <c r="PU87" s="95"/>
      <c r="PV87" s="95"/>
      <c r="PW87" s="95"/>
      <c r="PX87" s="95"/>
      <c r="PY87" s="95"/>
      <c r="PZ87" s="95"/>
      <c r="QA87" s="95"/>
      <c r="QB87" s="95"/>
      <c r="QC87" s="95"/>
      <c r="QD87" s="95"/>
      <c r="QE87" s="95"/>
      <c r="QF87" s="95"/>
      <c r="QG87" s="95"/>
      <c r="QH87" s="95"/>
      <c r="QI87" s="95"/>
      <c r="QJ87" s="95"/>
      <c r="QK87" s="95"/>
      <c r="QL87" s="95"/>
      <c r="QM87" s="95"/>
      <c r="QN87" s="95"/>
      <c r="QO87" s="95"/>
      <c r="QP87" s="95"/>
      <c r="QQ87" s="95"/>
      <c r="QR87" s="95"/>
      <c r="QS87" s="95"/>
      <c r="QT87" s="95"/>
      <c r="QU87" s="95"/>
      <c r="QV87" s="95"/>
      <c r="QW87" s="95"/>
      <c r="QX87" s="95"/>
      <c r="QY87" s="95"/>
      <c r="QZ87" s="95"/>
      <c r="RA87" s="95"/>
      <c r="RB87" s="95"/>
      <c r="RC87" s="95"/>
      <c r="RD87" s="95"/>
      <c r="RE87" s="95"/>
      <c r="RF87" s="95"/>
      <c r="RG87" s="95"/>
      <c r="RH87" s="95"/>
      <c r="RI87" s="95"/>
      <c r="RJ87" s="95"/>
      <c r="RK87" s="95"/>
      <c r="RL87" s="95"/>
      <c r="RM87" s="95"/>
      <c r="RN87" s="95"/>
      <c r="RO87" s="95"/>
      <c r="RP87" s="95"/>
      <c r="RQ87" s="95"/>
      <c r="RR87" s="95"/>
      <c r="RS87" s="95"/>
      <c r="RT87" s="95"/>
      <c r="RU87" s="95"/>
      <c r="RV87" s="95"/>
      <c r="RW87" s="95"/>
      <c r="RX87" s="95"/>
      <c r="RY87" s="95"/>
      <c r="RZ87" s="95"/>
      <c r="SA87" s="95"/>
      <c r="SB87" s="95"/>
      <c r="SC87" s="95"/>
      <c r="SD87" s="95"/>
      <c r="SE87" s="95"/>
      <c r="SF87" s="95"/>
      <c r="SG87" s="95"/>
      <c r="SH87" s="95"/>
      <c r="SI87" s="95"/>
      <c r="SJ87" s="95"/>
      <c r="SK87" s="95"/>
      <c r="SL87" s="95"/>
      <c r="SM87" s="95"/>
      <c r="SN87" s="95"/>
      <c r="SO87" s="95"/>
      <c r="SP87" s="95"/>
      <c r="SQ87" s="95"/>
      <c r="SR87" s="95"/>
      <c r="SS87" s="95"/>
      <c r="ST87" s="95"/>
      <c r="SU87" s="95"/>
      <c r="SV87" s="95"/>
      <c r="SW87" s="95"/>
      <c r="SX87" s="95"/>
      <c r="SY87" s="95"/>
      <c r="SZ87" s="95"/>
      <c r="TA87" s="95"/>
      <c r="TB87" s="95"/>
      <c r="TC87" s="95"/>
      <c r="TD87" s="95"/>
      <c r="TE87" s="95"/>
      <c r="TF87" s="95"/>
      <c r="TG87" s="95"/>
      <c r="TH87" s="95"/>
      <c r="TI87" s="95"/>
      <c r="TJ87" s="95"/>
      <c r="TK87" s="95"/>
      <c r="TL87" s="95"/>
      <c r="TM87" s="95"/>
      <c r="TN87" s="95"/>
      <c r="TO87" s="95"/>
      <c r="TP87" s="95"/>
      <c r="TQ87" s="95"/>
      <c r="TR87" s="95"/>
      <c r="TS87" s="95"/>
      <c r="TT87" s="95"/>
      <c r="TU87" s="95"/>
      <c r="TV87" s="95"/>
      <c r="TW87" s="95"/>
      <c r="TX87" s="95"/>
      <c r="TY87" s="95"/>
      <c r="TZ87" s="95"/>
      <c r="UA87" s="95"/>
      <c r="UB87" s="95"/>
      <c r="UC87" s="95"/>
      <c r="UD87" s="95"/>
      <c r="UE87" s="95"/>
      <c r="UF87" s="95"/>
      <c r="UG87" s="95"/>
      <c r="UH87" s="95"/>
      <c r="UI87" s="95"/>
      <c r="UJ87" s="95"/>
      <c r="UK87" s="95"/>
      <c r="UL87" s="95"/>
      <c r="UM87" s="95"/>
      <c r="UN87" s="95"/>
      <c r="UO87" s="95"/>
      <c r="UP87" s="95"/>
      <c r="UQ87" s="95"/>
      <c r="UR87" s="95"/>
      <c r="US87" s="95"/>
      <c r="UT87" s="95"/>
      <c r="UU87" s="95"/>
      <c r="UV87" s="95"/>
      <c r="UW87" s="95"/>
      <c r="UX87" s="95"/>
      <c r="UY87" s="95"/>
      <c r="UZ87" s="95"/>
      <c r="VA87" s="95"/>
      <c r="VB87" s="95"/>
      <c r="VC87" s="95"/>
      <c r="VD87" s="95"/>
      <c r="VE87" s="95"/>
      <c r="VF87" s="95"/>
      <c r="VG87" s="95"/>
      <c r="VH87" s="95"/>
      <c r="VI87" s="95"/>
      <c r="VJ87" s="95"/>
      <c r="VK87" s="95"/>
      <c r="VL87" s="95"/>
      <c r="VM87" s="95"/>
      <c r="VN87" s="95"/>
      <c r="VO87" s="95"/>
      <c r="VP87" s="95"/>
      <c r="VQ87" s="95"/>
      <c r="VR87" s="95"/>
      <c r="VS87" s="95"/>
      <c r="VT87" s="95"/>
      <c r="VU87" s="95"/>
      <c r="VV87" s="95"/>
      <c r="VW87" s="95"/>
      <c r="VX87" s="95"/>
      <c r="VY87" s="95"/>
      <c r="VZ87" s="95"/>
      <c r="WA87" s="95"/>
      <c r="WB87" s="95"/>
      <c r="WC87" s="95"/>
      <c r="WD87" s="95"/>
      <c r="WE87" s="95"/>
      <c r="WF87" s="95"/>
      <c r="WG87" s="95"/>
      <c r="WH87" s="95"/>
      <c r="WI87" s="95"/>
      <c r="WJ87" s="95"/>
      <c r="WK87" s="95"/>
      <c r="WL87" s="95"/>
      <c r="WM87" s="95"/>
      <c r="WN87" s="95"/>
      <c r="WO87" s="95"/>
      <c r="WP87" s="95"/>
      <c r="WQ87" s="95"/>
      <c r="WR87" s="95"/>
      <c r="WS87" s="95"/>
      <c r="WT87" s="95"/>
      <c r="WU87" s="95"/>
      <c r="WV87" s="95"/>
      <c r="WW87" s="95"/>
      <c r="WX87" s="95"/>
      <c r="WY87" s="95"/>
      <c r="WZ87" s="95"/>
      <c r="XA87" s="95"/>
      <c r="XB87" s="95"/>
      <c r="XC87" s="95"/>
      <c r="XD87" s="95"/>
      <c r="XE87" s="95"/>
      <c r="XF87" s="95"/>
      <c r="XG87" s="95"/>
      <c r="XH87" s="95"/>
      <c r="XI87" s="95"/>
      <c r="XJ87" s="95"/>
      <c r="XK87" s="95"/>
      <c r="XL87" s="95"/>
      <c r="XM87" s="95"/>
      <c r="XN87" s="95"/>
      <c r="XO87" s="95"/>
      <c r="XP87" s="95"/>
      <c r="XQ87" s="95"/>
      <c r="XR87" s="95"/>
      <c r="XS87" s="95"/>
      <c r="XT87" s="95"/>
      <c r="XU87" s="95"/>
      <c r="XV87" s="95"/>
      <c r="XW87" s="95"/>
      <c r="XX87" s="95"/>
      <c r="XY87" s="95"/>
      <c r="XZ87" s="95"/>
      <c r="YA87" s="95"/>
      <c r="YB87" s="95"/>
      <c r="YC87" s="95"/>
      <c r="YD87" s="95"/>
      <c r="YE87" s="95"/>
      <c r="YF87" s="95"/>
      <c r="YG87" s="95"/>
      <c r="YH87" s="95"/>
      <c r="YI87" s="95"/>
      <c r="YJ87" s="95"/>
      <c r="YK87" s="95"/>
      <c r="YL87" s="95"/>
      <c r="YM87" s="95"/>
      <c r="YN87" s="95"/>
      <c r="YO87" s="95"/>
      <c r="YP87" s="95"/>
      <c r="YQ87" s="95"/>
      <c r="YR87" s="95"/>
      <c r="YS87" s="95"/>
      <c r="YT87" s="95"/>
      <c r="YU87" s="95"/>
      <c r="YV87" s="95"/>
      <c r="YW87" s="95"/>
      <c r="YX87" s="95"/>
      <c r="YY87" s="95"/>
      <c r="YZ87" s="95"/>
      <c r="ZA87" s="95"/>
      <c r="ZB87" s="95"/>
      <c r="ZC87" s="95"/>
      <c r="ZD87" s="95"/>
      <c r="ZE87" s="95"/>
      <c r="ZF87" s="95"/>
      <c r="ZG87" s="95"/>
      <c r="ZH87" s="95"/>
      <c r="ZI87" s="95"/>
      <c r="ZJ87" s="95"/>
      <c r="ZK87" s="95"/>
      <c r="ZL87" s="95"/>
      <c r="ZM87" s="95"/>
      <c r="ZN87" s="95"/>
      <c r="ZO87" s="95"/>
      <c r="ZP87" s="95"/>
      <c r="ZQ87" s="95"/>
      <c r="ZR87" s="95"/>
      <c r="ZS87" s="95"/>
      <c r="ZT87" s="95"/>
      <c r="ZU87" s="95"/>
      <c r="ZV87" s="95"/>
      <c r="ZW87" s="95"/>
      <c r="ZX87" s="95"/>
      <c r="ZY87" s="95"/>
      <c r="ZZ87" s="95"/>
      <c r="AAA87" s="95"/>
      <c r="AAB87" s="95"/>
      <c r="AAC87" s="95"/>
      <c r="AAD87" s="95"/>
      <c r="AAE87" s="95"/>
      <c r="AAF87" s="95"/>
      <c r="AAG87" s="95"/>
      <c r="AAH87" s="95"/>
      <c r="AAI87" s="95"/>
      <c r="AAJ87" s="95"/>
      <c r="AAK87" s="95"/>
      <c r="AAL87" s="95"/>
      <c r="AAM87" s="95"/>
      <c r="AAN87" s="95"/>
      <c r="AAO87" s="95"/>
      <c r="AAP87" s="95"/>
      <c r="AAQ87" s="95"/>
      <c r="AAR87" s="95"/>
      <c r="AAS87" s="95"/>
      <c r="AAT87" s="95"/>
      <c r="AAU87" s="95"/>
      <c r="AAV87" s="95"/>
      <c r="AAW87" s="95"/>
      <c r="AAX87" s="95"/>
      <c r="AAY87" s="95"/>
      <c r="AAZ87" s="95"/>
      <c r="ABA87" s="95"/>
      <c r="ABB87" s="95"/>
      <c r="ABC87" s="95"/>
      <c r="ABD87" s="95"/>
      <c r="ABE87" s="95"/>
      <c r="ABF87" s="95"/>
      <c r="ABG87" s="95"/>
      <c r="ABH87" s="95"/>
      <c r="ABI87" s="95"/>
      <c r="ABJ87" s="95"/>
      <c r="ABK87" s="95"/>
      <c r="ABL87" s="95"/>
      <c r="ABM87" s="95"/>
      <c r="ABN87" s="95"/>
      <c r="ABO87" s="95"/>
      <c r="ABP87" s="95"/>
      <c r="ABQ87" s="95"/>
      <c r="ABR87" s="95"/>
      <c r="ABS87" s="95"/>
      <c r="ABT87" s="95"/>
      <c r="ABU87" s="95"/>
      <c r="ABV87" s="95"/>
      <c r="ABW87" s="95"/>
      <c r="ABX87" s="95"/>
      <c r="ABY87" s="95"/>
      <c r="ABZ87" s="95"/>
      <c r="ACA87" s="95"/>
      <c r="ACB87" s="95"/>
      <c r="ACC87" s="95"/>
      <c r="ACD87" s="95"/>
      <c r="ACE87" s="95"/>
      <c r="ACF87" s="95"/>
      <c r="ACG87" s="95"/>
      <c r="ACH87" s="95"/>
      <c r="ACI87" s="95"/>
      <c r="ACJ87" s="95"/>
      <c r="ACK87" s="95"/>
      <c r="ACL87" s="95"/>
      <c r="ACM87" s="95"/>
      <c r="ACN87" s="95"/>
      <c r="ACO87" s="95"/>
      <c r="ACP87" s="95"/>
    </row>
    <row r="88" spans="1:770" s="96" customFormat="1" ht="80.25" customHeight="1" x14ac:dyDescent="0.9">
      <c r="A88" s="439" t="s">
        <v>325</v>
      </c>
      <c r="B88" s="754" t="s">
        <v>213</v>
      </c>
      <c r="C88" s="755"/>
      <c r="D88" s="755"/>
      <c r="E88" s="755"/>
      <c r="F88" s="755"/>
      <c r="G88" s="755"/>
      <c r="H88" s="755"/>
      <c r="I88" s="755"/>
      <c r="J88" s="755"/>
      <c r="K88" s="755"/>
      <c r="L88" s="755"/>
      <c r="M88" s="755"/>
      <c r="N88" s="446"/>
      <c r="O88" s="384"/>
      <c r="P88" s="756">
        <f>SUM(P89:Q90)</f>
        <v>324</v>
      </c>
      <c r="Q88" s="474"/>
      <c r="R88" s="474">
        <f>SUM(R89:S90)</f>
        <v>118</v>
      </c>
      <c r="S88" s="474"/>
      <c r="T88" s="474">
        <f>SUM(T89:U90)</f>
        <v>34</v>
      </c>
      <c r="U88" s="474"/>
      <c r="V88" s="474">
        <f>SUM(V89:W90)</f>
        <v>84</v>
      </c>
      <c r="W88" s="474"/>
      <c r="X88" s="450">
        <f>SUM(X89:Y90)</f>
        <v>0</v>
      </c>
      <c r="Y88" s="450"/>
      <c r="Z88" s="450">
        <f>SUM(Z89:AA90)</f>
        <v>0</v>
      </c>
      <c r="AA88" s="757"/>
      <c r="AB88" s="446">
        <f t="shared" ref="AB88:AJ88" si="47">SUM(AB89:AB90)</f>
        <v>108</v>
      </c>
      <c r="AC88" s="447">
        <f t="shared" si="47"/>
        <v>34</v>
      </c>
      <c r="AD88" s="448">
        <f t="shared" si="47"/>
        <v>3</v>
      </c>
      <c r="AE88" s="446">
        <f t="shared" si="47"/>
        <v>108</v>
      </c>
      <c r="AF88" s="447">
        <f t="shared" si="47"/>
        <v>50</v>
      </c>
      <c r="AG88" s="424">
        <f t="shared" si="47"/>
        <v>3</v>
      </c>
      <c r="AH88" s="446">
        <f t="shared" si="47"/>
        <v>108</v>
      </c>
      <c r="AI88" s="447">
        <f t="shared" si="47"/>
        <v>34</v>
      </c>
      <c r="AJ88" s="448">
        <f t="shared" si="47"/>
        <v>3</v>
      </c>
      <c r="AK88" s="502">
        <f>SUM(AK89:AL90)</f>
        <v>0</v>
      </c>
      <c r="AL88" s="503"/>
      <c r="AM88" s="451">
        <f t="shared" ref="AM88:BG88" si="48">SUM(AM89:AM90)</f>
        <v>0</v>
      </c>
      <c r="AN88" s="454">
        <f t="shared" si="48"/>
        <v>0</v>
      </c>
      <c r="AO88" s="453">
        <f t="shared" si="48"/>
        <v>0</v>
      </c>
      <c r="AP88" s="451">
        <f t="shared" si="48"/>
        <v>0</v>
      </c>
      <c r="AQ88" s="454">
        <f t="shared" si="48"/>
        <v>0</v>
      </c>
      <c r="AR88" s="453">
        <f t="shared" si="48"/>
        <v>0</v>
      </c>
      <c r="AS88" s="451">
        <f t="shared" si="48"/>
        <v>0</v>
      </c>
      <c r="AT88" s="454">
        <f t="shared" si="48"/>
        <v>0</v>
      </c>
      <c r="AU88" s="453">
        <f t="shared" si="48"/>
        <v>0</v>
      </c>
      <c r="AV88" s="451">
        <f t="shared" si="48"/>
        <v>0</v>
      </c>
      <c r="AW88" s="454">
        <f t="shared" si="48"/>
        <v>0</v>
      </c>
      <c r="AX88" s="453">
        <f t="shared" si="48"/>
        <v>0</v>
      </c>
      <c r="AY88" s="451">
        <f t="shared" si="48"/>
        <v>0</v>
      </c>
      <c r="AZ88" s="454">
        <f t="shared" si="48"/>
        <v>0</v>
      </c>
      <c r="BA88" s="453">
        <f t="shared" si="48"/>
        <v>0</v>
      </c>
      <c r="BB88" s="451">
        <f t="shared" si="48"/>
        <v>0</v>
      </c>
      <c r="BC88" s="454">
        <f t="shared" si="48"/>
        <v>0</v>
      </c>
      <c r="BD88" s="453">
        <f t="shared" si="48"/>
        <v>0</v>
      </c>
      <c r="BE88" s="451">
        <f t="shared" si="48"/>
        <v>0</v>
      </c>
      <c r="BF88" s="758">
        <f t="shared" si="48"/>
        <v>0</v>
      </c>
      <c r="BG88" s="759">
        <f t="shared" si="48"/>
        <v>9</v>
      </c>
      <c r="BH88" s="511" t="s">
        <v>384</v>
      </c>
      <c r="BI88" s="512"/>
      <c r="BJ88" s="95"/>
      <c r="BK88" s="167"/>
      <c r="BL88" s="167"/>
      <c r="BM88" s="167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</row>
    <row r="89" spans="1:770" ht="74.25" x14ac:dyDescent="0.9">
      <c r="A89" s="380" t="s">
        <v>224</v>
      </c>
      <c r="B89" s="428" t="s">
        <v>152</v>
      </c>
      <c r="C89" s="428"/>
      <c r="D89" s="428"/>
      <c r="E89" s="428"/>
      <c r="F89" s="428"/>
      <c r="G89" s="428"/>
      <c r="H89" s="428"/>
      <c r="I89" s="428"/>
      <c r="J89" s="428"/>
      <c r="K89" s="428"/>
      <c r="L89" s="428"/>
      <c r="M89" s="428"/>
      <c r="N89" s="396"/>
      <c r="O89" s="463" t="s">
        <v>247</v>
      </c>
      <c r="P89" s="385">
        <f>SUM(AB89,AE89,AH89,AK89,AO89,AR89,AU89,AX89,BA89,BD89)</f>
        <v>216</v>
      </c>
      <c r="Q89" s="388"/>
      <c r="R89" s="430">
        <f>SUM(T89:AA89)</f>
        <v>84</v>
      </c>
      <c r="S89" s="430"/>
      <c r="T89" s="430">
        <v>34</v>
      </c>
      <c r="U89" s="430"/>
      <c r="V89" s="430">
        <v>50</v>
      </c>
      <c r="W89" s="430"/>
      <c r="X89" s="430"/>
      <c r="Y89" s="430"/>
      <c r="Z89" s="430"/>
      <c r="AA89" s="431"/>
      <c r="AB89" s="410">
        <f>AD89*36</f>
        <v>108</v>
      </c>
      <c r="AC89" s="391">
        <v>34</v>
      </c>
      <c r="AD89" s="392">
        <v>3</v>
      </c>
      <c r="AE89" s="396">
        <f>AG89*36</f>
        <v>108</v>
      </c>
      <c r="AF89" s="397">
        <v>50</v>
      </c>
      <c r="AG89" s="395">
        <v>3</v>
      </c>
      <c r="AH89" s="396"/>
      <c r="AI89" s="397"/>
      <c r="AJ89" s="395"/>
      <c r="AK89" s="398"/>
      <c r="AL89" s="399"/>
      <c r="AM89" s="397"/>
      <c r="AN89" s="392"/>
      <c r="AO89" s="396"/>
      <c r="AP89" s="397"/>
      <c r="AQ89" s="395"/>
      <c r="AR89" s="396"/>
      <c r="AS89" s="397"/>
      <c r="AT89" s="395"/>
      <c r="AU89" s="396"/>
      <c r="AV89" s="397"/>
      <c r="AW89" s="395"/>
      <c r="AX89" s="410"/>
      <c r="AY89" s="391"/>
      <c r="AZ89" s="432"/>
      <c r="BA89" s="396"/>
      <c r="BB89" s="397"/>
      <c r="BC89" s="384"/>
      <c r="BD89" s="410"/>
      <c r="BE89" s="391"/>
      <c r="BF89" s="401"/>
      <c r="BG89" s="402">
        <f>SUM(AD89,AG89,AJ89,AN89,AQ89,AT89,AW89,AZ89,BC89,BF89)</f>
        <v>6</v>
      </c>
      <c r="BH89" s="510"/>
      <c r="BI89" s="433"/>
    </row>
    <row r="90" spans="1:770" ht="149.25" customHeight="1" x14ac:dyDescent="0.9">
      <c r="A90" s="380" t="s">
        <v>326</v>
      </c>
      <c r="B90" s="748" t="s">
        <v>283</v>
      </c>
      <c r="C90" s="748"/>
      <c r="D90" s="748"/>
      <c r="E90" s="748"/>
      <c r="F90" s="748"/>
      <c r="G90" s="748"/>
      <c r="H90" s="748"/>
      <c r="I90" s="748"/>
      <c r="J90" s="748"/>
      <c r="K90" s="748"/>
      <c r="L90" s="748"/>
      <c r="M90" s="748"/>
      <c r="N90" s="396"/>
      <c r="O90" s="384">
        <v>3</v>
      </c>
      <c r="P90" s="385">
        <f>SUM(AB90,AE90,AH90,AK90,AO90,AR90,AU90,AX90,BA90,BD90)</f>
        <v>108</v>
      </c>
      <c r="Q90" s="388"/>
      <c r="R90" s="471">
        <f>SUM(T90:AA90)</f>
        <v>34</v>
      </c>
      <c r="S90" s="430"/>
      <c r="T90" s="430"/>
      <c r="U90" s="430"/>
      <c r="V90" s="430">
        <v>34</v>
      </c>
      <c r="W90" s="430"/>
      <c r="X90" s="430"/>
      <c r="Y90" s="430"/>
      <c r="Z90" s="430"/>
      <c r="AA90" s="431"/>
      <c r="AB90" s="410"/>
      <c r="AC90" s="391"/>
      <c r="AD90" s="392"/>
      <c r="AE90" s="396"/>
      <c r="AF90" s="397"/>
      <c r="AG90" s="395"/>
      <c r="AH90" s="396">
        <f>AJ90*36</f>
        <v>108</v>
      </c>
      <c r="AI90" s="397">
        <v>34</v>
      </c>
      <c r="AJ90" s="395">
        <v>3</v>
      </c>
      <c r="AK90" s="405"/>
      <c r="AL90" s="406"/>
      <c r="AM90" s="394"/>
      <c r="AN90" s="395"/>
      <c r="AO90" s="396"/>
      <c r="AP90" s="397"/>
      <c r="AQ90" s="395"/>
      <c r="AR90" s="396"/>
      <c r="AS90" s="397"/>
      <c r="AT90" s="395"/>
      <c r="AU90" s="396"/>
      <c r="AV90" s="397"/>
      <c r="AW90" s="395"/>
      <c r="AX90" s="410"/>
      <c r="AY90" s="391"/>
      <c r="AZ90" s="432"/>
      <c r="BA90" s="396"/>
      <c r="BB90" s="397"/>
      <c r="BC90" s="384"/>
      <c r="BD90" s="410"/>
      <c r="BE90" s="391"/>
      <c r="BF90" s="401"/>
      <c r="BG90" s="402">
        <f>SUM(AD90,AG90,AJ90,AN90,AQ90,AT90,AW90,AZ90,BC90,BF90)</f>
        <v>3</v>
      </c>
      <c r="BH90" s="510"/>
      <c r="BI90" s="510"/>
    </row>
    <row r="91" spans="1:770" ht="139.5" customHeight="1" x14ac:dyDescent="0.9">
      <c r="A91" s="411" t="s">
        <v>327</v>
      </c>
      <c r="B91" s="760" t="s">
        <v>226</v>
      </c>
      <c r="C91" s="761"/>
      <c r="D91" s="761"/>
      <c r="E91" s="761"/>
      <c r="F91" s="761"/>
      <c r="G91" s="761"/>
      <c r="H91" s="761"/>
      <c r="I91" s="761"/>
      <c r="J91" s="761"/>
      <c r="K91" s="761"/>
      <c r="L91" s="761"/>
      <c r="M91" s="761"/>
      <c r="N91" s="396"/>
      <c r="O91" s="384"/>
      <c r="P91" s="722">
        <f>SUM(P92:Q93)</f>
        <v>256</v>
      </c>
      <c r="Q91" s="723"/>
      <c r="R91" s="762">
        <f>SUM(R92:S93)</f>
        <v>110</v>
      </c>
      <c r="S91" s="723"/>
      <c r="T91" s="762">
        <f>SUM(T92:U93)</f>
        <v>64</v>
      </c>
      <c r="U91" s="723"/>
      <c r="V91" s="762">
        <f>SUM(V92:W93)</f>
        <v>16</v>
      </c>
      <c r="W91" s="723"/>
      <c r="X91" s="762">
        <f>SUM(X92:Y93)</f>
        <v>30</v>
      </c>
      <c r="Y91" s="723"/>
      <c r="Z91" s="763">
        <f>SUM(Z92:AA93)</f>
        <v>0</v>
      </c>
      <c r="AA91" s="725"/>
      <c r="AB91" s="455">
        <f>SUM(AB92:AB93)</f>
        <v>0</v>
      </c>
      <c r="AC91" s="456">
        <f t="shared" ref="AC91:AM91" si="49">SUM(AC92:AC93)</f>
        <v>0</v>
      </c>
      <c r="AD91" s="656">
        <f>SUM(AD92:AD93)</f>
        <v>0</v>
      </c>
      <c r="AE91" s="453">
        <f t="shared" si="49"/>
        <v>0</v>
      </c>
      <c r="AF91" s="451">
        <f t="shared" si="49"/>
        <v>0</v>
      </c>
      <c r="AG91" s="454">
        <f t="shared" si="49"/>
        <v>0</v>
      </c>
      <c r="AH91" s="453">
        <f t="shared" si="49"/>
        <v>0</v>
      </c>
      <c r="AI91" s="451">
        <f t="shared" si="49"/>
        <v>0</v>
      </c>
      <c r="AJ91" s="454">
        <f t="shared" si="49"/>
        <v>0</v>
      </c>
      <c r="AK91" s="502">
        <f>SUM(AK92:AL93)</f>
        <v>0</v>
      </c>
      <c r="AL91" s="450"/>
      <c r="AM91" s="451">
        <f t="shared" si="49"/>
        <v>0</v>
      </c>
      <c r="AN91" s="452">
        <f t="shared" ref="AN91:BG91" si="50">SUM(AN92:AN93)</f>
        <v>0</v>
      </c>
      <c r="AO91" s="453">
        <f t="shared" si="50"/>
        <v>0</v>
      </c>
      <c r="AP91" s="451">
        <f t="shared" si="50"/>
        <v>0</v>
      </c>
      <c r="AQ91" s="454">
        <f t="shared" si="50"/>
        <v>0</v>
      </c>
      <c r="AR91" s="453">
        <f t="shared" si="50"/>
        <v>0</v>
      </c>
      <c r="AS91" s="451">
        <f t="shared" si="50"/>
        <v>0</v>
      </c>
      <c r="AT91" s="454">
        <f t="shared" si="50"/>
        <v>0</v>
      </c>
      <c r="AU91" s="446">
        <f t="shared" si="50"/>
        <v>148</v>
      </c>
      <c r="AV91" s="447">
        <f t="shared" si="50"/>
        <v>60</v>
      </c>
      <c r="AW91" s="448">
        <f t="shared" si="50"/>
        <v>4</v>
      </c>
      <c r="AX91" s="477">
        <f t="shared" si="50"/>
        <v>108</v>
      </c>
      <c r="AY91" s="485">
        <f t="shared" si="50"/>
        <v>50</v>
      </c>
      <c r="AZ91" s="483">
        <f t="shared" si="50"/>
        <v>3</v>
      </c>
      <c r="BA91" s="453">
        <f t="shared" si="50"/>
        <v>0</v>
      </c>
      <c r="BB91" s="451">
        <f t="shared" si="50"/>
        <v>0</v>
      </c>
      <c r="BC91" s="454">
        <f t="shared" si="50"/>
        <v>0</v>
      </c>
      <c r="BD91" s="455">
        <f t="shared" si="50"/>
        <v>0</v>
      </c>
      <c r="BE91" s="456">
        <f t="shared" si="50"/>
        <v>0</v>
      </c>
      <c r="BF91" s="457">
        <f t="shared" si="50"/>
        <v>0</v>
      </c>
      <c r="BG91" s="659">
        <f t="shared" si="50"/>
        <v>7</v>
      </c>
      <c r="BH91" s="510" t="s">
        <v>381</v>
      </c>
      <c r="BI91" s="510"/>
    </row>
    <row r="92" spans="1:770" ht="144.75" customHeight="1" x14ac:dyDescent="1.05">
      <c r="A92" s="380" t="s">
        <v>225</v>
      </c>
      <c r="B92" s="748" t="s">
        <v>182</v>
      </c>
      <c r="C92" s="748"/>
      <c r="D92" s="748"/>
      <c r="E92" s="748"/>
      <c r="F92" s="748"/>
      <c r="G92" s="748"/>
      <c r="H92" s="748"/>
      <c r="I92" s="748"/>
      <c r="J92" s="748"/>
      <c r="K92" s="748"/>
      <c r="L92" s="748"/>
      <c r="M92" s="748"/>
      <c r="N92" s="396">
        <v>8</v>
      </c>
      <c r="O92" s="384">
        <v>7</v>
      </c>
      <c r="P92" s="385">
        <f>SUM(AB92,AE92,AH92,AK92,AO92,AR92,AU92,AX92,BA92,BD92)</f>
        <v>216</v>
      </c>
      <c r="Q92" s="388"/>
      <c r="R92" s="471">
        <f>SUM(T92:AA92)</f>
        <v>110</v>
      </c>
      <c r="S92" s="430"/>
      <c r="T92" s="471">
        <v>64</v>
      </c>
      <c r="U92" s="430"/>
      <c r="V92" s="471">
        <v>16</v>
      </c>
      <c r="W92" s="430"/>
      <c r="X92" s="471">
        <v>30</v>
      </c>
      <c r="Y92" s="430"/>
      <c r="Z92" s="430"/>
      <c r="AA92" s="431"/>
      <c r="AB92" s="410"/>
      <c r="AC92" s="391"/>
      <c r="AD92" s="392"/>
      <c r="AE92" s="396"/>
      <c r="AF92" s="397"/>
      <c r="AG92" s="395"/>
      <c r="AH92" s="396"/>
      <c r="AI92" s="397"/>
      <c r="AJ92" s="395"/>
      <c r="AK92" s="405"/>
      <c r="AL92" s="406"/>
      <c r="AM92" s="467"/>
      <c r="AN92" s="468"/>
      <c r="AO92" s="396"/>
      <c r="AP92" s="397"/>
      <c r="AQ92" s="395"/>
      <c r="AR92" s="396"/>
      <c r="AS92" s="397"/>
      <c r="AT92" s="395"/>
      <c r="AU92" s="396">
        <f>AW92*36</f>
        <v>108</v>
      </c>
      <c r="AV92" s="397">
        <v>60</v>
      </c>
      <c r="AW92" s="395">
        <v>3</v>
      </c>
      <c r="AX92" s="390">
        <f>AZ92*36</f>
        <v>108</v>
      </c>
      <c r="AY92" s="391">
        <v>50</v>
      </c>
      <c r="AZ92" s="432">
        <v>3</v>
      </c>
      <c r="BA92" s="396"/>
      <c r="BB92" s="397"/>
      <c r="BC92" s="384"/>
      <c r="BD92" s="410"/>
      <c r="BE92" s="391"/>
      <c r="BF92" s="401"/>
      <c r="BG92" s="402">
        <f>SUM(AD92,AG92,AJ92,AN92,AQ92,AT92,AW92,AZ92,BC92,BF92)</f>
        <v>6</v>
      </c>
      <c r="BH92" s="764"/>
      <c r="BI92" s="764"/>
    </row>
    <row r="93" spans="1:770" ht="228" customHeight="1" x14ac:dyDescent="1.05">
      <c r="A93" s="380" t="s">
        <v>380</v>
      </c>
      <c r="B93" s="748" t="s">
        <v>285</v>
      </c>
      <c r="C93" s="748"/>
      <c r="D93" s="748"/>
      <c r="E93" s="748"/>
      <c r="F93" s="748"/>
      <c r="G93" s="748"/>
      <c r="H93" s="748"/>
      <c r="I93" s="748"/>
      <c r="J93" s="748"/>
      <c r="K93" s="748"/>
      <c r="L93" s="748"/>
      <c r="M93" s="748"/>
      <c r="N93" s="396"/>
      <c r="O93" s="384"/>
      <c r="P93" s="385">
        <f>SUM(AB93,AE93,AH93,AK93,AO93,AR93,AU93,AX93,BA93,BD93)</f>
        <v>40</v>
      </c>
      <c r="Q93" s="388"/>
      <c r="R93" s="471"/>
      <c r="S93" s="430"/>
      <c r="T93" s="430"/>
      <c r="U93" s="430"/>
      <c r="V93" s="430"/>
      <c r="W93" s="430"/>
      <c r="X93" s="430"/>
      <c r="Y93" s="430"/>
      <c r="Z93" s="430"/>
      <c r="AA93" s="431"/>
      <c r="AB93" s="410"/>
      <c r="AC93" s="391"/>
      <c r="AD93" s="392"/>
      <c r="AE93" s="396"/>
      <c r="AF93" s="397"/>
      <c r="AG93" s="395"/>
      <c r="AH93" s="396"/>
      <c r="AI93" s="397"/>
      <c r="AJ93" s="395"/>
      <c r="AK93" s="765"/>
      <c r="AL93" s="766"/>
      <c r="AM93" s="467"/>
      <c r="AN93" s="468"/>
      <c r="AO93" s="396"/>
      <c r="AP93" s="397"/>
      <c r="AQ93" s="395"/>
      <c r="AR93" s="396"/>
      <c r="AS93" s="397"/>
      <c r="AT93" s="395"/>
      <c r="AU93" s="396">
        <v>40</v>
      </c>
      <c r="AV93" s="397"/>
      <c r="AW93" s="395">
        <v>1</v>
      </c>
      <c r="AX93" s="410"/>
      <c r="AY93" s="391"/>
      <c r="AZ93" s="432"/>
      <c r="BA93" s="396"/>
      <c r="BB93" s="397"/>
      <c r="BC93" s="384"/>
      <c r="BD93" s="410"/>
      <c r="BE93" s="391"/>
      <c r="BF93" s="401"/>
      <c r="BG93" s="402">
        <f>SUM(AD93,AG93,AJ93,AN93,AQ93,AT93,AW93,AZ93,BC93,BF93)</f>
        <v>1</v>
      </c>
      <c r="BH93" s="426" t="s">
        <v>378</v>
      </c>
      <c r="BI93" s="427"/>
    </row>
    <row r="94" spans="1:770" s="788" customFormat="1" ht="180" customHeight="1" x14ac:dyDescent="1.1499999999999999">
      <c r="A94" s="827" t="s">
        <v>91</v>
      </c>
      <c r="B94" s="828"/>
      <c r="C94" s="828"/>
      <c r="D94" s="828"/>
      <c r="E94" s="828"/>
      <c r="F94" s="828"/>
      <c r="G94" s="828"/>
      <c r="H94" s="828"/>
      <c r="I94" s="828"/>
      <c r="J94" s="828"/>
      <c r="K94" s="828"/>
      <c r="L94" s="828"/>
      <c r="M94" s="828"/>
      <c r="N94" s="829"/>
      <c r="O94" s="830"/>
      <c r="P94" s="828"/>
      <c r="Q94" s="828"/>
      <c r="R94" s="828"/>
      <c r="S94" s="828"/>
      <c r="T94" s="828"/>
      <c r="U94" s="828"/>
      <c r="V94" s="828"/>
      <c r="W94" s="828"/>
      <c r="X94" s="828"/>
      <c r="Y94" s="828"/>
      <c r="Z94" s="828"/>
      <c r="AA94" s="831"/>
      <c r="AC94" s="828"/>
      <c r="AD94" s="832"/>
      <c r="AE94" s="829"/>
      <c r="AF94" s="833" t="s">
        <v>91</v>
      </c>
      <c r="AG94" s="834"/>
      <c r="AH94" s="829"/>
      <c r="AI94" s="829"/>
      <c r="AJ94" s="834"/>
      <c r="AK94" s="829"/>
      <c r="AL94" s="829"/>
      <c r="AM94" s="834"/>
      <c r="AN94" s="828"/>
      <c r="AO94" s="829"/>
      <c r="AP94" s="834"/>
      <c r="AQ94" s="829"/>
      <c r="AR94" s="829"/>
      <c r="AS94" s="834"/>
      <c r="AT94" s="829"/>
      <c r="AU94" s="829"/>
      <c r="AV94" s="834"/>
      <c r="AW94" s="829"/>
      <c r="AX94" s="828"/>
      <c r="AY94" s="828"/>
      <c r="AZ94" s="828"/>
      <c r="BA94" s="829"/>
      <c r="BB94" s="829"/>
      <c r="BC94" s="829"/>
      <c r="BD94" s="828"/>
      <c r="BE94" s="832"/>
      <c r="BF94" s="832"/>
      <c r="BG94" s="828"/>
      <c r="BH94" s="828"/>
      <c r="BI94" s="796"/>
      <c r="BJ94" s="796"/>
      <c r="BK94" s="796"/>
      <c r="BL94" s="796"/>
      <c r="BM94" s="796"/>
    </row>
    <row r="95" spans="1:770" s="788" customFormat="1" ht="191.25" customHeight="1" x14ac:dyDescent="1.1499999999999999">
      <c r="A95" s="835" t="s">
        <v>393</v>
      </c>
      <c r="B95" s="835"/>
      <c r="C95" s="835"/>
      <c r="D95" s="835"/>
      <c r="E95" s="835"/>
      <c r="F95" s="835"/>
      <c r="G95" s="835"/>
      <c r="H95" s="835"/>
      <c r="I95" s="835"/>
      <c r="J95" s="835"/>
      <c r="K95" s="835"/>
      <c r="L95" s="835"/>
      <c r="M95" s="835"/>
      <c r="N95" s="835"/>
      <c r="O95" s="835"/>
      <c r="P95" s="835"/>
      <c r="Q95" s="835"/>
      <c r="R95" s="835"/>
      <c r="S95" s="835"/>
      <c r="T95" s="835"/>
      <c r="U95" s="835"/>
      <c r="V95" s="835"/>
      <c r="W95" s="835"/>
      <c r="X95" s="835"/>
      <c r="Y95" s="836"/>
      <c r="Z95" s="828"/>
      <c r="AA95" s="831"/>
      <c r="AB95" s="828"/>
      <c r="AC95" s="828"/>
      <c r="AD95" s="832"/>
      <c r="AE95" s="829"/>
      <c r="AF95" s="837" t="s">
        <v>427</v>
      </c>
      <c r="AG95" s="837"/>
      <c r="AH95" s="837"/>
      <c r="AI95" s="837"/>
      <c r="AJ95" s="837"/>
      <c r="AK95" s="837"/>
      <c r="AL95" s="837"/>
      <c r="AM95" s="837"/>
      <c r="AN95" s="837"/>
      <c r="AO95" s="837"/>
      <c r="AP95" s="837"/>
      <c r="AQ95" s="837"/>
      <c r="AR95" s="837"/>
      <c r="AS95" s="837"/>
      <c r="AT95" s="837"/>
      <c r="AU95" s="837"/>
      <c r="AV95" s="837"/>
      <c r="AW95" s="837"/>
      <c r="AX95" s="837"/>
      <c r="AY95" s="837"/>
      <c r="AZ95" s="837"/>
      <c r="BA95" s="837"/>
      <c r="BB95" s="837"/>
      <c r="BC95" s="837"/>
      <c r="BD95" s="837"/>
      <c r="BE95" s="837"/>
      <c r="BF95" s="837"/>
      <c r="BG95" s="828"/>
      <c r="BH95" s="828"/>
      <c r="BI95" s="796"/>
      <c r="BJ95" s="796"/>
      <c r="BK95" s="796"/>
      <c r="BL95" s="796"/>
      <c r="BM95" s="796"/>
    </row>
    <row r="96" spans="1:770" s="788" customFormat="1" ht="82.5" customHeight="1" x14ac:dyDescent="1.1499999999999999">
      <c r="A96" s="838"/>
      <c r="B96" s="838"/>
      <c r="C96" s="838"/>
      <c r="D96" s="838"/>
      <c r="E96" s="838"/>
      <c r="F96" s="838"/>
      <c r="G96" s="831"/>
      <c r="H96" s="1242" t="s">
        <v>135</v>
      </c>
      <c r="I96" s="1242"/>
      <c r="J96" s="1242"/>
      <c r="K96" s="1242"/>
      <c r="L96" s="1242"/>
      <c r="M96" s="1242"/>
      <c r="N96" s="840"/>
      <c r="O96" s="840"/>
      <c r="P96" s="840"/>
      <c r="Q96" s="840"/>
      <c r="R96" s="840"/>
      <c r="S96" s="840"/>
      <c r="T96" s="840"/>
      <c r="U96" s="840"/>
      <c r="V96" s="840"/>
      <c r="W96" s="831"/>
      <c r="X96" s="831"/>
      <c r="Y96" s="831"/>
      <c r="Z96" s="831"/>
      <c r="AA96" s="831"/>
      <c r="AB96" s="831"/>
      <c r="AC96" s="831"/>
      <c r="AD96" s="841"/>
      <c r="AE96" s="842"/>
      <c r="AF96" s="838"/>
      <c r="AG96" s="838"/>
      <c r="AH96" s="838"/>
      <c r="AI96" s="838"/>
      <c r="AJ96" s="838"/>
      <c r="AK96" s="838"/>
      <c r="AL96" s="843"/>
      <c r="AM96" s="844" t="s">
        <v>136</v>
      </c>
      <c r="AN96" s="799"/>
      <c r="AO96" s="844"/>
      <c r="AP96" s="845"/>
      <c r="AQ96" s="835"/>
      <c r="AR96" s="835"/>
      <c r="AS96" s="835"/>
      <c r="AT96" s="835"/>
      <c r="AU96" s="835"/>
      <c r="AV96" s="835"/>
      <c r="AW96" s="835"/>
      <c r="AX96" s="835"/>
      <c r="AY96" s="835"/>
      <c r="AZ96" s="835"/>
      <c r="BA96" s="835"/>
      <c r="BB96" s="835"/>
      <c r="BC96" s="835"/>
      <c r="BD96" s="835"/>
      <c r="BE96" s="835"/>
      <c r="BF96" s="835"/>
      <c r="BG96" s="835"/>
      <c r="BH96" s="835"/>
      <c r="BI96" s="796"/>
      <c r="BJ96" s="796"/>
      <c r="BK96" s="796"/>
      <c r="BL96" s="796"/>
      <c r="BM96" s="796"/>
    </row>
    <row r="97" spans="1:80" s="788" customFormat="1" ht="82.5" customHeight="1" x14ac:dyDescent="1.1499999999999999">
      <c r="A97" s="838"/>
      <c r="B97" s="838"/>
      <c r="C97" s="838"/>
      <c r="D97" s="838"/>
      <c r="E97" s="838"/>
      <c r="F97" s="838"/>
      <c r="G97" s="831"/>
      <c r="H97" s="839">
        <v>2021</v>
      </c>
      <c r="I97" s="839"/>
      <c r="J97" s="831"/>
      <c r="K97" s="831"/>
      <c r="L97" s="831"/>
      <c r="M97" s="836"/>
      <c r="N97" s="846"/>
      <c r="O97" s="846"/>
      <c r="P97" s="846"/>
      <c r="Q97" s="846"/>
      <c r="R97" s="846"/>
      <c r="S97" s="846"/>
      <c r="T97" s="846"/>
      <c r="U97" s="846"/>
      <c r="V97" s="846"/>
      <c r="W97" s="831"/>
      <c r="X97" s="831"/>
      <c r="Y97" s="831"/>
      <c r="Z97" s="831"/>
      <c r="AA97" s="831"/>
      <c r="AB97" s="831"/>
      <c r="AC97" s="831"/>
      <c r="AD97" s="841"/>
      <c r="AE97" s="842"/>
      <c r="AF97" s="838"/>
      <c r="AG97" s="838"/>
      <c r="AH97" s="838"/>
      <c r="AI97" s="838"/>
      <c r="AJ97" s="838"/>
      <c r="AK97" s="838"/>
      <c r="AL97" s="831"/>
      <c r="AM97" s="839">
        <v>2021</v>
      </c>
      <c r="AN97" s="839"/>
      <c r="AO97" s="844"/>
      <c r="AP97" s="845"/>
      <c r="AQ97" s="842"/>
      <c r="AR97" s="831"/>
      <c r="AS97" s="831"/>
      <c r="AT97" s="831"/>
      <c r="AU97" s="842"/>
      <c r="AV97" s="842"/>
      <c r="AW97" s="842"/>
      <c r="AX97" s="831"/>
      <c r="AY97" s="831"/>
      <c r="AZ97" s="831"/>
      <c r="BA97" s="842"/>
      <c r="BB97" s="842"/>
      <c r="BC97" s="842"/>
      <c r="BD97" s="831"/>
      <c r="BE97" s="831"/>
      <c r="BF97" s="831"/>
      <c r="BG97" s="831"/>
      <c r="BH97" s="831"/>
      <c r="BI97" s="796"/>
      <c r="BJ97" s="796"/>
      <c r="BK97" s="796"/>
      <c r="BL97" s="796"/>
      <c r="BM97" s="796"/>
    </row>
    <row r="98" spans="1:80" s="314" customFormat="1" ht="14.25" customHeight="1" x14ac:dyDescent="1.05">
      <c r="A98" s="615"/>
      <c r="B98" s="616"/>
      <c r="C98" s="616"/>
      <c r="D98" s="616"/>
      <c r="E98" s="616"/>
      <c r="F98" s="616"/>
      <c r="G98" s="616"/>
      <c r="H98" s="616"/>
      <c r="I98" s="616"/>
      <c r="J98" s="616"/>
      <c r="K98" s="616"/>
      <c r="L98" s="616"/>
      <c r="M98" s="616"/>
      <c r="N98" s="617"/>
      <c r="O98" s="617"/>
      <c r="P98" s="618"/>
      <c r="Q98" s="618"/>
      <c r="R98" s="618"/>
      <c r="S98" s="618"/>
      <c r="T98" s="618"/>
      <c r="U98" s="618"/>
      <c r="V98" s="618"/>
      <c r="W98" s="618"/>
      <c r="X98" s="618"/>
      <c r="Y98" s="618"/>
      <c r="Z98" s="618"/>
      <c r="AA98" s="618"/>
      <c r="AB98" s="618"/>
      <c r="AC98" s="618"/>
      <c r="AD98" s="619"/>
      <c r="AE98" s="617"/>
      <c r="AF98" s="617"/>
      <c r="AG98" s="620"/>
      <c r="AH98" s="617"/>
      <c r="AI98" s="617"/>
      <c r="AJ98" s="620"/>
      <c r="AK98" s="614"/>
      <c r="AL98" s="614"/>
      <c r="AM98" s="621"/>
      <c r="AN98" s="618"/>
      <c r="AO98" s="617"/>
      <c r="AP98" s="620"/>
      <c r="AQ98" s="617"/>
      <c r="AR98" s="617"/>
      <c r="AS98" s="620"/>
      <c r="AT98" s="617"/>
      <c r="AU98" s="617"/>
      <c r="AV98" s="620"/>
      <c r="AW98" s="622"/>
      <c r="AX98" s="618"/>
      <c r="AY98" s="618"/>
      <c r="AZ98" s="618"/>
      <c r="BA98" s="617"/>
      <c r="BB98" s="617"/>
      <c r="BC98" s="617"/>
      <c r="BD98" s="618"/>
      <c r="BE98" s="619"/>
      <c r="BF98" s="619"/>
      <c r="BG98" s="623"/>
      <c r="BH98" s="623"/>
      <c r="BI98" s="321"/>
      <c r="BJ98" s="321"/>
      <c r="BK98" s="321"/>
      <c r="BL98" s="321"/>
      <c r="BM98" s="321"/>
    </row>
    <row r="99" spans="1:80" s="89" customFormat="1" ht="118.5" customHeight="1" x14ac:dyDescent="1.1499999999999999">
      <c r="A99" s="839" t="s">
        <v>256</v>
      </c>
      <c r="B99" s="839"/>
      <c r="C99" s="839"/>
      <c r="D99" s="839"/>
      <c r="E99" s="839"/>
      <c r="F99" s="839"/>
      <c r="G99" s="839"/>
      <c r="H99" s="839"/>
      <c r="I99" s="839"/>
      <c r="J99" s="839"/>
      <c r="K99" s="839"/>
      <c r="L99" s="839"/>
      <c r="M99" s="839"/>
      <c r="N99" s="839"/>
      <c r="O99" s="839"/>
      <c r="P99" s="839"/>
      <c r="Q99" s="839"/>
      <c r="R99" s="839"/>
      <c r="S99" s="839"/>
      <c r="T99" s="839"/>
      <c r="U99" s="839"/>
      <c r="V99" s="839"/>
      <c r="W99" s="839"/>
      <c r="X99" s="839"/>
      <c r="Y99" s="839"/>
      <c r="Z99" s="839"/>
      <c r="AA99" s="839"/>
      <c r="AB99" s="839"/>
      <c r="AC99" s="839"/>
      <c r="AD99" s="839"/>
      <c r="AE99" s="839"/>
      <c r="AF99" s="839"/>
      <c r="AG99" s="839"/>
      <c r="AH99" s="839"/>
      <c r="AI99" s="839"/>
      <c r="AJ99" s="839"/>
      <c r="AK99" s="839"/>
      <c r="AL99" s="839"/>
      <c r="AM99" s="839"/>
      <c r="AN99" s="839"/>
      <c r="AO99" s="839"/>
      <c r="AP99" s="839"/>
      <c r="AQ99" s="839"/>
      <c r="AR99" s="839"/>
      <c r="AS99" s="839"/>
      <c r="AT99" s="839"/>
      <c r="AU99" s="839"/>
      <c r="AV99" s="839"/>
      <c r="AW99" s="839"/>
      <c r="AX99" s="839"/>
      <c r="AY99" s="839"/>
      <c r="AZ99" s="839"/>
      <c r="BA99" s="839"/>
      <c r="BB99" s="839"/>
      <c r="BC99" s="839"/>
      <c r="BD99" s="839"/>
      <c r="BE99" s="839"/>
      <c r="BF99" s="839"/>
      <c r="BG99" s="839"/>
      <c r="BH99" s="839"/>
      <c r="BI99" s="267"/>
      <c r="BJ99" s="268"/>
      <c r="BK99" s="269"/>
      <c r="BL99" s="269"/>
      <c r="BM99" s="269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</row>
    <row r="100" spans="1:80" ht="65.25" thickBot="1" x14ac:dyDescent="0.95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200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91"/>
      <c r="AC100" s="191"/>
      <c r="AD100" s="191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182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191"/>
      <c r="AY100" s="191"/>
      <c r="AZ100" s="191"/>
      <c r="BA100" s="200"/>
      <c r="BB100" s="200"/>
      <c r="BC100" s="200"/>
      <c r="BD100" s="182"/>
      <c r="BE100" s="182"/>
      <c r="BF100" s="182"/>
      <c r="BG100" s="182"/>
      <c r="BH100" s="182"/>
    </row>
    <row r="101" spans="1:80" s="34" customFormat="1" ht="65.25" x14ac:dyDescent="0.9">
      <c r="A101" s="770" t="s">
        <v>13</v>
      </c>
      <c r="B101" s="513" t="s">
        <v>131</v>
      </c>
      <c r="C101" s="513"/>
      <c r="D101" s="513"/>
      <c r="E101" s="513"/>
      <c r="F101" s="513"/>
      <c r="G101" s="513"/>
      <c r="H101" s="513"/>
      <c r="I101" s="513"/>
      <c r="J101" s="513"/>
      <c r="K101" s="513"/>
      <c r="L101" s="513"/>
      <c r="M101" s="513"/>
      <c r="N101" s="771" t="s">
        <v>1</v>
      </c>
      <c r="O101" s="516" t="s">
        <v>69</v>
      </c>
      <c r="P101" s="772" t="s">
        <v>68</v>
      </c>
      <c r="Q101" s="773"/>
      <c r="R101" s="773"/>
      <c r="S101" s="773"/>
      <c r="T101" s="773"/>
      <c r="U101" s="773"/>
      <c r="V101" s="773"/>
      <c r="W101" s="773"/>
      <c r="X101" s="773"/>
      <c r="Y101" s="773"/>
      <c r="Z101" s="773"/>
      <c r="AA101" s="774"/>
      <c r="AB101" s="568" t="s">
        <v>76</v>
      </c>
      <c r="AC101" s="568"/>
      <c r="AD101" s="568"/>
      <c r="AE101" s="568"/>
      <c r="AF101" s="568"/>
      <c r="AG101" s="568"/>
      <c r="AH101" s="568"/>
      <c r="AI101" s="568"/>
      <c r="AJ101" s="568"/>
      <c r="AK101" s="568"/>
      <c r="AL101" s="568"/>
      <c r="AM101" s="568"/>
      <c r="AN101" s="568"/>
      <c r="AO101" s="568"/>
      <c r="AP101" s="568"/>
      <c r="AQ101" s="568"/>
      <c r="AR101" s="568"/>
      <c r="AS101" s="568"/>
      <c r="AT101" s="568"/>
      <c r="AU101" s="568"/>
      <c r="AV101" s="568"/>
      <c r="AW101" s="568"/>
      <c r="AX101" s="568"/>
      <c r="AY101" s="568"/>
      <c r="AZ101" s="568"/>
      <c r="BA101" s="568"/>
      <c r="BB101" s="568"/>
      <c r="BC101" s="568"/>
      <c r="BD101" s="568"/>
      <c r="BE101" s="568"/>
      <c r="BF101" s="569"/>
      <c r="BG101" s="521" t="s">
        <v>119</v>
      </c>
      <c r="BH101" s="522" t="s">
        <v>82</v>
      </c>
      <c r="BI101" s="523"/>
      <c r="BJ101" s="33"/>
      <c r="BK101" s="161"/>
      <c r="BL101" s="161"/>
      <c r="BM101" s="161"/>
      <c r="BN101" s="119"/>
      <c r="BO101" s="119"/>
      <c r="BP101" s="119"/>
      <c r="BQ101" s="119"/>
      <c r="BR101" s="119"/>
      <c r="BS101" s="119"/>
      <c r="BT101" s="119"/>
      <c r="BU101" s="119"/>
      <c r="BV101" s="119"/>
      <c r="BW101" s="119"/>
      <c r="BX101" s="119"/>
      <c r="BY101" s="119"/>
      <c r="BZ101" s="119"/>
      <c r="CA101" s="119"/>
      <c r="CB101" s="119"/>
    </row>
    <row r="102" spans="1:80" s="34" customFormat="1" ht="60" customHeight="1" x14ac:dyDescent="0.9">
      <c r="A102" s="775"/>
      <c r="B102" s="571"/>
      <c r="C102" s="571"/>
      <c r="D102" s="571"/>
      <c r="E102" s="571"/>
      <c r="F102" s="571"/>
      <c r="G102" s="571"/>
      <c r="H102" s="571"/>
      <c r="I102" s="571"/>
      <c r="J102" s="571"/>
      <c r="K102" s="571"/>
      <c r="L102" s="571"/>
      <c r="M102" s="571"/>
      <c r="N102" s="776"/>
      <c r="O102" s="527"/>
      <c r="P102" s="529" t="s">
        <v>70</v>
      </c>
      <c r="Q102" s="777"/>
      <c r="R102" s="777" t="s">
        <v>71</v>
      </c>
      <c r="S102" s="777"/>
      <c r="T102" s="778" t="s">
        <v>77</v>
      </c>
      <c r="U102" s="778"/>
      <c r="V102" s="778"/>
      <c r="W102" s="778"/>
      <c r="X102" s="778"/>
      <c r="Y102" s="778"/>
      <c r="Z102" s="778"/>
      <c r="AA102" s="779"/>
      <c r="AB102" s="780" t="s">
        <v>2</v>
      </c>
      <c r="AC102" s="576"/>
      <c r="AD102" s="576"/>
      <c r="AE102" s="576"/>
      <c r="AF102" s="576"/>
      <c r="AG102" s="577"/>
      <c r="AH102" s="578" t="s">
        <v>3</v>
      </c>
      <c r="AI102" s="579"/>
      <c r="AJ102" s="579"/>
      <c r="AK102" s="579"/>
      <c r="AL102" s="579"/>
      <c r="AM102" s="579"/>
      <c r="AN102" s="580"/>
      <c r="AO102" s="581" t="s">
        <v>4</v>
      </c>
      <c r="AP102" s="582"/>
      <c r="AQ102" s="582"/>
      <c r="AR102" s="582"/>
      <c r="AS102" s="582"/>
      <c r="AT102" s="583"/>
      <c r="AU102" s="581" t="s">
        <v>15</v>
      </c>
      <c r="AV102" s="582"/>
      <c r="AW102" s="582"/>
      <c r="AX102" s="582"/>
      <c r="AY102" s="582"/>
      <c r="AZ102" s="583"/>
      <c r="BA102" s="581" t="s">
        <v>110</v>
      </c>
      <c r="BB102" s="582"/>
      <c r="BC102" s="582"/>
      <c r="BD102" s="582"/>
      <c r="BE102" s="582"/>
      <c r="BF102" s="583"/>
      <c r="BG102" s="536"/>
      <c r="BH102" s="537"/>
      <c r="BI102" s="538"/>
      <c r="BJ102" s="33"/>
      <c r="BK102" s="161"/>
      <c r="BL102" s="161"/>
      <c r="BM102" s="161"/>
      <c r="BN102" s="119"/>
      <c r="BO102" s="119"/>
      <c r="BP102" s="119"/>
      <c r="BQ102" s="119"/>
      <c r="BR102" s="119"/>
      <c r="BS102" s="119"/>
      <c r="BT102" s="119"/>
      <c r="BU102" s="119"/>
      <c r="BV102" s="119"/>
      <c r="BW102" s="119"/>
      <c r="BX102" s="119"/>
      <c r="BY102" s="119"/>
      <c r="BZ102" s="119"/>
      <c r="CA102" s="119"/>
      <c r="CB102" s="119"/>
    </row>
    <row r="103" spans="1:80" s="34" customFormat="1" ht="141" customHeight="1" x14ac:dyDescent="0.9">
      <c r="A103" s="775"/>
      <c r="B103" s="571"/>
      <c r="C103" s="571"/>
      <c r="D103" s="571"/>
      <c r="E103" s="571"/>
      <c r="F103" s="571"/>
      <c r="G103" s="571"/>
      <c r="H103" s="571"/>
      <c r="I103" s="571"/>
      <c r="J103" s="571"/>
      <c r="K103" s="571"/>
      <c r="L103" s="571"/>
      <c r="M103" s="571"/>
      <c r="N103" s="776"/>
      <c r="O103" s="527"/>
      <c r="P103" s="529"/>
      <c r="Q103" s="777"/>
      <c r="R103" s="777"/>
      <c r="S103" s="777"/>
      <c r="T103" s="539" t="s">
        <v>72</v>
      </c>
      <c r="U103" s="777"/>
      <c r="V103" s="539" t="s">
        <v>73</v>
      </c>
      <c r="W103" s="777"/>
      <c r="X103" s="539" t="s">
        <v>74</v>
      </c>
      <c r="Y103" s="777"/>
      <c r="Z103" s="777" t="s">
        <v>75</v>
      </c>
      <c r="AA103" s="530"/>
      <c r="AB103" s="541" t="s">
        <v>263</v>
      </c>
      <c r="AC103" s="534"/>
      <c r="AD103" s="534"/>
      <c r="AE103" s="584" t="s">
        <v>264</v>
      </c>
      <c r="AF103" s="543"/>
      <c r="AG103" s="543"/>
      <c r="AH103" s="542" t="s">
        <v>265</v>
      </c>
      <c r="AI103" s="543"/>
      <c r="AJ103" s="543"/>
      <c r="AK103" s="585" t="s">
        <v>266</v>
      </c>
      <c r="AL103" s="585"/>
      <c r="AM103" s="585"/>
      <c r="AN103" s="586"/>
      <c r="AO103" s="587" t="s">
        <v>267</v>
      </c>
      <c r="AP103" s="588"/>
      <c r="AQ103" s="584"/>
      <c r="AR103" s="587" t="s">
        <v>268</v>
      </c>
      <c r="AS103" s="588"/>
      <c r="AT103" s="584"/>
      <c r="AU103" s="587" t="s">
        <v>269</v>
      </c>
      <c r="AV103" s="588"/>
      <c r="AW103" s="584"/>
      <c r="AX103" s="585" t="s">
        <v>270</v>
      </c>
      <c r="AY103" s="585"/>
      <c r="AZ103" s="586"/>
      <c r="BA103" s="587" t="s">
        <v>271</v>
      </c>
      <c r="BB103" s="588"/>
      <c r="BC103" s="584"/>
      <c r="BD103" s="585" t="s">
        <v>111</v>
      </c>
      <c r="BE103" s="585"/>
      <c r="BF103" s="586"/>
      <c r="BG103" s="536"/>
      <c r="BH103" s="537"/>
      <c r="BI103" s="538"/>
      <c r="BJ103" s="33"/>
      <c r="BK103" s="161"/>
      <c r="BL103" s="161"/>
      <c r="BM103" s="161"/>
      <c r="BN103" s="119"/>
      <c r="BO103" s="119"/>
      <c r="BP103" s="119"/>
      <c r="BQ103" s="119"/>
      <c r="BR103" s="119"/>
      <c r="BS103" s="119"/>
      <c r="BT103" s="119"/>
      <c r="BU103" s="119"/>
      <c r="BV103" s="119"/>
      <c r="BW103" s="119"/>
      <c r="BX103" s="119"/>
      <c r="BY103" s="119"/>
      <c r="BZ103" s="119"/>
      <c r="CA103" s="119"/>
      <c r="CB103" s="119"/>
    </row>
    <row r="104" spans="1:80" s="34" customFormat="1" ht="297" customHeight="1" thickBot="1" x14ac:dyDescent="0.95">
      <c r="A104" s="781"/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782"/>
      <c r="O104" s="547"/>
      <c r="P104" s="549"/>
      <c r="Q104" s="783"/>
      <c r="R104" s="783"/>
      <c r="S104" s="783"/>
      <c r="T104" s="783"/>
      <c r="U104" s="783"/>
      <c r="V104" s="783"/>
      <c r="W104" s="783"/>
      <c r="X104" s="783"/>
      <c r="Y104" s="783"/>
      <c r="Z104" s="783"/>
      <c r="AA104" s="550"/>
      <c r="AB104" s="552" t="s">
        <v>79</v>
      </c>
      <c r="AC104" s="553" t="s">
        <v>80</v>
      </c>
      <c r="AD104" s="554" t="s">
        <v>81</v>
      </c>
      <c r="AE104" s="591" t="s">
        <v>79</v>
      </c>
      <c r="AF104" s="556" t="s">
        <v>80</v>
      </c>
      <c r="AG104" s="557" t="s">
        <v>81</v>
      </c>
      <c r="AH104" s="555" t="s">
        <v>79</v>
      </c>
      <c r="AI104" s="556" t="s">
        <v>80</v>
      </c>
      <c r="AJ104" s="557" t="s">
        <v>81</v>
      </c>
      <c r="AK104" s="784" t="s">
        <v>79</v>
      </c>
      <c r="AL104" s="785"/>
      <c r="AM104" s="786" t="s">
        <v>80</v>
      </c>
      <c r="AN104" s="787" t="s">
        <v>81</v>
      </c>
      <c r="AO104" s="555" t="s">
        <v>79</v>
      </c>
      <c r="AP104" s="556" t="s">
        <v>80</v>
      </c>
      <c r="AQ104" s="557" t="s">
        <v>81</v>
      </c>
      <c r="AR104" s="591" t="s">
        <v>79</v>
      </c>
      <c r="AS104" s="556" t="s">
        <v>80</v>
      </c>
      <c r="AT104" s="557" t="s">
        <v>81</v>
      </c>
      <c r="AU104" s="555" t="s">
        <v>79</v>
      </c>
      <c r="AV104" s="556" t="s">
        <v>80</v>
      </c>
      <c r="AW104" s="557" t="s">
        <v>81</v>
      </c>
      <c r="AX104" s="596" t="s">
        <v>79</v>
      </c>
      <c r="AY104" s="553" t="s">
        <v>80</v>
      </c>
      <c r="AZ104" s="554" t="s">
        <v>81</v>
      </c>
      <c r="BA104" s="555" t="s">
        <v>79</v>
      </c>
      <c r="BB104" s="556" t="s">
        <v>80</v>
      </c>
      <c r="BC104" s="557" t="s">
        <v>81</v>
      </c>
      <c r="BD104" s="596" t="s">
        <v>79</v>
      </c>
      <c r="BE104" s="553" t="s">
        <v>80</v>
      </c>
      <c r="BF104" s="554" t="s">
        <v>81</v>
      </c>
      <c r="BG104" s="560"/>
      <c r="BH104" s="561"/>
      <c r="BI104" s="562"/>
      <c r="BJ104" s="33"/>
      <c r="BK104" s="161"/>
      <c r="BL104" s="161"/>
      <c r="BM104" s="161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</row>
    <row r="105" spans="1:80" s="96" customFormat="1" ht="142.5" customHeight="1" x14ac:dyDescent="0.9">
      <c r="A105" s="439" t="s">
        <v>284</v>
      </c>
      <c r="B105" s="754" t="s">
        <v>449</v>
      </c>
      <c r="C105" s="755"/>
      <c r="D105" s="755"/>
      <c r="E105" s="755"/>
      <c r="F105" s="755"/>
      <c r="G105" s="755"/>
      <c r="H105" s="755"/>
      <c r="I105" s="755"/>
      <c r="J105" s="755"/>
      <c r="K105" s="755"/>
      <c r="L105" s="755"/>
      <c r="M105" s="755"/>
      <c r="N105" s="767"/>
      <c r="O105" s="384"/>
      <c r="P105" s="414">
        <f>SUM(AB105,AE105,AH105,AK105,AO105,AR105,AU105,AX105,BA105,BD105)</f>
        <v>280</v>
      </c>
      <c r="Q105" s="415"/>
      <c r="R105" s="409">
        <f>SUM(R106:S107,)</f>
        <v>136</v>
      </c>
      <c r="S105" s="409"/>
      <c r="T105" s="409">
        <f>SUM(T106:U107,)</f>
        <v>66</v>
      </c>
      <c r="U105" s="409"/>
      <c r="V105" s="409">
        <f>SUM(V106:W107,)</f>
        <v>18</v>
      </c>
      <c r="W105" s="409"/>
      <c r="X105" s="409">
        <f>SUM(X106:Y107,)</f>
        <v>52</v>
      </c>
      <c r="Y105" s="409"/>
      <c r="Z105" s="503">
        <f>SUM(Z106:AA107,)</f>
        <v>0</v>
      </c>
      <c r="AA105" s="768"/>
      <c r="AB105" s="455">
        <f>SUM(AB106:AB107)</f>
        <v>0</v>
      </c>
      <c r="AC105" s="456">
        <f t="shared" ref="AC105:AJ105" si="51">SUM(AC106:AC107)</f>
        <v>0</v>
      </c>
      <c r="AD105" s="452">
        <f t="shared" si="51"/>
        <v>0</v>
      </c>
      <c r="AE105" s="453">
        <f t="shared" si="51"/>
        <v>0</v>
      </c>
      <c r="AF105" s="451">
        <f t="shared" si="51"/>
        <v>0</v>
      </c>
      <c r="AG105" s="454">
        <f t="shared" si="51"/>
        <v>0</v>
      </c>
      <c r="AH105" s="453">
        <f t="shared" si="51"/>
        <v>0</v>
      </c>
      <c r="AI105" s="451">
        <f t="shared" si="51"/>
        <v>0</v>
      </c>
      <c r="AJ105" s="454">
        <f t="shared" si="51"/>
        <v>0</v>
      </c>
      <c r="AK105" s="502">
        <f>SUM(AK106:AL107)</f>
        <v>0</v>
      </c>
      <c r="AL105" s="503"/>
      <c r="AM105" s="451">
        <f t="shared" ref="AM105:BG105" si="52">SUM(AM106:AM107)</f>
        <v>0</v>
      </c>
      <c r="AN105" s="454">
        <f t="shared" si="52"/>
        <v>0</v>
      </c>
      <c r="AO105" s="446">
        <f t="shared" si="52"/>
        <v>120</v>
      </c>
      <c r="AP105" s="447">
        <f t="shared" si="52"/>
        <v>68</v>
      </c>
      <c r="AQ105" s="448">
        <f t="shared" si="52"/>
        <v>3</v>
      </c>
      <c r="AR105" s="446">
        <f t="shared" si="52"/>
        <v>160</v>
      </c>
      <c r="AS105" s="447">
        <f t="shared" si="52"/>
        <v>68</v>
      </c>
      <c r="AT105" s="448">
        <f t="shared" si="52"/>
        <v>4</v>
      </c>
      <c r="AU105" s="453">
        <f t="shared" si="52"/>
        <v>0</v>
      </c>
      <c r="AV105" s="451">
        <f t="shared" si="52"/>
        <v>0</v>
      </c>
      <c r="AW105" s="657">
        <f t="shared" si="52"/>
        <v>0</v>
      </c>
      <c r="AX105" s="455">
        <f t="shared" si="52"/>
        <v>0</v>
      </c>
      <c r="AY105" s="456">
        <f t="shared" si="52"/>
        <v>0</v>
      </c>
      <c r="AZ105" s="452">
        <f t="shared" si="52"/>
        <v>0</v>
      </c>
      <c r="BA105" s="453">
        <f t="shared" si="52"/>
        <v>0</v>
      </c>
      <c r="BB105" s="451">
        <f t="shared" si="52"/>
        <v>0</v>
      </c>
      <c r="BC105" s="454">
        <f t="shared" si="52"/>
        <v>0</v>
      </c>
      <c r="BD105" s="453">
        <f t="shared" si="52"/>
        <v>0</v>
      </c>
      <c r="BE105" s="451">
        <f t="shared" si="52"/>
        <v>0</v>
      </c>
      <c r="BF105" s="758">
        <f t="shared" si="52"/>
        <v>0</v>
      </c>
      <c r="BG105" s="759">
        <f t="shared" si="52"/>
        <v>7</v>
      </c>
      <c r="BH105" s="403" t="s">
        <v>382</v>
      </c>
      <c r="BI105" s="404"/>
      <c r="BJ105" s="95"/>
      <c r="BK105" s="167"/>
      <c r="BL105" s="167"/>
      <c r="BM105" s="167"/>
      <c r="BN105" s="149"/>
      <c r="BO105" s="149"/>
      <c r="BP105" s="149"/>
      <c r="BQ105" s="149"/>
      <c r="BR105" s="149"/>
      <c r="BS105" s="149"/>
      <c r="BT105" s="149"/>
      <c r="BU105" s="149"/>
      <c r="BV105" s="149"/>
      <c r="BW105" s="149"/>
      <c r="BX105" s="149"/>
      <c r="BY105" s="149"/>
      <c r="BZ105" s="149"/>
      <c r="CA105" s="149"/>
      <c r="CB105" s="149"/>
    </row>
    <row r="106" spans="1:80" ht="74.25" x14ac:dyDescent="1.05">
      <c r="A106" s="380" t="s">
        <v>227</v>
      </c>
      <c r="B106" s="748" t="s">
        <v>189</v>
      </c>
      <c r="C106" s="748"/>
      <c r="D106" s="748"/>
      <c r="E106" s="748"/>
      <c r="F106" s="748"/>
      <c r="G106" s="748"/>
      <c r="H106" s="748"/>
      <c r="I106" s="748"/>
      <c r="J106" s="748"/>
      <c r="K106" s="748"/>
      <c r="L106" s="748"/>
      <c r="M106" s="748"/>
      <c r="N106" s="767">
        <v>6</v>
      </c>
      <c r="O106" s="384">
        <v>5</v>
      </c>
      <c r="P106" s="385">
        <f>SUM(AB106,AE106,AH106,AK106,AO106,AR106,AU106,AX106,BA106,BD106)</f>
        <v>240</v>
      </c>
      <c r="Q106" s="388"/>
      <c r="R106" s="471">
        <f>SUM(T106:AA106)</f>
        <v>136</v>
      </c>
      <c r="S106" s="430"/>
      <c r="T106" s="430">
        <v>66</v>
      </c>
      <c r="U106" s="430"/>
      <c r="V106" s="430">
        <v>18</v>
      </c>
      <c r="W106" s="430"/>
      <c r="X106" s="430">
        <v>52</v>
      </c>
      <c r="Y106" s="430"/>
      <c r="Z106" s="430"/>
      <c r="AA106" s="431"/>
      <c r="AB106" s="410"/>
      <c r="AC106" s="391"/>
      <c r="AD106" s="392"/>
      <c r="AE106" s="396"/>
      <c r="AF106" s="397"/>
      <c r="AG106" s="395"/>
      <c r="AH106" s="396"/>
      <c r="AI106" s="397"/>
      <c r="AJ106" s="395"/>
      <c r="AK106" s="765"/>
      <c r="AL106" s="766"/>
      <c r="AM106" s="397"/>
      <c r="AN106" s="392"/>
      <c r="AO106" s="396">
        <v>120</v>
      </c>
      <c r="AP106" s="397">
        <v>68</v>
      </c>
      <c r="AQ106" s="395">
        <v>3</v>
      </c>
      <c r="AR106" s="396">
        <f>AT106*40</f>
        <v>120</v>
      </c>
      <c r="AS106" s="397">
        <v>68</v>
      </c>
      <c r="AT106" s="395">
        <v>3</v>
      </c>
      <c r="AU106" s="396"/>
      <c r="AV106" s="397"/>
      <c r="AW106" s="395"/>
      <c r="AX106" s="410"/>
      <c r="AY106" s="391"/>
      <c r="AZ106" s="432"/>
      <c r="BA106" s="396"/>
      <c r="BB106" s="397"/>
      <c r="BC106" s="384"/>
      <c r="BD106" s="410"/>
      <c r="BE106" s="391"/>
      <c r="BF106" s="401"/>
      <c r="BG106" s="402">
        <f>SUM(AD106,AG106,AJ106,AN106,AQ106,AT106,AW106,AZ106,BC106,BF106)</f>
        <v>6</v>
      </c>
      <c r="BH106" s="769"/>
      <c r="BI106" s="769"/>
    </row>
    <row r="107" spans="1:80" s="96" customFormat="1" ht="138" customHeight="1" thickBot="1" x14ac:dyDescent="0.95">
      <c r="A107" s="461" t="s">
        <v>383</v>
      </c>
      <c r="B107" s="749" t="s">
        <v>253</v>
      </c>
      <c r="C107" s="749"/>
      <c r="D107" s="749"/>
      <c r="E107" s="749"/>
      <c r="F107" s="749"/>
      <c r="G107" s="749"/>
      <c r="H107" s="749"/>
      <c r="I107" s="749"/>
      <c r="J107" s="749"/>
      <c r="K107" s="749"/>
      <c r="L107" s="749"/>
      <c r="M107" s="749"/>
      <c r="N107" s="767"/>
      <c r="O107" s="384"/>
      <c r="P107" s="385">
        <f>SUM(AB107,AE107,AH107,AK107,AO107,AR107,AU107,AX107,BA107,BD107)</f>
        <v>40</v>
      </c>
      <c r="Q107" s="388"/>
      <c r="R107" s="406"/>
      <c r="S107" s="399"/>
      <c r="T107" s="406"/>
      <c r="U107" s="399"/>
      <c r="V107" s="406"/>
      <c r="W107" s="399"/>
      <c r="X107" s="406"/>
      <c r="Y107" s="399"/>
      <c r="Z107" s="399"/>
      <c r="AA107" s="709"/>
      <c r="AB107" s="410"/>
      <c r="AC107" s="391"/>
      <c r="AD107" s="392"/>
      <c r="AE107" s="396"/>
      <c r="AF107" s="397"/>
      <c r="AG107" s="395"/>
      <c r="AH107" s="396"/>
      <c r="AI107" s="397"/>
      <c r="AJ107" s="395"/>
      <c r="AK107" s="405"/>
      <c r="AL107" s="406"/>
      <c r="AM107" s="397"/>
      <c r="AN107" s="395"/>
      <c r="AO107" s="396"/>
      <c r="AP107" s="397"/>
      <c r="AQ107" s="395"/>
      <c r="AR107" s="396">
        <v>40</v>
      </c>
      <c r="AS107" s="397"/>
      <c r="AT107" s="395">
        <v>1</v>
      </c>
      <c r="AU107" s="396"/>
      <c r="AV107" s="397"/>
      <c r="AW107" s="395"/>
      <c r="AX107" s="410"/>
      <c r="AY107" s="391"/>
      <c r="AZ107" s="432"/>
      <c r="BA107" s="396"/>
      <c r="BB107" s="397"/>
      <c r="BC107" s="384"/>
      <c r="BD107" s="396"/>
      <c r="BE107" s="397"/>
      <c r="BF107" s="493"/>
      <c r="BG107" s="494">
        <f>SUM(AD107,AG107,AJ107,AN107,AQ107,AT107,AW107,AZ107,BC107,BF107)</f>
        <v>1</v>
      </c>
      <c r="BH107" s="403" t="s">
        <v>378</v>
      </c>
      <c r="BI107" s="495"/>
      <c r="BJ107" s="95"/>
      <c r="BK107" s="167"/>
      <c r="BL107" s="167"/>
      <c r="BM107" s="167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9"/>
      <c r="BZ107" s="149"/>
      <c r="CA107" s="149"/>
      <c r="CB107" s="149"/>
    </row>
    <row r="108" spans="1:80" ht="90.75" customHeight="1" x14ac:dyDescent="0.9">
      <c r="A108" s="847" t="s">
        <v>297</v>
      </c>
      <c r="B108" s="848" t="s">
        <v>184</v>
      </c>
      <c r="C108" s="848"/>
      <c r="D108" s="848"/>
      <c r="E108" s="848"/>
      <c r="F108" s="848"/>
      <c r="G108" s="848"/>
      <c r="H108" s="848"/>
      <c r="I108" s="848"/>
      <c r="J108" s="848"/>
      <c r="K108" s="848"/>
      <c r="L108" s="848"/>
      <c r="M108" s="848"/>
      <c r="N108" s="849"/>
      <c r="O108" s="627">
        <v>5</v>
      </c>
      <c r="P108" s="850">
        <f>SUM(AB108,AE108,AH108,AK108,AO108,AR108,AU108,AX108,BA108,BD108)</f>
        <v>120</v>
      </c>
      <c r="Q108" s="851"/>
      <c r="R108" s="852">
        <f>SUM(T108:AA108)</f>
        <v>68</v>
      </c>
      <c r="S108" s="853"/>
      <c r="T108" s="854">
        <v>34</v>
      </c>
      <c r="U108" s="855"/>
      <c r="V108" s="854"/>
      <c r="W108" s="855"/>
      <c r="X108" s="852">
        <v>34</v>
      </c>
      <c r="Y108" s="853"/>
      <c r="Z108" s="853"/>
      <c r="AA108" s="856"/>
      <c r="AB108" s="857"/>
      <c r="AC108" s="858"/>
      <c r="AD108" s="859"/>
      <c r="AE108" s="697"/>
      <c r="AF108" s="860"/>
      <c r="AG108" s="371"/>
      <c r="AH108" s="861"/>
      <c r="AI108" s="860"/>
      <c r="AJ108" s="371"/>
      <c r="AK108" s="862"/>
      <c r="AL108" s="863"/>
      <c r="AM108" s="864"/>
      <c r="AN108" s="859"/>
      <c r="AO108" s="861">
        <v>120</v>
      </c>
      <c r="AP108" s="865">
        <v>68</v>
      </c>
      <c r="AQ108" s="371">
        <v>3</v>
      </c>
      <c r="AR108" s="861"/>
      <c r="AS108" s="860"/>
      <c r="AT108" s="371"/>
      <c r="AU108" s="861"/>
      <c r="AV108" s="860"/>
      <c r="AW108" s="371"/>
      <c r="AX108" s="857"/>
      <c r="AY108" s="858"/>
      <c r="AZ108" s="866"/>
      <c r="BA108" s="867"/>
      <c r="BB108" s="864"/>
      <c r="BC108" s="627"/>
      <c r="BD108" s="868"/>
      <c r="BE108" s="869"/>
      <c r="BF108" s="859"/>
      <c r="BG108" s="870">
        <f>SUM(AD108,AG108,AJ108,AN108,AQ108,AT108,AW108,AZ108,BC108,BF108)</f>
        <v>3</v>
      </c>
      <c r="BH108" s="647" t="s">
        <v>365</v>
      </c>
      <c r="BI108" s="871"/>
    </row>
    <row r="109" spans="1:80" ht="141.75" customHeight="1" x14ac:dyDescent="1.05">
      <c r="A109" s="872"/>
      <c r="B109" s="873" t="s">
        <v>287</v>
      </c>
      <c r="C109" s="873"/>
      <c r="D109" s="873"/>
      <c r="E109" s="873"/>
      <c r="F109" s="873"/>
      <c r="G109" s="873"/>
      <c r="H109" s="873"/>
      <c r="I109" s="873"/>
      <c r="J109" s="873"/>
      <c r="K109" s="873"/>
      <c r="L109" s="873"/>
      <c r="M109" s="873"/>
      <c r="N109" s="443"/>
      <c r="O109" s="384"/>
      <c r="P109" s="385">
        <f>SUM(AB109,AE109,AH109,AK109,AO109,AR109,AU109,AX109,BA109,BD109)</f>
        <v>40</v>
      </c>
      <c r="Q109" s="388"/>
      <c r="R109" s="471"/>
      <c r="S109" s="430"/>
      <c r="T109" s="430"/>
      <c r="U109" s="430"/>
      <c r="V109" s="430"/>
      <c r="W109" s="430"/>
      <c r="X109" s="430"/>
      <c r="Y109" s="430"/>
      <c r="Z109" s="430"/>
      <c r="AA109" s="387"/>
      <c r="AB109" s="874"/>
      <c r="AC109" s="391"/>
      <c r="AD109" s="392"/>
      <c r="AE109" s="396"/>
      <c r="AF109" s="397"/>
      <c r="AG109" s="395"/>
      <c r="AH109" s="767"/>
      <c r="AI109" s="397"/>
      <c r="AJ109" s="395"/>
      <c r="AK109" s="875"/>
      <c r="AL109" s="765"/>
      <c r="AM109" s="397"/>
      <c r="AN109" s="392"/>
      <c r="AO109" s="767">
        <v>40</v>
      </c>
      <c r="AP109" s="397"/>
      <c r="AQ109" s="395">
        <v>1</v>
      </c>
      <c r="AR109" s="396"/>
      <c r="AS109" s="397"/>
      <c r="AT109" s="395"/>
      <c r="AU109" s="767"/>
      <c r="AV109" s="397"/>
      <c r="AW109" s="395"/>
      <c r="AX109" s="410"/>
      <c r="AY109" s="391"/>
      <c r="AZ109" s="432"/>
      <c r="BA109" s="876"/>
      <c r="BB109" s="508"/>
      <c r="BC109" s="384"/>
      <c r="BD109" s="877"/>
      <c r="BE109" s="464"/>
      <c r="BF109" s="392"/>
      <c r="BG109" s="878">
        <f>SUM(AD109,AG109,AJ109,AN109,AQ109,AT109,AW109,AZ109,BC109,BF109)</f>
        <v>1</v>
      </c>
      <c r="BH109" s="660" t="s">
        <v>450</v>
      </c>
      <c r="BI109" s="751"/>
    </row>
    <row r="110" spans="1:80" ht="168.75" customHeight="1" x14ac:dyDescent="1.05">
      <c r="A110" s="879" t="s">
        <v>262</v>
      </c>
      <c r="B110" s="880" t="s">
        <v>230</v>
      </c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741"/>
      <c r="O110" s="742"/>
      <c r="P110" s="414">
        <f>SUM(P111:Q118)</f>
        <v>1010</v>
      </c>
      <c r="Q110" s="415"/>
      <c r="R110" s="497">
        <f>SUM(R111:S118)</f>
        <v>422</v>
      </c>
      <c r="S110" s="415"/>
      <c r="T110" s="416">
        <f>SUM(T111:U118)</f>
        <v>234</v>
      </c>
      <c r="U110" s="415"/>
      <c r="V110" s="416">
        <f>SUM(V111:W118)</f>
        <v>18</v>
      </c>
      <c r="W110" s="415"/>
      <c r="X110" s="416">
        <f>SUM(X111:Y118)</f>
        <v>170</v>
      </c>
      <c r="Y110" s="415"/>
      <c r="Z110" s="417">
        <f>SUM(Z111:AA118)</f>
        <v>0</v>
      </c>
      <c r="AA110" s="881"/>
      <c r="AB110" s="498">
        <f t="shared" ref="AB110:AJ110" si="53">SUM(AB111:AB118)</f>
        <v>0</v>
      </c>
      <c r="AC110" s="456">
        <f t="shared" si="53"/>
        <v>0</v>
      </c>
      <c r="AD110" s="452">
        <f t="shared" si="53"/>
        <v>0</v>
      </c>
      <c r="AE110" s="453">
        <f t="shared" si="53"/>
        <v>0</v>
      </c>
      <c r="AF110" s="451">
        <f t="shared" si="53"/>
        <v>0</v>
      </c>
      <c r="AG110" s="454">
        <f t="shared" si="53"/>
        <v>0</v>
      </c>
      <c r="AH110" s="501">
        <f t="shared" si="53"/>
        <v>0</v>
      </c>
      <c r="AI110" s="451">
        <f t="shared" si="53"/>
        <v>0</v>
      </c>
      <c r="AJ110" s="454">
        <f t="shared" si="53"/>
        <v>0</v>
      </c>
      <c r="AK110" s="882">
        <f>SUM(AK111:AL118)</f>
        <v>0</v>
      </c>
      <c r="AL110" s="449"/>
      <c r="AM110" s="451">
        <f t="shared" ref="AM110:BG110" si="54">SUM(AM111:AM118)</f>
        <v>0</v>
      </c>
      <c r="AN110" s="452">
        <f t="shared" si="54"/>
        <v>0</v>
      </c>
      <c r="AO110" s="883">
        <f t="shared" si="54"/>
        <v>0</v>
      </c>
      <c r="AP110" s="884">
        <f t="shared" si="54"/>
        <v>0</v>
      </c>
      <c r="AQ110" s="885">
        <f t="shared" si="54"/>
        <v>0</v>
      </c>
      <c r="AR110" s="446">
        <f t="shared" si="54"/>
        <v>0</v>
      </c>
      <c r="AS110" s="447">
        <f t="shared" si="54"/>
        <v>0</v>
      </c>
      <c r="AT110" s="448">
        <f t="shared" si="54"/>
        <v>0</v>
      </c>
      <c r="AU110" s="501">
        <f t="shared" si="54"/>
        <v>0</v>
      </c>
      <c r="AV110" s="451">
        <f t="shared" si="54"/>
        <v>0</v>
      </c>
      <c r="AW110" s="454">
        <f t="shared" si="54"/>
        <v>0</v>
      </c>
      <c r="AX110" s="477">
        <f t="shared" si="54"/>
        <v>324</v>
      </c>
      <c r="AY110" s="485">
        <f t="shared" si="54"/>
        <v>200</v>
      </c>
      <c r="AZ110" s="483">
        <f t="shared" si="54"/>
        <v>9</v>
      </c>
      <c r="BA110" s="479">
        <f t="shared" si="54"/>
        <v>686</v>
      </c>
      <c r="BB110" s="447">
        <f t="shared" si="54"/>
        <v>222</v>
      </c>
      <c r="BC110" s="448">
        <f t="shared" si="54"/>
        <v>21</v>
      </c>
      <c r="BD110" s="455">
        <f t="shared" si="54"/>
        <v>0</v>
      </c>
      <c r="BE110" s="456">
        <f t="shared" si="54"/>
        <v>0</v>
      </c>
      <c r="BF110" s="452">
        <f t="shared" si="54"/>
        <v>0</v>
      </c>
      <c r="BG110" s="886">
        <f t="shared" si="54"/>
        <v>30</v>
      </c>
      <c r="BH110" s="887" t="s">
        <v>366</v>
      </c>
      <c r="BI110" s="752"/>
    </row>
    <row r="111" spans="1:80" s="96" customFormat="1" ht="156.75" customHeight="1" x14ac:dyDescent="1.05">
      <c r="A111" s="888" t="s">
        <v>416</v>
      </c>
      <c r="B111" s="889" t="s">
        <v>188</v>
      </c>
      <c r="C111" s="889"/>
      <c r="D111" s="889"/>
      <c r="E111" s="889"/>
      <c r="F111" s="889"/>
      <c r="G111" s="889"/>
      <c r="H111" s="889"/>
      <c r="I111" s="889"/>
      <c r="J111" s="889"/>
      <c r="K111" s="889"/>
      <c r="L111" s="889"/>
      <c r="M111" s="889"/>
      <c r="N111" s="383">
        <v>8</v>
      </c>
      <c r="O111" s="384">
        <v>9</v>
      </c>
      <c r="P111" s="489">
        <f t="shared" ref="P111:P118" si="55">SUM(AB111,AE111,AH111,AK111,AO111,AR111,AU111,AX111,BA111,BD111)</f>
        <v>238</v>
      </c>
      <c r="Q111" s="398"/>
      <c r="R111" s="406">
        <f>SUM(T111:AA111)</f>
        <v>100</v>
      </c>
      <c r="S111" s="399"/>
      <c r="T111" s="399">
        <v>50</v>
      </c>
      <c r="U111" s="399"/>
      <c r="V111" s="399"/>
      <c r="W111" s="399"/>
      <c r="X111" s="399">
        <v>50</v>
      </c>
      <c r="Y111" s="399"/>
      <c r="Z111" s="399"/>
      <c r="AA111" s="490"/>
      <c r="AB111" s="767"/>
      <c r="AC111" s="397"/>
      <c r="AD111" s="395"/>
      <c r="AE111" s="396"/>
      <c r="AF111" s="397"/>
      <c r="AG111" s="395"/>
      <c r="AH111" s="767"/>
      <c r="AI111" s="397"/>
      <c r="AJ111" s="395"/>
      <c r="AK111" s="875"/>
      <c r="AL111" s="765"/>
      <c r="AM111" s="397"/>
      <c r="AN111" s="395"/>
      <c r="AO111" s="767"/>
      <c r="AP111" s="397"/>
      <c r="AQ111" s="395"/>
      <c r="AR111" s="396"/>
      <c r="AS111" s="397"/>
      <c r="AT111" s="395"/>
      <c r="AU111" s="767"/>
      <c r="AV111" s="397"/>
      <c r="AW111" s="395"/>
      <c r="AX111" s="396">
        <f>AZ111*36</f>
        <v>108</v>
      </c>
      <c r="AY111" s="397">
        <v>50</v>
      </c>
      <c r="AZ111" s="384">
        <v>3</v>
      </c>
      <c r="BA111" s="876">
        <v>130</v>
      </c>
      <c r="BB111" s="508">
        <v>50</v>
      </c>
      <c r="BC111" s="395">
        <v>4</v>
      </c>
      <c r="BD111" s="383"/>
      <c r="BE111" s="508"/>
      <c r="BF111" s="395"/>
      <c r="BG111" s="890">
        <f t="shared" ref="BG111:BG118" si="56">SUM(AD111,AG111,AJ111,AN111,AQ111,AT111,AW111,AZ111,BC111,BF111)</f>
        <v>7</v>
      </c>
      <c r="BH111" s="891"/>
      <c r="BI111" s="892"/>
      <c r="BJ111" s="95"/>
      <c r="BK111" s="167"/>
      <c r="BL111" s="167"/>
      <c r="BM111" s="167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9"/>
      <c r="BZ111" s="149"/>
      <c r="CA111" s="149"/>
      <c r="CB111" s="149"/>
    </row>
    <row r="112" spans="1:80" ht="229.5" customHeight="1" x14ac:dyDescent="0.9">
      <c r="A112" s="893" t="s">
        <v>417</v>
      </c>
      <c r="B112" s="873" t="s">
        <v>193</v>
      </c>
      <c r="C112" s="873"/>
      <c r="D112" s="873"/>
      <c r="E112" s="873"/>
      <c r="F112" s="873"/>
      <c r="G112" s="873"/>
      <c r="H112" s="873"/>
      <c r="I112" s="873"/>
      <c r="J112" s="873"/>
      <c r="K112" s="873"/>
      <c r="L112" s="873"/>
      <c r="M112" s="873"/>
      <c r="N112" s="383"/>
      <c r="O112" s="894"/>
      <c r="P112" s="385">
        <f t="shared" si="55"/>
        <v>60</v>
      </c>
      <c r="Q112" s="388"/>
      <c r="R112" s="430"/>
      <c r="S112" s="430"/>
      <c r="T112" s="430"/>
      <c r="U112" s="430"/>
      <c r="V112" s="430"/>
      <c r="W112" s="430"/>
      <c r="X112" s="430"/>
      <c r="Y112" s="430"/>
      <c r="Z112" s="430"/>
      <c r="AA112" s="387"/>
      <c r="AB112" s="874"/>
      <c r="AC112" s="391"/>
      <c r="AD112" s="392"/>
      <c r="AE112" s="396"/>
      <c r="AF112" s="397"/>
      <c r="AG112" s="395"/>
      <c r="AH112" s="767"/>
      <c r="AI112" s="397"/>
      <c r="AJ112" s="395"/>
      <c r="AK112" s="895"/>
      <c r="AL112" s="405"/>
      <c r="AM112" s="394"/>
      <c r="AN112" s="392"/>
      <c r="AO112" s="896"/>
      <c r="AP112" s="394"/>
      <c r="AQ112" s="395"/>
      <c r="AR112" s="896"/>
      <c r="AS112" s="394"/>
      <c r="AT112" s="395"/>
      <c r="AU112" s="896"/>
      <c r="AV112" s="394"/>
      <c r="AW112" s="395"/>
      <c r="AX112" s="897"/>
      <c r="AY112" s="400"/>
      <c r="AZ112" s="392"/>
      <c r="BA112" s="898">
        <v>60</v>
      </c>
      <c r="BB112" s="493"/>
      <c r="BC112" s="395">
        <v>2</v>
      </c>
      <c r="BD112" s="899"/>
      <c r="BE112" s="401"/>
      <c r="BF112" s="392"/>
      <c r="BG112" s="878">
        <f t="shared" si="56"/>
        <v>2</v>
      </c>
      <c r="BH112" s="660" t="s">
        <v>378</v>
      </c>
      <c r="BI112" s="751"/>
    </row>
    <row r="113" spans="1:80" ht="147.75" customHeight="1" x14ac:dyDescent="1.05">
      <c r="A113" s="893" t="s">
        <v>418</v>
      </c>
      <c r="B113" s="889" t="s">
        <v>190</v>
      </c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383">
        <v>8</v>
      </c>
      <c r="O113" s="384"/>
      <c r="P113" s="385">
        <f>SUM(AB113,AE113,AH113,AK113,AO113,AR113,AU113,AX113,BA113,BD113)</f>
        <v>108</v>
      </c>
      <c r="Q113" s="388"/>
      <c r="R113" s="406">
        <f>SUM(T113:AA113)</f>
        <v>84</v>
      </c>
      <c r="S113" s="399"/>
      <c r="T113" s="399">
        <v>50</v>
      </c>
      <c r="U113" s="399"/>
      <c r="V113" s="399">
        <v>18</v>
      </c>
      <c r="W113" s="399"/>
      <c r="X113" s="399">
        <v>16</v>
      </c>
      <c r="Y113" s="399"/>
      <c r="Z113" s="399"/>
      <c r="AA113" s="490"/>
      <c r="AB113" s="874"/>
      <c r="AC113" s="391"/>
      <c r="AD113" s="392"/>
      <c r="AE113" s="396"/>
      <c r="AF113" s="397"/>
      <c r="AG113" s="395"/>
      <c r="AH113" s="767"/>
      <c r="AI113" s="397"/>
      <c r="AJ113" s="395"/>
      <c r="AK113" s="875"/>
      <c r="AL113" s="765"/>
      <c r="AM113" s="397"/>
      <c r="AN113" s="395"/>
      <c r="AO113" s="767"/>
      <c r="AP113" s="397"/>
      <c r="AQ113" s="395"/>
      <c r="AR113" s="396"/>
      <c r="AS113" s="397"/>
      <c r="AT113" s="395"/>
      <c r="AU113" s="767"/>
      <c r="AV113" s="397"/>
      <c r="AW113" s="395"/>
      <c r="AX113" s="410">
        <f>AZ113*36</f>
        <v>108</v>
      </c>
      <c r="AY113" s="400">
        <f>R113</f>
        <v>84</v>
      </c>
      <c r="AZ113" s="392">
        <v>3</v>
      </c>
      <c r="BA113" s="876"/>
      <c r="BB113" s="508"/>
      <c r="BC113" s="384"/>
      <c r="BD113" s="383"/>
      <c r="BE113" s="508"/>
      <c r="BF113" s="395"/>
      <c r="BG113" s="890">
        <f>SUM(AD113,AG113,AJ113,AN113,AQ113,AT113,AW113,AZ113,BC113,BF113)</f>
        <v>3</v>
      </c>
      <c r="BH113" s="403"/>
      <c r="BI113" s="495"/>
    </row>
    <row r="114" spans="1:80" ht="74.25" x14ac:dyDescent="1.05">
      <c r="A114" s="893" t="s">
        <v>419</v>
      </c>
      <c r="B114" s="873" t="s">
        <v>192</v>
      </c>
      <c r="C114" s="901"/>
      <c r="D114" s="901"/>
      <c r="E114" s="901"/>
      <c r="F114" s="901"/>
      <c r="G114" s="901"/>
      <c r="H114" s="901"/>
      <c r="I114" s="901"/>
      <c r="J114" s="901"/>
      <c r="K114" s="901"/>
      <c r="L114" s="901"/>
      <c r="M114" s="901"/>
      <c r="N114" s="383"/>
      <c r="O114" s="384">
        <v>8</v>
      </c>
      <c r="P114" s="385">
        <f>SUM(AB114,AE114,AH114,AK114,AO114,AR114,AU114,AX114,BA114,BD114)</f>
        <v>108</v>
      </c>
      <c r="Q114" s="388"/>
      <c r="R114" s="471">
        <f>SUM(T114:AA114)</f>
        <v>66</v>
      </c>
      <c r="S114" s="430"/>
      <c r="T114" s="430">
        <v>34</v>
      </c>
      <c r="U114" s="430"/>
      <c r="V114" s="430"/>
      <c r="W114" s="430"/>
      <c r="X114" s="430">
        <v>32</v>
      </c>
      <c r="Y114" s="430"/>
      <c r="Z114" s="430"/>
      <c r="AA114" s="387"/>
      <c r="AB114" s="874"/>
      <c r="AC114" s="391"/>
      <c r="AD114" s="392"/>
      <c r="AE114" s="396"/>
      <c r="AF114" s="397"/>
      <c r="AG114" s="395"/>
      <c r="AH114" s="767"/>
      <c r="AI114" s="397"/>
      <c r="AJ114" s="395"/>
      <c r="AK114" s="875"/>
      <c r="AL114" s="765"/>
      <c r="AM114" s="397"/>
      <c r="AN114" s="392"/>
      <c r="AO114" s="767"/>
      <c r="AP114" s="397"/>
      <c r="AQ114" s="395"/>
      <c r="AR114" s="396"/>
      <c r="AS114" s="397"/>
      <c r="AT114" s="395"/>
      <c r="AU114" s="767"/>
      <c r="AV114" s="397"/>
      <c r="AW114" s="395"/>
      <c r="AX114" s="410">
        <f>AZ114*36</f>
        <v>108</v>
      </c>
      <c r="AY114" s="400">
        <v>66</v>
      </c>
      <c r="AZ114" s="432">
        <v>3</v>
      </c>
      <c r="BA114" s="876"/>
      <c r="BB114" s="508"/>
      <c r="BC114" s="384"/>
      <c r="BD114" s="877"/>
      <c r="BE114" s="464"/>
      <c r="BF114" s="392"/>
      <c r="BG114" s="878">
        <f>SUM(AD114,AG114,AJ114,AN114,AQ114,AT114,AW114,AZ114,BC114,BF114)</f>
        <v>3</v>
      </c>
      <c r="BH114" s="660"/>
      <c r="BI114" s="751"/>
    </row>
    <row r="115" spans="1:80" s="96" customFormat="1" ht="146.25" customHeight="1" x14ac:dyDescent="1.05">
      <c r="A115" s="888" t="s">
        <v>420</v>
      </c>
      <c r="B115" s="902" t="s">
        <v>174</v>
      </c>
      <c r="C115" s="902"/>
      <c r="D115" s="902"/>
      <c r="E115" s="902"/>
      <c r="F115" s="902"/>
      <c r="G115" s="902"/>
      <c r="H115" s="902"/>
      <c r="I115" s="902"/>
      <c r="J115" s="902"/>
      <c r="K115" s="902"/>
      <c r="L115" s="902"/>
      <c r="M115" s="902"/>
      <c r="N115" s="903">
        <v>9</v>
      </c>
      <c r="O115" s="384"/>
      <c r="P115" s="489">
        <f t="shared" si="55"/>
        <v>198</v>
      </c>
      <c r="Q115" s="398"/>
      <c r="R115" s="399">
        <f>SUM(T115:AA115)</f>
        <v>86</v>
      </c>
      <c r="S115" s="399"/>
      <c r="T115" s="399">
        <v>52</v>
      </c>
      <c r="U115" s="399"/>
      <c r="V115" s="399"/>
      <c r="W115" s="399"/>
      <c r="X115" s="399">
        <v>34</v>
      </c>
      <c r="Y115" s="399"/>
      <c r="Z115" s="399"/>
      <c r="AA115" s="490"/>
      <c r="AB115" s="767"/>
      <c r="AC115" s="397"/>
      <c r="AD115" s="395"/>
      <c r="AE115" s="396"/>
      <c r="AF115" s="397"/>
      <c r="AG115" s="395"/>
      <c r="AH115" s="767"/>
      <c r="AI115" s="397"/>
      <c r="AJ115" s="395"/>
      <c r="AK115" s="466"/>
      <c r="AL115" s="405"/>
      <c r="AM115" s="467"/>
      <c r="AN115" s="492"/>
      <c r="AO115" s="767"/>
      <c r="AP115" s="397"/>
      <c r="AQ115" s="395"/>
      <c r="AR115" s="396"/>
      <c r="AS115" s="397"/>
      <c r="AT115" s="395"/>
      <c r="AU115" s="767"/>
      <c r="AV115" s="397"/>
      <c r="AW115" s="395"/>
      <c r="AX115" s="396"/>
      <c r="AY115" s="397"/>
      <c r="AZ115" s="384"/>
      <c r="BA115" s="767">
        <v>198</v>
      </c>
      <c r="BB115" s="397">
        <v>86</v>
      </c>
      <c r="BC115" s="384">
        <v>6</v>
      </c>
      <c r="BD115" s="396"/>
      <c r="BE115" s="397"/>
      <c r="BF115" s="395"/>
      <c r="BG115" s="890">
        <f>SUM(AD115,AG115,AJ115,AN115,AQ115,AT115,AW115,AZ115,BC115,BF115)</f>
        <v>6</v>
      </c>
      <c r="BH115" s="512"/>
      <c r="BI115" s="512"/>
      <c r="BJ115" s="95"/>
      <c r="BK115" s="167"/>
      <c r="BL115" s="167"/>
      <c r="BM115" s="167"/>
      <c r="BN115" s="149"/>
      <c r="BO115" s="149"/>
      <c r="BP115" s="149"/>
      <c r="BQ115" s="149"/>
      <c r="BR115" s="149"/>
      <c r="BS115" s="149"/>
      <c r="BT115" s="149"/>
      <c r="BU115" s="149"/>
      <c r="BV115" s="149"/>
      <c r="BW115" s="149"/>
      <c r="BX115" s="149"/>
      <c r="BY115" s="149"/>
      <c r="BZ115" s="149"/>
      <c r="CA115" s="149"/>
      <c r="CB115" s="149"/>
    </row>
    <row r="116" spans="1:80" ht="210.75" customHeight="1" x14ac:dyDescent="1.05">
      <c r="A116" s="888" t="s">
        <v>421</v>
      </c>
      <c r="B116" s="745" t="s">
        <v>175</v>
      </c>
      <c r="C116" s="745"/>
      <c r="D116" s="745"/>
      <c r="E116" s="745"/>
      <c r="F116" s="745"/>
      <c r="G116" s="745"/>
      <c r="H116" s="745"/>
      <c r="I116" s="745"/>
      <c r="J116" s="745"/>
      <c r="K116" s="745"/>
      <c r="L116" s="745"/>
      <c r="M116" s="745"/>
      <c r="N116" s="904"/>
      <c r="O116" s="742"/>
      <c r="P116" s="385">
        <f t="shared" si="55"/>
        <v>60</v>
      </c>
      <c r="Q116" s="388"/>
      <c r="R116" s="905"/>
      <c r="S116" s="905"/>
      <c r="T116" s="906"/>
      <c r="U116" s="906"/>
      <c r="V116" s="905"/>
      <c r="W116" s="905"/>
      <c r="X116" s="906"/>
      <c r="Y116" s="906"/>
      <c r="Z116" s="430"/>
      <c r="AA116" s="387"/>
      <c r="AB116" s="874"/>
      <c r="AC116" s="391"/>
      <c r="AD116" s="392"/>
      <c r="AE116" s="396"/>
      <c r="AF116" s="397"/>
      <c r="AG116" s="395"/>
      <c r="AH116" s="767"/>
      <c r="AI116" s="397"/>
      <c r="AJ116" s="395"/>
      <c r="AK116" s="405"/>
      <c r="AL116" s="406"/>
      <c r="AM116" s="397"/>
      <c r="AN116" s="392"/>
      <c r="AO116" s="767"/>
      <c r="AP116" s="397"/>
      <c r="AQ116" s="395"/>
      <c r="AR116" s="396"/>
      <c r="AS116" s="397"/>
      <c r="AT116" s="395"/>
      <c r="AU116" s="767"/>
      <c r="AV116" s="397"/>
      <c r="AW116" s="395"/>
      <c r="AX116" s="410"/>
      <c r="AY116" s="391"/>
      <c r="AZ116" s="432"/>
      <c r="BA116" s="767">
        <v>60</v>
      </c>
      <c r="BB116" s="397"/>
      <c r="BC116" s="395">
        <v>2</v>
      </c>
      <c r="BD116" s="410"/>
      <c r="BE116" s="391"/>
      <c r="BF116" s="392"/>
      <c r="BG116" s="878">
        <f>SUM(AD116,AG116,AJ116,AN116,AQ116,AT116,AW116,AZ116,BC116,BF116)</f>
        <v>2</v>
      </c>
      <c r="BH116" s="433" t="s">
        <v>378</v>
      </c>
      <c r="BI116" s="433"/>
    </row>
    <row r="117" spans="1:80" s="96" customFormat="1" ht="74.25" x14ac:dyDescent="1.05">
      <c r="A117" s="888" t="s">
        <v>422</v>
      </c>
      <c r="B117" s="889" t="s">
        <v>181</v>
      </c>
      <c r="C117" s="889"/>
      <c r="D117" s="889"/>
      <c r="E117" s="889"/>
      <c r="F117" s="889"/>
      <c r="G117" s="889"/>
      <c r="H117" s="889"/>
      <c r="I117" s="889"/>
      <c r="J117" s="889"/>
      <c r="K117" s="889"/>
      <c r="L117" s="889"/>
      <c r="M117" s="889"/>
      <c r="N117" s="383">
        <v>9</v>
      </c>
      <c r="O117" s="384"/>
      <c r="P117" s="489">
        <f t="shared" si="55"/>
        <v>198</v>
      </c>
      <c r="Q117" s="398"/>
      <c r="R117" s="406">
        <f>SUM(T117:AA117)</f>
        <v>86</v>
      </c>
      <c r="S117" s="399"/>
      <c r="T117" s="399">
        <v>48</v>
      </c>
      <c r="U117" s="399"/>
      <c r="V117" s="399"/>
      <c r="W117" s="399"/>
      <c r="X117" s="399">
        <v>38</v>
      </c>
      <c r="Y117" s="399"/>
      <c r="Z117" s="399"/>
      <c r="AA117" s="490"/>
      <c r="AB117" s="767"/>
      <c r="AC117" s="397"/>
      <c r="AD117" s="395"/>
      <c r="AE117" s="396"/>
      <c r="AF117" s="397"/>
      <c r="AG117" s="395"/>
      <c r="AH117" s="767"/>
      <c r="AI117" s="397"/>
      <c r="AJ117" s="395"/>
      <c r="AK117" s="895"/>
      <c r="AL117" s="405"/>
      <c r="AM117" s="467"/>
      <c r="AN117" s="492"/>
      <c r="AO117" s="767"/>
      <c r="AP117" s="397"/>
      <c r="AQ117" s="395"/>
      <c r="AR117" s="767"/>
      <c r="AS117" s="397"/>
      <c r="AT117" s="395"/>
      <c r="AU117" s="767"/>
      <c r="AV117" s="397"/>
      <c r="AW117" s="395"/>
      <c r="AX117" s="767"/>
      <c r="AY117" s="397"/>
      <c r="AZ117" s="384"/>
      <c r="BA117" s="876">
        <v>198</v>
      </c>
      <c r="BB117" s="493">
        <f>R117</f>
        <v>86</v>
      </c>
      <c r="BC117" s="384">
        <v>6</v>
      </c>
      <c r="BD117" s="383"/>
      <c r="BE117" s="508"/>
      <c r="BF117" s="395"/>
      <c r="BG117" s="890">
        <f t="shared" si="56"/>
        <v>6</v>
      </c>
      <c r="BH117" s="407"/>
      <c r="BI117" s="404"/>
      <c r="BJ117" s="95"/>
      <c r="BK117" s="167"/>
      <c r="BL117" s="167"/>
      <c r="BM117" s="167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</row>
    <row r="118" spans="1:80" s="69" customFormat="1" ht="150" customHeight="1" x14ac:dyDescent="1.05">
      <c r="A118" s="893" t="s">
        <v>423</v>
      </c>
      <c r="B118" s="873" t="s">
        <v>288</v>
      </c>
      <c r="C118" s="873"/>
      <c r="D118" s="873"/>
      <c r="E118" s="873"/>
      <c r="F118" s="873"/>
      <c r="G118" s="873"/>
      <c r="H118" s="873"/>
      <c r="I118" s="873"/>
      <c r="J118" s="873"/>
      <c r="K118" s="873"/>
      <c r="L118" s="873"/>
      <c r="M118" s="873"/>
      <c r="N118" s="383"/>
      <c r="O118" s="384"/>
      <c r="P118" s="385">
        <f t="shared" si="55"/>
        <v>40</v>
      </c>
      <c r="Q118" s="388"/>
      <c r="R118" s="471"/>
      <c r="S118" s="430"/>
      <c r="T118" s="430"/>
      <c r="U118" s="430"/>
      <c r="V118" s="430"/>
      <c r="W118" s="430"/>
      <c r="X118" s="430"/>
      <c r="Y118" s="430"/>
      <c r="Z118" s="430"/>
      <c r="AA118" s="387"/>
      <c r="AB118" s="874"/>
      <c r="AC118" s="391"/>
      <c r="AD118" s="392"/>
      <c r="AE118" s="396"/>
      <c r="AF118" s="397"/>
      <c r="AG118" s="395"/>
      <c r="AH118" s="767"/>
      <c r="AI118" s="397"/>
      <c r="AJ118" s="395"/>
      <c r="AK118" s="875"/>
      <c r="AL118" s="765"/>
      <c r="AM118" s="467"/>
      <c r="AN118" s="468"/>
      <c r="AO118" s="767"/>
      <c r="AP118" s="397"/>
      <c r="AQ118" s="395"/>
      <c r="AR118" s="396"/>
      <c r="AS118" s="397"/>
      <c r="AT118" s="395"/>
      <c r="AU118" s="767"/>
      <c r="AV118" s="397"/>
      <c r="AW118" s="395"/>
      <c r="AX118" s="410"/>
      <c r="AY118" s="391"/>
      <c r="AZ118" s="432"/>
      <c r="BA118" s="876">
        <v>40</v>
      </c>
      <c r="BB118" s="508"/>
      <c r="BC118" s="384">
        <v>1</v>
      </c>
      <c r="BD118" s="877"/>
      <c r="BE118" s="464"/>
      <c r="BF118" s="392"/>
      <c r="BG118" s="878">
        <f t="shared" si="56"/>
        <v>1</v>
      </c>
      <c r="BH118" s="660" t="s">
        <v>378</v>
      </c>
      <c r="BI118" s="751"/>
      <c r="BJ118" s="8"/>
      <c r="BK118" s="161"/>
      <c r="BL118" s="161"/>
      <c r="BM118" s="170"/>
      <c r="BN118" s="171"/>
      <c r="BO118" s="171"/>
      <c r="BP118" s="171"/>
      <c r="BQ118" s="171"/>
      <c r="BR118" s="171"/>
      <c r="BS118" s="171"/>
      <c r="BT118" s="171"/>
      <c r="BU118" s="171"/>
      <c r="BV118" s="171"/>
      <c r="BW118" s="171"/>
      <c r="BX118" s="171"/>
      <c r="BY118" s="171"/>
      <c r="BZ118" s="171"/>
      <c r="CA118" s="171"/>
      <c r="CB118" s="171"/>
    </row>
    <row r="119" spans="1:80" s="96" customFormat="1" ht="141.75" customHeight="1" x14ac:dyDescent="0.9">
      <c r="A119" s="907" t="s">
        <v>424</v>
      </c>
      <c r="B119" s="908" t="s">
        <v>233</v>
      </c>
      <c r="C119" s="908"/>
      <c r="D119" s="908"/>
      <c r="E119" s="908"/>
      <c r="F119" s="908"/>
      <c r="G119" s="908"/>
      <c r="H119" s="908"/>
      <c r="I119" s="908"/>
      <c r="J119" s="908"/>
      <c r="K119" s="908"/>
      <c r="L119" s="908"/>
      <c r="M119" s="908"/>
      <c r="N119" s="396"/>
      <c r="O119" s="384"/>
      <c r="P119" s="909">
        <f>SUM(P120:Q121)</f>
        <v>306</v>
      </c>
      <c r="Q119" s="756"/>
      <c r="R119" s="475">
        <f>SUM(R120:S121)</f>
        <v>134</v>
      </c>
      <c r="S119" s="756"/>
      <c r="T119" s="475">
        <f>SUM(T120:U121)</f>
        <v>100</v>
      </c>
      <c r="U119" s="756"/>
      <c r="V119" s="910">
        <f>SUM(V120:W121)</f>
        <v>0</v>
      </c>
      <c r="W119" s="449"/>
      <c r="X119" s="475">
        <f>SUM(X120:Y121)</f>
        <v>34</v>
      </c>
      <c r="Y119" s="756"/>
      <c r="Z119" s="910">
        <f>SUM(Z120:AA121)</f>
        <v>0</v>
      </c>
      <c r="AA119" s="882"/>
      <c r="AB119" s="501">
        <f>SUM(AB120:AB121)</f>
        <v>0</v>
      </c>
      <c r="AC119" s="453">
        <f t="shared" ref="AC119:AJ119" si="57">SUM(AC120:AC121)</f>
        <v>0</v>
      </c>
      <c r="AD119" s="911">
        <f t="shared" si="57"/>
        <v>0</v>
      </c>
      <c r="AE119" s="453">
        <f t="shared" si="57"/>
        <v>0</v>
      </c>
      <c r="AF119" s="453">
        <f t="shared" si="57"/>
        <v>0</v>
      </c>
      <c r="AG119" s="911">
        <f t="shared" si="57"/>
        <v>0</v>
      </c>
      <c r="AH119" s="501">
        <f t="shared" si="57"/>
        <v>0</v>
      </c>
      <c r="AI119" s="453">
        <f t="shared" si="57"/>
        <v>0</v>
      </c>
      <c r="AJ119" s="911">
        <f t="shared" si="57"/>
        <v>0</v>
      </c>
      <c r="AK119" s="912">
        <f>SUM(AK120:AL121)</f>
        <v>0</v>
      </c>
      <c r="AL119" s="502"/>
      <c r="AM119" s="453">
        <f t="shared" ref="AM119:BG119" si="58">SUM(AM120:AM121)</f>
        <v>0</v>
      </c>
      <c r="AN119" s="911">
        <f t="shared" si="58"/>
        <v>0</v>
      </c>
      <c r="AO119" s="501">
        <f t="shared" si="58"/>
        <v>0</v>
      </c>
      <c r="AP119" s="453">
        <f t="shared" si="58"/>
        <v>0</v>
      </c>
      <c r="AQ119" s="911">
        <f t="shared" si="58"/>
        <v>0</v>
      </c>
      <c r="AR119" s="453">
        <f t="shared" si="58"/>
        <v>0</v>
      </c>
      <c r="AS119" s="453">
        <f t="shared" si="58"/>
        <v>0</v>
      </c>
      <c r="AT119" s="911">
        <f t="shared" si="58"/>
        <v>0</v>
      </c>
      <c r="AU119" s="479">
        <f t="shared" si="58"/>
        <v>108</v>
      </c>
      <c r="AV119" s="446">
        <f t="shared" si="58"/>
        <v>48</v>
      </c>
      <c r="AW119" s="480">
        <f t="shared" si="58"/>
        <v>3</v>
      </c>
      <c r="AX119" s="453">
        <f t="shared" si="58"/>
        <v>0</v>
      </c>
      <c r="AY119" s="453">
        <f t="shared" si="58"/>
        <v>0</v>
      </c>
      <c r="AZ119" s="911">
        <f t="shared" si="58"/>
        <v>0</v>
      </c>
      <c r="BA119" s="479">
        <f t="shared" si="58"/>
        <v>198</v>
      </c>
      <c r="BB119" s="446">
        <f t="shared" si="58"/>
        <v>86</v>
      </c>
      <c r="BC119" s="480">
        <f t="shared" si="58"/>
        <v>6</v>
      </c>
      <c r="BD119" s="453">
        <f t="shared" si="58"/>
        <v>0</v>
      </c>
      <c r="BE119" s="453">
        <f t="shared" si="58"/>
        <v>0</v>
      </c>
      <c r="BF119" s="911">
        <f t="shared" si="58"/>
        <v>0</v>
      </c>
      <c r="BG119" s="480">
        <f t="shared" si="58"/>
        <v>9</v>
      </c>
      <c r="BH119" s="660" t="s">
        <v>451</v>
      </c>
      <c r="BI119" s="751"/>
      <c r="BJ119" s="95"/>
      <c r="BK119" s="167"/>
      <c r="BL119" s="167"/>
      <c r="BM119" s="167"/>
      <c r="BN119" s="149"/>
      <c r="BO119" s="149"/>
      <c r="BP119" s="149"/>
      <c r="BQ119" s="149"/>
      <c r="BR119" s="149"/>
      <c r="BS119" s="149"/>
      <c r="BT119" s="149"/>
      <c r="BU119" s="149"/>
      <c r="BV119" s="149"/>
      <c r="BW119" s="149"/>
      <c r="BX119" s="149"/>
      <c r="BY119" s="149"/>
      <c r="BZ119" s="149"/>
      <c r="CA119" s="149"/>
      <c r="CB119" s="149"/>
    </row>
    <row r="120" spans="1:80" ht="146.25" customHeight="1" x14ac:dyDescent="0.9">
      <c r="A120" s="893" t="s">
        <v>228</v>
      </c>
      <c r="B120" s="873" t="s">
        <v>185</v>
      </c>
      <c r="C120" s="873"/>
      <c r="D120" s="873"/>
      <c r="E120" s="873"/>
      <c r="F120" s="873"/>
      <c r="G120" s="873"/>
      <c r="H120" s="873"/>
      <c r="I120" s="873"/>
      <c r="J120" s="873"/>
      <c r="K120" s="873"/>
      <c r="L120" s="873"/>
      <c r="M120" s="873"/>
      <c r="N120" s="396"/>
      <c r="O120" s="384">
        <v>7</v>
      </c>
      <c r="P120" s="385">
        <f>SUM(AB120,AE120,AH120,AK120,AO120,AR120,AU120,AX120,BA120,BD120)</f>
        <v>108</v>
      </c>
      <c r="Q120" s="388"/>
      <c r="R120" s="471">
        <f>SUM(T120:AA120)</f>
        <v>48</v>
      </c>
      <c r="S120" s="430"/>
      <c r="T120" s="430">
        <v>48</v>
      </c>
      <c r="U120" s="430"/>
      <c r="V120" s="430"/>
      <c r="W120" s="430"/>
      <c r="X120" s="430"/>
      <c r="Y120" s="430"/>
      <c r="Z120" s="430"/>
      <c r="AA120" s="387"/>
      <c r="AB120" s="874"/>
      <c r="AC120" s="391"/>
      <c r="AD120" s="392"/>
      <c r="AE120" s="396"/>
      <c r="AF120" s="397"/>
      <c r="AG120" s="395"/>
      <c r="AH120" s="767"/>
      <c r="AI120" s="397"/>
      <c r="AJ120" s="395"/>
      <c r="AK120" s="405"/>
      <c r="AL120" s="406"/>
      <c r="AM120" s="397"/>
      <c r="AN120" s="392"/>
      <c r="AO120" s="767"/>
      <c r="AP120" s="397"/>
      <c r="AQ120" s="395"/>
      <c r="AR120" s="396"/>
      <c r="AS120" s="397"/>
      <c r="AT120" s="395"/>
      <c r="AU120" s="767">
        <f>AW120*36</f>
        <v>108</v>
      </c>
      <c r="AV120" s="394">
        <v>48</v>
      </c>
      <c r="AW120" s="395">
        <v>3</v>
      </c>
      <c r="AX120" s="410"/>
      <c r="AY120" s="391"/>
      <c r="AZ120" s="432"/>
      <c r="BA120" s="767"/>
      <c r="BB120" s="397"/>
      <c r="BC120" s="384"/>
      <c r="BD120" s="410"/>
      <c r="BE120" s="391"/>
      <c r="BF120" s="392"/>
      <c r="BG120" s="878">
        <f>SUM(AD120,AG120,AJ120,AN120,AQ120,AT120,AW120,AZ120,BC120,BF120)</f>
        <v>3</v>
      </c>
      <c r="BH120" s="913"/>
      <c r="BI120" s="914"/>
    </row>
    <row r="121" spans="1:80" s="96" customFormat="1" ht="74.25" x14ac:dyDescent="1.05">
      <c r="A121" s="888" t="s">
        <v>229</v>
      </c>
      <c r="B121" s="889" t="s">
        <v>191</v>
      </c>
      <c r="C121" s="889"/>
      <c r="D121" s="889"/>
      <c r="E121" s="889"/>
      <c r="F121" s="889"/>
      <c r="G121" s="889"/>
      <c r="H121" s="889"/>
      <c r="I121" s="889"/>
      <c r="J121" s="889"/>
      <c r="K121" s="889"/>
      <c r="L121" s="889"/>
      <c r="M121" s="889"/>
      <c r="N121" s="383">
        <v>9</v>
      </c>
      <c r="O121" s="384"/>
      <c r="P121" s="489">
        <f>SUM(AB121,AE121,AH121,AK121,AO121,AR121,AU121,AX121,BA121,BD121)</f>
        <v>198</v>
      </c>
      <c r="Q121" s="398"/>
      <c r="R121" s="406">
        <f>SUM(T121:AA121)</f>
        <v>86</v>
      </c>
      <c r="S121" s="399"/>
      <c r="T121" s="399">
        <v>52</v>
      </c>
      <c r="U121" s="399"/>
      <c r="V121" s="399"/>
      <c r="W121" s="399"/>
      <c r="X121" s="399">
        <v>34</v>
      </c>
      <c r="Y121" s="399"/>
      <c r="Z121" s="399"/>
      <c r="AA121" s="490"/>
      <c r="AB121" s="767"/>
      <c r="AC121" s="397"/>
      <c r="AD121" s="395"/>
      <c r="AE121" s="396"/>
      <c r="AF121" s="397"/>
      <c r="AG121" s="395"/>
      <c r="AH121" s="767"/>
      <c r="AI121" s="397"/>
      <c r="AJ121" s="395"/>
      <c r="AK121" s="915"/>
      <c r="AL121" s="765"/>
      <c r="AM121" s="397"/>
      <c r="AN121" s="395"/>
      <c r="AO121" s="767"/>
      <c r="AP121" s="397"/>
      <c r="AQ121" s="395"/>
      <c r="AR121" s="396"/>
      <c r="AS121" s="397"/>
      <c r="AT121" s="395"/>
      <c r="AU121" s="767"/>
      <c r="AV121" s="397"/>
      <c r="AW121" s="395"/>
      <c r="AX121" s="396"/>
      <c r="AY121" s="397"/>
      <c r="AZ121" s="384"/>
      <c r="BA121" s="876">
        <v>198</v>
      </c>
      <c r="BB121" s="493">
        <v>86</v>
      </c>
      <c r="BC121" s="395">
        <v>6</v>
      </c>
      <c r="BD121" s="383"/>
      <c r="BE121" s="508"/>
      <c r="BF121" s="395"/>
      <c r="BG121" s="890">
        <f>SUM(AD121,AG121,AJ121,AN121,AQ121,AT121,AW121,AZ121,BC121,BF121)</f>
        <v>6</v>
      </c>
      <c r="BH121" s="916"/>
      <c r="BI121" s="892"/>
      <c r="BJ121" s="95"/>
      <c r="BK121" s="167"/>
      <c r="BL121" s="167"/>
      <c r="BM121" s="167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</row>
    <row r="122" spans="1:80" s="96" customFormat="1" ht="155.25" customHeight="1" x14ac:dyDescent="0.9">
      <c r="A122" s="907" t="s">
        <v>289</v>
      </c>
      <c r="B122" s="908" t="s">
        <v>214</v>
      </c>
      <c r="C122" s="908"/>
      <c r="D122" s="908"/>
      <c r="E122" s="908"/>
      <c r="F122" s="908"/>
      <c r="G122" s="908"/>
      <c r="H122" s="908"/>
      <c r="I122" s="908"/>
      <c r="J122" s="908"/>
      <c r="K122" s="908"/>
      <c r="L122" s="908"/>
      <c r="M122" s="908"/>
      <c r="N122" s="396"/>
      <c r="O122" s="384"/>
      <c r="P122" s="756">
        <f>SUM(P123:Q124)</f>
        <v>198</v>
      </c>
      <c r="Q122" s="474"/>
      <c r="R122" s="474">
        <f>SUM(R123:S124)</f>
        <v>68</v>
      </c>
      <c r="S122" s="474"/>
      <c r="T122" s="474">
        <f>SUM(T123:U124)</f>
        <v>50</v>
      </c>
      <c r="U122" s="474"/>
      <c r="V122" s="450">
        <f>SUM(V123:W124)</f>
        <v>0</v>
      </c>
      <c r="W122" s="450"/>
      <c r="X122" s="474">
        <f>SUM(X123:Y124)</f>
        <v>18</v>
      </c>
      <c r="Y122" s="474"/>
      <c r="Z122" s="450">
        <f>SUM(Z123:AA124)</f>
        <v>0</v>
      </c>
      <c r="AA122" s="910"/>
      <c r="AB122" s="498">
        <f>SUM(AB123:AB124)</f>
        <v>0</v>
      </c>
      <c r="AC122" s="456">
        <f t="shared" ref="AC122:AJ122" si="59">SUM(AC123:AC124)</f>
        <v>0</v>
      </c>
      <c r="AD122" s="452">
        <f t="shared" si="59"/>
        <v>0</v>
      </c>
      <c r="AE122" s="453">
        <f t="shared" si="59"/>
        <v>0</v>
      </c>
      <c r="AF122" s="451">
        <f t="shared" si="59"/>
        <v>0</v>
      </c>
      <c r="AG122" s="454">
        <f t="shared" si="59"/>
        <v>0</v>
      </c>
      <c r="AH122" s="501">
        <f t="shared" si="59"/>
        <v>0</v>
      </c>
      <c r="AI122" s="451">
        <f t="shared" si="59"/>
        <v>0</v>
      </c>
      <c r="AJ122" s="454">
        <f t="shared" si="59"/>
        <v>0</v>
      </c>
      <c r="AK122" s="912">
        <f>SUM(AK123:AL124)</f>
        <v>0</v>
      </c>
      <c r="AL122" s="502"/>
      <c r="AM122" s="451">
        <f t="shared" ref="AM122:BG122" si="60">SUM(AM123:AM124)</f>
        <v>0</v>
      </c>
      <c r="AN122" s="454">
        <f t="shared" si="60"/>
        <v>0</v>
      </c>
      <c r="AO122" s="479">
        <f t="shared" si="60"/>
        <v>108</v>
      </c>
      <c r="AP122" s="447">
        <f t="shared" si="60"/>
        <v>34</v>
      </c>
      <c r="AQ122" s="448">
        <f t="shared" si="60"/>
        <v>3</v>
      </c>
      <c r="AR122" s="446">
        <f t="shared" si="60"/>
        <v>0</v>
      </c>
      <c r="AS122" s="447">
        <f t="shared" si="60"/>
        <v>0</v>
      </c>
      <c r="AT122" s="448">
        <f t="shared" si="60"/>
        <v>0</v>
      </c>
      <c r="AU122" s="501">
        <f t="shared" si="60"/>
        <v>0</v>
      </c>
      <c r="AV122" s="451">
        <f t="shared" si="60"/>
        <v>0</v>
      </c>
      <c r="AW122" s="454">
        <f t="shared" si="60"/>
        <v>0</v>
      </c>
      <c r="AX122" s="455">
        <f t="shared" si="60"/>
        <v>0</v>
      </c>
      <c r="AY122" s="456">
        <f t="shared" si="60"/>
        <v>0</v>
      </c>
      <c r="AZ122" s="452">
        <f t="shared" si="60"/>
        <v>0</v>
      </c>
      <c r="BA122" s="479">
        <f>SUM(BA123:BA124)</f>
        <v>90</v>
      </c>
      <c r="BB122" s="447">
        <f t="shared" si="60"/>
        <v>34</v>
      </c>
      <c r="BC122" s="448">
        <f t="shared" si="60"/>
        <v>3</v>
      </c>
      <c r="BD122" s="453">
        <f t="shared" si="60"/>
        <v>0</v>
      </c>
      <c r="BE122" s="451">
        <f t="shared" si="60"/>
        <v>0</v>
      </c>
      <c r="BF122" s="454">
        <f t="shared" si="60"/>
        <v>0</v>
      </c>
      <c r="BG122" s="917">
        <f t="shared" si="60"/>
        <v>6</v>
      </c>
      <c r="BH122" s="918"/>
      <c r="BI122" s="919"/>
      <c r="BJ122" s="95"/>
      <c r="BK122" s="167"/>
      <c r="BL122" s="167"/>
      <c r="BM122" s="167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</row>
    <row r="123" spans="1:80" s="96" customFormat="1" ht="148.5" customHeight="1" x14ac:dyDescent="0.9">
      <c r="A123" s="888" t="s">
        <v>231</v>
      </c>
      <c r="B123" s="889" t="s">
        <v>445</v>
      </c>
      <c r="C123" s="889"/>
      <c r="D123" s="889"/>
      <c r="E123" s="889"/>
      <c r="F123" s="889"/>
      <c r="G123" s="889"/>
      <c r="H123" s="889"/>
      <c r="I123" s="889"/>
      <c r="J123" s="889"/>
      <c r="K123" s="889"/>
      <c r="L123" s="889"/>
      <c r="M123" s="889"/>
      <c r="N123" s="383"/>
      <c r="O123" s="384">
        <v>5</v>
      </c>
      <c r="P123" s="385">
        <f>SUM(AB123,AE123,AH123,AK123,AO123,AR123,AU123,AX123,BA123,BD123)</f>
        <v>108</v>
      </c>
      <c r="Q123" s="388"/>
      <c r="R123" s="406">
        <f>SUM(T123:AA123)</f>
        <v>34</v>
      </c>
      <c r="S123" s="399"/>
      <c r="T123" s="399">
        <v>16</v>
      </c>
      <c r="U123" s="399"/>
      <c r="V123" s="399"/>
      <c r="W123" s="399"/>
      <c r="X123" s="399">
        <v>18</v>
      </c>
      <c r="Y123" s="399"/>
      <c r="Z123" s="399"/>
      <c r="AA123" s="490"/>
      <c r="AB123" s="874"/>
      <c r="AC123" s="391"/>
      <c r="AD123" s="392"/>
      <c r="AE123" s="396"/>
      <c r="AF123" s="397"/>
      <c r="AG123" s="395"/>
      <c r="AH123" s="767"/>
      <c r="AI123" s="397"/>
      <c r="AJ123" s="395"/>
      <c r="AK123" s="489"/>
      <c r="AL123" s="405"/>
      <c r="AM123" s="396"/>
      <c r="AN123" s="395"/>
      <c r="AO123" s="767">
        <v>108</v>
      </c>
      <c r="AP123" s="397">
        <v>34</v>
      </c>
      <c r="AQ123" s="395">
        <v>3</v>
      </c>
      <c r="AR123" s="396"/>
      <c r="AS123" s="397"/>
      <c r="AT123" s="395"/>
      <c r="AU123" s="767"/>
      <c r="AV123" s="397"/>
      <c r="AW123" s="395"/>
      <c r="AX123" s="410"/>
      <c r="AY123" s="391"/>
      <c r="AZ123" s="432"/>
      <c r="BA123" s="876"/>
      <c r="BB123" s="493"/>
      <c r="BC123" s="384"/>
      <c r="BD123" s="383"/>
      <c r="BE123" s="508"/>
      <c r="BF123" s="395"/>
      <c r="BG123" s="890">
        <f>SUM(AD123,AG123,AJ123,AN123,AQ123,AT123,AW123,AZ123,BC123,BF123)</f>
        <v>3</v>
      </c>
      <c r="BH123" s="920" t="s">
        <v>368</v>
      </c>
      <c r="BI123" s="404"/>
      <c r="BJ123" s="95"/>
      <c r="BK123" s="167"/>
      <c r="BL123" s="184"/>
      <c r="BM123" s="184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</row>
    <row r="124" spans="1:80" s="96" customFormat="1" ht="225.75" customHeight="1" thickBot="1" x14ac:dyDescent="1.1000000000000001">
      <c r="A124" s="921" t="s">
        <v>232</v>
      </c>
      <c r="B124" s="922" t="s">
        <v>413</v>
      </c>
      <c r="C124" s="922"/>
      <c r="D124" s="922"/>
      <c r="E124" s="922"/>
      <c r="F124" s="922"/>
      <c r="G124" s="922"/>
      <c r="H124" s="922"/>
      <c r="I124" s="922"/>
      <c r="J124" s="922"/>
      <c r="K124" s="922"/>
      <c r="L124" s="922"/>
      <c r="M124" s="922"/>
      <c r="N124" s="923"/>
      <c r="O124" s="667">
        <v>9</v>
      </c>
      <c r="P124" s="924">
        <f>SUM(AB124,AE124,AH124,AK124,AO124,AR124,AU124,AX124,BA124,BD124)</f>
        <v>90</v>
      </c>
      <c r="Q124" s="925"/>
      <c r="R124" s="926">
        <v>34</v>
      </c>
      <c r="S124" s="927"/>
      <c r="T124" s="928">
        <v>34</v>
      </c>
      <c r="U124" s="925"/>
      <c r="V124" s="928"/>
      <c r="W124" s="925"/>
      <c r="X124" s="928"/>
      <c r="Y124" s="925"/>
      <c r="Z124" s="928"/>
      <c r="AA124" s="929"/>
      <c r="AB124" s="930"/>
      <c r="AC124" s="677"/>
      <c r="AD124" s="678"/>
      <c r="AE124" s="676"/>
      <c r="AF124" s="677"/>
      <c r="AG124" s="678"/>
      <c r="AH124" s="930"/>
      <c r="AI124" s="677"/>
      <c r="AJ124" s="678"/>
      <c r="AK124" s="931"/>
      <c r="AL124" s="932"/>
      <c r="AM124" s="681"/>
      <c r="AN124" s="933"/>
      <c r="AO124" s="930"/>
      <c r="AP124" s="677"/>
      <c r="AQ124" s="678"/>
      <c r="AR124" s="676"/>
      <c r="AS124" s="677"/>
      <c r="AT124" s="678"/>
      <c r="AU124" s="930"/>
      <c r="AV124" s="677"/>
      <c r="AW124" s="678"/>
      <c r="AX124" s="676"/>
      <c r="AY124" s="677"/>
      <c r="AZ124" s="667"/>
      <c r="BA124" s="934">
        <v>90</v>
      </c>
      <c r="BB124" s="935">
        <v>34</v>
      </c>
      <c r="BC124" s="667">
        <v>3</v>
      </c>
      <c r="BD124" s="923"/>
      <c r="BE124" s="936"/>
      <c r="BF124" s="678"/>
      <c r="BG124" s="937">
        <f>SUM(AD124,AG124,AJ124,AN124,AQ124,AT124,AW124,AZ124,BC124,BF124)</f>
        <v>3</v>
      </c>
      <c r="BH124" s="938" t="s">
        <v>370</v>
      </c>
      <c r="BI124" s="939"/>
      <c r="BJ124" s="95"/>
      <c r="BK124" s="167"/>
      <c r="BL124" s="167"/>
      <c r="BM124" s="167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</row>
    <row r="125" spans="1:80" s="246" customFormat="1" ht="75" thickBot="1" x14ac:dyDescent="0.95">
      <c r="A125" s="940" t="s">
        <v>18</v>
      </c>
      <c r="B125" s="941" t="s">
        <v>93</v>
      </c>
      <c r="C125" s="941"/>
      <c r="D125" s="941"/>
      <c r="E125" s="941"/>
      <c r="F125" s="941"/>
      <c r="G125" s="941"/>
      <c r="H125" s="941"/>
      <c r="I125" s="941"/>
      <c r="J125" s="941"/>
      <c r="K125" s="941"/>
      <c r="L125" s="941"/>
      <c r="M125" s="941"/>
      <c r="N125" s="942"/>
      <c r="O125" s="689"/>
      <c r="P125" s="943"/>
      <c r="Q125" s="944"/>
      <c r="R125" s="944"/>
      <c r="S125" s="944"/>
      <c r="T125" s="945"/>
      <c r="U125" s="945"/>
      <c r="V125" s="945"/>
      <c r="W125" s="945"/>
      <c r="X125" s="945"/>
      <c r="Y125" s="945"/>
      <c r="Z125" s="945"/>
      <c r="AA125" s="946"/>
      <c r="AB125" s="947"/>
      <c r="AC125" s="948"/>
      <c r="AD125" s="949"/>
      <c r="AE125" s="950"/>
      <c r="AF125" s="948"/>
      <c r="AG125" s="949"/>
      <c r="AH125" s="947"/>
      <c r="AI125" s="948"/>
      <c r="AJ125" s="949"/>
      <c r="AK125" s="951"/>
      <c r="AL125" s="952"/>
      <c r="AM125" s="948"/>
      <c r="AN125" s="949"/>
      <c r="AO125" s="947"/>
      <c r="AP125" s="948"/>
      <c r="AQ125" s="949"/>
      <c r="AR125" s="950"/>
      <c r="AS125" s="948"/>
      <c r="AT125" s="949"/>
      <c r="AU125" s="947"/>
      <c r="AV125" s="948"/>
      <c r="AW125" s="949"/>
      <c r="AX125" s="950"/>
      <c r="AY125" s="948"/>
      <c r="AZ125" s="949"/>
      <c r="BA125" s="953"/>
      <c r="BB125" s="954"/>
      <c r="BC125" s="949"/>
      <c r="BD125" s="955"/>
      <c r="BE125" s="954"/>
      <c r="BF125" s="949"/>
      <c r="BG125" s="956"/>
      <c r="BH125" s="957"/>
      <c r="BI125" s="958"/>
      <c r="BJ125" s="247"/>
      <c r="BK125" s="244"/>
      <c r="BL125" s="244"/>
      <c r="BM125" s="244"/>
      <c r="BN125" s="245"/>
      <c r="BO125" s="245"/>
      <c r="BP125" s="245"/>
      <c r="BQ125" s="245"/>
      <c r="BR125" s="245"/>
      <c r="BS125" s="245"/>
      <c r="BT125" s="245"/>
      <c r="BU125" s="245"/>
      <c r="BV125" s="245"/>
      <c r="BW125" s="245"/>
      <c r="BX125" s="245"/>
      <c r="BY125" s="245"/>
      <c r="BZ125" s="245"/>
      <c r="CA125" s="245"/>
      <c r="CB125" s="245"/>
    </row>
    <row r="126" spans="1:80" s="96" customFormat="1" ht="152.25" customHeight="1" x14ac:dyDescent="0.9">
      <c r="A126" s="888" t="s">
        <v>258</v>
      </c>
      <c r="B126" s="959" t="s">
        <v>237</v>
      </c>
      <c r="C126" s="960"/>
      <c r="D126" s="960"/>
      <c r="E126" s="960"/>
      <c r="F126" s="960"/>
      <c r="G126" s="960"/>
      <c r="H126" s="960"/>
      <c r="I126" s="960"/>
      <c r="J126" s="960"/>
      <c r="K126" s="960"/>
      <c r="L126" s="960"/>
      <c r="M126" s="961"/>
      <c r="N126" s="383"/>
      <c r="O126" s="962"/>
      <c r="P126" s="963" t="s">
        <v>238</v>
      </c>
      <c r="Q126" s="964"/>
      <c r="R126" s="490" t="s">
        <v>238</v>
      </c>
      <c r="S126" s="398"/>
      <c r="T126" s="490" t="s">
        <v>238</v>
      </c>
      <c r="U126" s="398"/>
      <c r="V126" s="895"/>
      <c r="W126" s="405"/>
      <c r="X126" s="895"/>
      <c r="Y126" s="405"/>
      <c r="Z126" s="895"/>
      <c r="AA126" s="489"/>
      <c r="AB126" s="897"/>
      <c r="AC126" s="400"/>
      <c r="AD126" s="392"/>
      <c r="AE126" s="393"/>
      <c r="AF126" s="394"/>
      <c r="AG126" s="395"/>
      <c r="AH126" s="896"/>
      <c r="AI126" s="394"/>
      <c r="AJ126" s="395"/>
      <c r="AK126" s="462"/>
      <c r="AL126" s="393"/>
      <c r="AM126" s="394"/>
      <c r="AN126" s="395"/>
      <c r="AO126" s="896"/>
      <c r="AP126" s="394"/>
      <c r="AQ126" s="395"/>
      <c r="AR126" s="393"/>
      <c r="AS126" s="394"/>
      <c r="AT126" s="395"/>
      <c r="AU126" s="663" t="s">
        <v>238</v>
      </c>
      <c r="AV126" s="965" t="s">
        <v>238</v>
      </c>
      <c r="AW126" s="395"/>
      <c r="AX126" s="390"/>
      <c r="AY126" s="400"/>
      <c r="AZ126" s="392"/>
      <c r="BA126" s="898"/>
      <c r="BB126" s="493"/>
      <c r="BC126" s="395"/>
      <c r="BD126" s="462"/>
      <c r="BE126" s="493"/>
      <c r="BF126" s="395"/>
      <c r="BG126" s="890"/>
      <c r="BH126" s="966"/>
      <c r="BI126" s="404"/>
      <c r="BJ126" s="95"/>
      <c r="BK126" s="167"/>
      <c r="BL126" s="167"/>
      <c r="BM126" s="167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</row>
    <row r="127" spans="1:80" s="96" customFormat="1" ht="66.75" customHeight="1" x14ac:dyDescent="0.9">
      <c r="A127" s="888" t="s">
        <v>259</v>
      </c>
      <c r="B127" s="902" t="s">
        <v>195</v>
      </c>
      <c r="C127" s="902"/>
      <c r="D127" s="902"/>
      <c r="E127" s="902"/>
      <c r="F127" s="902"/>
      <c r="G127" s="902"/>
      <c r="H127" s="902"/>
      <c r="I127" s="902"/>
      <c r="J127" s="902"/>
      <c r="K127" s="902"/>
      <c r="L127" s="902"/>
      <c r="M127" s="902"/>
      <c r="N127" s="876"/>
      <c r="O127" s="962"/>
      <c r="P127" s="963" t="s">
        <v>319</v>
      </c>
      <c r="Q127" s="964"/>
      <c r="R127" s="490" t="s">
        <v>319</v>
      </c>
      <c r="S127" s="398"/>
      <c r="T127" s="967"/>
      <c r="U127" s="968"/>
      <c r="V127" s="493"/>
      <c r="W127" s="393"/>
      <c r="X127" s="895" t="s">
        <v>319</v>
      </c>
      <c r="Y127" s="405"/>
      <c r="Z127" s="493"/>
      <c r="AA127" s="462"/>
      <c r="AB127" s="897"/>
      <c r="AC127" s="400"/>
      <c r="AD127" s="392"/>
      <c r="AE127" s="393"/>
      <c r="AF127" s="393"/>
      <c r="AG127" s="395"/>
      <c r="AH127" s="896"/>
      <c r="AI127" s="394"/>
      <c r="AJ127" s="395"/>
      <c r="AK127" s="462"/>
      <c r="AL127" s="393"/>
      <c r="AM127" s="394"/>
      <c r="AN127" s="395"/>
      <c r="AO127" s="896"/>
      <c r="AP127" s="394"/>
      <c r="AQ127" s="395"/>
      <c r="AR127" s="393"/>
      <c r="AS127" s="394"/>
      <c r="AT127" s="395"/>
      <c r="AU127" s="896" t="s">
        <v>290</v>
      </c>
      <c r="AV127" s="394" t="s">
        <v>290</v>
      </c>
      <c r="AW127" s="395"/>
      <c r="AX127" s="896" t="s">
        <v>291</v>
      </c>
      <c r="AY127" s="394" t="s">
        <v>291</v>
      </c>
      <c r="AZ127" s="392"/>
      <c r="BA127" s="898"/>
      <c r="BB127" s="493"/>
      <c r="BC127" s="395"/>
      <c r="BD127" s="462"/>
      <c r="BE127" s="493"/>
      <c r="BF127" s="395"/>
      <c r="BG127" s="890"/>
      <c r="BH127" s="407"/>
      <c r="BI127" s="404"/>
      <c r="BJ127" s="95"/>
      <c r="BK127" s="167"/>
      <c r="BL127" s="167"/>
      <c r="BM127" s="167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  <c r="CB127" s="149"/>
    </row>
    <row r="128" spans="1:80" s="96" customFormat="1" ht="78" customHeight="1" thickBot="1" x14ac:dyDescent="0.95">
      <c r="A128" s="969" t="s">
        <v>260</v>
      </c>
      <c r="B128" s="970" t="s">
        <v>194</v>
      </c>
      <c r="C128" s="970"/>
      <c r="D128" s="970"/>
      <c r="E128" s="970"/>
      <c r="F128" s="970"/>
      <c r="G128" s="970"/>
      <c r="H128" s="970"/>
      <c r="I128" s="970"/>
      <c r="J128" s="970"/>
      <c r="K128" s="970"/>
      <c r="L128" s="970"/>
      <c r="M128" s="970"/>
      <c r="N128" s="971"/>
      <c r="O128" s="972"/>
      <c r="P128" s="973" t="s">
        <v>196</v>
      </c>
      <c r="Q128" s="974"/>
      <c r="R128" s="974" t="s">
        <v>196</v>
      </c>
      <c r="S128" s="974"/>
      <c r="T128" s="974" t="s">
        <v>196</v>
      </c>
      <c r="U128" s="974"/>
      <c r="V128" s="975"/>
      <c r="W128" s="975"/>
      <c r="X128" s="975"/>
      <c r="Y128" s="975"/>
      <c r="Z128" s="975"/>
      <c r="AA128" s="976"/>
      <c r="AB128" s="977"/>
      <c r="AC128" s="978"/>
      <c r="AD128" s="979"/>
      <c r="AE128" s="980"/>
      <c r="AF128" s="981"/>
      <c r="AG128" s="982"/>
      <c r="AH128" s="983"/>
      <c r="AI128" s="981"/>
      <c r="AJ128" s="982"/>
      <c r="AK128" s="984"/>
      <c r="AL128" s="985"/>
      <c r="AM128" s="981"/>
      <c r="AN128" s="979"/>
      <c r="AO128" s="983"/>
      <c r="AP128" s="981"/>
      <c r="AQ128" s="982"/>
      <c r="AR128" s="980"/>
      <c r="AS128" s="981"/>
      <c r="AT128" s="982"/>
      <c r="AU128" s="983"/>
      <c r="AV128" s="981"/>
      <c r="AW128" s="982"/>
      <c r="AX128" s="986"/>
      <c r="AY128" s="978"/>
      <c r="AZ128" s="979"/>
      <c r="BA128" s="987" t="s">
        <v>196</v>
      </c>
      <c r="BB128" s="988" t="s">
        <v>196</v>
      </c>
      <c r="BC128" s="982"/>
      <c r="BD128" s="989"/>
      <c r="BE128" s="990"/>
      <c r="BF128" s="979"/>
      <c r="BG128" s="991"/>
      <c r="BH128" s="992"/>
      <c r="BI128" s="993"/>
      <c r="BJ128" s="95"/>
      <c r="BK128" s="167"/>
      <c r="BL128" s="167"/>
      <c r="BM128" s="167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  <c r="CB128" s="149"/>
    </row>
    <row r="129" spans="1:80" s="246" customFormat="1" ht="142.5" customHeight="1" thickBot="1" x14ac:dyDescent="0.95">
      <c r="A129" s="940" t="s">
        <v>17</v>
      </c>
      <c r="B129" s="994" t="s">
        <v>94</v>
      </c>
      <c r="C129" s="994"/>
      <c r="D129" s="994"/>
      <c r="E129" s="994"/>
      <c r="F129" s="994"/>
      <c r="G129" s="994"/>
      <c r="H129" s="994"/>
      <c r="I129" s="994"/>
      <c r="J129" s="994"/>
      <c r="K129" s="994"/>
      <c r="L129" s="994"/>
      <c r="M129" s="994"/>
      <c r="N129" s="942"/>
      <c r="O129" s="689"/>
      <c r="P129" s="952"/>
      <c r="Q129" s="944"/>
      <c r="R129" s="945"/>
      <c r="S129" s="944"/>
      <c r="T129" s="945"/>
      <c r="U129" s="944"/>
      <c r="V129" s="945"/>
      <c r="W129" s="944"/>
      <c r="X129" s="944"/>
      <c r="Y129" s="944"/>
      <c r="Z129" s="995"/>
      <c r="AA129" s="996"/>
      <c r="AB129" s="947"/>
      <c r="AC129" s="948"/>
      <c r="AD129" s="949"/>
      <c r="AE129" s="955"/>
      <c r="AF129" s="948"/>
      <c r="AG129" s="949"/>
      <c r="AH129" s="947"/>
      <c r="AI129" s="948"/>
      <c r="AJ129" s="949"/>
      <c r="AK129" s="951"/>
      <c r="AL129" s="952"/>
      <c r="AM129" s="948"/>
      <c r="AN129" s="949"/>
      <c r="AO129" s="947"/>
      <c r="AP129" s="948"/>
      <c r="AQ129" s="949"/>
      <c r="AR129" s="947"/>
      <c r="AS129" s="948"/>
      <c r="AT129" s="949"/>
      <c r="AU129" s="947"/>
      <c r="AV129" s="948"/>
      <c r="AW129" s="949"/>
      <c r="AX129" s="947"/>
      <c r="AY129" s="948"/>
      <c r="AZ129" s="689"/>
      <c r="BA129" s="997"/>
      <c r="BB129" s="998"/>
      <c r="BC129" s="689"/>
      <c r="BD129" s="942"/>
      <c r="BE129" s="998"/>
      <c r="BF129" s="949"/>
      <c r="BG129" s="955"/>
      <c r="BH129" s="999"/>
      <c r="BI129" s="1000"/>
      <c r="BJ129" s="247"/>
      <c r="BK129" s="244"/>
      <c r="BL129" s="244"/>
      <c r="BM129" s="244"/>
      <c r="BN129" s="245"/>
      <c r="BO129" s="245"/>
      <c r="BP129" s="245"/>
      <c r="BQ129" s="245"/>
      <c r="BR129" s="245"/>
      <c r="BS129" s="245"/>
      <c r="BT129" s="245"/>
      <c r="BU129" s="245"/>
      <c r="BV129" s="245"/>
      <c r="BW129" s="245"/>
      <c r="BX129" s="245"/>
      <c r="BY129" s="245"/>
      <c r="BZ129" s="245"/>
      <c r="CA129" s="245"/>
      <c r="CB129" s="245"/>
    </row>
    <row r="130" spans="1:80" s="96" customFormat="1" ht="76.5" customHeight="1" thickBot="1" x14ac:dyDescent="0.95">
      <c r="A130" s="1001" t="s">
        <v>257</v>
      </c>
      <c r="B130" s="1002" t="s">
        <v>195</v>
      </c>
      <c r="C130" s="1002"/>
      <c r="D130" s="1002"/>
      <c r="E130" s="1002"/>
      <c r="F130" s="1002"/>
      <c r="G130" s="1002"/>
      <c r="H130" s="1002"/>
      <c r="I130" s="1002"/>
      <c r="J130" s="1002"/>
      <c r="K130" s="1002"/>
      <c r="L130" s="1002"/>
      <c r="M130" s="1002"/>
      <c r="N130" s="1003"/>
      <c r="O130" s="1004" t="s">
        <v>429</v>
      </c>
      <c r="P130" s="963" t="s">
        <v>394</v>
      </c>
      <c r="Q130" s="398"/>
      <c r="R130" s="1005" t="s">
        <v>394</v>
      </c>
      <c r="S130" s="398"/>
      <c r="T130" s="1005" t="s">
        <v>318</v>
      </c>
      <c r="U130" s="398"/>
      <c r="V130" s="1006"/>
      <c r="W130" s="1006"/>
      <c r="X130" s="1005" t="s">
        <v>430</v>
      </c>
      <c r="Y130" s="398"/>
      <c r="Z130" s="1007"/>
      <c r="AA130" s="1008"/>
      <c r="AB130" s="1009" t="s">
        <v>197</v>
      </c>
      <c r="AC130" s="1010" t="s">
        <v>197</v>
      </c>
      <c r="AD130" s="859"/>
      <c r="AE130" s="1011" t="s">
        <v>197</v>
      </c>
      <c r="AF130" s="1012" t="s">
        <v>197</v>
      </c>
      <c r="AG130" s="1013"/>
      <c r="AH130" s="1014" t="s">
        <v>197</v>
      </c>
      <c r="AI130" s="1012" t="s">
        <v>197</v>
      </c>
      <c r="AJ130" s="1013"/>
      <c r="AK130" s="1015" t="s">
        <v>197</v>
      </c>
      <c r="AL130" s="1016"/>
      <c r="AM130" s="988" t="s">
        <v>197</v>
      </c>
      <c r="AN130" s="1013"/>
      <c r="AO130" s="987" t="s">
        <v>197</v>
      </c>
      <c r="AP130" s="988" t="s">
        <v>197</v>
      </c>
      <c r="AQ130" s="1013"/>
      <c r="AR130" s="1017" t="s">
        <v>197</v>
      </c>
      <c r="AS130" s="988" t="s">
        <v>197</v>
      </c>
      <c r="AT130" s="1013"/>
      <c r="AU130" s="1018" t="s">
        <v>290</v>
      </c>
      <c r="AV130" s="865" t="s">
        <v>290</v>
      </c>
      <c r="AW130" s="371"/>
      <c r="AX130" s="1018" t="s">
        <v>291</v>
      </c>
      <c r="AY130" s="865" t="s">
        <v>291</v>
      </c>
      <c r="AZ130" s="1019"/>
      <c r="BA130" s="1020"/>
      <c r="BB130" s="1021"/>
      <c r="BC130" s="1013"/>
      <c r="BD130" s="1022"/>
      <c r="BE130" s="1021"/>
      <c r="BF130" s="1013"/>
      <c r="BG130" s="1022"/>
      <c r="BH130" s="1023" t="s">
        <v>441</v>
      </c>
      <c r="BI130" s="1024"/>
      <c r="BJ130" s="95"/>
      <c r="BK130" s="167"/>
      <c r="BL130" s="167"/>
      <c r="BM130" s="167"/>
      <c r="BN130" s="149" t="s">
        <v>309</v>
      </c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  <c r="CB130" s="149"/>
    </row>
    <row r="131" spans="1:80" s="35" customFormat="1" ht="27.75" customHeight="1" x14ac:dyDescent="0.9">
      <c r="A131" s="1025" t="s">
        <v>132</v>
      </c>
      <c r="B131" s="1026"/>
      <c r="C131" s="1026"/>
      <c r="D131" s="1026"/>
      <c r="E131" s="1026"/>
      <c r="F131" s="1026"/>
      <c r="G131" s="1026"/>
      <c r="H131" s="1026"/>
      <c r="I131" s="1026"/>
      <c r="J131" s="1026"/>
      <c r="K131" s="1026"/>
      <c r="L131" s="1026"/>
      <c r="M131" s="1026"/>
      <c r="N131" s="1026"/>
      <c r="O131" s="1027"/>
      <c r="P131" s="1028">
        <f>SUM(P30,P71)</f>
        <v>9226</v>
      </c>
      <c r="Q131" s="1029"/>
      <c r="R131" s="1030">
        <f>SUM(R30,R71)</f>
        <v>4250</v>
      </c>
      <c r="S131" s="1029"/>
      <c r="T131" s="1030">
        <f>SUM(T30,T71)</f>
        <v>2208</v>
      </c>
      <c r="U131" s="1029"/>
      <c r="V131" s="1030">
        <f>SUM(V30,V71)</f>
        <v>540</v>
      </c>
      <c r="W131" s="1029"/>
      <c r="X131" s="1030">
        <f>SUM(X30,X71)</f>
        <v>1378</v>
      </c>
      <c r="Y131" s="1029"/>
      <c r="Z131" s="1030">
        <f>SUM(Z30,Z71)</f>
        <v>124</v>
      </c>
      <c r="AA131" s="1031"/>
      <c r="AB131" s="1032">
        <f t="shared" ref="AB131:AK131" si="61">SUM(AB30,AB71)</f>
        <v>1008</v>
      </c>
      <c r="AC131" s="1033">
        <f t="shared" si="61"/>
        <v>502</v>
      </c>
      <c r="AD131" s="1034">
        <f t="shared" si="61"/>
        <v>26</v>
      </c>
      <c r="AE131" s="1035">
        <f t="shared" si="61"/>
        <v>1138</v>
      </c>
      <c r="AF131" s="1036">
        <f t="shared" si="61"/>
        <v>536</v>
      </c>
      <c r="AG131" s="1037">
        <f t="shared" si="61"/>
        <v>31</v>
      </c>
      <c r="AH131" s="1038">
        <f t="shared" si="61"/>
        <v>1134</v>
      </c>
      <c r="AI131" s="1036">
        <f t="shared" si="61"/>
        <v>518</v>
      </c>
      <c r="AJ131" s="1037">
        <f t="shared" si="61"/>
        <v>31</v>
      </c>
      <c r="AK131" s="1039">
        <f t="shared" si="61"/>
        <v>980</v>
      </c>
      <c r="AL131" s="1035"/>
      <c r="AM131" s="1036">
        <f t="shared" ref="AM131:BG131" si="62">SUM(AM30,AM71)</f>
        <v>500</v>
      </c>
      <c r="AN131" s="1037">
        <f t="shared" si="62"/>
        <v>26</v>
      </c>
      <c r="AO131" s="1038">
        <f t="shared" si="62"/>
        <v>986</v>
      </c>
      <c r="AP131" s="1036">
        <f t="shared" si="62"/>
        <v>470</v>
      </c>
      <c r="AQ131" s="1037">
        <f t="shared" si="62"/>
        <v>25</v>
      </c>
      <c r="AR131" s="1035">
        <f t="shared" si="62"/>
        <v>1024</v>
      </c>
      <c r="AS131" s="1036">
        <f t="shared" si="62"/>
        <v>468</v>
      </c>
      <c r="AT131" s="1037">
        <f t="shared" si="62"/>
        <v>27</v>
      </c>
      <c r="AU131" s="1038">
        <f t="shared" si="62"/>
        <v>892</v>
      </c>
      <c r="AV131" s="1036">
        <f t="shared" si="62"/>
        <v>398</v>
      </c>
      <c r="AW131" s="1037">
        <f t="shared" si="62"/>
        <v>24</v>
      </c>
      <c r="AX131" s="1040">
        <f t="shared" si="62"/>
        <v>1000</v>
      </c>
      <c r="AY131" s="1033">
        <f t="shared" si="62"/>
        <v>436</v>
      </c>
      <c r="AZ131" s="1034">
        <f t="shared" si="62"/>
        <v>28</v>
      </c>
      <c r="BA131" s="1038">
        <f t="shared" si="62"/>
        <v>1064</v>
      </c>
      <c r="BB131" s="1036">
        <f t="shared" si="62"/>
        <v>422</v>
      </c>
      <c r="BC131" s="1037">
        <f t="shared" si="62"/>
        <v>33</v>
      </c>
      <c r="BD131" s="1041">
        <f t="shared" si="62"/>
        <v>0</v>
      </c>
      <c r="BE131" s="1042">
        <f t="shared" si="62"/>
        <v>0</v>
      </c>
      <c r="BF131" s="1043">
        <f t="shared" si="62"/>
        <v>0</v>
      </c>
      <c r="BG131" s="1044">
        <f t="shared" si="62"/>
        <v>251</v>
      </c>
      <c r="BH131" s="1045"/>
      <c r="BI131" s="1046"/>
      <c r="BJ131" s="36"/>
      <c r="BK131" s="161"/>
      <c r="BL131" s="161"/>
      <c r="BM131" s="161"/>
      <c r="BN131" s="303">
        <f>AB131+AE131+AH131+AK131+AO131+AR131+AU131+AX131+BA131</f>
        <v>9226</v>
      </c>
      <c r="BO131" s="303"/>
      <c r="BP131" s="303"/>
      <c r="BQ131" s="303"/>
      <c r="BR131" s="303"/>
      <c r="BS131" s="119"/>
      <c r="BT131" s="119"/>
      <c r="BU131" s="119" t="s">
        <v>84</v>
      </c>
      <c r="BV131" s="119"/>
      <c r="BW131" s="119"/>
      <c r="BX131" s="119"/>
      <c r="BY131" s="119"/>
      <c r="BZ131" s="119"/>
      <c r="CA131" s="119"/>
      <c r="CB131" s="119"/>
    </row>
    <row r="132" spans="1:80" s="35" customFormat="1" ht="65.25" thickBot="1" x14ac:dyDescent="0.95">
      <c r="A132" s="1047"/>
      <c r="B132" s="1048"/>
      <c r="C132" s="1048"/>
      <c r="D132" s="1048"/>
      <c r="E132" s="1048"/>
      <c r="F132" s="1048"/>
      <c r="G132" s="1048"/>
      <c r="H132" s="1048"/>
      <c r="I132" s="1048"/>
      <c r="J132" s="1048"/>
      <c r="K132" s="1048"/>
      <c r="L132" s="1048"/>
      <c r="M132" s="1048"/>
      <c r="N132" s="1048"/>
      <c r="O132" s="1049"/>
      <c r="P132" s="1050"/>
      <c r="Q132" s="1051"/>
      <c r="R132" s="1052"/>
      <c r="S132" s="1051"/>
      <c r="T132" s="1052"/>
      <c r="U132" s="1051"/>
      <c r="V132" s="1052"/>
      <c r="W132" s="1051"/>
      <c r="X132" s="1052"/>
      <c r="Y132" s="1051"/>
      <c r="Z132" s="1052"/>
      <c r="AA132" s="1053"/>
      <c r="AB132" s="1054"/>
      <c r="AC132" s="1055"/>
      <c r="AD132" s="1056"/>
      <c r="AE132" s="1057"/>
      <c r="AF132" s="1058"/>
      <c r="AG132" s="1059"/>
      <c r="AH132" s="1060"/>
      <c r="AI132" s="1058"/>
      <c r="AJ132" s="1059"/>
      <c r="AK132" s="1061"/>
      <c r="AL132" s="1057"/>
      <c r="AM132" s="1058"/>
      <c r="AN132" s="1059"/>
      <c r="AO132" s="1060"/>
      <c r="AP132" s="1058"/>
      <c r="AQ132" s="1059"/>
      <c r="AR132" s="1057"/>
      <c r="AS132" s="1058"/>
      <c r="AT132" s="1059"/>
      <c r="AU132" s="1060"/>
      <c r="AV132" s="1058"/>
      <c r="AW132" s="1059"/>
      <c r="AX132" s="1062"/>
      <c r="AY132" s="1055"/>
      <c r="AZ132" s="1056"/>
      <c r="BA132" s="1060"/>
      <c r="BB132" s="1058"/>
      <c r="BC132" s="1059"/>
      <c r="BD132" s="1063"/>
      <c r="BE132" s="1064"/>
      <c r="BF132" s="1065"/>
      <c r="BG132" s="1066"/>
      <c r="BH132" s="1067"/>
      <c r="BI132" s="1068"/>
      <c r="BJ132" s="36"/>
      <c r="BK132" s="161"/>
      <c r="BL132" s="161"/>
      <c r="BM132" s="161"/>
      <c r="BN132" s="303">
        <f>AC131+AF131+AI131+AM131+AP131+AS131+AV131+AY131+BB131</f>
        <v>4250</v>
      </c>
      <c r="BO132" s="303"/>
      <c r="BP132" s="303"/>
      <c r="BQ132" s="303"/>
      <c r="BR132" s="303"/>
      <c r="BS132" s="303"/>
      <c r="BT132" s="119"/>
      <c r="BU132" s="119" t="s">
        <v>310</v>
      </c>
      <c r="BV132" s="119"/>
      <c r="BW132" s="119"/>
      <c r="BX132" s="119"/>
      <c r="BY132" s="119"/>
      <c r="BZ132" s="119"/>
      <c r="CA132" s="119"/>
      <c r="CB132" s="119"/>
    </row>
    <row r="133" spans="1:80" s="35" customFormat="1" ht="74.25" x14ac:dyDescent="0.9">
      <c r="A133" s="1069" t="s">
        <v>95</v>
      </c>
      <c r="B133" s="1070"/>
      <c r="C133" s="1070"/>
      <c r="D133" s="1070"/>
      <c r="E133" s="1070"/>
      <c r="F133" s="1070"/>
      <c r="G133" s="1070"/>
      <c r="H133" s="1070"/>
      <c r="I133" s="1070"/>
      <c r="J133" s="1070"/>
      <c r="K133" s="1070"/>
      <c r="L133" s="1070"/>
      <c r="M133" s="1070"/>
      <c r="N133" s="1070"/>
      <c r="O133" s="1070"/>
      <c r="P133" s="1071"/>
      <c r="Q133" s="1072"/>
      <c r="R133" s="1073"/>
      <c r="S133" s="1073"/>
      <c r="T133" s="1073"/>
      <c r="U133" s="1073"/>
      <c r="V133" s="1073"/>
      <c r="W133" s="1073"/>
      <c r="X133" s="1073"/>
      <c r="Y133" s="1073"/>
      <c r="Z133" s="1073"/>
      <c r="AA133" s="1074"/>
      <c r="AB133" s="1075">
        <f>AC131/17</f>
        <v>29.529411764705884</v>
      </c>
      <c r="AC133" s="850"/>
      <c r="AD133" s="1076"/>
      <c r="AE133" s="1077">
        <f>AF131/17</f>
        <v>31.529411764705884</v>
      </c>
      <c r="AF133" s="1077"/>
      <c r="AG133" s="1078"/>
      <c r="AH133" s="1079">
        <f>AI131/17</f>
        <v>30.470588235294116</v>
      </c>
      <c r="AI133" s="1077"/>
      <c r="AJ133" s="1077"/>
      <c r="AK133" s="1075">
        <f>AM131/17</f>
        <v>29.411764705882351</v>
      </c>
      <c r="AL133" s="850"/>
      <c r="AM133" s="850"/>
      <c r="AN133" s="1076"/>
      <c r="AO133" s="1079">
        <f>AP131/17</f>
        <v>27.647058823529413</v>
      </c>
      <c r="AP133" s="1077"/>
      <c r="AQ133" s="1078"/>
      <c r="AR133" s="1079">
        <f>AS131/17</f>
        <v>27.529411764705884</v>
      </c>
      <c r="AS133" s="1077"/>
      <c r="AT133" s="1078"/>
      <c r="AU133" s="1079">
        <f>AV131/15</f>
        <v>26.533333333333335</v>
      </c>
      <c r="AV133" s="1077"/>
      <c r="AW133" s="1080"/>
      <c r="AX133" s="1081">
        <f>AY131/17</f>
        <v>25.647058823529413</v>
      </c>
      <c r="AY133" s="850"/>
      <c r="AZ133" s="1076"/>
      <c r="BA133" s="1079">
        <f>BB131/16</f>
        <v>26.375</v>
      </c>
      <c r="BB133" s="1077"/>
      <c r="BC133" s="1078"/>
      <c r="BD133" s="1082"/>
      <c r="BE133" s="1083"/>
      <c r="BF133" s="1084"/>
      <c r="BG133" s="1085"/>
      <c r="BH133" s="1086"/>
      <c r="BI133" s="1087"/>
      <c r="BJ133" s="36"/>
      <c r="BK133" s="161"/>
      <c r="BL133" s="161"/>
      <c r="BM133" s="161"/>
      <c r="BN133" s="303">
        <f>T131+V131+X131+Z131</f>
        <v>4250</v>
      </c>
      <c r="BO133" s="270"/>
      <c r="BP133" s="270"/>
      <c r="BQ133" s="270"/>
      <c r="BR133" s="270"/>
      <c r="BS133" s="119"/>
      <c r="BT133" s="119"/>
      <c r="BU133" s="119" t="s">
        <v>311</v>
      </c>
      <c r="BV133" s="119"/>
      <c r="BW133" s="119"/>
      <c r="BX133" s="119"/>
      <c r="BY133" s="119"/>
      <c r="BZ133" s="119"/>
      <c r="CA133" s="119"/>
      <c r="CB133" s="119"/>
    </row>
    <row r="134" spans="1:80" s="35" customFormat="1" ht="74.25" x14ac:dyDescent="0.9">
      <c r="A134" s="1088" t="s">
        <v>96</v>
      </c>
      <c r="B134" s="1089"/>
      <c r="C134" s="1089"/>
      <c r="D134" s="1089"/>
      <c r="E134" s="1089"/>
      <c r="F134" s="1089"/>
      <c r="G134" s="1089"/>
      <c r="H134" s="1089"/>
      <c r="I134" s="1089"/>
      <c r="J134" s="1089"/>
      <c r="K134" s="1089"/>
      <c r="L134" s="1089"/>
      <c r="M134" s="1089"/>
      <c r="N134" s="1089"/>
      <c r="O134" s="1089"/>
      <c r="P134" s="1090">
        <f>SUM(AB134:BF134)</f>
        <v>7</v>
      </c>
      <c r="Q134" s="1091"/>
      <c r="R134" s="1092"/>
      <c r="S134" s="1092"/>
      <c r="T134" s="1093"/>
      <c r="U134" s="1093"/>
      <c r="V134" s="1093"/>
      <c r="W134" s="1093"/>
      <c r="X134" s="1093"/>
      <c r="Y134" s="1093"/>
      <c r="Z134" s="1093"/>
      <c r="AA134" s="1094"/>
      <c r="AB134" s="1095"/>
      <c r="AC134" s="1096"/>
      <c r="AD134" s="1097"/>
      <c r="AE134" s="489"/>
      <c r="AF134" s="489"/>
      <c r="AG134" s="1098"/>
      <c r="AH134" s="466"/>
      <c r="AI134" s="489"/>
      <c r="AJ134" s="489"/>
      <c r="AK134" s="1099"/>
      <c r="AL134" s="1100"/>
      <c r="AM134" s="1100"/>
      <c r="AN134" s="1101"/>
      <c r="AO134" s="466"/>
      <c r="AP134" s="489"/>
      <c r="AQ134" s="1098"/>
      <c r="AR134" s="466">
        <v>1</v>
      </c>
      <c r="AS134" s="489"/>
      <c r="AT134" s="1098"/>
      <c r="AU134" s="466">
        <v>1</v>
      </c>
      <c r="AV134" s="489"/>
      <c r="AW134" s="1102"/>
      <c r="AX134" s="1103">
        <v>3</v>
      </c>
      <c r="AY134" s="385"/>
      <c r="AZ134" s="1104"/>
      <c r="BA134" s="466">
        <v>2</v>
      </c>
      <c r="BB134" s="489"/>
      <c r="BC134" s="1098"/>
      <c r="BD134" s="1105"/>
      <c r="BE134" s="1106"/>
      <c r="BF134" s="1107"/>
      <c r="BG134" s="1108"/>
      <c r="BH134" s="1109"/>
      <c r="BI134" s="1110"/>
      <c r="BJ134" s="36"/>
      <c r="BK134" s="161"/>
      <c r="BL134" s="161"/>
      <c r="BM134" s="161"/>
      <c r="BN134" s="303">
        <f>AD131+AG131+AJ131+AN131+AQ131+AT131+AW131+AZ131+BC131</f>
        <v>251</v>
      </c>
      <c r="BO134" s="270"/>
      <c r="BP134" s="270"/>
      <c r="BQ134" s="270"/>
      <c r="BR134" s="270"/>
      <c r="BS134" s="119"/>
      <c r="BT134" s="119"/>
      <c r="BU134" s="119" t="s">
        <v>313</v>
      </c>
      <c r="BV134" s="119"/>
      <c r="BW134" s="119"/>
      <c r="BX134" s="119"/>
      <c r="BY134" s="119"/>
      <c r="BZ134" s="119"/>
      <c r="CA134" s="119"/>
      <c r="CB134" s="119"/>
    </row>
    <row r="135" spans="1:80" s="35" customFormat="1" ht="74.25" x14ac:dyDescent="0.9">
      <c r="A135" s="1088" t="s">
        <v>97</v>
      </c>
      <c r="B135" s="1089"/>
      <c r="C135" s="1089"/>
      <c r="D135" s="1089"/>
      <c r="E135" s="1089"/>
      <c r="F135" s="1089"/>
      <c r="G135" s="1089"/>
      <c r="H135" s="1089"/>
      <c r="I135" s="1089"/>
      <c r="J135" s="1089"/>
      <c r="K135" s="1089"/>
      <c r="L135" s="1089"/>
      <c r="M135" s="1089"/>
      <c r="N135" s="1089"/>
      <c r="O135" s="1089"/>
      <c r="P135" s="1090">
        <f>SUM(AB135:BF135)</f>
        <v>8</v>
      </c>
      <c r="Q135" s="1091"/>
      <c r="R135" s="1092"/>
      <c r="S135" s="1092"/>
      <c r="T135" s="1093"/>
      <c r="U135" s="1093"/>
      <c r="V135" s="1093"/>
      <c r="W135" s="1093"/>
      <c r="X135" s="1093"/>
      <c r="Y135" s="1093"/>
      <c r="Z135" s="1093"/>
      <c r="AA135" s="1094"/>
      <c r="AB135" s="1111"/>
      <c r="AC135" s="385"/>
      <c r="AD135" s="1104"/>
      <c r="AE135" s="489"/>
      <c r="AF135" s="489"/>
      <c r="AG135" s="1098"/>
      <c r="AH135" s="466"/>
      <c r="AI135" s="489"/>
      <c r="AJ135" s="489"/>
      <c r="AK135" s="1099">
        <v>1</v>
      </c>
      <c r="AL135" s="1100"/>
      <c r="AM135" s="1100"/>
      <c r="AN135" s="1101"/>
      <c r="AO135" s="466">
        <v>3</v>
      </c>
      <c r="AP135" s="489"/>
      <c r="AQ135" s="1098"/>
      <c r="AR135" s="466">
        <v>1</v>
      </c>
      <c r="AS135" s="489"/>
      <c r="AT135" s="1098"/>
      <c r="AU135" s="466">
        <v>2</v>
      </c>
      <c r="AV135" s="489"/>
      <c r="AW135" s="1102"/>
      <c r="AX135" s="1103"/>
      <c r="AY135" s="385"/>
      <c r="AZ135" s="1104"/>
      <c r="BA135" s="466">
        <v>1</v>
      </c>
      <c r="BB135" s="489"/>
      <c r="BC135" s="1098"/>
      <c r="BD135" s="1105"/>
      <c r="BE135" s="1106"/>
      <c r="BF135" s="1107"/>
      <c r="BG135" s="1108"/>
      <c r="BH135" s="1109"/>
      <c r="BI135" s="1110"/>
      <c r="BJ135" s="36"/>
      <c r="BK135" s="161"/>
      <c r="BL135" s="161"/>
      <c r="BM135" s="161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</row>
    <row r="136" spans="1:80" s="35" customFormat="1" ht="74.25" x14ac:dyDescent="0.9">
      <c r="A136" s="1088" t="s">
        <v>98</v>
      </c>
      <c r="B136" s="1089"/>
      <c r="C136" s="1089"/>
      <c r="D136" s="1089"/>
      <c r="E136" s="1089"/>
      <c r="F136" s="1089"/>
      <c r="G136" s="1089"/>
      <c r="H136" s="1089"/>
      <c r="I136" s="1089"/>
      <c r="J136" s="1089"/>
      <c r="K136" s="1089"/>
      <c r="L136" s="1089"/>
      <c r="M136" s="1089"/>
      <c r="N136" s="1089"/>
      <c r="O136" s="1089"/>
      <c r="P136" s="1099">
        <f>SUM(AB136:BF136)</f>
        <v>37</v>
      </c>
      <c r="Q136" s="1091"/>
      <c r="R136" s="1092"/>
      <c r="S136" s="1092"/>
      <c r="T136" s="1093"/>
      <c r="U136" s="1093"/>
      <c r="V136" s="1093"/>
      <c r="W136" s="1093"/>
      <c r="X136" s="1093"/>
      <c r="Y136" s="1093"/>
      <c r="Z136" s="1093"/>
      <c r="AA136" s="1094"/>
      <c r="AB136" s="1111">
        <v>4</v>
      </c>
      <c r="AC136" s="385"/>
      <c r="AD136" s="1104"/>
      <c r="AE136" s="489">
        <v>4</v>
      </c>
      <c r="AF136" s="489"/>
      <c r="AG136" s="1098"/>
      <c r="AH136" s="466">
        <v>5</v>
      </c>
      <c r="AI136" s="489"/>
      <c r="AJ136" s="489"/>
      <c r="AK136" s="1099">
        <v>4</v>
      </c>
      <c r="AL136" s="1100"/>
      <c r="AM136" s="1100"/>
      <c r="AN136" s="1101"/>
      <c r="AO136" s="466">
        <v>4</v>
      </c>
      <c r="AP136" s="489"/>
      <c r="AQ136" s="1098"/>
      <c r="AR136" s="466">
        <v>4</v>
      </c>
      <c r="AS136" s="489"/>
      <c r="AT136" s="1098"/>
      <c r="AU136" s="466">
        <v>3</v>
      </c>
      <c r="AV136" s="489"/>
      <c r="AW136" s="1102"/>
      <c r="AX136" s="1103">
        <v>5</v>
      </c>
      <c r="AY136" s="385"/>
      <c r="AZ136" s="1104"/>
      <c r="BA136" s="466">
        <v>4</v>
      </c>
      <c r="BB136" s="489"/>
      <c r="BC136" s="1098"/>
      <c r="BD136" s="1105"/>
      <c r="BE136" s="1106"/>
      <c r="BF136" s="1107"/>
      <c r="BG136" s="1108"/>
      <c r="BH136" s="1109"/>
      <c r="BI136" s="1110"/>
      <c r="BJ136" s="36"/>
      <c r="BK136" s="161"/>
      <c r="BL136" s="161"/>
      <c r="BM136" s="161"/>
      <c r="BN136" s="173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</row>
    <row r="137" spans="1:80" s="35" customFormat="1" ht="75" thickBot="1" x14ac:dyDescent="0.95">
      <c r="A137" s="1112" t="s">
        <v>99</v>
      </c>
      <c r="B137" s="1113"/>
      <c r="C137" s="1113"/>
      <c r="D137" s="1113"/>
      <c r="E137" s="1113"/>
      <c r="F137" s="1113"/>
      <c r="G137" s="1113"/>
      <c r="H137" s="1113"/>
      <c r="I137" s="1113"/>
      <c r="J137" s="1113"/>
      <c r="K137" s="1113"/>
      <c r="L137" s="1113"/>
      <c r="M137" s="1113"/>
      <c r="N137" s="1113"/>
      <c r="O137" s="1113"/>
      <c r="P137" s="1114">
        <f>SUM(AB137:BC137)</f>
        <v>29</v>
      </c>
      <c r="Q137" s="1115"/>
      <c r="R137" s="1116"/>
      <c r="S137" s="1116"/>
      <c r="T137" s="1117"/>
      <c r="U137" s="1117"/>
      <c r="V137" s="1117"/>
      <c r="W137" s="1117"/>
      <c r="X137" s="1117"/>
      <c r="Y137" s="1117"/>
      <c r="Z137" s="1118"/>
      <c r="AA137" s="1119"/>
      <c r="AB137" s="1120">
        <v>4</v>
      </c>
      <c r="AC137" s="1121"/>
      <c r="AD137" s="1121"/>
      <c r="AE137" s="1122">
        <v>6</v>
      </c>
      <c r="AF137" s="924"/>
      <c r="AG137" s="1123"/>
      <c r="AH137" s="1124">
        <v>4</v>
      </c>
      <c r="AI137" s="924"/>
      <c r="AJ137" s="924"/>
      <c r="AK137" s="1125">
        <v>3</v>
      </c>
      <c r="AL137" s="1126"/>
      <c r="AM137" s="1126"/>
      <c r="AN137" s="1127"/>
      <c r="AO137" s="1124">
        <v>3</v>
      </c>
      <c r="AP137" s="924"/>
      <c r="AQ137" s="1123"/>
      <c r="AR137" s="1124">
        <v>3</v>
      </c>
      <c r="AS137" s="924"/>
      <c r="AT137" s="1123"/>
      <c r="AU137" s="1128">
        <v>2</v>
      </c>
      <c r="AV137" s="924"/>
      <c r="AW137" s="1129"/>
      <c r="AX137" s="1130">
        <v>2</v>
      </c>
      <c r="AY137" s="924"/>
      <c r="AZ137" s="1123"/>
      <c r="BA137" s="679">
        <v>2</v>
      </c>
      <c r="BB137" s="924"/>
      <c r="BC137" s="1123"/>
      <c r="BD137" s="1131"/>
      <c r="BE137" s="1132"/>
      <c r="BF137" s="1133"/>
      <c r="BG137" s="1134"/>
      <c r="BH137" s="1135"/>
      <c r="BI137" s="1136"/>
      <c r="BJ137" s="36"/>
      <c r="BK137" s="161"/>
      <c r="BL137" s="161"/>
      <c r="BM137" s="161"/>
      <c r="BN137" s="119"/>
      <c r="BO137" s="119"/>
      <c r="BP137" s="119"/>
      <c r="BQ137" s="119"/>
      <c r="BR137" s="119"/>
      <c r="BS137" s="119"/>
      <c r="BT137" s="119"/>
      <c r="BU137" s="119"/>
      <c r="BV137" s="119"/>
      <c r="BW137" s="119"/>
      <c r="BX137" s="119"/>
      <c r="BY137" s="119"/>
      <c r="BZ137" s="119"/>
      <c r="CA137" s="119"/>
      <c r="CB137" s="119"/>
    </row>
    <row r="138" spans="1:80" s="35" customFormat="1" ht="77.25" hidden="1" customHeight="1" x14ac:dyDescent="0.9">
      <c r="A138" s="152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222"/>
      <c r="P138" s="154"/>
      <c r="Q138" s="155"/>
      <c r="R138" s="156"/>
      <c r="S138" s="156"/>
      <c r="T138" s="157"/>
      <c r="U138" s="157"/>
      <c r="V138" s="157"/>
      <c r="W138" s="157"/>
      <c r="X138" s="157"/>
      <c r="Y138" s="157"/>
      <c r="Z138" s="157"/>
      <c r="AA138" s="157"/>
      <c r="AB138" s="193">
        <f>AB131/21</f>
        <v>48</v>
      </c>
      <c r="AC138" s="192"/>
      <c r="AD138" s="192"/>
      <c r="AE138" s="201">
        <f>AE131/21</f>
        <v>54.19047619047619</v>
      </c>
      <c r="AF138" s="260"/>
      <c r="AG138" s="260"/>
      <c r="AH138" s="201">
        <f>AH131/21</f>
        <v>54</v>
      </c>
      <c r="AI138" s="123"/>
      <c r="AJ138" s="123"/>
      <c r="AK138" s="201">
        <f>AK131/21</f>
        <v>46.666666666666664</v>
      </c>
      <c r="AL138" s="123"/>
      <c r="AM138" s="123"/>
      <c r="AN138" s="157"/>
      <c r="AO138" s="201">
        <f>AO131/21</f>
        <v>46.952380952380949</v>
      </c>
      <c r="AP138" s="260"/>
      <c r="AQ138" s="260"/>
      <c r="AR138" s="201">
        <f>AR131/20</f>
        <v>51.2</v>
      </c>
      <c r="AS138" s="123"/>
      <c r="AT138" s="123"/>
      <c r="AU138" s="264">
        <f>AU131/19</f>
        <v>46.94736842105263</v>
      </c>
      <c r="AV138" s="260"/>
      <c r="AW138" s="260"/>
      <c r="AX138" s="158">
        <f>AX131/20</f>
        <v>50</v>
      </c>
      <c r="AY138" s="192"/>
      <c r="AZ138" s="192"/>
      <c r="BA138" s="260">
        <f>BA131/19</f>
        <v>56</v>
      </c>
      <c r="BB138" s="260"/>
      <c r="BC138" s="260"/>
      <c r="BD138" s="183" t="s">
        <v>320</v>
      </c>
      <c r="BE138" s="183"/>
      <c r="BF138" s="183"/>
      <c r="BG138" s="157"/>
      <c r="BH138" s="160"/>
      <c r="BI138" s="160"/>
      <c r="BJ138" s="36"/>
      <c r="BK138" s="161"/>
      <c r="BL138" s="161"/>
      <c r="BM138" s="161"/>
      <c r="BN138" s="119"/>
      <c r="BO138" s="119"/>
      <c r="BP138" s="119"/>
      <c r="BQ138" s="119"/>
      <c r="BR138" s="119"/>
      <c r="BS138" s="119"/>
      <c r="BT138" s="119"/>
      <c r="BU138" s="119"/>
      <c r="BV138" s="119"/>
      <c r="BW138" s="119"/>
      <c r="BX138" s="119"/>
      <c r="BY138" s="119"/>
      <c r="BZ138" s="119"/>
      <c r="CA138" s="119"/>
      <c r="CB138" s="119"/>
    </row>
    <row r="139" spans="1:80" s="35" customFormat="1" ht="77.25" hidden="1" customHeight="1" x14ac:dyDescent="0.9">
      <c r="A139" s="152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222"/>
      <c r="P139" s="154"/>
      <c r="Q139" s="155"/>
      <c r="R139" s="156"/>
      <c r="S139" s="156"/>
      <c r="T139" s="157"/>
      <c r="U139" s="157"/>
      <c r="V139" s="157"/>
      <c r="W139" s="157"/>
      <c r="X139" s="157"/>
      <c r="Y139" s="157"/>
      <c r="Z139" s="157"/>
      <c r="AA139" s="157"/>
      <c r="AB139" s="193"/>
      <c r="AC139" s="192"/>
      <c r="AD139" s="192">
        <f>AD131+AG131+L143</f>
        <v>60</v>
      </c>
      <c r="AE139" s="201"/>
      <c r="AF139" s="260"/>
      <c r="AG139" s="260"/>
      <c r="AH139" s="201"/>
      <c r="AI139" s="123"/>
      <c r="AJ139" s="123">
        <f>AJ131+AN131+L144</f>
        <v>60</v>
      </c>
      <c r="AK139" s="201"/>
      <c r="AL139" s="123"/>
      <c r="AM139" s="123"/>
      <c r="AN139" s="157"/>
      <c r="AO139" s="201"/>
      <c r="AP139" s="260"/>
      <c r="AQ139" s="260">
        <f>AQ131+AT131+AF143</f>
        <v>60</v>
      </c>
      <c r="AR139" s="201"/>
      <c r="AS139" s="123"/>
      <c r="AT139" s="123"/>
      <c r="AU139" s="264"/>
      <c r="AV139" s="260"/>
      <c r="AW139" s="260">
        <f>AW131+AZ131+AF144</f>
        <v>60</v>
      </c>
      <c r="AX139" s="158"/>
      <c r="AY139" s="192"/>
      <c r="AZ139" s="192"/>
      <c r="BA139" s="260"/>
      <c r="BB139" s="260"/>
      <c r="BC139" s="260">
        <f>BC131+AF145+AQ143</f>
        <v>60</v>
      </c>
      <c r="BD139" s="159"/>
      <c r="BE139" s="159"/>
      <c r="BF139" s="159"/>
      <c r="BG139" s="157"/>
      <c r="BH139" s="160"/>
      <c r="BI139" s="160"/>
      <c r="BJ139" s="36"/>
      <c r="BK139" s="161"/>
      <c r="BL139" s="161"/>
      <c r="BM139" s="161"/>
      <c r="BN139" s="119"/>
      <c r="BO139" s="119"/>
      <c r="BP139" s="119"/>
      <c r="BQ139" s="119"/>
      <c r="BR139" s="119"/>
      <c r="BS139" s="119"/>
      <c r="BT139" s="119"/>
      <c r="BU139" s="119"/>
      <c r="BV139" s="119"/>
      <c r="BW139" s="119"/>
      <c r="BX139" s="119"/>
      <c r="BY139" s="119"/>
      <c r="BZ139" s="119"/>
      <c r="CA139" s="119"/>
      <c r="CB139" s="119"/>
    </row>
    <row r="140" spans="1:80" s="35" customFormat="1" ht="60.75" customHeight="1" thickBot="1" x14ac:dyDescent="0.95">
      <c r="N140" s="100"/>
      <c r="O140" s="113"/>
      <c r="AD140" s="71"/>
      <c r="AE140" s="100"/>
      <c r="AF140" s="100"/>
      <c r="AG140" s="194"/>
      <c r="AH140" s="100"/>
      <c r="AI140" s="100"/>
      <c r="AJ140" s="194"/>
      <c r="AK140" s="100"/>
      <c r="AL140" s="100"/>
      <c r="AM140" s="194"/>
      <c r="AO140" s="100"/>
      <c r="AP140" s="194"/>
      <c r="AQ140" s="100"/>
      <c r="AR140" s="100"/>
      <c r="AS140" s="194"/>
      <c r="AT140" s="100"/>
      <c r="AU140" s="100"/>
      <c r="AV140" s="194"/>
      <c r="AW140" s="100"/>
      <c r="AY140" s="88"/>
      <c r="BA140" s="100"/>
      <c r="BB140" s="100"/>
      <c r="BC140" s="100"/>
      <c r="BE140" s="71"/>
      <c r="BF140" s="71"/>
      <c r="BG140" s="151"/>
      <c r="BH140" s="151"/>
      <c r="BI140" s="36"/>
      <c r="BJ140" s="36"/>
      <c r="BK140" s="161"/>
      <c r="BL140" s="161"/>
      <c r="BM140" s="161"/>
      <c r="BN140" s="119"/>
      <c r="BO140" s="119"/>
      <c r="BP140" s="119"/>
      <c r="BQ140" s="119"/>
      <c r="BR140" s="119"/>
      <c r="BS140" s="119"/>
      <c r="BT140" s="119"/>
      <c r="BU140" s="119"/>
      <c r="BV140" s="119"/>
      <c r="BW140" s="119"/>
      <c r="BX140" s="119"/>
      <c r="BY140" s="119"/>
      <c r="BZ140" s="119"/>
      <c r="CA140" s="119"/>
      <c r="CB140" s="119"/>
    </row>
    <row r="141" spans="1:80" s="35" customFormat="1" ht="106.5" customHeight="1" thickBot="1" x14ac:dyDescent="0.95">
      <c r="A141" s="1137" t="s">
        <v>100</v>
      </c>
      <c r="B141" s="1138"/>
      <c r="C141" s="1138"/>
      <c r="D141" s="1138"/>
      <c r="E141" s="1138"/>
      <c r="F141" s="1138"/>
      <c r="G141" s="1138"/>
      <c r="H141" s="1138"/>
      <c r="I141" s="1138"/>
      <c r="J141" s="1138"/>
      <c r="K141" s="1138"/>
      <c r="L141" s="1138"/>
      <c r="M141" s="1138"/>
      <c r="N141" s="1138"/>
      <c r="O141" s="1138" t="s">
        <v>105</v>
      </c>
      <c r="P141" s="1138"/>
      <c r="Q141" s="1138"/>
      <c r="R141" s="1138"/>
      <c r="S141" s="1138"/>
      <c r="T141" s="1138"/>
      <c r="U141" s="1138"/>
      <c r="V141" s="1138"/>
      <c r="W141" s="1138"/>
      <c r="X141" s="1138"/>
      <c r="Y141" s="1138"/>
      <c r="Z141" s="1138"/>
      <c r="AA141" s="1138"/>
      <c r="AB141" s="1138"/>
      <c r="AC141" s="1138"/>
      <c r="AD141" s="1138"/>
      <c r="AE141" s="1138"/>
      <c r="AF141" s="1138"/>
      <c r="AG141" s="1138"/>
      <c r="AH141" s="1138"/>
      <c r="AI141" s="1138"/>
      <c r="AJ141" s="1138"/>
      <c r="AK141" s="1139" t="s">
        <v>106</v>
      </c>
      <c r="AL141" s="1139"/>
      <c r="AM141" s="1139"/>
      <c r="AN141" s="1139"/>
      <c r="AO141" s="1139"/>
      <c r="AP141" s="1139"/>
      <c r="AQ141" s="1139"/>
      <c r="AR141" s="1139"/>
      <c r="AS141" s="1139"/>
      <c r="AT141" s="1139"/>
      <c r="AU141" s="1140" t="s">
        <v>107</v>
      </c>
      <c r="AV141" s="1141"/>
      <c r="AW141" s="1141"/>
      <c r="AX141" s="1141"/>
      <c r="AY141" s="1141"/>
      <c r="AZ141" s="1141"/>
      <c r="BA141" s="1141"/>
      <c r="BB141" s="1141"/>
      <c r="BC141" s="1141"/>
      <c r="BD141" s="1141"/>
      <c r="BE141" s="1141"/>
      <c r="BF141" s="1141"/>
      <c r="BG141" s="1141"/>
      <c r="BH141" s="1141"/>
      <c r="BI141" s="1142"/>
      <c r="BJ141" s="36"/>
      <c r="BK141" s="161"/>
      <c r="BL141" s="161"/>
      <c r="BM141" s="161"/>
      <c r="BN141" s="119" t="s">
        <v>312</v>
      </c>
      <c r="BO141" s="119"/>
      <c r="BP141" s="119"/>
      <c r="BQ141" s="119"/>
      <c r="BR141" s="119"/>
      <c r="BS141" s="119"/>
      <c r="BT141" s="174">
        <f>BG131+AQ143+AF145+AF144+AF143+L144+L143</f>
        <v>300</v>
      </c>
      <c r="BU141" s="119"/>
      <c r="BV141" s="119"/>
      <c r="BW141" s="119"/>
      <c r="BX141" s="119"/>
      <c r="BY141" s="119"/>
      <c r="BZ141" s="119"/>
      <c r="CA141" s="119"/>
      <c r="CB141" s="119"/>
    </row>
    <row r="142" spans="1:80" s="35" customFormat="1" ht="149.25" customHeight="1" x14ac:dyDescent="0.9">
      <c r="A142" s="1143" t="s">
        <v>101</v>
      </c>
      <c r="B142" s="1144"/>
      <c r="C142" s="1144"/>
      <c r="D142" s="1144"/>
      <c r="E142" s="1145"/>
      <c r="F142" s="1146" t="s">
        <v>102</v>
      </c>
      <c r="G142" s="1146"/>
      <c r="H142" s="1146"/>
      <c r="I142" s="1146" t="s">
        <v>103</v>
      </c>
      <c r="J142" s="1146"/>
      <c r="K142" s="1146"/>
      <c r="L142" s="1147" t="s">
        <v>104</v>
      </c>
      <c r="M142" s="1147"/>
      <c r="N142" s="1147"/>
      <c r="O142" s="1147" t="s">
        <v>101</v>
      </c>
      <c r="P142" s="1147"/>
      <c r="Q142" s="1147"/>
      <c r="R142" s="1147"/>
      <c r="S142" s="1147"/>
      <c r="T142" s="1147"/>
      <c r="U142" s="1147"/>
      <c r="V142" s="1146" t="s">
        <v>102</v>
      </c>
      <c r="W142" s="1146"/>
      <c r="X142" s="1146"/>
      <c r="Y142" s="1146"/>
      <c r="Z142" s="1146"/>
      <c r="AA142" s="1146"/>
      <c r="AB142" s="1146" t="s">
        <v>103</v>
      </c>
      <c r="AC142" s="1146"/>
      <c r="AD142" s="1146"/>
      <c r="AE142" s="1146"/>
      <c r="AF142" s="1147" t="s">
        <v>104</v>
      </c>
      <c r="AG142" s="1147"/>
      <c r="AH142" s="1147"/>
      <c r="AI142" s="1147"/>
      <c r="AJ142" s="1147"/>
      <c r="AK142" s="1006" t="s">
        <v>102</v>
      </c>
      <c r="AL142" s="1006"/>
      <c r="AM142" s="1006"/>
      <c r="AN142" s="1146" t="s">
        <v>103</v>
      </c>
      <c r="AO142" s="1146"/>
      <c r="AP142" s="1146"/>
      <c r="AQ142" s="1147" t="s">
        <v>104</v>
      </c>
      <c r="AR142" s="1147"/>
      <c r="AS142" s="1147"/>
      <c r="AT142" s="1147"/>
      <c r="AU142" s="1148" t="s">
        <v>308</v>
      </c>
      <c r="AV142" s="1149"/>
      <c r="AW142" s="1149"/>
      <c r="AX142" s="1149"/>
      <c r="AY142" s="1149"/>
      <c r="AZ142" s="1149"/>
      <c r="BA142" s="1149"/>
      <c r="BB142" s="1149"/>
      <c r="BC142" s="1149"/>
      <c r="BD142" s="1149"/>
      <c r="BE142" s="1149"/>
      <c r="BF142" s="1149"/>
      <c r="BG142" s="1149"/>
      <c r="BH142" s="1149"/>
      <c r="BI142" s="1150"/>
      <c r="BJ142" s="36"/>
      <c r="BK142" s="161"/>
      <c r="BL142" s="161"/>
      <c r="BM142" s="161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</row>
    <row r="143" spans="1:80" s="35" customFormat="1" ht="78" customHeight="1" x14ac:dyDescent="0.9">
      <c r="A143" s="1151" t="s">
        <v>248</v>
      </c>
      <c r="B143" s="1152"/>
      <c r="C143" s="1152"/>
      <c r="D143" s="1152"/>
      <c r="E143" s="1153"/>
      <c r="F143" s="1154">
        <v>2</v>
      </c>
      <c r="G143" s="1152"/>
      <c r="H143" s="1153"/>
      <c r="I143" s="1154">
        <v>2</v>
      </c>
      <c r="J143" s="1152"/>
      <c r="K143" s="1153"/>
      <c r="L143" s="1154">
        <v>3</v>
      </c>
      <c r="M143" s="1152"/>
      <c r="N143" s="1153"/>
      <c r="O143" s="1155" t="s">
        <v>250</v>
      </c>
      <c r="P143" s="1155"/>
      <c r="Q143" s="1155"/>
      <c r="R143" s="1155"/>
      <c r="S143" s="1155"/>
      <c r="T143" s="1155"/>
      <c r="U143" s="1155"/>
      <c r="V143" s="430">
        <v>6</v>
      </c>
      <c r="W143" s="430"/>
      <c r="X143" s="430"/>
      <c r="Y143" s="430"/>
      <c r="Z143" s="430"/>
      <c r="AA143" s="430"/>
      <c r="AB143" s="430">
        <v>5</v>
      </c>
      <c r="AC143" s="430"/>
      <c r="AD143" s="430"/>
      <c r="AE143" s="430"/>
      <c r="AF143" s="1156">
        <v>8</v>
      </c>
      <c r="AG143" s="1156"/>
      <c r="AH143" s="1156"/>
      <c r="AI143" s="1156"/>
      <c r="AJ143" s="1156"/>
      <c r="AK143" s="399">
        <v>10</v>
      </c>
      <c r="AL143" s="399"/>
      <c r="AM143" s="399"/>
      <c r="AN143" s="399">
        <v>15</v>
      </c>
      <c r="AO143" s="399"/>
      <c r="AP143" s="399"/>
      <c r="AQ143" s="399">
        <v>22</v>
      </c>
      <c r="AR143" s="399"/>
      <c r="AS143" s="399"/>
      <c r="AT143" s="399"/>
      <c r="AU143" s="1148"/>
      <c r="AV143" s="1149"/>
      <c r="AW143" s="1149"/>
      <c r="AX143" s="1149"/>
      <c r="AY143" s="1149"/>
      <c r="AZ143" s="1149"/>
      <c r="BA143" s="1149"/>
      <c r="BB143" s="1149"/>
      <c r="BC143" s="1149"/>
      <c r="BD143" s="1149"/>
      <c r="BE143" s="1149"/>
      <c r="BF143" s="1149"/>
      <c r="BG143" s="1149"/>
      <c r="BH143" s="1149"/>
      <c r="BI143" s="1150"/>
      <c r="BJ143" s="36"/>
      <c r="BK143" s="161"/>
      <c r="BL143" s="161"/>
      <c r="BM143" s="161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</row>
    <row r="144" spans="1:80" s="35" customFormat="1" ht="150.75" customHeight="1" x14ac:dyDescent="0.9">
      <c r="A144" s="1157" t="s">
        <v>249</v>
      </c>
      <c r="B144" s="1158"/>
      <c r="C144" s="1158"/>
      <c r="D144" s="1158"/>
      <c r="E144" s="1159"/>
      <c r="F144" s="1160">
        <v>4</v>
      </c>
      <c r="G144" s="1158"/>
      <c r="H144" s="1159"/>
      <c r="I144" s="1160">
        <v>2</v>
      </c>
      <c r="J144" s="1158"/>
      <c r="K144" s="1159"/>
      <c r="L144" s="1160">
        <v>3</v>
      </c>
      <c r="M144" s="1158"/>
      <c r="N144" s="1159"/>
      <c r="O144" s="1155" t="s">
        <v>251</v>
      </c>
      <c r="P144" s="1156"/>
      <c r="Q144" s="1156"/>
      <c r="R144" s="1156"/>
      <c r="S144" s="1156"/>
      <c r="T144" s="1156"/>
      <c r="U144" s="1156"/>
      <c r="V144" s="1156">
        <v>8</v>
      </c>
      <c r="W144" s="1156"/>
      <c r="X144" s="1156"/>
      <c r="Y144" s="1156"/>
      <c r="Z144" s="1156"/>
      <c r="AA144" s="1156"/>
      <c r="AB144" s="1156">
        <v>5</v>
      </c>
      <c r="AC144" s="1156"/>
      <c r="AD144" s="1156"/>
      <c r="AE144" s="1156"/>
      <c r="AF144" s="1161">
        <v>8</v>
      </c>
      <c r="AG144" s="887"/>
      <c r="AH144" s="887"/>
      <c r="AI144" s="887"/>
      <c r="AJ144" s="752"/>
      <c r="AK144" s="399"/>
      <c r="AL144" s="399"/>
      <c r="AM144" s="399"/>
      <c r="AN144" s="399"/>
      <c r="AO144" s="399"/>
      <c r="AP144" s="399"/>
      <c r="AQ144" s="399"/>
      <c r="AR144" s="399"/>
      <c r="AS144" s="399"/>
      <c r="AT144" s="399"/>
      <c r="AU144" s="1148"/>
      <c r="AV144" s="1149"/>
      <c r="AW144" s="1149"/>
      <c r="AX144" s="1149"/>
      <c r="AY144" s="1149"/>
      <c r="AZ144" s="1149"/>
      <c r="BA144" s="1149"/>
      <c r="BB144" s="1149"/>
      <c r="BC144" s="1149"/>
      <c r="BD144" s="1149"/>
      <c r="BE144" s="1149"/>
      <c r="BF144" s="1149"/>
      <c r="BG144" s="1149"/>
      <c r="BH144" s="1149"/>
      <c r="BI144" s="1150"/>
      <c r="BJ144" s="36"/>
      <c r="BK144" s="161"/>
      <c r="BL144" s="161"/>
      <c r="BM144" s="161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</row>
    <row r="145" spans="1:80" s="35" customFormat="1" ht="78" customHeight="1" thickBot="1" x14ac:dyDescent="0.95">
      <c r="A145" s="1162"/>
      <c r="B145" s="1163"/>
      <c r="C145" s="1163"/>
      <c r="D145" s="1163"/>
      <c r="E145" s="1164"/>
      <c r="F145" s="1165"/>
      <c r="G145" s="1163"/>
      <c r="H145" s="1164"/>
      <c r="I145" s="1165"/>
      <c r="J145" s="1163"/>
      <c r="K145" s="1164"/>
      <c r="L145" s="1165"/>
      <c r="M145" s="1163"/>
      <c r="N145" s="1164"/>
      <c r="O145" s="1166" t="s">
        <v>252</v>
      </c>
      <c r="P145" s="1166"/>
      <c r="Q145" s="1166"/>
      <c r="R145" s="1166"/>
      <c r="S145" s="1166"/>
      <c r="T145" s="1166"/>
      <c r="U145" s="1166"/>
      <c r="V145" s="1166">
        <v>10</v>
      </c>
      <c r="W145" s="1166"/>
      <c r="X145" s="1166"/>
      <c r="Y145" s="1166"/>
      <c r="Z145" s="1166"/>
      <c r="AA145" s="1166"/>
      <c r="AB145" s="927">
        <v>3</v>
      </c>
      <c r="AC145" s="927"/>
      <c r="AD145" s="927"/>
      <c r="AE145" s="927"/>
      <c r="AF145" s="927">
        <v>5</v>
      </c>
      <c r="AG145" s="927"/>
      <c r="AH145" s="927"/>
      <c r="AI145" s="927"/>
      <c r="AJ145" s="927"/>
      <c r="AK145" s="927"/>
      <c r="AL145" s="927"/>
      <c r="AM145" s="927"/>
      <c r="AN145" s="927"/>
      <c r="AO145" s="927"/>
      <c r="AP145" s="927"/>
      <c r="AQ145" s="927"/>
      <c r="AR145" s="927"/>
      <c r="AS145" s="927"/>
      <c r="AT145" s="927"/>
      <c r="AU145" s="1167"/>
      <c r="AV145" s="1168"/>
      <c r="AW145" s="1168"/>
      <c r="AX145" s="1168"/>
      <c r="AY145" s="1168"/>
      <c r="AZ145" s="1168"/>
      <c r="BA145" s="1168"/>
      <c r="BB145" s="1168"/>
      <c r="BC145" s="1168"/>
      <c r="BD145" s="1168"/>
      <c r="BE145" s="1168"/>
      <c r="BF145" s="1168"/>
      <c r="BG145" s="1168"/>
      <c r="BH145" s="1168"/>
      <c r="BI145" s="1169"/>
      <c r="BJ145" s="36"/>
      <c r="BK145" s="161"/>
      <c r="BL145" s="161"/>
      <c r="BM145" s="161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</row>
    <row r="146" spans="1:80" s="35" customFormat="1" ht="75" x14ac:dyDescent="0.95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104"/>
      <c r="O146" s="104"/>
      <c r="P146" s="90"/>
      <c r="Q146" s="90"/>
      <c r="R146" s="90"/>
      <c r="S146" s="90"/>
      <c r="T146" s="90"/>
      <c r="U146" s="90"/>
      <c r="V146" s="90"/>
      <c r="W146" s="43"/>
      <c r="X146" s="90"/>
      <c r="Y146" s="90"/>
      <c r="Z146" s="43"/>
      <c r="AA146" s="90"/>
      <c r="AB146" s="90"/>
      <c r="AC146" s="90"/>
      <c r="AD146" s="91" t="s">
        <v>108</v>
      </c>
      <c r="AE146" s="104"/>
      <c r="AF146" s="104"/>
      <c r="AG146" s="202"/>
      <c r="AH146" s="104"/>
      <c r="AI146" s="104"/>
      <c r="AJ146" s="202"/>
      <c r="AK146" s="104"/>
      <c r="AL146" s="104"/>
      <c r="AM146" s="202"/>
      <c r="AN146" s="90"/>
      <c r="AO146" s="104"/>
      <c r="AP146" s="202"/>
      <c r="AQ146" s="104"/>
      <c r="AR146" s="104"/>
      <c r="AS146" s="202"/>
      <c r="AT146" s="104"/>
      <c r="AU146" s="104"/>
      <c r="AV146" s="202"/>
      <c r="AW146" s="104"/>
      <c r="AX146" s="90"/>
      <c r="AY146" s="90"/>
      <c r="AZ146" s="90"/>
      <c r="BA146" s="104"/>
      <c r="BB146" s="104"/>
      <c r="BC146" s="104"/>
      <c r="BD146" s="90"/>
      <c r="BE146" s="92"/>
      <c r="BF146" s="92"/>
      <c r="BG146" s="70"/>
      <c r="BH146" s="70"/>
      <c r="BI146" s="36"/>
      <c r="BJ146" s="36"/>
      <c r="BK146" s="161"/>
      <c r="BL146" s="161"/>
      <c r="BM146" s="161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</row>
    <row r="147" spans="1:80" s="35" customFormat="1" ht="48" customHeight="1" thickBot="1" x14ac:dyDescen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105"/>
      <c r="O147" s="116"/>
      <c r="P147" s="43"/>
      <c r="Q147" s="93"/>
      <c r="R147" s="9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9"/>
      <c r="AE147" s="105"/>
      <c r="AF147" s="105"/>
      <c r="AG147" s="203"/>
      <c r="AH147" s="105"/>
      <c r="AI147" s="105"/>
      <c r="AJ147" s="203"/>
      <c r="AK147" s="105"/>
      <c r="AL147" s="105"/>
      <c r="AM147" s="203"/>
      <c r="AN147" s="43"/>
      <c r="AO147" s="105"/>
      <c r="AP147" s="203"/>
      <c r="AQ147" s="105"/>
      <c r="AR147" s="105"/>
      <c r="AS147" s="203"/>
      <c r="AT147" s="105"/>
      <c r="AU147" s="105"/>
      <c r="AV147" s="203"/>
      <c r="AW147" s="105"/>
      <c r="AX147" s="43"/>
      <c r="AY147" s="43"/>
      <c r="AZ147" s="43"/>
      <c r="BA147" s="105"/>
      <c r="BB147" s="105"/>
      <c r="BC147" s="105"/>
      <c r="BD147" s="43"/>
      <c r="BE147" s="49"/>
      <c r="BF147" s="49"/>
      <c r="BG147" s="50"/>
      <c r="BH147" s="50"/>
      <c r="BI147" s="36"/>
      <c r="BJ147" s="36"/>
      <c r="BK147" s="161"/>
      <c r="BL147" s="161"/>
      <c r="BM147" s="161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</row>
    <row r="148" spans="1:80" s="314" customFormat="1" ht="219.75" customHeight="1" thickBot="1" x14ac:dyDescent="1.1000000000000001">
      <c r="A148" s="1170" t="s">
        <v>124</v>
      </c>
      <c r="B148" s="1171"/>
      <c r="C148" s="1172" t="s">
        <v>128</v>
      </c>
      <c r="D148" s="1172"/>
      <c r="E148" s="1172"/>
      <c r="F148" s="1172"/>
      <c r="G148" s="1172"/>
      <c r="H148" s="1172"/>
      <c r="I148" s="1172"/>
      <c r="J148" s="1172"/>
      <c r="K148" s="1172"/>
      <c r="L148" s="1172"/>
      <c r="M148" s="1172"/>
      <c r="N148" s="1172"/>
      <c r="O148" s="1172"/>
      <c r="P148" s="1172"/>
      <c r="Q148" s="1172"/>
      <c r="R148" s="1172"/>
      <c r="S148" s="1172"/>
      <c r="T148" s="1172"/>
      <c r="U148" s="1172"/>
      <c r="V148" s="1172"/>
      <c r="W148" s="1172"/>
      <c r="X148" s="1172"/>
      <c r="Y148" s="1172"/>
      <c r="Z148" s="1172"/>
      <c r="AA148" s="1172"/>
      <c r="AB148" s="1172"/>
      <c r="AC148" s="1172"/>
      <c r="AD148" s="1172"/>
      <c r="AE148" s="1172"/>
      <c r="AF148" s="1172"/>
      <c r="AG148" s="1172"/>
      <c r="AH148" s="1172"/>
      <c r="AI148" s="1172"/>
      <c r="AJ148" s="1172"/>
      <c r="AK148" s="1172"/>
      <c r="AL148" s="1172"/>
      <c r="AM148" s="1172"/>
      <c r="AN148" s="1172"/>
      <c r="AO148" s="1172"/>
      <c r="AP148" s="1172"/>
      <c r="AQ148" s="1172"/>
      <c r="AR148" s="1172"/>
      <c r="AS148" s="1172"/>
      <c r="AT148" s="1172"/>
      <c r="AU148" s="1172"/>
      <c r="AV148" s="1172"/>
      <c r="AW148" s="1172"/>
      <c r="AX148" s="1172"/>
      <c r="AY148" s="1172"/>
      <c r="AZ148" s="1172"/>
      <c r="BA148" s="1172"/>
      <c r="BB148" s="1172"/>
      <c r="BC148" s="1172"/>
      <c r="BD148" s="1172"/>
      <c r="BE148" s="1173" t="s">
        <v>129</v>
      </c>
      <c r="BF148" s="1174"/>
      <c r="BG148" s="1174"/>
      <c r="BH148" s="1174"/>
      <c r="BI148" s="1174"/>
      <c r="BJ148" s="321"/>
      <c r="BK148" s="321"/>
      <c r="BL148" s="321"/>
      <c r="BM148" s="321"/>
    </row>
    <row r="149" spans="1:80" s="324" customFormat="1" ht="290.25" customHeight="1" x14ac:dyDescent="0.2">
      <c r="A149" s="1175" t="s">
        <v>22</v>
      </c>
      <c r="B149" s="1176"/>
      <c r="C149" s="1177" t="s">
        <v>330</v>
      </c>
      <c r="D149" s="1177"/>
      <c r="E149" s="1177"/>
      <c r="F149" s="1177"/>
      <c r="G149" s="1177"/>
      <c r="H149" s="1177"/>
      <c r="I149" s="1177"/>
      <c r="J149" s="1177"/>
      <c r="K149" s="1177"/>
      <c r="L149" s="1177"/>
      <c r="M149" s="1177"/>
      <c r="N149" s="1177"/>
      <c r="O149" s="1177"/>
      <c r="P149" s="1177"/>
      <c r="Q149" s="1177"/>
      <c r="R149" s="1177"/>
      <c r="S149" s="1177"/>
      <c r="T149" s="1177"/>
      <c r="U149" s="1177"/>
      <c r="V149" s="1177"/>
      <c r="W149" s="1177"/>
      <c r="X149" s="1177"/>
      <c r="Y149" s="1177"/>
      <c r="Z149" s="1177"/>
      <c r="AA149" s="1177"/>
      <c r="AB149" s="1177"/>
      <c r="AC149" s="1177"/>
      <c r="AD149" s="1177"/>
      <c r="AE149" s="1177"/>
      <c r="AF149" s="1177"/>
      <c r="AG149" s="1177"/>
      <c r="AH149" s="1177"/>
      <c r="AI149" s="1177"/>
      <c r="AJ149" s="1177"/>
      <c r="AK149" s="1177"/>
      <c r="AL149" s="1177"/>
      <c r="AM149" s="1177"/>
      <c r="AN149" s="1177"/>
      <c r="AO149" s="1177"/>
      <c r="AP149" s="1177"/>
      <c r="AQ149" s="1177"/>
      <c r="AR149" s="1177"/>
      <c r="AS149" s="1177"/>
      <c r="AT149" s="1177"/>
      <c r="AU149" s="1177"/>
      <c r="AV149" s="1177"/>
      <c r="AW149" s="1177"/>
      <c r="AX149" s="1177"/>
      <c r="AY149" s="1177"/>
      <c r="AZ149" s="1177"/>
      <c r="BA149" s="1177"/>
      <c r="BB149" s="1177"/>
      <c r="BC149" s="1177"/>
      <c r="BD149" s="1177"/>
      <c r="BE149" s="1178" t="s">
        <v>437</v>
      </c>
      <c r="BF149" s="1179"/>
      <c r="BG149" s="1179"/>
      <c r="BH149" s="1179"/>
      <c r="BI149" s="1180"/>
      <c r="BJ149" s="1181"/>
      <c r="BK149" s="1181"/>
      <c r="BL149" s="1181"/>
      <c r="BM149" s="1181"/>
    </row>
    <row r="150" spans="1:80" s="324" customFormat="1" ht="74.25" x14ac:dyDescent="0.2">
      <c r="A150" s="403" t="s">
        <v>23</v>
      </c>
      <c r="B150" s="495"/>
      <c r="C150" s="1182" t="s">
        <v>333</v>
      </c>
      <c r="D150" s="1182"/>
      <c r="E150" s="1182"/>
      <c r="F150" s="1182"/>
      <c r="G150" s="1182"/>
      <c r="H150" s="1182"/>
      <c r="I150" s="1182"/>
      <c r="J150" s="1182"/>
      <c r="K150" s="1182"/>
      <c r="L150" s="1182"/>
      <c r="M150" s="1182"/>
      <c r="N150" s="1182"/>
      <c r="O150" s="1182"/>
      <c r="P150" s="1182"/>
      <c r="Q150" s="1182"/>
      <c r="R150" s="1182"/>
      <c r="S150" s="1182"/>
      <c r="T150" s="1182"/>
      <c r="U150" s="1182"/>
      <c r="V150" s="1182"/>
      <c r="W150" s="1182"/>
      <c r="X150" s="1182"/>
      <c r="Y150" s="1182"/>
      <c r="Z150" s="1182"/>
      <c r="AA150" s="1182"/>
      <c r="AB150" s="1182"/>
      <c r="AC150" s="1182"/>
      <c r="AD150" s="1182"/>
      <c r="AE150" s="1182"/>
      <c r="AF150" s="1182"/>
      <c r="AG150" s="1182"/>
      <c r="AH150" s="1182"/>
      <c r="AI150" s="1182"/>
      <c r="AJ150" s="1182"/>
      <c r="AK150" s="1182"/>
      <c r="AL150" s="1182"/>
      <c r="AM150" s="1182"/>
      <c r="AN150" s="1182"/>
      <c r="AO150" s="1182"/>
      <c r="AP150" s="1182"/>
      <c r="AQ150" s="1182"/>
      <c r="AR150" s="1182"/>
      <c r="AS150" s="1182"/>
      <c r="AT150" s="1182"/>
      <c r="AU150" s="1182"/>
      <c r="AV150" s="1182"/>
      <c r="AW150" s="1182"/>
      <c r="AX150" s="1182"/>
      <c r="AY150" s="1182"/>
      <c r="AZ150" s="1182"/>
      <c r="BA150" s="1182"/>
      <c r="BB150" s="1182"/>
      <c r="BC150" s="1182"/>
      <c r="BD150" s="1182"/>
      <c r="BE150" s="1183" t="s">
        <v>375</v>
      </c>
      <c r="BF150" s="1184"/>
      <c r="BG150" s="1184"/>
      <c r="BH150" s="1184"/>
      <c r="BI150" s="1185"/>
      <c r="BJ150" s="1181"/>
      <c r="BK150" s="1181"/>
      <c r="BL150" s="1181"/>
      <c r="BM150" s="1181"/>
    </row>
    <row r="151" spans="1:80" s="324" customFormat="1" ht="74.25" x14ac:dyDescent="0.2">
      <c r="A151" s="403" t="s">
        <v>24</v>
      </c>
      <c r="B151" s="495"/>
      <c r="C151" s="1182" t="s">
        <v>331</v>
      </c>
      <c r="D151" s="1182"/>
      <c r="E151" s="1182"/>
      <c r="F151" s="1182"/>
      <c r="G151" s="1182"/>
      <c r="H151" s="1182"/>
      <c r="I151" s="1182"/>
      <c r="J151" s="1182"/>
      <c r="K151" s="1182"/>
      <c r="L151" s="1182"/>
      <c r="M151" s="1182"/>
      <c r="N151" s="1182"/>
      <c r="O151" s="1182"/>
      <c r="P151" s="1182"/>
      <c r="Q151" s="1182"/>
      <c r="R151" s="1182"/>
      <c r="S151" s="1182"/>
      <c r="T151" s="1182"/>
      <c r="U151" s="1182"/>
      <c r="V151" s="1182"/>
      <c r="W151" s="1182"/>
      <c r="X151" s="1182"/>
      <c r="Y151" s="1182"/>
      <c r="Z151" s="1182"/>
      <c r="AA151" s="1182"/>
      <c r="AB151" s="1182"/>
      <c r="AC151" s="1182"/>
      <c r="AD151" s="1182"/>
      <c r="AE151" s="1182"/>
      <c r="AF151" s="1182"/>
      <c r="AG151" s="1182"/>
      <c r="AH151" s="1182"/>
      <c r="AI151" s="1182"/>
      <c r="AJ151" s="1182"/>
      <c r="AK151" s="1182"/>
      <c r="AL151" s="1182"/>
      <c r="AM151" s="1182"/>
      <c r="AN151" s="1182"/>
      <c r="AO151" s="1182"/>
      <c r="AP151" s="1182"/>
      <c r="AQ151" s="1182"/>
      <c r="AR151" s="1182"/>
      <c r="AS151" s="1182"/>
      <c r="AT151" s="1182"/>
      <c r="AU151" s="1182"/>
      <c r="AV151" s="1182"/>
      <c r="AW151" s="1182"/>
      <c r="AX151" s="1182"/>
      <c r="AY151" s="1182"/>
      <c r="AZ151" s="1182"/>
      <c r="BA151" s="1182"/>
      <c r="BB151" s="1182"/>
      <c r="BC151" s="1182"/>
      <c r="BD151" s="1182"/>
      <c r="BE151" s="1186" t="s">
        <v>201</v>
      </c>
      <c r="BF151" s="1184"/>
      <c r="BG151" s="1184"/>
      <c r="BH151" s="1184"/>
      <c r="BI151" s="1185"/>
      <c r="BJ151" s="1181"/>
      <c r="BK151" s="1181"/>
      <c r="BL151" s="1181"/>
      <c r="BM151" s="1181"/>
    </row>
    <row r="152" spans="1:80" s="324" customFormat="1" ht="83.25" customHeight="1" x14ac:dyDescent="0.2">
      <c r="A152" s="403" t="s">
        <v>26</v>
      </c>
      <c r="B152" s="495"/>
      <c r="C152" s="1182" t="s">
        <v>332</v>
      </c>
      <c r="D152" s="1182"/>
      <c r="E152" s="1182"/>
      <c r="F152" s="1182"/>
      <c r="G152" s="1182"/>
      <c r="H152" s="1182"/>
      <c r="I152" s="1182"/>
      <c r="J152" s="1182"/>
      <c r="K152" s="1182"/>
      <c r="L152" s="1182"/>
      <c r="M152" s="1182"/>
      <c r="N152" s="1182"/>
      <c r="O152" s="1182"/>
      <c r="P152" s="1182"/>
      <c r="Q152" s="1182"/>
      <c r="R152" s="1182"/>
      <c r="S152" s="1182"/>
      <c r="T152" s="1182"/>
      <c r="U152" s="1182"/>
      <c r="V152" s="1182"/>
      <c r="W152" s="1182"/>
      <c r="X152" s="1182"/>
      <c r="Y152" s="1182"/>
      <c r="Z152" s="1182"/>
      <c r="AA152" s="1182"/>
      <c r="AB152" s="1182"/>
      <c r="AC152" s="1182"/>
      <c r="AD152" s="1182"/>
      <c r="AE152" s="1182"/>
      <c r="AF152" s="1182"/>
      <c r="AG152" s="1182"/>
      <c r="AH152" s="1182"/>
      <c r="AI152" s="1182"/>
      <c r="AJ152" s="1182"/>
      <c r="AK152" s="1182"/>
      <c r="AL152" s="1182"/>
      <c r="AM152" s="1182"/>
      <c r="AN152" s="1182"/>
      <c r="AO152" s="1182"/>
      <c r="AP152" s="1182"/>
      <c r="AQ152" s="1182"/>
      <c r="AR152" s="1182"/>
      <c r="AS152" s="1182"/>
      <c r="AT152" s="1182"/>
      <c r="AU152" s="1182"/>
      <c r="AV152" s="1182"/>
      <c r="AW152" s="1182"/>
      <c r="AX152" s="1182"/>
      <c r="AY152" s="1182"/>
      <c r="AZ152" s="1182"/>
      <c r="BA152" s="1182"/>
      <c r="BB152" s="1182"/>
      <c r="BC152" s="1182"/>
      <c r="BD152" s="1182"/>
      <c r="BE152" s="1183" t="s">
        <v>38</v>
      </c>
      <c r="BF152" s="1184"/>
      <c r="BG152" s="1184"/>
      <c r="BH152" s="1184"/>
      <c r="BI152" s="1185"/>
      <c r="BJ152" s="1181"/>
      <c r="BK152" s="1181"/>
      <c r="BL152" s="1181"/>
      <c r="BM152" s="1181"/>
    </row>
    <row r="153" spans="1:80" s="324" customFormat="1" ht="275.25" customHeight="1" x14ac:dyDescent="0.2">
      <c r="A153" s="403" t="s">
        <v>36</v>
      </c>
      <c r="B153" s="495"/>
      <c r="C153" s="1182" t="s">
        <v>334</v>
      </c>
      <c r="D153" s="1182"/>
      <c r="E153" s="1182"/>
      <c r="F153" s="1182"/>
      <c r="G153" s="1182"/>
      <c r="H153" s="1182"/>
      <c r="I153" s="1182"/>
      <c r="J153" s="1182"/>
      <c r="K153" s="1182"/>
      <c r="L153" s="1182"/>
      <c r="M153" s="1182"/>
      <c r="N153" s="1182"/>
      <c r="O153" s="1182"/>
      <c r="P153" s="1182"/>
      <c r="Q153" s="1182"/>
      <c r="R153" s="1182"/>
      <c r="S153" s="1182"/>
      <c r="T153" s="1182"/>
      <c r="U153" s="1182"/>
      <c r="V153" s="1182"/>
      <c r="W153" s="1182"/>
      <c r="X153" s="1182"/>
      <c r="Y153" s="1182"/>
      <c r="Z153" s="1182"/>
      <c r="AA153" s="1182"/>
      <c r="AB153" s="1182"/>
      <c r="AC153" s="1182"/>
      <c r="AD153" s="1182"/>
      <c r="AE153" s="1182"/>
      <c r="AF153" s="1182"/>
      <c r="AG153" s="1182"/>
      <c r="AH153" s="1182"/>
      <c r="AI153" s="1182"/>
      <c r="AJ153" s="1182"/>
      <c r="AK153" s="1182"/>
      <c r="AL153" s="1182"/>
      <c r="AM153" s="1182"/>
      <c r="AN153" s="1182"/>
      <c r="AO153" s="1182"/>
      <c r="AP153" s="1182"/>
      <c r="AQ153" s="1182"/>
      <c r="AR153" s="1182"/>
      <c r="AS153" s="1182"/>
      <c r="AT153" s="1182"/>
      <c r="AU153" s="1182"/>
      <c r="AV153" s="1182"/>
      <c r="AW153" s="1182"/>
      <c r="AX153" s="1182"/>
      <c r="AY153" s="1182"/>
      <c r="AZ153" s="1182"/>
      <c r="BA153" s="1182"/>
      <c r="BB153" s="1182"/>
      <c r="BC153" s="1182"/>
      <c r="BD153" s="1182"/>
      <c r="BE153" s="1187" t="s">
        <v>433</v>
      </c>
      <c r="BF153" s="1188"/>
      <c r="BG153" s="1188"/>
      <c r="BH153" s="1188"/>
      <c r="BI153" s="1189"/>
      <c r="BJ153" s="1181"/>
      <c r="BK153" s="1181"/>
      <c r="BL153" s="1181"/>
      <c r="BM153" s="1181"/>
    </row>
    <row r="154" spans="1:80" s="324" customFormat="1" ht="213" customHeight="1" x14ac:dyDescent="0.2">
      <c r="A154" s="403" t="s">
        <v>37</v>
      </c>
      <c r="B154" s="495"/>
      <c r="C154" s="1182" t="s">
        <v>335</v>
      </c>
      <c r="D154" s="1182"/>
      <c r="E154" s="1182"/>
      <c r="F154" s="1182"/>
      <c r="G154" s="1182"/>
      <c r="H154" s="1182"/>
      <c r="I154" s="1182"/>
      <c r="J154" s="1182"/>
      <c r="K154" s="1182"/>
      <c r="L154" s="1182"/>
      <c r="M154" s="1182"/>
      <c r="N154" s="1182"/>
      <c r="O154" s="1182"/>
      <c r="P154" s="1182"/>
      <c r="Q154" s="1182"/>
      <c r="R154" s="1182"/>
      <c r="S154" s="1182"/>
      <c r="T154" s="1182"/>
      <c r="U154" s="1182"/>
      <c r="V154" s="1182"/>
      <c r="W154" s="1182"/>
      <c r="X154" s="1182"/>
      <c r="Y154" s="1182"/>
      <c r="Z154" s="1182"/>
      <c r="AA154" s="1182"/>
      <c r="AB154" s="1182"/>
      <c r="AC154" s="1182"/>
      <c r="AD154" s="1182"/>
      <c r="AE154" s="1182"/>
      <c r="AF154" s="1182"/>
      <c r="AG154" s="1182"/>
      <c r="AH154" s="1182"/>
      <c r="AI154" s="1182"/>
      <c r="AJ154" s="1182"/>
      <c r="AK154" s="1182"/>
      <c r="AL154" s="1182"/>
      <c r="AM154" s="1182"/>
      <c r="AN154" s="1182"/>
      <c r="AO154" s="1182"/>
      <c r="AP154" s="1182"/>
      <c r="AQ154" s="1182"/>
      <c r="AR154" s="1182"/>
      <c r="AS154" s="1182"/>
      <c r="AT154" s="1182"/>
      <c r="AU154" s="1182"/>
      <c r="AV154" s="1182"/>
      <c r="AW154" s="1182"/>
      <c r="AX154" s="1182"/>
      <c r="AY154" s="1182"/>
      <c r="AZ154" s="1182"/>
      <c r="BA154" s="1182"/>
      <c r="BB154" s="1182"/>
      <c r="BC154" s="1182"/>
      <c r="BD154" s="1182"/>
      <c r="BE154" s="1187" t="s">
        <v>434</v>
      </c>
      <c r="BF154" s="1184"/>
      <c r="BG154" s="1184"/>
      <c r="BH154" s="1184"/>
      <c r="BI154" s="1185"/>
      <c r="BJ154" s="1181"/>
      <c r="BK154" s="1181"/>
      <c r="BL154" s="1181"/>
      <c r="BM154" s="1181"/>
    </row>
    <row r="155" spans="1:80" s="324" customFormat="1" ht="74.25" x14ac:dyDescent="0.2">
      <c r="A155" s="403" t="s">
        <v>29</v>
      </c>
      <c r="B155" s="495"/>
      <c r="C155" s="1182" t="s">
        <v>336</v>
      </c>
      <c r="D155" s="1182"/>
      <c r="E155" s="1182"/>
      <c r="F155" s="1182"/>
      <c r="G155" s="1182"/>
      <c r="H155" s="1182"/>
      <c r="I155" s="1182"/>
      <c r="J155" s="1182"/>
      <c r="K155" s="1182"/>
      <c r="L155" s="1182"/>
      <c r="M155" s="1182"/>
      <c r="N155" s="1182"/>
      <c r="O155" s="1182"/>
      <c r="P155" s="1182"/>
      <c r="Q155" s="1182"/>
      <c r="R155" s="1182"/>
      <c r="S155" s="1182"/>
      <c r="T155" s="1182"/>
      <c r="U155" s="1182"/>
      <c r="V155" s="1182"/>
      <c r="W155" s="1182"/>
      <c r="X155" s="1182"/>
      <c r="Y155" s="1182"/>
      <c r="Z155" s="1182"/>
      <c r="AA155" s="1182"/>
      <c r="AB155" s="1182"/>
      <c r="AC155" s="1182"/>
      <c r="AD155" s="1182"/>
      <c r="AE155" s="1182"/>
      <c r="AF155" s="1182"/>
      <c r="AG155" s="1182"/>
      <c r="AH155" s="1182"/>
      <c r="AI155" s="1182"/>
      <c r="AJ155" s="1182"/>
      <c r="AK155" s="1182"/>
      <c r="AL155" s="1182"/>
      <c r="AM155" s="1182"/>
      <c r="AN155" s="1182"/>
      <c r="AO155" s="1182"/>
      <c r="AP155" s="1182"/>
      <c r="AQ155" s="1182"/>
      <c r="AR155" s="1182"/>
      <c r="AS155" s="1182"/>
      <c r="AT155" s="1182"/>
      <c r="AU155" s="1182"/>
      <c r="AV155" s="1182"/>
      <c r="AW155" s="1182"/>
      <c r="AX155" s="1182"/>
      <c r="AY155" s="1182"/>
      <c r="AZ155" s="1182"/>
      <c r="BA155" s="1182"/>
      <c r="BB155" s="1182"/>
      <c r="BC155" s="1182"/>
      <c r="BD155" s="1182"/>
      <c r="BE155" s="1190" t="s">
        <v>14</v>
      </c>
      <c r="BF155" s="1191"/>
      <c r="BG155" s="1191"/>
      <c r="BH155" s="1191"/>
      <c r="BI155" s="1191"/>
      <c r="BJ155" s="1181"/>
      <c r="BK155" s="1181"/>
      <c r="BL155" s="1181"/>
      <c r="BM155" s="1181"/>
    </row>
    <row r="156" spans="1:80" s="324" customFormat="1" ht="74.25" x14ac:dyDescent="0.2">
      <c r="A156" s="403" t="s">
        <v>39</v>
      </c>
      <c r="B156" s="495"/>
      <c r="C156" s="1182" t="s">
        <v>337</v>
      </c>
      <c r="D156" s="1182"/>
      <c r="E156" s="1182"/>
      <c r="F156" s="1182"/>
      <c r="G156" s="1182"/>
      <c r="H156" s="1182"/>
      <c r="I156" s="1182"/>
      <c r="J156" s="1182"/>
      <c r="K156" s="1182"/>
      <c r="L156" s="1182"/>
      <c r="M156" s="1182"/>
      <c r="N156" s="1182"/>
      <c r="O156" s="1182"/>
      <c r="P156" s="1182"/>
      <c r="Q156" s="1182"/>
      <c r="R156" s="1182"/>
      <c r="S156" s="1182"/>
      <c r="T156" s="1182"/>
      <c r="U156" s="1182"/>
      <c r="V156" s="1182"/>
      <c r="W156" s="1182"/>
      <c r="X156" s="1182"/>
      <c r="Y156" s="1182"/>
      <c r="Z156" s="1182"/>
      <c r="AA156" s="1182"/>
      <c r="AB156" s="1182"/>
      <c r="AC156" s="1182"/>
      <c r="AD156" s="1182"/>
      <c r="AE156" s="1182"/>
      <c r="AF156" s="1182"/>
      <c r="AG156" s="1182"/>
      <c r="AH156" s="1182"/>
      <c r="AI156" s="1182"/>
      <c r="AJ156" s="1182"/>
      <c r="AK156" s="1182"/>
      <c r="AL156" s="1182"/>
      <c r="AM156" s="1182"/>
      <c r="AN156" s="1182"/>
      <c r="AO156" s="1182"/>
      <c r="AP156" s="1182"/>
      <c r="AQ156" s="1182"/>
      <c r="AR156" s="1182"/>
      <c r="AS156" s="1182"/>
      <c r="AT156" s="1182"/>
      <c r="AU156" s="1182"/>
      <c r="AV156" s="1182"/>
      <c r="AW156" s="1182"/>
      <c r="AX156" s="1182"/>
      <c r="AY156" s="1182"/>
      <c r="AZ156" s="1182"/>
      <c r="BA156" s="1182"/>
      <c r="BB156" s="1182"/>
      <c r="BC156" s="1182"/>
      <c r="BD156" s="1182"/>
      <c r="BE156" s="1192" t="s">
        <v>19</v>
      </c>
      <c r="BF156" s="1191"/>
      <c r="BG156" s="1191"/>
      <c r="BH156" s="1191"/>
      <c r="BI156" s="1191"/>
      <c r="BJ156" s="1181"/>
      <c r="BK156" s="1181"/>
      <c r="BL156" s="1181"/>
      <c r="BM156" s="1181"/>
    </row>
    <row r="157" spans="1:80" s="324" customFormat="1" ht="74.25" x14ac:dyDescent="0.2">
      <c r="A157" s="403" t="s">
        <v>40</v>
      </c>
      <c r="B157" s="495"/>
      <c r="C157" s="1182" t="s">
        <v>338</v>
      </c>
      <c r="D157" s="1182"/>
      <c r="E157" s="1182"/>
      <c r="F157" s="1182"/>
      <c r="G157" s="1182"/>
      <c r="H157" s="1182"/>
      <c r="I157" s="1182"/>
      <c r="J157" s="1182"/>
      <c r="K157" s="1182"/>
      <c r="L157" s="1182"/>
      <c r="M157" s="1182"/>
      <c r="N157" s="1182"/>
      <c r="O157" s="1182"/>
      <c r="P157" s="1182"/>
      <c r="Q157" s="1182"/>
      <c r="R157" s="1182"/>
      <c r="S157" s="1182"/>
      <c r="T157" s="1182"/>
      <c r="U157" s="1182"/>
      <c r="V157" s="1182"/>
      <c r="W157" s="1182"/>
      <c r="X157" s="1182"/>
      <c r="Y157" s="1182"/>
      <c r="Z157" s="1182"/>
      <c r="AA157" s="1182"/>
      <c r="AB157" s="1182"/>
      <c r="AC157" s="1182"/>
      <c r="AD157" s="1182"/>
      <c r="AE157" s="1182"/>
      <c r="AF157" s="1182"/>
      <c r="AG157" s="1182"/>
      <c r="AH157" s="1182"/>
      <c r="AI157" s="1182"/>
      <c r="AJ157" s="1182"/>
      <c r="AK157" s="1182"/>
      <c r="AL157" s="1182"/>
      <c r="AM157" s="1182"/>
      <c r="AN157" s="1182"/>
      <c r="AO157" s="1182"/>
      <c r="AP157" s="1182"/>
      <c r="AQ157" s="1182"/>
      <c r="AR157" s="1182"/>
      <c r="AS157" s="1182"/>
      <c r="AT157" s="1182"/>
      <c r="AU157" s="1182"/>
      <c r="AV157" s="1182"/>
      <c r="AW157" s="1182"/>
      <c r="AX157" s="1182"/>
      <c r="AY157" s="1182"/>
      <c r="AZ157" s="1182"/>
      <c r="BA157" s="1182"/>
      <c r="BB157" s="1182"/>
      <c r="BC157" s="1182"/>
      <c r="BD157" s="1182"/>
      <c r="BE157" s="1190" t="s">
        <v>20</v>
      </c>
      <c r="BF157" s="1191"/>
      <c r="BG157" s="1191"/>
      <c r="BH157" s="1191"/>
      <c r="BI157" s="1191"/>
      <c r="BJ157" s="1181"/>
      <c r="BK157" s="1181"/>
      <c r="BL157" s="1181"/>
      <c r="BM157" s="1181"/>
    </row>
    <row r="158" spans="1:80" s="324" customFormat="1" ht="72" customHeight="1" x14ac:dyDescent="0.2">
      <c r="A158" s="403" t="s">
        <v>41</v>
      </c>
      <c r="B158" s="495"/>
      <c r="C158" s="1193" t="s">
        <v>438</v>
      </c>
      <c r="D158" s="1182"/>
      <c r="E158" s="1182"/>
      <c r="F158" s="1182"/>
      <c r="G158" s="1182"/>
      <c r="H158" s="1182"/>
      <c r="I158" s="1182"/>
      <c r="J158" s="1182"/>
      <c r="K158" s="1182"/>
      <c r="L158" s="1182"/>
      <c r="M158" s="1182"/>
      <c r="N158" s="1182"/>
      <c r="O158" s="1182"/>
      <c r="P158" s="1182"/>
      <c r="Q158" s="1182"/>
      <c r="R158" s="1182"/>
      <c r="S158" s="1182"/>
      <c r="T158" s="1182"/>
      <c r="U158" s="1182"/>
      <c r="V158" s="1182"/>
      <c r="W158" s="1182"/>
      <c r="X158" s="1182"/>
      <c r="Y158" s="1182"/>
      <c r="Z158" s="1182"/>
      <c r="AA158" s="1182"/>
      <c r="AB158" s="1182"/>
      <c r="AC158" s="1182"/>
      <c r="AD158" s="1182"/>
      <c r="AE158" s="1182"/>
      <c r="AF158" s="1182"/>
      <c r="AG158" s="1182"/>
      <c r="AH158" s="1182"/>
      <c r="AI158" s="1182"/>
      <c r="AJ158" s="1182"/>
      <c r="AK158" s="1182"/>
      <c r="AL158" s="1182"/>
      <c r="AM158" s="1182"/>
      <c r="AN158" s="1182"/>
      <c r="AO158" s="1182"/>
      <c r="AP158" s="1182"/>
      <c r="AQ158" s="1182"/>
      <c r="AR158" s="1182"/>
      <c r="AS158" s="1182"/>
      <c r="AT158" s="1182"/>
      <c r="AU158" s="1182"/>
      <c r="AV158" s="1182"/>
      <c r="AW158" s="1182"/>
      <c r="AX158" s="1182"/>
      <c r="AY158" s="1182"/>
      <c r="AZ158" s="1182"/>
      <c r="BA158" s="1182"/>
      <c r="BB158" s="1182"/>
      <c r="BC158" s="1182"/>
      <c r="BD158" s="1194"/>
      <c r="BE158" s="1186" t="s">
        <v>38</v>
      </c>
      <c r="BF158" s="1184"/>
      <c r="BG158" s="1184"/>
      <c r="BH158" s="1184"/>
      <c r="BI158" s="1185"/>
      <c r="BJ158" s="1181"/>
      <c r="BK158" s="1181"/>
      <c r="BL158" s="1181"/>
      <c r="BM158" s="1181"/>
    </row>
    <row r="159" spans="1:80" s="324" customFormat="1" ht="74.25" x14ac:dyDescent="0.2">
      <c r="A159" s="403" t="s">
        <v>343</v>
      </c>
      <c r="B159" s="495"/>
      <c r="C159" s="1182" t="s">
        <v>395</v>
      </c>
      <c r="D159" s="1182"/>
      <c r="E159" s="1182"/>
      <c r="F159" s="1182"/>
      <c r="G159" s="1182"/>
      <c r="H159" s="1182"/>
      <c r="I159" s="1182"/>
      <c r="J159" s="1182"/>
      <c r="K159" s="1182"/>
      <c r="L159" s="1182"/>
      <c r="M159" s="1182"/>
      <c r="N159" s="1182"/>
      <c r="O159" s="1182"/>
      <c r="P159" s="1182"/>
      <c r="Q159" s="1182"/>
      <c r="R159" s="1182"/>
      <c r="S159" s="1182"/>
      <c r="T159" s="1182"/>
      <c r="U159" s="1182"/>
      <c r="V159" s="1182"/>
      <c r="W159" s="1182"/>
      <c r="X159" s="1182"/>
      <c r="Y159" s="1182"/>
      <c r="Z159" s="1182"/>
      <c r="AA159" s="1182"/>
      <c r="AB159" s="1182"/>
      <c r="AC159" s="1182"/>
      <c r="AD159" s="1182"/>
      <c r="AE159" s="1182"/>
      <c r="AF159" s="1182"/>
      <c r="AG159" s="1182"/>
      <c r="AH159" s="1182"/>
      <c r="AI159" s="1182"/>
      <c r="AJ159" s="1182"/>
      <c r="AK159" s="1182"/>
      <c r="AL159" s="1182"/>
      <c r="AM159" s="1182"/>
      <c r="AN159" s="1182"/>
      <c r="AO159" s="1182"/>
      <c r="AP159" s="1182"/>
      <c r="AQ159" s="1182"/>
      <c r="AR159" s="1182"/>
      <c r="AS159" s="1182"/>
      <c r="AT159" s="1182"/>
      <c r="AU159" s="1182"/>
      <c r="AV159" s="1182"/>
      <c r="AW159" s="1182"/>
      <c r="AX159" s="1182"/>
      <c r="AY159" s="1182"/>
      <c r="AZ159" s="1182"/>
      <c r="BA159" s="1182"/>
      <c r="BB159" s="1182"/>
      <c r="BC159" s="1182"/>
      <c r="BD159" s="1182"/>
      <c r="BE159" s="1186" t="s">
        <v>323</v>
      </c>
      <c r="BF159" s="1184"/>
      <c r="BG159" s="1184"/>
      <c r="BH159" s="1184"/>
      <c r="BI159" s="1185"/>
      <c r="BJ159" s="1181"/>
      <c r="BK159" s="1181"/>
      <c r="BL159" s="1181"/>
      <c r="BM159" s="1181"/>
    </row>
    <row r="160" spans="1:80" s="324" customFormat="1" ht="75.75" customHeight="1" x14ac:dyDescent="0.2">
      <c r="A160" s="403" t="s">
        <v>345</v>
      </c>
      <c r="B160" s="495"/>
      <c r="C160" s="1182" t="s">
        <v>344</v>
      </c>
      <c r="D160" s="1182"/>
      <c r="E160" s="1182"/>
      <c r="F160" s="1182"/>
      <c r="G160" s="1182"/>
      <c r="H160" s="1182"/>
      <c r="I160" s="1182"/>
      <c r="J160" s="1182"/>
      <c r="K160" s="1182"/>
      <c r="L160" s="1182"/>
      <c r="M160" s="1182"/>
      <c r="N160" s="1182"/>
      <c r="O160" s="1182"/>
      <c r="P160" s="1182"/>
      <c r="Q160" s="1182"/>
      <c r="R160" s="1182"/>
      <c r="S160" s="1182"/>
      <c r="T160" s="1182"/>
      <c r="U160" s="1182"/>
      <c r="V160" s="1182"/>
      <c r="W160" s="1182"/>
      <c r="X160" s="1182"/>
      <c r="Y160" s="1182"/>
      <c r="Z160" s="1182"/>
      <c r="AA160" s="1182"/>
      <c r="AB160" s="1182"/>
      <c r="AC160" s="1182"/>
      <c r="AD160" s="1182"/>
      <c r="AE160" s="1182"/>
      <c r="AF160" s="1182"/>
      <c r="AG160" s="1182"/>
      <c r="AH160" s="1182"/>
      <c r="AI160" s="1182"/>
      <c r="AJ160" s="1182"/>
      <c r="AK160" s="1182"/>
      <c r="AL160" s="1182"/>
      <c r="AM160" s="1182"/>
      <c r="AN160" s="1182"/>
      <c r="AO160" s="1182"/>
      <c r="AP160" s="1182"/>
      <c r="AQ160" s="1182"/>
      <c r="AR160" s="1182"/>
      <c r="AS160" s="1182"/>
      <c r="AT160" s="1182"/>
      <c r="AU160" s="1182"/>
      <c r="AV160" s="1182"/>
      <c r="AW160" s="1182"/>
      <c r="AX160" s="1182"/>
      <c r="AY160" s="1182"/>
      <c r="AZ160" s="1182"/>
      <c r="BA160" s="1182"/>
      <c r="BB160" s="1182"/>
      <c r="BC160" s="1182"/>
      <c r="BD160" s="1182"/>
      <c r="BE160" s="1186" t="s">
        <v>235</v>
      </c>
      <c r="BF160" s="1184"/>
      <c r="BG160" s="1184"/>
      <c r="BH160" s="1184"/>
      <c r="BI160" s="1185"/>
      <c r="BJ160" s="1181"/>
      <c r="BK160" s="1181"/>
      <c r="BL160" s="1181"/>
      <c r="BM160" s="1181"/>
    </row>
    <row r="161" spans="1:65" s="324" customFormat="1" ht="74.25" x14ac:dyDescent="0.2">
      <c r="A161" s="403" t="s">
        <v>347</v>
      </c>
      <c r="B161" s="495"/>
      <c r="C161" s="1182" t="s">
        <v>346</v>
      </c>
      <c r="D161" s="1182"/>
      <c r="E161" s="1182"/>
      <c r="F161" s="1182"/>
      <c r="G161" s="1182"/>
      <c r="H161" s="1182"/>
      <c r="I161" s="1182"/>
      <c r="J161" s="1182"/>
      <c r="K161" s="1182"/>
      <c r="L161" s="1182"/>
      <c r="M161" s="1182"/>
      <c r="N161" s="1182"/>
      <c r="O161" s="1182"/>
      <c r="P161" s="1182"/>
      <c r="Q161" s="1182"/>
      <c r="R161" s="1182"/>
      <c r="S161" s="1182"/>
      <c r="T161" s="1182"/>
      <c r="U161" s="1182"/>
      <c r="V161" s="1182"/>
      <c r="W161" s="1182"/>
      <c r="X161" s="1182"/>
      <c r="Y161" s="1182"/>
      <c r="Z161" s="1182"/>
      <c r="AA161" s="1182"/>
      <c r="AB161" s="1182"/>
      <c r="AC161" s="1182"/>
      <c r="AD161" s="1182"/>
      <c r="AE161" s="1182"/>
      <c r="AF161" s="1182"/>
      <c r="AG161" s="1182"/>
      <c r="AH161" s="1182"/>
      <c r="AI161" s="1182"/>
      <c r="AJ161" s="1182"/>
      <c r="AK161" s="1182"/>
      <c r="AL161" s="1182"/>
      <c r="AM161" s="1182"/>
      <c r="AN161" s="1182"/>
      <c r="AO161" s="1182"/>
      <c r="AP161" s="1182"/>
      <c r="AQ161" s="1182"/>
      <c r="AR161" s="1182"/>
      <c r="AS161" s="1182"/>
      <c r="AT161" s="1182"/>
      <c r="AU161" s="1182"/>
      <c r="AV161" s="1182"/>
      <c r="AW161" s="1182"/>
      <c r="AX161" s="1182"/>
      <c r="AY161" s="1182"/>
      <c r="AZ161" s="1182"/>
      <c r="BA161" s="1182"/>
      <c r="BB161" s="1182"/>
      <c r="BC161" s="1182"/>
      <c r="BD161" s="1182"/>
      <c r="BE161" s="1186" t="s">
        <v>235</v>
      </c>
      <c r="BF161" s="1184"/>
      <c r="BG161" s="1184"/>
      <c r="BH161" s="1184"/>
      <c r="BI161" s="1185"/>
      <c r="BJ161" s="1181"/>
      <c r="BK161" s="1181"/>
      <c r="BL161" s="1181"/>
      <c r="BM161" s="1181"/>
    </row>
    <row r="162" spans="1:65" s="324" customFormat="1" ht="74.25" x14ac:dyDescent="0.2">
      <c r="A162" s="403" t="s">
        <v>349</v>
      </c>
      <c r="B162" s="495"/>
      <c r="C162" s="1182" t="s">
        <v>348</v>
      </c>
      <c r="D162" s="1182"/>
      <c r="E162" s="1182"/>
      <c r="F162" s="1182"/>
      <c r="G162" s="1182"/>
      <c r="H162" s="1182"/>
      <c r="I162" s="1182"/>
      <c r="J162" s="1182"/>
      <c r="K162" s="1182"/>
      <c r="L162" s="1182"/>
      <c r="M162" s="1182"/>
      <c r="N162" s="1182"/>
      <c r="O162" s="1182"/>
      <c r="P162" s="1182"/>
      <c r="Q162" s="1182"/>
      <c r="R162" s="1182"/>
      <c r="S162" s="1182"/>
      <c r="T162" s="1182"/>
      <c r="U162" s="1182"/>
      <c r="V162" s="1182"/>
      <c r="W162" s="1182"/>
      <c r="X162" s="1182"/>
      <c r="Y162" s="1182"/>
      <c r="Z162" s="1182"/>
      <c r="AA162" s="1182"/>
      <c r="AB162" s="1182"/>
      <c r="AC162" s="1182"/>
      <c r="AD162" s="1182"/>
      <c r="AE162" s="1182"/>
      <c r="AF162" s="1182"/>
      <c r="AG162" s="1182"/>
      <c r="AH162" s="1182"/>
      <c r="AI162" s="1182"/>
      <c r="AJ162" s="1182"/>
      <c r="AK162" s="1182"/>
      <c r="AL162" s="1182"/>
      <c r="AM162" s="1182"/>
      <c r="AN162" s="1182"/>
      <c r="AO162" s="1182"/>
      <c r="AP162" s="1182"/>
      <c r="AQ162" s="1182"/>
      <c r="AR162" s="1182"/>
      <c r="AS162" s="1182"/>
      <c r="AT162" s="1182"/>
      <c r="AU162" s="1182"/>
      <c r="AV162" s="1182"/>
      <c r="AW162" s="1182"/>
      <c r="AX162" s="1182"/>
      <c r="AY162" s="1182"/>
      <c r="AZ162" s="1182"/>
      <c r="BA162" s="1182"/>
      <c r="BB162" s="1182"/>
      <c r="BC162" s="1182"/>
      <c r="BD162" s="1182"/>
      <c r="BE162" s="1186" t="s">
        <v>236</v>
      </c>
      <c r="BF162" s="1184"/>
      <c r="BG162" s="1184"/>
      <c r="BH162" s="1184"/>
      <c r="BI162" s="1185"/>
      <c r="BJ162" s="1181"/>
      <c r="BK162" s="1181"/>
      <c r="BL162" s="1181"/>
      <c r="BM162" s="1181"/>
    </row>
    <row r="163" spans="1:65" s="324" customFormat="1" ht="74.25" x14ac:dyDescent="0.2">
      <c r="A163" s="403" t="s">
        <v>351</v>
      </c>
      <c r="B163" s="495"/>
      <c r="C163" s="1182" t="s">
        <v>350</v>
      </c>
      <c r="D163" s="1182"/>
      <c r="E163" s="1182"/>
      <c r="F163" s="1182"/>
      <c r="G163" s="1182"/>
      <c r="H163" s="1182"/>
      <c r="I163" s="1182"/>
      <c r="J163" s="1182"/>
      <c r="K163" s="1182"/>
      <c r="L163" s="1182"/>
      <c r="M163" s="1182"/>
      <c r="N163" s="1182"/>
      <c r="O163" s="1182"/>
      <c r="P163" s="1182"/>
      <c r="Q163" s="1182"/>
      <c r="R163" s="1182"/>
      <c r="S163" s="1182"/>
      <c r="T163" s="1182"/>
      <c r="U163" s="1182"/>
      <c r="V163" s="1182"/>
      <c r="W163" s="1182"/>
      <c r="X163" s="1182"/>
      <c r="Y163" s="1182"/>
      <c r="Z163" s="1182"/>
      <c r="AA163" s="1182"/>
      <c r="AB163" s="1182"/>
      <c r="AC163" s="1182"/>
      <c r="AD163" s="1182"/>
      <c r="AE163" s="1182"/>
      <c r="AF163" s="1182"/>
      <c r="AG163" s="1182"/>
      <c r="AH163" s="1182"/>
      <c r="AI163" s="1182"/>
      <c r="AJ163" s="1182"/>
      <c r="AK163" s="1182"/>
      <c r="AL163" s="1182"/>
      <c r="AM163" s="1182"/>
      <c r="AN163" s="1182"/>
      <c r="AO163" s="1182"/>
      <c r="AP163" s="1182"/>
      <c r="AQ163" s="1182"/>
      <c r="AR163" s="1182"/>
      <c r="AS163" s="1182"/>
      <c r="AT163" s="1182"/>
      <c r="AU163" s="1182"/>
      <c r="AV163" s="1182"/>
      <c r="AW163" s="1182"/>
      <c r="AX163" s="1182"/>
      <c r="AY163" s="1182"/>
      <c r="AZ163" s="1182"/>
      <c r="BA163" s="1182"/>
      <c r="BB163" s="1182"/>
      <c r="BC163" s="1182"/>
      <c r="BD163" s="1182"/>
      <c r="BE163" s="1186" t="s">
        <v>236</v>
      </c>
      <c r="BF163" s="1184"/>
      <c r="BG163" s="1184"/>
      <c r="BH163" s="1184"/>
      <c r="BI163" s="1185"/>
      <c r="BJ163" s="1181"/>
      <c r="BK163" s="1181"/>
      <c r="BL163" s="1181"/>
      <c r="BM163" s="1181"/>
    </row>
    <row r="164" spans="1:65" s="324" customFormat="1" ht="74.25" x14ac:dyDescent="0.2">
      <c r="A164" s="403" t="s">
        <v>441</v>
      </c>
      <c r="B164" s="495"/>
      <c r="C164" s="1182" t="s">
        <v>352</v>
      </c>
      <c r="D164" s="1182"/>
      <c r="E164" s="1182"/>
      <c r="F164" s="1182"/>
      <c r="G164" s="1182"/>
      <c r="H164" s="1182"/>
      <c r="I164" s="1182"/>
      <c r="J164" s="1182"/>
      <c r="K164" s="1182"/>
      <c r="L164" s="1182"/>
      <c r="M164" s="1182"/>
      <c r="N164" s="1182"/>
      <c r="O164" s="1182"/>
      <c r="P164" s="1182"/>
      <c r="Q164" s="1182"/>
      <c r="R164" s="1182"/>
      <c r="S164" s="1182"/>
      <c r="T164" s="1182"/>
      <c r="U164" s="1182"/>
      <c r="V164" s="1182"/>
      <c r="W164" s="1182"/>
      <c r="X164" s="1182"/>
      <c r="Y164" s="1182"/>
      <c r="Z164" s="1182"/>
      <c r="AA164" s="1182"/>
      <c r="AB164" s="1182"/>
      <c r="AC164" s="1182"/>
      <c r="AD164" s="1182"/>
      <c r="AE164" s="1182"/>
      <c r="AF164" s="1182"/>
      <c r="AG164" s="1182"/>
      <c r="AH164" s="1182"/>
      <c r="AI164" s="1182"/>
      <c r="AJ164" s="1182"/>
      <c r="AK164" s="1182"/>
      <c r="AL164" s="1182"/>
      <c r="AM164" s="1182"/>
      <c r="AN164" s="1182"/>
      <c r="AO164" s="1182"/>
      <c r="AP164" s="1182"/>
      <c r="AQ164" s="1182"/>
      <c r="AR164" s="1182"/>
      <c r="AS164" s="1182"/>
      <c r="AT164" s="1182"/>
      <c r="AU164" s="1182"/>
      <c r="AV164" s="1182"/>
      <c r="AW164" s="1182"/>
      <c r="AX164" s="1182"/>
      <c r="AY164" s="1182"/>
      <c r="AZ164" s="1182"/>
      <c r="BA164" s="1182"/>
      <c r="BB164" s="1182"/>
      <c r="BC164" s="1182"/>
      <c r="BD164" s="1182"/>
      <c r="BE164" s="1186" t="s">
        <v>257</v>
      </c>
      <c r="BF164" s="1184"/>
      <c r="BG164" s="1184"/>
      <c r="BH164" s="1184"/>
      <c r="BI164" s="1185"/>
      <c r="BJ164" s="1181"/>
      <c r="BK164" s="1181"/>
      <c r="BL164" s="1181"/>
      <c r="BM164" s="1181"/>
    </row>
    <row r="165" spans="1:65" s="324" customFormat="1" ht="74.25" x14ac:dyDescent="0.2">
      <c r="A165" s="403" t="s">
        <v>25</v>
      </c>
      <c r="B165" s="495"/>
      <c r="C165" s="1182" t="s">
        <v>329</v>
      </c>
      <c r="D165" s="1182"/>
      <c r="E165" s="1182"/>
      <c r="F165" s="1182"/>
      <c r="G165" s="1182"/>
      <c r="H165" s="1182"/>
      <c r="I165" s="1182"/>
      <c r="J165" s="1182"/>
      <c r="K165" s="1182"/>
      <c r="L165" s="1182"/>
      <c r="M165" s="1182"/>
      <c r="N165" s="1182"/>
      <c r="O165" s="1182"/>
      <c r="P165" s="1182"/>
      <c r="Q165" s="1182"/>
      <c r="R165" s="1182"/>
      <c r="S165" s="1182"/>
      <c r="T165" s="1182"/>
      <c r="U165" s="1182"/>
      <c r="V165" s="1182"/>
      <c r="W165" s="1182"/>
      <c r="X165" s="1182"/>
      <c r="Y165" s="1182"/>
      <c r="Z165" s="1182"/>
      <c r="AA165" s="1182"/>
      <c r="AB165" s="1182"/>
      <c r="AC165" s="1182"/>
      <c r="AD165" s="1182"/>
      <c r="AE165" s="1182"/>
      <c r="AF165" s="1182"/>
      <c r="AG165" s="1182"/>
      <c r="AH165" s="1182"/>
      <c r="AI165" s="1182"/>
      <c r="AJ165" s="1182"/>
      <c r="AK165" s="1182"/>
      <c r="AL165" s="1182"/>
      <c r="AM165" s="1182"/>
      <c r="AN165" s="1182"/>
      <c r="AO165" s="1182"/>
      <c r="AP165" s="1182"/>
      <c r="AQ165" s="1182"/>
      <c r="AR165" s="1182"/>
      <c r="AS165" s="1182"/>
      <c r="AT165" s="1182"/>
      <c r="AU165" s="1182"/>
      <c r="AV165" s="1182"/>
      <c r="AW165" s="1182"/>
      <c r="AX165" s="1182"/>
      <c r="AY165" s="1182"/>
      <c r="AZ165" s="1182"/>
      <c r="BA165" s="1182"/>
      <c r="BB165" s="1182"/>
      <c r="BC165" s="1182"/>
      <c r="BD165" s="1182"/>
      <c r="BE165" s="1186" t="s">
        <v>372</v>
      </c>
      <c r="BF165" s="1184"/>
      <c r="BG165" s="1184"/>
      <c r="BH165" s="1184"/>
      <c r="BI165" s="1185"/>
      <c r="BJ165" s="1181"/>
      <c r="BK165" s="1181"/>
      <c r="BL165" s="1181"/>
      <c r="BM165" s="1181"/>
    </row>
    <row r="166" spans="1:65" s="324" customFormat="1" ht="74.25" x14ac:dyDescent="0.2">
      <c r="A166" s="403" t="s">
        <v>354</v>
      </c>
      <c r="B166" s="495"/>
      <c r="C166" s="1182" t="s">
        <v>355</v>
      </c>
      <c r="D166" s="1182"/>
      <c r="E166" s="1182"/>
      <c r="F166" s="1182"/>
      <c r="G166" s="1182"/>
      <c r="H166" s="1182"/>
      <c r="I166" s="1182"/>
      <c r="J166" s="1182"/>
      <c r="K166" s="1182"/>
      <c r="L166" s="1182"/>
      <c r="M166" s="1182"/>
      <c r="N166" s="1182"/>
      <c r="O166" s="1182"/>
      <c r="P166" s="1182"/>
      <c r="Q166" s="1182"/>
      <c r="R166" s="1182"/>
      <c r="S166" s="1182"/>
      <c r="T166" s="1182"/>
      <c r="U166" s="1182"/>
      <c r="V166" s="1182"/>
      <c r="W166" s="1182"/>
      <c r="X166" s="1182"/>
      <c r="Y166" s="1182"/>
      <c r="Z166" s="1182"/>
      <c r="AA166" s="1182"/>
      <c r="AB166" s="1182"/>
      <c r="AC166" s="1182"/>
      <c r="AD166" s="1182"/>
      <c r="AE166" s="1182"/>
      <c r="AF166" s="1182"/>
      <c r="AG166" s="1182"/>
      <c r="AH166" s="1182"/>
      <c r="AI166" s="1182"/>
      <c r="AJ166" s="1182"/>
      <c r="AK166" s="1182"/>
      <c r="AL166" s="1182"/>
      <c r="AM166" s="1182"/>
      <c r="AN166" s="1182"/>
      <c r="AO166" s="1182"/>
      <c r="AP166" s="1182"/>
      <c r="AQ166" s="1182"/>
      <c r="AR166" s="1182"/>
      <c r="AS166" s="1182"/>
      <c r="AT166" s="1182"/>
      <c r="AU166" s="1182"/>
      <c r="AV166" s="1182"/>
      <c r="AW166" s="1182"/>
      <c r="AX166" s="1182"/>
      <c r="AY166" s="1182"/>
      <c r="AZ166" s="1182"/>
      <c r="BA166" s="1182"/>
      <c r="BB166" s="1182"/>
      <c r="BC166" s="1182"/>
      <c r="BD166" s="1182"/>
      <c r="BE166" s="1186" t="s">
        <v>240</v>
      </c>
      <c r="BF166" s="1184"/>
      <c r="BG166" s="1184"/>
      <c r="BH166" s="1184"/>
      <c r="BI166" s="1185"/>
      <c r="BJ166" s="1181"/>
      <c r="BK166" s="1181"/>
      <c r="BL166" s="1181"/>
      <c r="BM166" s="1181"/>
    </row>
    <row r="167" spans="1:65" s="324" customFormat="1" ht="74.25" x14ac:dyDescent="0.2">
      <c r="A167" s="403" t="s">
        <v>356</v>
      </c>
      <c r="B167" s="495"/>
      <c r="C167" s="1182" t="s">
        <v>396</v>
      </c>
      <c r="D167" s="1182"/>
      <c r="E167" s="1182"/>
      <c r="F167" s="1182"/>
      <c r="G167" s="1182"/>
      <c r="H167" s="1182"/>
      <c r="I167" s="1182"/>
      <c r="J167" s="1182"/>
      <c r="K167" s="1182"/>
      <c r="L167" s="1182"/>
      <c r="M167" s="1182"/>
      <c r="N167" s="1182"/>
      <c r="O167" s="1182"/>
      <c r="P167" s="1182"/>
      <c r="Q167" s="1182"/>
      <c r="R167" s="1182"/>
      <c r="S167" s="1182"/>
      <c r="T167" s="1182"/>
      <c r="U167" s="1182"/>
      <c r="V167" s="1182"/>
      <c r="W167" s="1182"/>
      <c r="X167" s="1182"/>
      <c r="Y167" s="1182"/>
      <c r="Z167" s="1182"/>
      <c r="AA167" s="1182"/>
      <c r="AB167" s="1182"/>
      <c r="AC167" s="1182"/>
      <c r="AD167" s="1182"/>
      <c r="AE167" s="1182"/>
      <c r="AF167" s="1182"/>
      <c r="AG167" s="1182"/>
      <c r="AH167" s="1182"/>
      <c r="AI167" s="1182"/>
      <c r="AJ167" s="1182"/>
      <c r="AK167" s="1182"/>
      <c r="AL167" s="1182"/>
      <c r="AM167" s="1182"/>
      <c r="AN167" s="1182"/>
      <c r="AO167" s="1182"/>
      <c r="AP167" s="1182"/>
      <c r="AQ167" s="1182"/>
      <c r="AR167" s="1182"/>
      <c r="AS167" s="1182"/>
      <c r="AT167" s="1182"/>
      <c r="AU167" s="1182"/>
      <c r="AV167" s="1182"/>
      <c r="AW167" s="1182"/>
      <c r="AX167" s="1182"/>
      <c r="AY167" s="1182"/>
      <c r="AZ167" s="1182"/>
      <c r="BA167" s="1182"/>
      <c r="BB167" s="1182"/>
      <c r="BC167" s="1182"/>
      <c r="BD167" s="1182"/>
      <c r="BE167" s="1186" t="s">
        <v>432</v>
      </c>
      <c r="BF167" s="1184"/>
      <c r="BG167" s="1184"/>
      <c r="BH167" s="1184"/>
      <c r="BI167" s="1185"/>
      <c r="BJ167" s="1181"/>
      <c r="BK167" s="1181"/>
      <c r="BL167" s="1181"/>
      <c r="BM167" s="1181"/>
    </row>
    <row r="168" spans="1:65" s="324" customFormat="1" ht="74.25" x14ac:dyDescent="0.2">
      <c r="A168" s="403" t="s">
        <v>357</v>
      </c>
      <c r="B168" s="495"/>
      <c r="C168" s="1182" t="s">
        <v>397</v>
      </c>
      <c r="D168" s="1182"/>
      <c r="E168" s="1182"/>
      <c r="F168" s="1182"/>
      <c r="G168" s="1182"/>
      <c r="H168" s="1182"/>
      <c r="I168" s="1182"/>
      <c r="J168" s="1182"/>
      <c r="K168" s="1182"/>
      <c r="L168" s="1182"/>
      <c r="M168" s="1182"/>
      <c r="N168" s="1182"/>
      <c r="O168" s="1182"/>
      <c r="P168" s="1182"/>
      <c r="Q168" s="1182"/>
      <c r="R168" s="1182"/>
      <c r="S168" s="1182"/>
      <c r="T168" s="1182"/>
      <c r="U168" s="1182"/>
      <c r="V168" s="1182"/>
      <c r="W168" s="1182"/>
      <c r="X168" s="1182"/>
      <c r="Y168" s="1182"/>
      <c r="Z168" s="1182"/>
      <c r="AA168" s="1182"/>
      <c r="AB168" s="1182"/>
      <c r="AC168" s="1182"/>
      <c r="AD168" s="1182"/>
      <c r="AE168" s="1182"/>
      <c r="AF168" s="1182"/>
      <c r="AG168" s="1182"/>
      <c r="AH168" s="1182"/>
      <c r="AI168" s="1182"/>
      <c r="AJ168" s="1182"/>
      <c r="AK168" s="1182"/>
      <c r="AL168" s="1182"/>
      <c r="AM168" s="1182"/>
      <c r="AN168" s="1182"/>
      <c r="AO168" s="1182"/>
      <c r="AP168" s="1182"/>
      <c r="AQ168" s="1182"/>
      <c r="AR168" s="1182"/>
      <c r="AS168" s="1182"/>
      <c r="AT168" s="1182"/>
      <c r="AU168" s="1182"/>
      <c r="AV168" s="1182"/>
      <c r="AW168" s="1182"/>
      <c r="AX168" s="1182"/>
      <c r="AY168" s="1182"/>
      <c r="AZ168" s="1182"/>
      <c r="BA168" s="1182"/>
      <c r="BB168" s="1182"/>
      <c r="BC168" s="1182"/>
      <c r="BD168" s="1182"/>
      <c r="BE168" s="1186" t="s">
        <v>376</v>
      </c>
      <c r="BF168" s="1184"/>
      <c r="BG168" s="1184"/>
      <c r="BH168" s="1184"/>
      <c r="BI168" s="1185"/>
      <c r="BJ168" s="1181"/>
      <c r="BK168" s="1181"/>
      <c r="BL168" s="1181"/>
      <c r="BM168" s="1181"/>
    </row>
    <row r="169" spans="1:65" s="324" customFormat="1" ht="74.25" x14ac:dyDescent="0.2">
      <c r="A169" s="403" t="s">
        <v>27</v>
      </c>
      <c r="B169" s="495"/>
      <c r="C169" s="1182" t="s">
        <v>386</v>
      </c>
      <c r="D169" s="1182"/>
      <c r="E169" s="1182"/>
      <c r="F169" s="1182"/>
      <c r="G169" s="1182"/>
      <c r="H169" s="1182"/>
      <c r="I169" s="1182"/>
      <c r="J169" s="1182"/>
      <c r="K169" s="1182"/>
      <c r="L169" s="1182"/>
      <c r="M169" s="1182"/>
      <c r="N169" s="1182"/>
      <c r="O169" s="1182"/>
      <c r="P169" s="1182"/>
      <c r="Q169" s="1182"/>
      <c r="R169" s="1182"/>
      <c r="S169" s="1182"/>
      <c r="T169" s="1182"/>
      <c r="U169" s="1182"/>
      <c r="V169" s="1182"/>
      <c r="W169" s="1182"/>
      <c r="X169" s="1182"/>
      <c r="Y169" s="1182"/>
      <c r="Z169" s="1182"/>
      <c r="AA169" s="1182"/>
      <c r="AB169" s="1182"/>
      <c r="AC169" s="1182"/>
      <c r="AD169" s="1182"/>
      <c r="AE169" s="1182"/>
      <c r="AF169" s="1182"/>
      <c r="AG169" s="1182"/>
      <c r="AH169" s="1182"/>
      <c r="AI169" s="1182"/>
      <c r="AJ169" s="1182"/>
      <c r="AK169" s="1182"/>
      <c r="AL169" s="1182"/>
      <c r="AM169" s="1182"/>
      <c r="AN169" s="1182"/>
      <c r="AO169" s="1182"/>
      <c r="AP169" s="1182"/>
      <c r="AQ169" s="1182"/>
      <c r="AR169" s="1182"/>
      <c r="AS169" s="1182"/>
      <c r="AT169" s="1182"/>
      <c r="AU169" s="1182"/>
      <c r="AV169" s="1182"/>
      <c r="AW169" s="1182"/>
      <c r="AX169" s="1182"/>
      <c r="AY169" s="1182"/>
      <c r="AZ169" s="1182"/>
      <c r="BA169" s="1182"/>
      <c r="BB169" s="1182"/>
      <c r="BC169" s="1182"/>
      <c r="BD169" s="1182"/>
      <c r="BE169" s="1186" t="s">
        <v>353</v>
      </c>
      <c r="BF169" s="1184"/>
      <c r="BG169" s="1184"/>
      <c r="BH169" s="1184"/>
      <c r="BI169" s="1185"/>
      <c r="BJ169" s="1181"/>
      <c r="BK169" s="1181"/>
      <c r="BL169" s="1181"/>
      <c r="BM169" s="1181"/>
    </row>
    <row r="170" spans="1:65" s="324" customFormat="1" ht="74.25" x14ac:dyDescent="0.2">
      <c r="A170" s="403" t="s">
        <v>28</v>
      </c>
      <c r="B170" s="495"/>
      <c r="C170" s="1182" t="s">
        <v>340</v>
      </c>
      <c r="D170" s="1182"/>
      <c r="E170" s="1182"/>
      <c r="F170" s="1182"/>
      <c r="G170" s="1182"/>
      <c r="H170" s="1182"/>
      <c r="I170" s="1182"/>
      <c r="J170" s="1182"/>
      <c r="K170" s="1182"/>
      <c r="L170" s="1182"/>
      <c r="M170" s="1182"/>
      <c r="N170" s="1182"/>
      <c r="O170" s="1182"/>
      <c r="P170" s="1182"/>
      <c r="Q170" s="1182"/>
      <c r="R170" s="1182"/>
      <c r="S170" s="1182"/>
      <c r="T170" s="1182"/>
      <c r="U170" s="1182"/>
      <c r="V170" s="1182"/>
      <c r="W170" s="1182"/>
      <c r="X170" s="1182"/>
      <c r="Y170" s="1182"/>
      <c r="Z170" s="1182"/>
      <c r="AA170" s="1182"/>
      <c r="AB170" s="1182"/>
      <c r="AC170" s="1182"/>
      <c r="AD170" s="1182"/>
      <c r="AE170" s="1182"/>
      <c r="AF170" s="1182"/>
      <c r="AG170" s="1182"/>
      <c r="AH170" s="1182"/>
      <c r="AI170" s="1182"/>
      <c r="AJ170" s="1182"/>
      <c r="AK170" s="1182"/>
      <c r="AL170" s="1182"/>
      <c r="AM170" s="1182"/>
      <c r="AN170" s="1182"/>
      <c r="AO170" s="1182"/>
      <c r="AP170" s="1182"/>
      <c r="AQ170" s="1182"/>
      <c r="AR170" s="1182"/>
      <c r="AS170" s="1182"/>
      <c r="AT170" s="1182"/>
      <c r="AU170" s="1182"/>
      <c r="AV170" s="1182"/>
      <c r="AW170" s="1182"/>
      <c r="AX170" s="1182"/>
      <c r="AY170" s="1182"/>
      <c r="AZ170" s="1182"/>
      <c r="BA170" s="1182"/>
      <c r="BB170" s="1182"/>
      <c r="BC170" s="1182"/>
      <c r="BD170" s="1182"/>
      <c r="BE170" s="1186" t="s">
        <v>436</v>
      </c>
      <c r="BF170" s="1184"/>
      <c r="BG170" s="1184"/>
      <c r="BH170" s="1184"/>
      <c r="BI170" s="1185"/>
      <c r="BJ170" s="1181"/>
      <c r="BK170" s="1181"/>
      <c r="BL170" s="1181"/>
      <c r="BM170" s="1181"/>
    </row>
    <row r="171" spans="1:65" s="324" customFormat="1" ht="74.25" x14ac:dyDescent="0.2">
      <c r="A171" s="403" t="s">
        <v>130</v>
      </c>
      <c r="B171" s="495"/>
      <c r="C171" s="1182" t="s">
        <v>398</v>
      </c>
      <c r="D171" s="1182"/>
      <c r="E171" s="1182"/>
      <c r="F171" s="1182"/>
      <c r="G171" s="1182"/>
      <c r="H171" s="1182"/>
      <c r="I171" s="1182"/>
      <c r="J171" s="1182"/>
      <c r="K171" s="1182"/>
      <c r="L171" s="1182"/>
      <c r="M171" s="1182"/>
      <c r="N171" s="1182"/>
      <c r="O171" s="1182"/>
      <c r="P171" s="1182"/>
      <c r="Q171" s="1182"/>
      <c r="R171" s="1182"/>
      <c r="S171" s="1182"/>
      <c r="T171" s="1182"/>
      <c r="U171" s="1182"/>
      <c r="V171" s="1182"/>
      <c r="W171" s="1182"/>
      <c r="X171" s="1182"/>
      <c r="Y171" s="1182"/>
      <c r="Z171" s="1182"/>
      <c r="AA171" s="1182"/>
      <c r="AB171" s="1182"/>
      <c r="AC171" s="1182"/>
      <c r="AD171" s="1182"/>
      <c r="AE171" s="1182"/>
      <c r="AF171" s="1182"/>
      <c r="AG171" s="1182"/>
      <c r="AH171" s="1182"/>
      <c r="AI171" s="1182"/>
      <c r="AJ171" s="1182"/>
      <c r="AK171" s="1182"/>
      <c r="AL171" s="1182"/>
      <c r="AM171" s="1182"/>
      <c r="AN171" s="1182"/>
      <c r="AO171" s="1182"/>
      <c r="AP171" s="1182"/>
      <c r="AQ171" s="1182"/>
      <c r="AR171" s="1182"/>
      <c r="AS171" s="1182"/>
      <c r="AT171" s="1182"/>
      <c r="AU171" s="1182"/>
      <c r="AV171" s="1182"/>
      <c r="AW171" s="1182"/>
      <c r="AX171" s="1182"/>
      <c r="AY171" s="1182"/>
      <c r="AZ171" s="1182"/>
      <c r="BA171" s="1182"/>
      <c r="BB171" s="1182"/>
      <c r="BC171" s="1182"/>
      <c r="BD171" s="1182"/>
      <c r="BE171" s="1186" t="s">
        <v>435</v>
      </c>
      <c r="BF171" s="1184"/>
      <c r="BG171" s="1184"/>
      <c r="BH171" s="1184"/>
      <c r="BI171" s="1185"/>
      <c r="BJ171" s="1181"/>
      <c r="BK171" s="1181"/>
      <c r="BL171" s="1181"/>
      <c r="BM171" s="1181"/>
    </row>
    <row r="172" spans="1:65" s="324" customFormat="1" ht="74.25" x14ac:dyDescent="0.2">
      <c r="A172" s="403" t="s">
        <v>30</v>
      </c>
      <c r="B172" s="495"/>
      <c r="C172" s="1182" t="s">
        <v>293</v>
      </c>
      <c r="D172" s="1182"/>
      <c r="E172" s="1182"/>
      <c r="F172" s="1182"/>
      <c r="G172" s="1182"/>
      <c r="H172" s="1182"/>
      <c r="I172" s="1182"/>
      <c r="J172" s="1182"/>
      <c r="K172" s="1182"/>
      <c r="L172" s="1182"/>
      <c r="M172" s="1182"/>
      <c r="N172" s="1182"/>
      <c r="O172" s="1182"/>
      <c r="P172" s="1182"/>
      <c r="Q172" s="1182"/>
      <c r="R172" s="1182"/>
      <c r="S172" s="1182"/>
      <c r="T172" s="1182"/>
      <c r="U172" s="1182"/>
      <c r="V172" s="1182"/>
      <c r="W172" s="1182"/>
      <c r="X172" s="1182"/>
      <c r="Y172" s="1182"/>
      <c r="Z172" s="1182"/>
      <c r="AA172" s="1182"/>
      <c r="AB172" s="1182"/>
      <c r="AC172" s="1182"/>
      <c r="AD172" s="1182"/>
      <c r="AE172" s="1182"/>
      <c r="AF172" s="1182"/>
      <c r="AG172" s="1182"/>
      <c r="AH172" s="1182"/>
      <c r="AI172" s="1182"/>
      <c r="AJ172" s="1182"/>
      <c r="AK172" s="1182"/>
      <c r="AL172" s="1182"/>
      <c r="AM172" s="1182"/>
      <c r="AN172" s="1182"/>
      <c r="AO172" s="1182"/>
      <c r="AP172" s="1182"/>
      <c r="AQ172" s="1182"/>
      <c r="AR172" s="1182"/>
      <c r="AS172" s="1182"/>
      <c r="AT172" s="1182"/>
      <c r="AU172" s="1182"/>
      <c r="AV172" s="1182"/>
      <c r="AW172" s="1182"/>
      <c r="AX172" s="1182"/>
      <c r="AY172" s="1182"/>
      <c r="AZ172" s="1182"/>
      <c r="BA172" s="1182"/>
      <c r="BB172" s="1182"/>
      <c r="BC172" s="1182"/>
      <c r="BD172" s="1182"/>
      <c r="BE172" s="1192" t="s">
        <v>371</v>
      </c>
      <c r="BF172" s="1191"/>
      <c r="BG172" s="1191"/>
      <c r="BH172" s="1191"/>
      <c r="BI172" s="1191"/>
      <c r="BJ172" s="1181"/>
      <c r="BK172" s="1181"/>
      <c r="BL172" s="1181"/>
      <c r="BM172" s="1181"/>
    </row>
    <row r="173" spans="1:65" s="324" customFormat="1" ht="74.25" x14ac:dyDescent="0.2">
      <c r="A173" s="403" t="s">
        <v>31</v>
      </c>
      <c r="B173" s="495"/>
      <c r="C173" s="1182" t="s">
        <v>411</v>
      </c>
      <c r="D173" s="1182"/>
      <c r="E173" s="1182"/>
      <c r="F173" s="1182"/>
      <c r="G173" s="1182"/>
      <c r="H173" s="1182"/>
      <c r="I173" s="1182"/>
      <c r="J173" s="1182"/>
      <c r="K173" s="1182"/>
      <c r="L173" s="1182"/>
      <c r="M173" s="1182"/>
      <c r="N173" s="1182"/>
      <c r="O173" s="1182"/>
      <c r="P173" s="1182"/>
      <c r="Q173" s="1182"/>
      <c r="R173" s="1182"/>
      <c r="S173" s="1182"/>
      <c r="T173" s="1182"/>
      <c r="U173" s="1182"/>
      <c r="V173" s="1182"/>
      <c r="W173" s="1182"/>
      <c r="X173" s="1182"/>
      <c r="Y173" s="1182"/>
      <c r="Z173" s="1182"/>
      <c r="AA173" s="1182"/>
      <c r="AB173" s="1182"/>
      <c r="AC173" s="1182"/>
      <c r="AD173" s="1182"/>
      <c r="AE173" s="1182"/>
      <c r="AF173" s="1182"/>
      <c r="AG173" s="1182"/>
      <c r="AH173" s="1182"/>
      <c r="AI173" s="1182"/>
      <c r="AJ173" s="1182"/>
      <c r="AK173" s="1182"/>
      <c r="AL173" s="1182"/>
      <c r="AM173" s="1182"/>
      <c r="AN173" s="1182"/>
      <c r="AO173" s="1182"/>
      <c r="AP173" s="1182"/>
      <c r="AQ173" s="1182"/>
      <c r="AR173" s="1182"/>
      <c r="AS173" s="1182"/>
      <c r="AT173" s="1182"/>
      <c r="AU173" s="1182"/>
      <c r="AV173" s="1182"/>
      <c r="AW173" s="1182"/>
      <c r="AX173" s="1182"/>
      <c r="AY173" s="1182"/>
      <c r="AZ173" s="1182"/>
      <c r="BA173" s="1182"/>
      <c r="BB173" s="1182"/>
      <c r="BC173" s="1182"/>
      <c r="BD173" s="1182"/>
      <c r="BE173" s="1183" t="s">
        <v>373</v>
      </c>
      <c r="BF173" s="1195"/>
      <c r="BG173" s="1195"/>
      <c r="BH173" s="1195"/>
      <c r="BI173" s="1196"/>
      <c r="BJ173" s="1181"/>
      <c r="BK173" s="1181"/>
      <c r="BL173" s="1181"/>
      <c r="BM173" s="1181"/>
    </row>
    <row r="174" spans="1:65" s="324" customFormat="1" ht="74.25" x14ac:dyDescent="0.2">
      <c r="A174" s="403" t="s">
        <v>32</v>
      </c>
      <c r="B174" s="495"/>
      <c r="C174" s="1182" t="s">
        <v>399</v>
      </c>
      <c r="D174" s="1182"/>
      <c r="E174" s="1182"/>
      <c r="F174" s="1182"/>
      <c r="G174" s="1182"/>
      <c r="H174" s="1182"/>
      <c r="I174" s="1182"/>
      <c r="J174" s="1182"/>
      <c r="K174" s="1182"/>
      <c r="L174" s="1182"/>
      <c r="M174" s="1182"/>
      <c r="N174" s="1182"/>
      <c r="O174" s="1182"/>
      <c r="P174" s="1182"/>
      <c r="Q174" s="1182"/>
      <c r="R174" s="1182"/>
      <c r="S174" s="1182"/>
      <c r="T174" s="1182"/>
      <c r="U174" s="1182"/>
      <c r="V174" s="1182"/>
      <c r="W174" s="1182"/>
      <c r="X174" s="1182"/>
      <c r="Y174" s="1182"/>
      <c r="Z174" s="1182"/>
      <c r="AA174" s="1182"/>
      <c r="AB174" s="1182"/>
      <c r="AC174" s="1182"/>
      <c r="AD174" s="1182"/>
      <c r="AE174" s="1182"/>
      <c r="AF174" s="1182"/>
      <c r="AG174" s="1182"/>
      <c r="AH174" s="1182"/>
      <c r="AI174" s="1182"/>
      <c r="AJ174" s="1182"/>
      <c r="AK174" s="1182"/>
      <c r="AL174" s="1182"/>
      <c r="AM174" s="1182"/>
      <c r="AN174" s="1182"/>
      <c r="AO174" s="1182"/>
      <c r="AP174" s="1182"/>
      <c r="AQ174" s="1182"/>
      <c r="AR174" s="1182"/>
      <c r="AS174" s="1182"/>
      <c r="AT174" s="1182"/>
      <c r="AU174" s="1182"/>
      <c r="AV174" s="1182"/>
      <c r="AW174" s="1182"/>
      <c r="AX174" s="1182"/>
      <c r="AY174" s="1182"/>
      <c r="AZ174" s="1182"/>
      <c r="BA174" s="1182"/>
      <c r="BB174" s="1182"/>
      <c r="BC174" s="1182"/>
      <c r="BD174" s="1182"/>
      <c r="BE174" s="1186" t="s">
        <v>218</v>
      </c>
      <c r="BF174" s="1184"/>
      <c r="BG174" s="1184"/>
      <c r="BH174" s="1184"/>
      <c r="BI174" s="1185"/>
      <c r="BJ174" s="1181"/>
      <c r="BK174" s="1181"/>
      <c r="BL174" s="1181"/>
      <c r="BM174" s="1181"/>
    </row>
    <row r="175" spans="1:65" s="324" customFormat="1" ht="74.25" x14ac:dyDescent="0.2">
      <c r="A175" s="403" t="s">
        <v>33</v>
      </c>
      <c r="B175" s="495"/>
      <c r="C175" s="1182" t="s">
        <v>431</v>
      </c>
      <c r="D175" s="1182"/>
      <c r="E175" s="1182"/>
      <c r="F175" s="1182"/>
      <c r="G175" s="1182"/>
      <c r="H175" s="1182"/>
      <c r="I175" s="1182"/>
      <c r="J175" s="1182"/>
      <c r="K175" s="1182"/>
      <c r="L175" s="1182"/>
      <c r="M175" s="1182"/>
      <c r="N175" s="1182"/>
      <c r="O175" s="1182"/>
      <c r="P175" s="1182"/>
      <c r="Q175" s="1182"/>
      <c r="R175" s="1182"/>
      <c r="S175" s="1182"/>
      <c r="T175" s="1182"/>
      <c r="U175" s="1182"/>
      <c r="V175" s="1182"/>
      <c r="W175" s="1182"/>
      <c r="X175" s="1182"/>
      <c r="Y175" s="1182"/>
      <c r="Z175" s="1182"/>
      <c r="AA175" s="1182"/>
      <c r="AB175" s="1182"/>
      <c r="AC175" s="1182"/>
      <c r="AD175" s="1182"/>
      <c r="AE175" s="1182"/>
      <c r="AF175" s="1182"/>
      <c r="AG175" s="1182"/>
      <c r="AH175" s="1182"/>
      <c r="AI175" s="1182"/>
      <c r="AJ175" s="1182"/>
      <c r="AK175" s="1182"/>
      <c r="AL175" s="1182"/>
      <c r="AM175" s="1182"/>
      <c r="AN175" s="1182"/>
      <c r="AO175" s="1182"/>
      <c r="AP175" s="1182"/>
      <c r="AQ175" s="1182"/>
      <c r="AR175" s="1182"/>
      <c r="AS175" s="1182"/>
      <c r="AT175" s="1182"/>
      <c r="AU175" s="1182"/>
      <c r="AV175" s="1182"/>
      <c r="AW175" s="1182"/>
      <c r="AX175" s="1182"/>
      <c r="AY175" s="1182"/>
      <c r="AZ175" s="1182"/>
      <c r="BA175" s="1182"/>
      <c r="BB175" s="1182"/>
      <c r="BC175" s="1182"/>
      <c r="BD175" s="1182"/>
      <c r="BE175" s="1183" t="s">
        <v>385</v>
      </c>
      <c r="BF175" s="1184"/>
      <c r="BG175" s="1184"/>
      <c r="BH175" s="1184"/>
      <c r="BI175" s="1185"/>
      <c r="BJ175" s="1181"/>
      <c r="BK175" s="1181"/>
      <c r="BL175" s="1181"/>
      <c r="BM175" s="1181"/>
    </row>
    <row r="176" spans="1:65" s="324" customFormat="1" ht="74.25" x14ac:dyDescent="0.2">
      <c r="A176" s="403" t="s">
        <v>34</v>
      </c>
      <c r="B176" s="495"/>
      <c r="C176" s="1182" t="s">
        <v>294</v>
      </c>
      <c r="D176" s="1182"/>
      <c r="E176" s="1182"/>
      <c r="F176" s="1182"/>
      <c r="G176" s="1182"/>
      <c r="H176" s="1182"/>
      <c r="I176" s="1182"/>
      <c r="J176" s="1182"/>
      <c r="K176" s="1182"/>
      <c r="L176" s="1182"/>
      <c r="M176" s="1182"/>
      <c r="N176" s="1182"/>
      <c r="O176" s="1182"/>
      <c r="P176" s="1182"/>
      <c r="Q176" s="1182"/>
      <c r="R176" s="1182"/>
      <c r="S176" s="1182"/>
      <c r="T176" s="1182"/>
      <c r="U176" s="1182"/>
      <c r="V176" s="1182"/>
      <c r="W176" s="1182"/>
      <c r="X176" s="1182"/>
      <c r="Y176" s="1182"/>
      <c r="Z176" s="1182"/>
      <c r="AA176" s="1182"/>
      <c r="AB176" s="1182"/>
      <c r="AC176" s="1182"/>
      <c r="AD176" s="1182"/>
      <c r="AE176" s="1182"/>
      <c r="AF176" s="1182"/>
      <c r="AG176" s="1182"/>
      <c r="AH176" s="1182"/>
      <c r="AI176" s="1182"/>
      <c r="AJ176" s="1182"/>
      <c r="AK176" s="1182"/>
      <c r="AL176" s="1182"/>
      <c r="AM176" s="1182"/>
      <c r="AN176" s="1182"/>
      <c r="AO176" s="1182"/>
      <c r="AP176" s="1182"/>
      <c r="AQ176" s="1182"/>
      <c r="AR176" s="1182"/>
      <c r="AS176" s="1182"/>
      <c r="AT176" s="1182"/>
      <c r="AU176" s="1182"/>
      <c r="AV176" s="1182"/>
      <c r="AW176" s="1182"/>
      <c r="AX176" s="1182"/>
      <c r="AY176" s="1182"/>
      <c r="AZ176" s="1182"/>
      <c r="BA176" s="1182"/>
      <c r="BB176" s="1182"/>
      <c r="BC176" s="1182"/>
      <c r="BD176" s="1182"/>
      <c r="BE176" s="1183" t="s">
        <v>234</v>
      </c>
      <c r="BF176" s="1195"/>
      <c r="BG176" s="1195"/>
      <c r="BH176" s="1195"/>
      <c r="BI176" s="1196"/>
      <c r="BJ176" s="1181"/>
      <c r="BK176" s="1181"/>
      <c r="BL176" s="1181"/>
      <c r="BM176" s="1181"/>
    </row>
    <row r="177" spans="1:127" s="324" customFormat="1" ht="147" customHeight="1" x14ac:dyDescent="0.2">
      <c r="A177" s="403" t="s">
        <v>35</v>
      </c>
      <c r="B177" s="495"/>
      <c r="C177" s="1182" t="s">
        <v>410</v>
      </c>
      <c r="D177" s="1182"/>
      <c r="E177" s="1182"/>
      <c r="F177" s="1182"/>
      <c r="G177" s="1182"/>
      <c r="H177" s="1182"/>
      <c r="I177" s="1182"/>
      <c r="J177" s="1182"/>
      <c r="K177" s="1182"/>
      <c r="L177" s="1182"/>
      <c r="M177" s="1182"/>
      <c r="N177" s="1182"/>
      <c r="O177" s="1182"/>
      <c r="P177" s="1182"/>
      <c r="Q177" s="1182"/>
      <c r="R177" s="1182"/>
      <c r="S177" s="1182"/>
      <c r="T177" s="1182"/>
      <c r="U177" s="1182"/>
      <c r="V177" s="1182"/>
      <c r="W177" s="1182"/>
      <c r="X177" s="1182"/>
      <c r="Y177" s="1182"/>
      <c r="Z177" s="1182"/>
      <c r="AA177" s="1182"/>
      <c r="AB177" s="1182"/>
      <c r="AC177" s="1182"/>
      <c r="AD177" s="1182"/>
      <c r="AE177" s="1182"/>
      <c r="AF177" s="1182"/>
      <c r="AG177" s="1182"/>
      <c r="AH177" s="1182"/>
      <c r="AI177" s="1182"/>
      <c r="AJ177" s="1182"/>
      <c r="AK177" s="1182"/>
      <c r="AL177" s="1182"/>
      <c r="AM177" s="1182"/>
      <c r="AN177" s="1182"/>
      <c r="AO177" s="1182"/>
      <c r="AP177" s="1182"/>
      <c r="AQ177" s="1182"/>
      <c r="AR177" s="1182"/>
      <c r="AS177" s="1182"/>
      <c r="AT177" s="1182"/>
      <c r="AU177" s="1182"/>
      <c r="AV177" s="1182"/>
      <c r="AW177" s="1182"/>
      <c r="AX177" s="1182"/>
      <c r="AY177" s="1182"/>
      <c r="AZ177" s="1182"/>
      <c r="BA177" s="1182"/>
      <c r="BB177" s="1182"/>
      <c r="BC177" s="1182"/>
      <c r="BD177" s="1182"/>
      <c r="BE177" s="1186" t="s">
        <v>379</v>
      </c>
      <c r="BF177" s="1184"/>
      <c r="BG177" s="1184"/>
      <c r="BH177" s="1184"/>
      <c r="BI177" s="1185"/>
      <c r="BJ177" s="1181"/>
      <c r="BK177" s="1181"/>
      <c r="BL177" s="1181"/>
      <c r="BM177" s="1181"/>
    </row>
    <row r="178" spans="1:127" s="324" customFormat="1" ht="74.25" x14ac:dyDescent="0.2">
      <c r="A178" s="403" t="s">
        <v>360</v>
      </c>
      <c r="B178" s="495"/>
      <c r="C178" s="1182" t="s">
        <v>339</v>
      </c>
      <c r="D178" s="1182"/>
      <c r="E178" s="1182"/>
      <c r="F178" s="1182"/>
      <c r="G178" s="1182"/>
      <c r="H178" s="1182"/>
      <c r="I178" s="1182"/>
      <c r="J178" s="1182"/>
      <c r="K178" s="1182"/>
      <c r="L178" s="1182"/>
      <c r="M178" s="1182"/>
      <c r="N178" s="1182"/>
      <c r="O178" s="1182"/>
      <c r="P178" s="1182"/>
      <c r="Q178" s="1182"/>
      <c r="R178" s="1182"/>
      <c r="S178" s="1182"/>
      <c r="T178" s="1182"/>
      <c r="U178" s="1182"/>
      <c r="V178" s="1182"/>
      <c r="W178" s="1182"/>
      <c r="X178" s="1182"/>
      <c r="Y178" s="1182"/>
      <c r="Z178" s="1182"/>
      <c r="AA178" s="1182"/>
      <c r="AB178" s="1182"/>
      <c r="AC178" s="1182"/>
      <c r="AD178" s="1182"/>
      <c r="AE178" s="1182"/>
      <c r="AF178" s="1182"/>
      <c r="AG178" s="1182"/>
      <c r="AH178" s="1182"/>
      <c r="AI178" s="1182"/>
      <c r="AJ178" s="1182"/>
      <c r="AK178" s="1182"/>
      <c r="AL178" s="1182"/>
      <c r="AM178" s="1182"/>
      <c r="AN178" s="1182"/>
      <c r="AO178" s="1182"/>
      <c r="AP178" s="1182"/>
      <c r="AQ178" s="1182"/>
      <c r="AR178" s="1182"/>
      <c r="AS178" s="1182"/>
      <c r="AT178" s="1182"/>
      <c r="AU178" s="1182"/>
      <c r="AV178" s="1182"/>
      <c r="AW178" s="1182"/>
      <c r="AX178" s="1182"/>
      <c r="AY178" s="1182"/>
      <c r="AZ178" s="1182"/>
      <c r="BA178" s="1182"/>
      <c r="BB178" s="1182"/>
      <c r="BC178" s="1182"/>
      <c r="BD178" s="1182"/>
      <c r="BE178" s="1186" t="s">
        <v>363</v>
      </c>
      <c r="BF178" s="1184"/>
      <c r="BG178" s="1184"/>
      <c r="BH178" s="1184"/>
      <c r="BI178" s="1185"/>
      <c r="BJ178" s="1181"/>
      <c r="BK178" s="1181"/>
      <c r="BL178" s="1181"/>
      <c r="BM178" s="1181"/>
    </row>
    <row r="179" spans="1:127" s="324" customFormat="1" ht="74.25" x14ac:dyDescent="0.2">
      <c r="A179" s="403" t="s">
        <v>361</v>
      </c>
      <c r="B179" s="495"/>
      <c r="C179" s="1182" t="s">
        <v>362</v>
      </c>
      <c r="D179" s="1182"/>
      <c r="E179" s="1182"/>
      <c r="F179" s="1182"/>
      <c r="G179" s="1182"/>
      <c r="H179" s="1182"/>
      <c r="I179" s="1182"/>
      <c r="J179" s="1182"/>
      <c r="K179" s="1182"/>
      <c r="L179" s="1182"/>
      <c r="M179" s="1182"/>
      <c r="N179" s="1182"/>
      <c r="O179" s="1182"/>
      <c r="P179" s="1182"/>
      <c r="Q179" s="1182"/>
      <c r="R179" s="1182"/>
      <c r="S179" s="1182"/>
      <c r="T179" s="1182"/>
      <c r="U179" s="1182"/>
      <c r="V179" s="1182"/>
      <c r="W179" s="1182"/>
      <c r="X179" s="1182"/>
      <c r="Y179" s="1182"/>
      <c r="Z179" s="1182"/>
      <c r="AA179" s="1182"/>
      <c r="AB179" s="1182"/>
      <c r="AC179" s="1182"/>
      <c r="AD179" s="1182"/>
      <c r="AE179" s="1182"/>
      <c r="AF179" s="1182"/>
      <c r="AG179" s="1182"/>
      <c r="AH179" s="1182"/>
      <c r="AI179" s="1182"/>
      <c r="AJ179" s="1182"/>
      <c r="AK179" s="1182"/>
      <c r="AL179" s="1182"/>
      <c r="AM179" s="1182"/>
      <c r="AN179" s="1182"/>
      <c r="AO179" s="1182"/>
      <c r="AP179" s="1182"/>
      <c r="AQ179" s="1182"/>
      <c r="AR179" s="1182"/>
      <c r="AS179" s="1182"/>
      <c r="AT179" s="1182"/>
      <c r="AU179" s="1182"/>
      <c r="AV179" s="1182"/>
      <c r="AW179" s="1182"/>
      <c r="AX179" s="1182"/>
      <c r="AY179" s="1182"/>
      <c r="AZ179" s="1182"/>
      <c r="BA179" s="1182"/>
      <c r="BB179" s="1182"/>
      <c r="BC179" s="1182"/>
      <c r="BD179" s="1182"/>
      <c r="BE179" s="1186" t="s">
        <v>327</v>
      </c>
      <c r="BF179" s="1184"/>
      <c r="BG179" s="1184"/>
      <c r="BH179" s="1184"/>
      <c r="BI179" s="1185"/>
      <c r="BJ179" s="1181"/>
      <c r="BK179" s="1181"/>
      <c r="BL179" s="1181"/>
      <c r="BM179" s="1181"/>
    </row>
    <row r="180" spans="1:127" s="324" customFormat="1" ht="74.25" x14ac:dyDescent="0.2">
      <c r="A180" s="403" t="s">
        <v>364</v>
      </c>
      <c r="B180" s="495"/>
      <c r="C180" s="1182" t="s">
        <v>400</v>
      </c>
      <c r="D180" s="1182"/>
      <c r="E180" s="1182"/>
      <c r="F180" s="1182"/>
      <c r="G180" s="1182"/>
      <c r="H180" s="1182"/>
      <c r="I180" s="1182"/>
      <c r="J180" s="1182"/>
      <c r="K180" s="1182"/>
      <c r="L180" s="1182"/>
      <c r="M180" s="1182"/>
      <c r="N180" s="1182"/>
      <c r="O180" s="1182"/>
      <c r="P180" s="1182"/>
      <c r="Q180" s="1182"/>
      <c r="R180" s="1182"/>
      <c r="S180" s="1182"/>
      <c r="T180" s="1182"/>
      <c r="U180" s="1182"/>
      <c r="V180" s="1182"/>
      <c r="W180" s="1182"/>
      <c r="X180" s="1182"/>
      <c r="Y180" s="1182"/>
      <c r="Z180" s="1182"/>
      <c r="AA180" s="1182"/>
      <c r="AB180" s="1182"/>
      <c r="AC180" s="1182"/>
      <c r="AD180" s="1182"/>
      <c r="AE180" s="1182"/>
      <c r="AF180" s="1182"/>
      <c r="AG180" s="1182"/>
      <c r="AH180" s="1182"/>
      <c r="AI180" s="1182"/>
      <c r="AJ180" s="1182"/>
      <c r="AK180" s="1182"/>
      <c r="AL180" s="1182"/>
      <c r="AM180" s="1182"/>
      <c r="AN180" s="1182"/>
      <c r="AO180" s="1182"/>
      <c r="AP180" s="1182"/>
      <c r="AQ180" s="1182"/>
      <c r="AR180" s="1182"/>
      <c r="AS180" s="1182"/>
      <c r="AT180" s="1182"/>
      <c r="AU180" s="1182"/>
      <c r="AV180" s="1182"/>
      <c r="AW180" s="1182"/>
      <c r="AX180" s="1182"/>
      <c r="AY180" s="1182"/>
      <c r="AZ180" s="1182"/>
      <c r="BA180" s="1182"/>
      <c r="BB180" s="1182"/>
      <c r="BC180" s="1182"/>
      <c r="BD180" s="1182"/>
      <c r="BE180" s="1186" t="s">
        <v>284</v>
      </c>
      <c r="BF180" s="1184"/>
      <c r="BG180" s="1184"/>
      <c r="BH180" s="1184"/>
      <c r="BI180" s="1185"/>
      <c r="BJ180" s="1181"/>
      <c r="BK180" s="1181"/>
      <c r="BL180" s="1181"/>
      <c r="BM180" s="1181"/>
    </row>
    <row r="181" spans="1:127" s="324" customFormat="1" ht="74.25" x14ac:dyDescent="0.2">
      <c r="A181" s="403" t="s">
        <v>365</v>
      </c>
      <c r="B181" s="495"/>
      <c r="C181" s="1182" t="s">
        <v>401</v>
      </c>
      <c r="D181" s="1182"/>
      <c r="E181" s="1182"/>
      <c r="F181" s="1182"/>
      <c r="G181" s="1182"/>
      <c r="H181" s="1182"/>
      <c r="I181" s="1182"/>
      <c r="J181" s="1182"/>
      <c r="K181" s="1182"/>
      <c r="L181" s="1182"/>
      <c r="M181" s="1182"/>
      <c r="N181" s="1182"/>
      <c r="O181" s="1182"/>
      <c r="P181" s="1182"/>
      <c r="Q181" s="1182"/>
      <c r="R181" s="1182"/>
      <c r="S181" s="1182"/>
      <c r="T181" s="1182"/>
      <c r="U181" s="1182"/>
      <c r="V181" s="1182"/>
      <c r="W181" s="1182"/>
      <c r="X181" s="1182"/>
      <c r="Y181" s="1182"/>
      <c r="Z181" s="1182"/>
      <c r="AA181" s="1182"/>
      <c r="AB181" s="1182"/>
      <c r="AC181" s="1182"/>
      <c r="AD181" s="1182"/>
      <c r="AE181" s="1182"/>
      <c r="AF181" s="1182"/>
      <c r="AG181" s="1182"/>
      <c r="AH181" s="1182"/>
      <c r="AI181" s="1182"/>
      <c r="AJ181" s="1182"/>
      <c r="AK181" s="1182"/>
      <c r="AL181" s="1182"/>
      <c r="AM181" s="1182"/>
      <c r="AN181" s="1182"/>
      <c r="AO181" s="1182"/>
      <c r="AP181" s="1182"/>
      <c r="AQ181" s="1182"/>
      <c r="AR181" s="1182"/>
      <c r="AS181" s="1182"/>
      <c r="AT181" s="1182"/>
      <c r="AU181" s="1182"/>
      <c r="AV181" s="1182"/>
      <c r="AW181" s="1182"/>
      <c r="AX181" s="1182"/>
      <c r="AY181" s="1182"/>
      <c r="AZ181" s="1182"/>
      <c r="BA181" s="1182"/>
      <c r="BB181" s="1182"/>
      <c r="BC181" s="1182"/>
      <c r="BD181" s="1182"/>
      <c r="BE181" s="1186" t="s">
        <v>297</v>
      </c>
      <c r="BF181" s="1184"/>
      <c r="BG181" s="1184"/>
      <c r="BH181" s="1184"/>
      <c r="BI181" s="1185"/>
      <c r="BJ181" s="1181"/>
      <c r="BK181" s="1181"/>
      <c r="BL181" s="1181"/>
      <c r="BM181" s="1181"/>
    </row>
    <row r="182" spans="1:127" s="324" customFormat="1" ht="74.25" x14ac:dyDescent="0.2">
      <c r="A182" s="403" t="s">
        <v>366</v>
      </c>
      <c r="B182" s="495"/>
      <c r="C182" s="1182" t="s">
        <v>412</v>
      </c>
      <c r="D182" s="1182"/>
      <c r="E182" s="1182"/>
      <c r="F182" s="1182"/>
      <c r="G182" s="1182"/>
      <c r="H182" s="1182"/>
      <c r="I182" s="1182"/>
      <c r="J182" s="1182"/>
      <c r="K182" s="1182"/>
      <c r="L182" s="1182"/>
      <c r="M182" s="1182"/>
      <c r="N182" s="1182"/>
      <c r="O182" s="1182"/>
      <c r="P182" s="1182"/>
      <c r="Q182" s="1182"/>
      <c r="R182" s="1182"/>
      <c r="S182" s="1182"/>
      <c r="T182" s="1182"/>
      <c r="U182" s="1182"/>
      <c r="V182" s="1182"/>
      <c r="W182" s="1182"/>
      <c r="X182" s="1182"/>
      <c r="Y182" s="1182"/>
      <c r="Z182" s="1182"/>
      <c r="AA182" s="1182"/>
      <c r="AB182" s="1182"/>
      <c r="AC182" s="1182"/>
      <c r="AD182" s="1182"/>
      <c r="AE182" s="1182"/>
      <c r="AF182" s="1182"/>
      <c r="AG182" s="1182"/>
      <c r="AH182" s="1182"/>
      <c r="AI182" s="1182"/>
      <c r="AJ182" s="1182"/>
      <c r="AK182" s="1182"/>
      <c r="AL182" s="1182"/>
      <c r="AM182" s="1182"/>
      <c r="AN182" s="1182"/>
      <c r="AO182" s="1182"/>
      <c r="AP182" s="1182"/>
      <c r="AQ182" s="1182"/>
      <c r="AR182" s="1182"/>
      <c r="AS182" s="1182"/>
      <c r="AT182" s="1182"/>
      <c r="AU182" s="1182"/>
      <c r="AV182" s="1182"/>
      <c r="AW182" s="1182"/>
      <c r="AX182" s="1182"/>
      <c r="AY182" s="1182"/>
      <c r="AZ182" s="1182"/>
      <c r="BA182" s="1182"/>
      <c r="BB182" s="1182"/>
      <c r="BC182" s="1182"/>
      <c r="BD182" s="1182"/>
      <c r="BE182" s="1186" t="s">
        <v>262</v>
      </c>
      <c r="BF182" s="1184"/>
      <c r="BG182" s="1184"/>
      <c r="BH182" s="1184"/>
      <c r="BI182" s="1185"/>
      <c r="BJ182" s="1181"/>
      <c r="BK182" s="1181"/>
      <c r="BL182" s="1181"/>
      <c r="BM182" s="1181"/>
    </row>
    <row r="183" spans="1:127" s="324" customFormat="1" ht="74.25" x14ac:dyDescent="0.2">
      <c r="A183" s="403" t="s">
        <v>367</v>
      </c>
      <c r="B183" s="495"/>
      <c r="C183" s="1182" t="s">
        <v>341</v>
      </c>
      <c r="D183" s="1182"/>
      <c r="E183" s="1182"/>
      <c r="F183" s="1182"/>
      <c r="G183" s="1182"/>
      <c r="H183" s="1182"/>
      <c r="I183" s="1182"/>
      <c r="J183" s="1182"/>
      <c r="K183" s="1182"/>
      <c r="L183" s="1182"/>
      <c r="M183" s="1182"/>
      <c r="N183" s="1182"/>
      <c r="O183" s="1182"/>
      <c r="P183" s="1182"/>
      <c r="Q183" s="1182"/>
      <c r="R183" s="1182"/>
      <c r="S183" s="1182"/>
      <c r="T183" s="1182"/>
      <c r="U183" s="1182"/>
      <c r="V183" s="1182"/>
      <c r="W183" s="1182"/>
      <c r="X183" s="1182"/>
      <c r="Y183" s="1182"/>
      <c r="Z183" s="1182"/>
      <c r="AA183" s="1182"/>
      <c r="AB183" s="1182"/>
      <c r="AC183" s="1182"/>
      <c r="AD183" s="1182"/>
      <c r="AE183" s="1182"/>
      <c r="AF183" s="1182"/>
      <c r="AG183" s="1182"/>
      <c r="AH183" s="1182"/>
      <c r="AI183" s="1182"/>
      <c r="AJ183" s="1182"/>
      <c r="AK183" s="1182"/>
      <c r="AL183" s="1182"/>
      <c r="AM183" s="1182"/>
      <c r="AN183" s="1182"/>
      <c r="AO183" s="1182"/>
      <c r="AP183" s="1182"/>
      <c r="AQ183" s="1182"/>
      <c r="AR183" s="1182"/>
      <c r="AS183" s="1182"/>
      <c r="AT183" s="1182"/>
      <c r="AU183" s="1182"/>
      <c r="AV183" s="1182"/>
      <c r="AW183" s="1182"/>
      <c r="AX183" s="1182"/>
      <c r="AY183" s="1182"/>
      <c r="AZ183" s="1182"/>
      <c r="BA183" s="1182"/>
      <c r="BB183" s="1182"/>
      <c r="BC183" s="1182"/>
      <c r="BD183" s="1182"/>
      <c r="BE183" s="1186" t="s">
        <v>261</v>
      </c>
      <c r="BF183" s="1184"/>
      <c r="BG183" s="1184"/>
      <c r="BH183" s="1184"/>
      <c r="BI183" s="1185"/>
      <c r="BJ183" s="1181"/>
      <c r="BK183" s="1181"/>
      <c r="BL183" s="1181"/>
      <c r="BM183" s="1181"/>
    </row>
    <row r="184" spans="1:127" s="324" customFormat="1" ht="74.25" x14ac:dyDescent="0.2">
      <c r="A184" s="403" t="s">
        <v>368</v>
      </c>
      <c r="B184" s="495"/>
      <c r="C184" s="1197" t="s">
        <v>402</v>
      </c>
      <c r="D184" s="1197"/>
      <c r="E184" s="1197"/>
      <c r="F184" s="1197"/>
      <c r="G184" s="1197"/>
      <c r="H184" s="1197"/>
      <c r="I184" s="1197"/>
      <c r="J184" s="1197"/>
      <c r="K184" s="1197"/>
      <c r="L184" s="1197"/>
      <c r="M184" s="1197"/>
      <c r="N184" s="1197"/>
      <c r="O184" s="1197"/>
      <c r="P184" s="1197"/>
      <c r="Q184" s="1197"/>
      <c r="R184" s="1197"/>
      <c r="S184" s="1197"/>
      <c r="T184" s="1197"/>
      <c r="U184" s="1197"/>
      <c r="V184" s="1197"/>
      <c r="W184" s="1197"/>
      <c r="X184" s="1197"/>
      <c r="Y184" s="1197"/>
      <c r="Z184" s="1197"/>
      <c r="AA184" s="1197"/>
      <c r="AB184" s="1197"/>
      <c r="AC184" s="1197"/>
      <c r="AD184" s="1197"/>
      <c r="AE184" s="1197"/>
      <c r="AF184" s="1197"/>
      <c r="AG184" s="1197"/>
      <c r="AH184" s="1197"/>
      <c r="AI184" s="1197"/>
      <c r="AJ184" s="1197"/>
      <c r="AK184" s="1197"/>
      <c r="AL184" s="1197"/>
      <c r="AM184" s="1197"/>
      <c r="AN184" s="1197"/>
      <c r="AO184" s="1197"/>
      <c r="AP184" s="1197"/>
      <c r="AQ184" s="1197"/>
      <c r="AR184" s="1197"/>
      <c r="AS184" s="1197"/>
      <c r="AT184" s="1197"/>
      <c r="AU184" s="1197"/>
      <c r="AV184" s="1197"/>
      <c r="AW184" s="1197"/>
      <c r="AX184" s="1197"/>
      <c r="AY184" s="1197"/>
      <c r="AZ184" s="1197"/>
      <c r="BA184" s="1197"/>
      <c r="BB184" s="1197"/>
      <c r="BC184" s="1197"/>
      <c r="BD184" s="1197"/>
      <c r="BE184" s="1186" t="s">
        <v>231</v>
      </c>
      <c r="BF184" s="1184"/>
      <c r="BG184" s="1184"/>
      <c r="BH184" s="1184"/>
      <c r="BI184" s="1185"/>
      <c r="BJ184" s="1181"/>
      <c r="BK184" s="1181"/>
      <c r="BL184" s="1181"/>
      <c r="BM184" s="1181"/>
    </row>
    <row r="185" spans="1:127" s="324" customFormat="1" ht="75" thickBot="1" x14ac:dyDescent="0.25">
      <c r="A185" s="1198" t="s">
        <v>369</v>
      </c>
      <c r="B185" s="1199"/>
      <c r="C185" s="1200" t="s">
        <v>403</v>
      </c>
      <c r="D185" s="1200"/>
      <c r="E185" s="1200"/>
      <c r="F185" s="1200"/>
      <c r="G185" s="1200"/>
      <c r="H185" s="1200"/>
      <c r="I185" s="1200"/>
      <c r="J185" s="1200"/>
      <c r="K185" s="1200"/>
      <c r="L185" s="1200"/>
      <c r="M185" s="1200"/>
      <c r="N185" s="1200"/>
      <c r="O185" s="1200"/>
      <c r="P185" s="1200"/>
      <c r="Q185" s="1200"/>
      <c r="R185" s="1200"/>
      <c r="S185" s="1200"/>
      <c r="T185" s="1200"/>
      <c r="U185" s="1200"/>
      <c r="V185" s="1200"/>
      <c r="W185" s="1200"/>
      <c r="X185" s="1200"/>
      <c r="Y185" s="1200"/>
      <c r="Z185" s="1200"/>
      <c r="AA185" s="1200"/>
      <c r="AB185" s="1200"/>
      <c r="AC185" s="1200"/>
      <c r="AD185" s="1200"/>
      <c r="AE185" s="1200"/>
      <c r="AF185" s="1200"/>
      <c r="AG185" s="1200"/>
      <c r="AH185" s="1200"/>
      <c r="AI185" s="1200"/>
      <c r="AJ185" s="1200"/>
      <c r="AK185" s="1200"/>
      <c r="AL185" s="1200"/>
      <c r="AM185" s="1200"/>
      <c r="AN185" s="1200"/>
      <c r="AO185" s="1200"/>
      <c r="AP185" s="1200"/>
      <c r="AQ185" s="1200"/>
      <c r="AR185" s="1200"/>
      <c r="AS185" s="1200"/>
      <c r="AT185" s="1200"/>
      <c r="AU185" s="1200"/>
      <c r="AV185" s="1200"/>
      <c r="AW185" s="1200"/>
      <c r="AX185" s="1200"/>
      <c r="AY185" s="1200"/>
      <c r="AZ185" s="1200"/>
      <c r="BA185" s="1200"/>
      <c r="BB185" s="1200"/>
      <c r="BC185" s="1200"/>
      <c r="BD185" s="1200"/>
      <c r="BE185" s="1201" t="s">
        <v>232</v>
      </c>
      <c r="BF185" s="1202"/>
      <c r="BG185" s="1202"/>
      <c r="BH185" s="1202"/>
      <c r="BI185" s="1203"/>
      <c r="BJ185" s="1181"/>
      <c r="BK185" s="1181"/>
      <c r="BL185" s="1181"/>
      <c r="BM185" s="1181"/>
    </row>
    <row r="186" spans="1:127" s="1209" customFormat="1" ht="20.25" customHeight="1" x14ac:dyDescent="0.2">
      <c r="A186" s="1204"/>
      <c r="B186" s="1204"/>
      <c r="C186" s="1205"/>
      <c r="D186" s="1205"/>
      <c r="E186" s="1205"/>
      <c r="F186" s="1205"/>
      <c r="G186" s="1205"/>
      <c r="H186" s="1205"/>
      <c r="I186" s="1205"/>
      <c r="J186" s="1205"/>
      <c r="K186" s="1205"/>
      <c r="L186" s="1205"/>
      <c r="M186" s="1205"/>
      <c r="N186" s="1206"/>
      <c r="O186" s="1206"/>
      <c r="P186" s="1205"/>
      <c r="Q186" s="1205"/>
      <c r="R186" s="1205"/>
      <c r="S186" s="1205"/>
      <c r="T186" s="1205"/>
      <c r="U186" s="1205"/>
      <c r="V186" s="1205"/>
      <c r="W186" s="1205"/>
      <c r="X186" s="1205"/>
      <c r="Y186" s="1205"/>
      <c r="Z186" s="1205"/>
      <c r="AA186" s="1205"/>
      <c r="AB186" s="1205"/>
      <c r="AC186" s="1205"/>
      <c r="AD186" s="1205"/>
      <c r="AE186" s="1206"/>
      <c r="AF186" s="1206"/>
      <c r="AG186" s="1206"/>
      <c r="AH186" s="1206"/>
      <c r="AI186" s="1206"/>
      <c r="AJ186" s="1206"/>
      <c r="AK186" s="1206"/>
      <c r="AL186" s="1206"/>
      <c r="AM186" s="1206"/>
      <c r="AN186" s="1205"/>
      <c r="AO186" s="1206"/>
      <c r="AP186" s="1206"/>
      <c r="AQ186" s="1206"/>
      <c r="AR186" s="1206"/>
      <c r="AS186" s="1206"/>
      <c r="AT186" s="1206"/>
      <c r="AU186" s="1206"/>
      <c r="AV186" s="1206"/>
      <c r="AW186" s="1206"/>
      <c r="AX186" s="1205"/>
      <c r="AY186" s="1205"/>
      <c r="AZ186" s="1205"/>
      <c r="BA186" s="1206"/>
      <c r="BB186" s="1206"/>
      <c r="BC186" s="1206"/>
      <c r="BD186" s="1205"/>
      <c r="BE186" s="1205"/>
      <c r="BF186" s="1205"/>
      <c r="BG186" s="1207"/>
      <c r="BH186" s="1207"/>
      <c r="BI186" s="1208"/>
      <c r="BJ186" s="1208"/>
      <c r="BK186" s="1208"/>
      <c r="BL186" s="1208"/>
      <c r="BM186" s="1208"/>
    </row>
    <row r="187" spans="1:127" s="314" customFormat="1" ht="74.25" x14ac:dyDescent="1.05">
      <c r="A187" s="1210" t="s">
        <v>404</v>
      </c>
      <c r="B187" s="1210"/>
      <c r="C187" s="1210"/>
      <c r="D187" s="1210"/>
      <c r="E187" s="1210"/>
      <c r="F187" s="1210"/>
      <c r="G187" s="1210"/>
      <c r="H187" s="1210"/>
      <c r="I187" s="1210"/>
      <c r="J187" s="1210"/>
      <c r="K187" s="1210"/>
      <c r="L187" s="1210"/>
      <c r="M187" s="1210"/>
      <c r="N187" s="1210"/>
      <c r="O187" s="1210"/>
      <c r="P187" s="1210"/>
      <c r="Q187" s="1210"/>
      <c r="R187" s="1210"/>
      <c r="S187" s="1210"/>
      <c r="T187" s="1210"/>
      <c r="U187" s="1210"/>
      <c r="V187" s="1210"/>
      <c r="W187" s="1210"/>
      <c r="X187" s="1210"/>
      <c r="Y187" s="1210"/>
      <c r="Z187" s="1210"/>
      <c r="AA187" s="1210"/>
      <c r="AB187" s="1210"/>
      <c r="AC187" s="1210"/>
      <c r="AD187" s="1210"/>
      <c r="AE187" s="1210"/>
      <c r="AF187" s="1210"/>
      <c r="AG187" s="1210"/>
      <c r="AH187" s="1210"/>
      <c r="AI187" s="1210"/>
      <c r="AJ187" s="1210"/>
      <c r="AK187" s="1210"/>
      <c r="AL187" s="1210"/>
      <c r="AM187" s="1210"/>
      <c r="AN187" s="1210"/>
      <c r="AO187" s="1210"/>
      <c r="AP187" s="1210"/>
      <c r="AQ187" s="1210"/>
      <c r="AR187" s="1210"/>
      <c r="AS187" s="1210"/>
      <c r="AT187" s="1210"/>
      <c r="AU187" s="1210"/>
      <c r="AV187" s="1210"/>
      <c r="AW187" s="1210"/>
      <c r="AX187" s="1210"/>
      <c r="AY187" s="1210"/>
      <c r="AZ187" s="1210"/>
      <c r="BA187" s="1210"/>
      <c r="BB187" s="1210"/>
      <c r="BC187" s="1210"/>
      <c r="BD187" s="1210"/>
      <c r="BE187" s="1210"/>
      <c r="BF187" s="1210"/>
      <c r="BG187" s="1210"/>
      <c r="BH187" s="1210"/>
      <c r="BI187" s="1210"/>
      <c r="BJ187" s="1210"/>
      <c r="BK187" s="1210"/>
      <c r="BL187" s="1210"/>
      <c r="BM187" s="1210"/>
      <c r="BN187" s="1210"/>
      <c r="BO187" s="1210"/>
      <c r="BP187" s="1210"/>
      <c r="BQ187" s="1210"/>
      <c r="BR187" s="1210"/>
      <c r="BS187" s="1210"/>
      <c r="BT187" s="1210"/>
      <c r="BU187" s="1210"/>
      <c r="BV187" s="1210"/>
      <c r="BW187" s="1210"/>
      <c r="BX187" s="1210"/>
      <c r="BY187" s="1210"/>
      <c r="BZ187" s="1210"/>
      <c r="CA187" s="1210"/>
      <c r="CB187" s="1210"/>
      <c r="CC187" s="1210"/>
      <c r="CD187" s="1210"/>
      <c r="CE187" s="1210"/>
      <c r="CF187" s="1210"/>
      <c r="CG187" s="1210"/>
      <c r="CH187" s="1210"/>
      <c r="CI187" s="1210"/>
      <c r="CJ187" s="1210"/>
      <c r="CK187" s="1210"/>
      <c r="CL187" s="1210"/>
      <c r="CM187" s="1210"/>
      <c r="CN187" s="1210"/>
      <c r="CO187" s="1210"/>
      <c r="CP187" s="1210"/>
      <c r="CQ187" s="1210"/>
      <c r="CR187" s="1210"/>
      <c r="CS187" s="1210"/>
      <c r="CT187" s="1210"/>
      <c r="CU187" s="1210"/>
      <c r="CV187" s="1210"/>
      <c r="CW187" s="1210"/>
      <c r="CX187" s="1210"/>
      <c r="CY187" s="1210"/>
      <c r="CZ187" s="1210"/>
      <c r="DA187" s="1210"/>
      <c r="DB187" s="1210"/>
      <c r="DC187" s="1210"/>
      <c r="DD187" s="1210"/>
      <c r="DE187" s="1210"/>
      <c r="DF187" s="1210"/>
      <c r="DG187" s="1210"/>
      <c r="DH187" s="1210"/>
      <c r="DI187" s="1210"/>
      <c r="DJ187" s="1210"/>
      <c r="DK187" s="1210"/>
      <c r="DL187" s="1210"/>
      <c r="DM187" s="1210"/>
      <c r="DN187" s="1210"/>
      <c r="DO187" s="1210"/>
      <c r="DP187" s="1210"/>
      <c r="DQ187" s="1210"/>
      <c r="DR187" s="1210"/>
      <c r="DS187" s="1210"/>
      <c r="DT187" s="1210"/>
      <c r="DU187" s="1210"/>
      <c r="DV187" s="1210"/>
      <c r="DW187" s="1210"/>
    </row>
    <row r="188" spans="1:127" s="314" customFormat="1" ht="74.25" x14ac:dyDescent="1.05">
      <c r="A188" s="1210" t="s">
        <v>446</v>
      </c>
      <c r="B188" s="1210"/>
      <c r="C188" s="1210"/>
      <c r="D188" s="1210"/>
      <c r="E188" s="1210"/>
      <c r="F188" s="1210"/>
      <c r="G188" s="1210"/>
      <c r="H188" s="1210"/>
      <c r="I188" s="1210"/>
      <c r="J188" s="1210"/>
      <c r="K188" s="1210"/>
      <c r="L188" s="1210"/>
      <c r="M188" s="1210"/>
      <c r="N188" s="1210"/>
      <c r="O188" s="1210"/>
      <c r="P188" s="1210"/>
      <c r="Q188" s="1210"/>
      <c r="R188" s="1210"/>
      <c r="S188" s="1210"/>
      <c r="T188" s="1210"/>
      <c r="U188" s="1210"/>
      <c r="V188" s="1210"/>
      <c r="W188" s="1210"/>
      <c r="X188" s="1210"/>
      <c r="Y188" s="1210"/>
      <c r="Z188" s="1210"/>
      <c r="AA188" s="1210"/>
      <c r="AB188" s="1210"/>
      <c r="AC188" s="1210"/>
      <c r="AD188" s="1210"/>
      <c r="AE188" s="1210"/>
      <c r="AF188" s="1210"/>
      <c r="AG188" s="1210"/>
      <c r="AH188" s="1210"/>
      <c r="AI188" s="1210"/>
      <c r="AJ188" s="1210"/>
      <c r="AK188" s="1210"/>
      <c r="AL188" s="1210"/>
      <c r="AM188" s="1210"/>
      <c r="AN188" s="1210"/>
      <c r="AO188" s="1210"/>
      <c r="AP188" s="1210"/>
      <c r="AQ188" s="1210"/>
      <c r="AR188" s="1210"/>
      <c r="AS188" s="1210"/>
      <c r="AT188" s="1210"/>
      <c r="AU188" s="1210"/>
      <c r="AV188" s="1210"/>
      <c r="AW188" s="1210"/>
      <c r="AX188" s="1210"/>
      <c r="AY188" s="1210"/>
      <c r="AZ188" s="1210"/>
      <c r="BA188" s="1210"/>
      <c r="BB188" s="1210"/>
      <c r="BC188" s="1210"/>
      <c r="BD188" s="1210"/>
      <c r="BE188" s="1210"/>
      <c r="BF188" s="1210"/>
      <c r="BG188" s="1210"/>
      <c r="BH188" s="1210"/>
      <c r="BI188" s="1210"/>
      <c r="BJ188" s="1205"/>
      <c r="BK188" s="1205"/>
      <c r="BL188" s="1205"/>
      <c r="BM188" s="1205"/>
      <c r="BN188" s="1205"/>
      <c r="BO188" s="1205"/>
      <c r="BP188" s="1205"/>
      <c r="BQ188" s="1205"/>
      <c r="BR188" s="1205"/>
      <c r="BS188" s="1205"/>
      <c r="BT188" s="1205"/>
      <c r="BU188" s="1205"/>
      <c r="BV188" s="1205"/>
      <c r="BW188" s="1205"/>
      <c r="BX188" s="1205"/>
      <c r="BY188" s="1205"/>
      <c r="BZ188" s="1205"/>
      <c r="CA188" s="1205"/>
      <c r="CB188" s="1205"/>
      <c r="CC188" s="1205"/>
      <c r="CD188" s="1205"/>
      <c r="CE188" s="1205"/>
      <c r="CF188" s="1205"/>
      <c r="CG188" s="1205"/>
      <c r="CH188" s="1205"/>
      <c r="CI188" s="1205"/>
      <c r="CJ188" s="1205"/>
      <c r="CK188" s="1205"/>
      <c r="CL188" s="1205"/>
      <c r="CM188" s="1205"/>
      <c r="CN188" s="1205"/>
      <c r="CO188" s="1205"/>
      <c r="CP188" s="1205"/>
      <c r="CQ188" s="1205"/>
      <c r="CR188" s="1205"/>
      <c r="CS188" s="1205"/>
      <c r="CT188" s="1205"/>
      <c r="CU188" s="1205"/>
      <c r="CV188" s="1205"/>
      <c r="CW188" s="1205"/>
      <c r="CX188" s="1205"/>
      <c r="CY188" s="1205"/>
      <c r="CZ188" s="1205"/>
      <c r="DA188" s="1205"/>
      <c r="DB188" s="1205"/>
      <c r="DC188" s="1205"/>
      <c r="DD188" s="1205"/>
      <c r="DE188" s="1205"/>
      <c r="DF188" s="1205"/>
      <c r="DG188" s="1205"/>
      <c r="DH188" s="1205"/>
      <c r="DI188" s="1205"/>
      <c r="DJ188" s="1205"/>
      <c r="DK188" s="1205"/>
      <c r="DL188" s="1205"/>
      <c r="DM188" s="1205"/>
      <c r="DN188" s="1205"/>
      <c r="DO188" s="1205"/>
      <c r="DP188" s="1205"/>
      <c r="DQ188" s="1205"/>
      <c r="DR188" s="1205"/>
      <c r="DS188" s="1205"/>
      <c r="DT188" s="1205"/>
      <c r="DU188" s="1205"/>
      <c r="DV188" s="1205"/>
      <c r="DW188" s="1205"/>
    </row>
    <row r="189" spans="1:127" s="314" customFormat="1" ht="74.25" x14ac:dyDescent="1.05">
      <c r="A189" s="1205"/>
      <c r="B189" s="1205"/>
      <c r="C189" s="1205"/>
      <c r="D189" s="1205"/>
      <c r="E189" s="1205"/>
      <c r="F189" s="1205"/>
      <c r="G189" s="1205"/>
      <c r="H189" s="1205"/>
      <c r="I189" s="1205"/>
      <c r="J189" s="1205"/>
      <c r="K189" s="1205"/>
      <c r="L189" s="1205"/>
      <c r="M189" s="1205"/>
      <c r="N189" s="1205"/>
      <c r="O189" s="1206"/>
      <c r="P189" s="1205"/>
      <c r="Q189" s="1205"/>
      <c r="R189" s="1205"/>
      <c r="S189" s="1205"/>
      <c r="T189" s="1205"/>
      <c r="U189" s="1205"/>
      <c r="V189" s="1205"/>
      <c r="W189" s="1205"/>
      <c r="X189" s="1205"/>
      <c r="Y189" s="1205"/>
      <c r="Z189" s="1205"/>
      <c r="AA189" s="1205"/>
      <c r="AB189" s="1205"/>
      <c r="AC189" s="1205"/>
      <c r="AD189" s="1205"/>
      <c r="AE189" s="1206"/>
      <c r="AF189" s="1206"/>
      <c r="AG189" s="1206"/>
      <c r="AH189" s="1206"/>
      <c r="AI189" s="1206"/>
      <c r="AJ189" s="1206"/>
      <c r="AK189" s="1206"/>
      <c r="AL189" s="1206"/>
      <c r="AM189" s="1206"/>
      <c r="AN189" s="1205"/>
      <c r="AO189" s="1206"/>
      <c r="AP189" s="1206"/>
      <c r="AQ189" s="1206"/>
      <c r="AR189" s="1206"/>
      <c r="AS189" s="1206"/>
      <c r="AT189" s="1206"/>
      <c r="AU189" s="1206"/>
      <c r="AV189" s="1206"/>
      <c r="AW189" s="1206"/>
      <c r="AX189" s="1205"/>
      <c r="AY189" s="1205"/>
      <c r="AZ189" s="1205"/>
      <c r="BA189" s="1206"/>
      <c r="BB189" s="1206"/>
      <c r="BC189" s="1206"/>
      <c r="BD189" s="1205"/>
      <c r="BE189" s="1205"/>
      <c r="BF189" s="1205"/>
      <c r="BG189" s="1205"/>
      <c r="BH189" s="1205"/>
      <c r="BI189" s="1205"/>
      <c r="BJ189" s="1205"/>
      <c r="BK189" s="1205"/>
      <c r="BL189" s="1205"/>
      <c r="BM189" s="1205"/>
      <c r="BN189" s="1205"/>
      <c r="BO189" s="1205"/>
      <c r="BP189" s="1205"/>
      <c r="BQ189" s="1205"/>
      <c r="BR189" s="1205"/>
      <c r="BS189" s="1205"/>
      <c r="BT189" s="1205"/>
      <c r="BU189" s="1205"/>
      <c r="BV189" s="1205"/>
      <c r="BW189" s="1205"/>
      <c r="BX189" s="1205"/>
      <c r="BY189" s="1205"/>
      <c r="BZ189" s="1205"/>
      <c r="CA189" s="1205"/>
      <c r="CB189" s="1205"/>
      <c r="CC189" s="1205"/>
      <c r="CD189" s="1205"/>
      <c r="CE189" s="1205"/>
      <c r="CF189" s="1205"/>
      <c r="CG189" s="1205"/>
      <c r="CH189" s="1205"/>
      <c r="CI189" s="1205"/>
      <c r="CJ189" s="1205"/>
      <c r="CK189" s="1205"/>
      <c r="CL189" s="1205"/>
      <c r="CM189" s="1205"/>
      <c r="CN189" s="1205"/>
      <c r="CO189" s="1205"/>
      <c r="CP189" s="1205"/>
      <c r="CQ189" s="1205"/>
      <c r="CR189" s="1205"/>
      <c r="CS189" s="1205"/>
      <c r="CT189" s="1205"/>
      <c r="CU189" s="1205"/>
      <c r="CV189" s="1205"/>
      <c r="CW189" s="1205"/>
      <c r="CX189" s="1205"/>
      <c r="CY189" s="1205"/>
      <c r="CZ189" s="1205"/>
      <c r="DA189" s="1205"/>
      <c r="DB189" s="1205"/>
      <c r="DC189" s="1205"/>
      <c r="DD189" s="1205"/>
      <c r="DE189" s="1205"/>
      <c r="DF189" s="1205"/>
      <c r="DG189" s="1205"/>
      <c r="DH189" s="1205"/>
      <c r="DI189" s="1205"/>
      <c r="DJ189" s="1205"/>
      <c r="DK189" s="1205"/>
      <c r="DL189" s="1205"/>
      <c r="DM189" s="1205"/>
      <c r="DN189" s="1205"/>
      <c r="DO189" s="1205"/>
      <c r="DP189" s="1205"/>
      <c r="DQ189" s="1205"/>
      <c r="DR189" s="1205"/>
      <c r="DS189" s="1205"/>
      <c r="DT189" s="1205"/>
      <c r="DU189" s="1205"/>
      <c r="DV189" s="1205"/>
      <c r="DW189" s="1205"/>
    </row>
    <row r="190" spans="1:127" s="314" customFormat="1" ht="69" customHeight="1" x14ac:dyDescent="1.05">
      <c r="A190" s="598" t="s">
        <v>91</v>
      </c>
      <c r="B190" s="599"/>
      <c r="C190" s="599"/>
      <c r="D190" s="599"/>
      <c r="E190" s="599"/>
      <c r="F190" s="599"/>
      <c r="G190" s="599"/>
      <c r="H190" s="599"/>
      <c r="I190" s="599"/>
      <c r="J190" s="599"/>
      <c r="K190" s="599"/>
      <c r="L190" s="599"/>
      <c r="M190" s="599"/>
      <c r="N190" s="600"/>
      <c r="O190" s="601"/>
      <c r="P190" s="599"/>
      <c r="Q190" s="599"/>
      <c r="R190" s="599"/>
      <c r="S190" s="599"/>
      <c r="T190" s="599"/>
      <c r="U190" s="599"/>
      <c r="V190" s="599"/>
      <c r="W190" s="599"/>
      <c r="X190" s="599"/>
      <c r="Y190" s="599"/>
      <c r="Z190" s="599"/>
      <c r="AA190" s="602"/>
      <c r="AC190" s="599"/>
      <c r="AD190" s="603"/>
      <c r="AE190" s="600"/>
      <c r="AF190" s="604" t="s">
        <v>91</v>
      </c>
      <c r="AG190" s="605"/>
      <c r="AH190" s="600"/>
      <c r="AI190" s="600"/>
      <c r="AJ190" s="605"/>
      <c r="AK190" s="600"/>
      <c r="AL190" s="600"/>
      <c r="AM190" s="605"/>
      <c r="AN190" s="599"/>
      <c r="AO190" s="600"/>
      <c r="AP190" s="605"/>
      <c r="AQ190" s="600"/>
      <c r="AR190" s="600"/>
      <c r="AS190" s="605"/>
      <c r="AT190" s="600"/>
      <c r="AU190" s="600"/>
      <c r="AV190" s="605"/>
      <c r="AW190" s="600"/>
      <c r="AX190" s="599"/>
      <c r="AY190" s="599"/>
      <c r="AZ190" s="599"/>
      <c r="BA190" s="600"/>
      <c r="BB190" s="600"/>
      <c r="BC190" s="600"/>
      <c r="BD190" s="599"/>
      <c r="BE190" s="603"/>
      <c r="BF190" s="603"/>
      <c r="BG190" s="599"/>
      <c r="BH190" s="599"/>
      <c r="BI190" s="321"/>
      <c r="BJ190" s="321"/>
      <c r="BK190" s="321"/>
      <c r="BL190" s="321"/>
      <c r="BM190" s="321"/>
    </row>
    <row r="191" spans="1:127" s="314" customFormat="1" ht="147.75" customHeight="1" x14ac:dyDescent="1.05">
      <c r="A191" s="1211" t="s">
        <v>406</v>
      </c>
      <c r="B191" s="1211"/>
      <c r="C191" s="1211"/>
      <c r="D191" s="1211"/>
      <c r="E191" s="1211"/>
      <c r="F191" s="1211"/>
      <c r="G191" s="1211"/>
      <c r="H191" s="1211"/>
      <c r="I191" s="1211"/>
      <c r="J191" s="1211"/>
      <c r="K191" s="1211"/>
      <c r="L191" s="1211"/>
      <c r="M191" s="1211"/>
      <c r="N191" s="1211"/>
      <c r="O191" s="1211"/>
      <c r="P191" s="1211"/>
      <c r="Q191" s="1211"/>
      <c r="R191" s="1211"/>
      <c r="S191" s="1211"/>
      <c r="T191" s="1211"/>
      <c r="U191" s="1211"/>
      <c r="V191" s="1211"/>
      <c r="W191" s="1211"/>
      <c r="X191" s="1211"/>
      <c r="Y191" s="1211"/>
      <c r="Z191" s="599"/>
      <c r="AA191" s="602"/>
      <c r="AB191" s="599"/>
      <c r="AC191" s="599"/>
      <c r="AD191" s="603"/>
      <c r="AE191" s="600"/>
      <c r="AF191" s="1212" t="s">
        <v>92</v>
      </c>
      <c r="AG191" s="1212"/>
      <c r="AH191" s="1212"/>
      <c r="AI191" s="1212"/>
      <c r="AJ191" s="1212"/>
      <c r="AK191" s="1212"/>
      <c r="AL191" s="1212"/>
      <c r="AM191" s="1212"/>
      <c r="AN191" s="1212"/>
      <c r="AO191" s="1212"/>
      <c r="AP191" s="1212"/>
      <c r="AQ191" s="1212"/>
      <c r="AR191" s="1212"/>
      <c r="AS191" s="1212"/>
      <c r="AT191" s="1212"/>
      <c r="AU191" s="1212"/>
      <c r="AV191" s="1212"/>
      <c r="AW191" s="1212"/>
      <c r="AX191" s="1212"/>
      <c r="AY191" s="1212"/>
      <c r="AZ191" s="1212"/>
      <c r="BA191" s="1212"/>
      <c r="BB191" s="1212"/>
      <c r="BC191" s="1212"/>
      <c r="BD191" s="599"/>
      <c r="BE191" s="603"/>
      <c r="BF191" s="603"/>
      <c r="BG191" s="599"/>
      <c r="BH191" s="599"/>
      <c r="BI191" s="321"/>
      <c r="BJ191" s="321"/>
      <c r="BK191" s="321"/>
      <c r="BL191" s="321"/>
      <c r="BM191" s="321"/>
    </row>
    <row r="192" spans="1:127" s="314" customFormat="1" ht="117.75" customHeight="1" x14ac:dyDescent="1.05">
      <c r="A192" s="1213"/>
      <c r="B192" s="1213"/>
      <c r="C192" s="1213"/>
      <c r="D192" s="1213"/>
      <c r="E192" s="1213"/>
      <c r="F192" s="1213"/>
      <c r="H192" s="320" t="s">
        <v>321</v>
      </c>
      <c r="I192" s="315"/>
      <c r="K192" s="1214"/>
      <c r="L192" s="1214"/>
      <c r="M192" s="1214"/>
      <c r="N192" s="1215"/>
      <c r="O192" s="1215"/>
      <c r="P192" s="1214"/>
      <c r="Q192" s="1214"/>
      <c r="R192" s="1216"/>
      <c r="S192" s="1216"/>
      <c r="T192" s="1216"/>
      <c r="U192" s="1216"/>
      <c r="V192" s="1216"/>
      <c r="W192" s="1216"/>
      <c r="X192" s="1216"/>
      <c r="Y192" s="1216"/>
      <c r="Z192" s="1216"/>
      <c r="AA192" s="1214"/>
      <c r="AB192" s="1216"/>
      <c r="AC192" s="599"/>
      <c r="AD192" s="603"/>
      <c r="AE192" s="600"/>
      <c r="AF192" s="1213"/>
      <c r="AG192" s="1213"/>
      <c r="AH192" s="1213"/>
      <c r="AI192" s="1213"/>
      <c r="AJ192" s="1213"/>
      <c r="AK192" s="1213"/>
      <c r="AL192" s="1217"/>
      <c r="AM192" s="1218" t="s">
        <v>133</v>
      </c>
      <c r="AN192" s="1218"/>
      <c r="AO192" s="1218"/>
      <c r="AP192" s="1218"/>
      <c r="AQ192" s="1218"/>
      <c r="AR192" s="1218"/>
      <c r="AS192" s="1218"/>
      <c r="AT192" s="1218"/>
      <c r="AU192" s="1218"/>
      <c r="AV192" s="1218"/>
      <c r="AW192" s="1218"/>
      <c r="AX192" s="1218"/>
      <c r="AY192" s="1218"/>
      <c r="AZ192" s="1218"/>
      <c r="BA192" s="1218"/>
      <c r="BB192" s="1218"/>
      <c r="BC192" s="1218"/>
      <c r="BD192" s="1218"/>
      <c r="BE192" s="1218"/>
      <c r="BF192" s="1218"/>
      <c r="BG192" s="599"/>
      <c r="BH192" s="599"/>
      <c r="BI192" s="321"/>
      <c r="BJ192" s="321"/>
      <c r="BK192" s="321"/>
      <c r="BL192" s="321"/>
      <c r="BM192" s="321"/>
    </row>
    <row r="193" spans="1:80" s="314" customFormat="1" ht="31.5" customHeight="1" x14ac:dyDescent="1.05">
      <c r="A193" s="326"/>
      <c r="B193" s="599"/>
      <c r="C193" s="599"/>
      <c r="D193" s="599"/>
      <c r="E193" s="599"/>
      <c r="F193" s="599"/>
      <c r="G193" s="599"/>
      <c r="H193" s="326"/>
      <c r="I193" s="599"/>
      <c r="J193" s="599"/>
      <c r="K193" s="599"/>
      <c r="L193" s="599"/>
      <c r="M193" s="599"/>
      <c r="N193" s="600"/>
      <c r="O193" s="601"/>
      <c r="P193" s="599"/>
      <c r="Q193" s="599"/>
      <c r="R193" s="599"/>
      <c r="S193" s="599"/>
      <c r="T193" s="599"/>
      <c r="U193" s="599"/>
      <c r="V193" s="599"/>
      <c r="W193" s="599"/>
      <c r="X193" s="599"/>
      <c r="Y193" s="599"/>
      <c r="Z193" s="599"/>
      <c r="AA193" s="602"/>
      <c r="AB193" s="599"/>
      <c r="AC193" s="599"/>
      <c r="AD193" s="603"/>
      <c r="AE193" s="600"/>
      <c r="AF193" s="1219"/>
      <c r="AG193" s="1219"/>
      <c r="AH193" s="1219"/>
      <c r="AI193" s="1219"/>
      <c r="AJ193" s="1219"/>
      <c r="AK193" s="1219"/>
      <c r="AL193" s="600"/>
      <c r="AM193" s="316"/>
      <c r="AN193" s="323"/>
      <c r="AO193" s="613"/>
      <c r="AP193" s="1220"/>
      <c r="AQ193" s="613"/>
      <c r="AR193" s="613"/>
      <c r="AS193" s="1221"/>
      <c r="AT193" s="1222"/>
      <c r="AU193" s="1222"/>
      <c r="AV193" s="1221"/>
      <c r="AW193" s="1222"/>
      <c r="AX193" s="1216"/>
      <c r="AY193" s="1216"/>
      <c r="AZ193" s="1216"/>
      <c r="BA193" s="1222"/>
      <c r="BB193" s="1222"/>
      <c r="BC193" s="1222"/>
      <c r="BD193" s="1216"/>
      <c r="BE193" s="1223"/>
      <c r="BF193" s="1223"/>
      <c r="BG193" s="599"/>
      <c r="BH193" s="599"/>
      <c r="BI193" s="321"/>
      <c r="BJ193" s="321"/>
      <c r="BK193" s="321"/>
      <c r="BL193" s="321"/>
      <c r="BM193" s="321"/>
    </row>
    <row r="194" spans="1:80" s="314" customFormat="1" ht="69" customHeight="1" x14ac:dyDescent="1.05">
      <c r="A194" s="609"/>
      <c r="B194" s="609"/>
      <c r="C194" s="609"/>
      <c r="D194" s="609"/>
      <c r="E194" s="609"/>
      <c r="F194" s="609"/>
      <c r="G194" s="599"/>
      <c r="H194" s="608">
        <v>2021</v>
      </c>
      <c r="I194" s="608"/>
      <c r="J194" s="599"/>
      <c r="K194" s="599"/>
      <c r="L194" s="599"/>
      <c r="M194" s="599"/>
      <c r="N194" s="600"/>
      <c r="O194" s="601"/>
      <c r="P194" s="599"/>
      <c r="Q194" s="599"/>
      <c r="R194" s="599"/>
      <c r="S194" s="599"/>
      <c r="T194" s="599"/>
      <c r="U194" s="599"/>
      <c r="V194" s="599"/>
      <c r="W194" s="599"/>
      <c r="X194" s="599"/>
      <c r="Y194" s="599"/>
      <c r="Z194" s="599"/>
      <c r="AA194" s="602"/>
      <c r="AB194" s="599"/>
      <c r="AC194" s="599"/>
      <c r="AD194" s="603"/>
      <c r="AE194" s="600"/>
      <c r="AF194" s="609"/>
      <c r="AG194" s="609"/>
      <c r="AH194" s="609"/>
      <c r="AI194" s="609"/>
      <c r="AJ194" s="609"/>
      <c r="AK194" s="609"/>
      <c r="AL194" s="600"/>
      <c r="AM194" s="1224">
        <v>2021</v>
      </c>
      <c r="AN194" s="1224"/>
      <c r="AO194" s="316"/>
      <c r="AP194" s="1225"/>
      <c r="AQ194" s="316"/>
      <c r="AR194" s="316"/>
      <c r="AS194" s="1221"/>
      <c r="AT194" s="1222"/>
      <c r="AU194" s="1222"/>
      <c r="AV194" s="1221"/>
      <c r="AW194" s="1222"/>
      <c r="AX194" s="1216"/>
      <c r="AY194" s="1216"/>
      <c r="AZ194" s="1216"/>
      <c r="BA194" s="1222"/>
      <c r="BB194" s="1222"/>
      <c r="BC194" s="1222"/>
      <c r="BD194" s="1216"/>
      <c r="BE194" s="1223"/>
      <c r="BF194" s="1223"/>
      <c r="BG194" s="599"/>
      <c r="BH194" s="599"/>
      <c r="BI194" s="321"/>
      <c r="BJ194" s="321"/>
      <c r="BK194" s="321"/>
      <c r="BL194" s="321"/>
      <c r="BM194" s="321"/>
    </row>
    <row r="195" spans="1:80" s="314" customFormat="1" ht="69" customHeight="1" x14ac:dyDescent="1.05">
      <c r="A195" s="1219"/>
      <c r="B195" s="1219"/>
      <c r="C195" s="1219"/>
      <c r="D195" s="1219"/>
      <c r="E195" s="1219"/>
      <c r="F195" s="1219"/>
      <c r="G195" s="599"/>
      <c r="H195" s="599"/>
      <c r="I195" s="599"/>
      <c r="J195" s="599"/>
      <c r="K195" s="599"/>
      <c r="L195" s="599"/>
      <c r="M195" s="599"/>
      <c r="N195" s="600"/>
      <c r="O195" s="601"/>
      <c r="P195" s="599"/>
      <c r="Q195" s="599"/>
      <c r="R195" s="599"/>
      <c r="S195" s="599"/>
      <c r="T195" s="599"/>
      <c r="U195" s="599"/>
      <c r="V195" s="599"/>
      <c r="W195" s="599"/>
      <c r="X195" s="599"/>
      <c r="Y195" s="599"/>
      <c r="Z195" s="599"/>
      <c r="AA195" s="602"/>
      <c r="AB195" s="599"/>
      <c r="AC195" s="599"/>
      <c r="AD195" s="603"/>
      <c r="AE195" s="600"/>
      <c r="AF195" s="1219"/>
      <c r="AG195" s="1219"/>
      <c r="AH195" s="1219"/>
      <c r="AI195" s="1219"/>
      <c r="AJ195" s="1219"/>
      <c r="AK195" s="1219"/>
      <c r="AL195" s="600"/>
      <c r="AM195" s="605"/>
      <c r="AN195" s="599"/>
      <c r="AO195" s="600"/>
      <c r="AP195" s="605"/>
      <c r="AQ195" s="600"/>
      <c r="AR195" s="600"/>
      <c r="AS195" s="605"/>
      <c r="AT195" s="600"/>
      <c r="AU195" s="600"/>
      <c r="AV195" s="605"/>
      <c r="AW195" s="600"/>
      <c r="AX195" s="599"/>
      <c r="AY195" s="599"/>
      <c r="AZ195" s="599"/>
      <c r="BA195" s="600"/>
      <c r="BB195" s="600"/>
      <c r="BC195" s="600"/>
      <c r="BD195" s="599"/>
      <c r="BE195" s="603"/>
      <c r="BF195" s="603"/>
      <c r="BG195" s="599"/>
      <c r="BH195" s="599"/>
      <c r="BI195" s="321"/>
      <c r="BJ195" s="321"/>
      <c r="BK195" s="321"/>
      <c r="BL195" s="321"/>
      <c r="BM195" s="321"/>
    </row>
    <row r="196" spans="1:80" s="314" customFormat="1" ht="149.25" customHeight="1" x14ac:dyDescent="1.05">
      <c r="A196" s="1226" t="s">
        <v>405</v>
      </c>
      <c r="B196" s="599"/>
      <c r="C196" s="599"/>
      <c r="D196" s="599"/>
      <c r="E196" s="599"/>
      <c r="F196" s="599"/>
      <c r="G196" s="599"/>
      <c r="H196" s="599"/>
      <c r="I196" s="599"/>
      <c r="J196" s="599"/>
      <c r="K196" s="599"/>
      <c r="L196" s="599"/>
      <c r="M196" s="599"/>
      <c r="N196" s="599"/>
      <c r="O196" s="600"/>
      <c r="P196" s="599"/>
      <c r="Q196" s="599"/>
      <c r="R196" s="599"/>
      <c r="S196" s="599"/>
      <c r="T196" s="599"/>
      <c r="U196" s="599"/>
      <c r="V196" s="599"/>
      <c r="W196" s="599"/>
      <c r="X196" s="599"/>
      <c r="Y196" s="599"/>
      <c r="Z196" s="599"/>
      <c r="AA196" s="602"/>
      <c r="AB196" s="599"/>
      <c r="AC196" s="599"/>
      <c r="AD196" s="603"/>
      <c r="AE196" s="600"/>
      <c r="AF196" s="608" t="s">
        <v>428</v>
      </c>
      <c r="AG196" s="608"/>
      <c r="AH196" s="608"/>
      <c r="AI196" s="608"/>
      <c r="AJ196" s="608"/>
      <c r="AK196" s="608"/>
      <c r="AL196" s="608"/>
      <c r="AM196" s="608"/>
      <c r="AN196" s="608"/>
      <c r="AO196" s="608"/>
      <c r="AP196" s="608"/>
      <c r="AQ196" s="608"/>
      <c r="AR196" s="608"/>
      <c r="AS196" s="608"/>
      <c r="AT196" s="608"/>
      <c r="AU196" s="608"/>
      <c r="AV196" s="608"/>
      <c r="AW196" s="608"/>
      <c r="AX196" s="608"/>
      <c r="AY196" s="608"/>
      <c r="AZ196" s="608"/>
      <c r="BA196" s="608"/>
      <c r="BB196" s="608"/>
      <c r="BC196" s="608"/>
      <c r="BD196" s="608"/>
      <c r="BE196" s="608"/>
      <c r="BF196" s="608"/>
      <c r="BG196" s="599"/>
      <c r="BH196" s="599"/>
      <c r="BI196" s="321"/>
      <c r="BJ196" s="321"/>
      <c r="BK196" s="321"/>
      <c r="BL196" s="321"/>
      <c r="BM196" s="321"/>
    </row>
    <row r="197" spans="1:80" s="315" customFormat="1" ht="91.5" customHeight="1" x14ac:dyDescent="1.05">
      <c r="A197" s="1227"/>
      <c r="B197" s="1228"/>
      <c r="C197" s="1228"/>
      <c r="D197" s="1228"/>
      <c r="E197" s="1228"/>
      <c r="F197" s="1228"/>
      <c r="H197" s="320" t="s">
        <v>322</v>
      </c>
      <c r="I197" s="607"/>
      <c r="J197" s="607"/>
      <c r="K197" s="607"/>
      <c r="L197" s="607"/>
      <c r="M197" s="607"/>
      <c r="N197" s="612"/>
      <c r="O197" s="612"/>
      <c r="P197" s="607"/>
      <c r="Q197" s="607"/>
      <c r="R197" s="607"/>
      <c r="S197" s="607"/>
      <c r="T197" s="607"/>
      <c r="U197" s="607"/>
      <c r="V197" s="599"/>
      <c r="W197" s="599"/>
      <c r="X197" s="599"/>
      <c r="Y197" s="599"/>
      <c r="Z197" s="599"/>
      <c r="AA197" s="602"/>
      <c r="AB197" s="599"/>
      <c r="AC197" s="1216"/>
      <c r="AD197" s="1223"/>
      <c r="AE197" s="1222"/>
      <c r="AF197" s="1213"/>
      <c r="AG197" s="1213"/>
      <c r="AH197" s="1213"/>
      <c r="AI197" s="1213"/>
      <c r="AJ197" s="1213"/>
      <c r="AK197" s="1213"/>
      <c r="AL197" s="1217"/>
      <c r="AM197" s="1218" t="s">
        <v>134</v>
      </c>
      <c r="AN197" s="1218"/>
      <c r="AO197" s="1218"/>
      <c r="AP197" s="1218"/>
      <c r="AQ197" s="1218"/>
      <c r="AR197" s="1218"/>
      <c r="AS197" s="1218"/>
      <c r="AT197" s="1218"/>
      <c r="AU197" s="1218"/>
      <c r="AV197" s="1218"/>
      <c r="AW197" s="1218"/>
      <c r="AX197" s="1218"/>
      <c r="AY197" s="1218"/>
      <c r="AZ197" s="1218"/>
      <c r="BA197" s="1218"/>
      <c r="BB197" s="1218"/>
      <c r="BC197" s="1218"/>
      <c r="BD197" s="1218"/>
      <c r="BE197" s="1218"/>
      <c r="BF197" s="1218"/>
      <c r="BG197" s="1216"/>
      <c r="BH197" s="1216"/>
      <c r="BI197" s="323"/>
      <c r="BJ197" s="323"/>
      <c r="BK197" s="323"/>
      <c r="BL197" s="323"/>
      <c r="BM197" s="323"/>
    </row>
    <row r="198" spans="1:80" s="314" customFormat="1" ht="30.75" customHeight="1" x14ac:dyDescent="1.05">
      <c r="A198" s="1229"/>
      <c r="B198" s="1229"/>
      <c r="C198" s="1229"/>
      <c r="D198" s="1229"/>
      <c r="E198" s="1229"/>
      <c r="F198" s="1229"/>
      <c r="H198" s="599"/>
      <c r="N198" s="600"/>
      <c r="O198" s="601"/>
      <c r="P198" s="599"/>
      <c r="Q198" s="599"/>
      <c r="R198" s="599"/>
      <c r="S198" s="599"/>
      <c r="T198" s="599"/>
      <c r="U198" s="599"/>
      <c r="V198" s="607"/>
      <c r="W198" s="607"/>
      <c r="X198" s="607"/>
      <c r="Y198" s="607"/>
      <c r="Z198" s="599"/>
      <c r="AA198" s="602"/>
      <c r="AB198" s="599"/>
      <c r="AC198" s="599"/>
      <c r="AD198" s="603"/>
      <c r="AE198" s="600"/>
      <c r="AF198" s="1219"/>
      <c r="AG198" s="1219"/>
      <c r="AH198" s="1219"/>
      <c r="AI198" s="1219"/>
      <c r="AJ198" s="1219"/>
      <c r="AK198" s="1219"/>
      <c r="AL198" s="600"/>
      <c r="AM198" s="325"/>
      <c r="AN198" s="1230"/>
      <c r="AO198" s="1231"/>
      <c r="AP198" s="1232"/>
      <c r="AQ198" s="1231"/>
      <c r="AR198" s="1231"/>
      <c r="AS198" s="605"/>
      <c r="AT198" s="600"/>
      <c r="AU198" s="600"/>
      <c r="AV198" s="605"/>
      <c r="AW198" s="600"/>
      <c r="AX198" s="599"/>
      <c r="AY198" s="599"/>
      <c r="AZ198" s="599"/>
      <c r="BA198" s="600"/>
      <c r="BB198" s="600"/>
      <c r="BC198" s="600"/>
      <c r="BD198" s="599"/>
      <c r="BE198" s="603"/>
      <c r="BF198" s="603"/>
      <c r="BG198" s="599"/>
      <c r="BH198" s="599"/>
      <c r="BI198" s="321"/>
      <c r="BJ198" s="321"/>
      <c r="BK198" s="321"/>
      <c r="BL198" s="321"/>
      <c r="BM198" s="321"/>
    </row>
    <row r="199" spans="1:80" s="314" customFormat="1" ht="74.25" x14ac:dyDescent="1.05">
      <c r="A199" s="609"/>
      <c r="B199" s="609"/>
      <c r="C199" s="609"/>
      <c r="D199" s="609"/>
      <c r="E199" s="609"/>
      <c r="F199" s="609"/>
      <c r="H199" s="1233">
        <v>2021</v>
      </c>
      <c r="I199" s="1233"/>
      <c r="J199" s="599"/>
      <c r="K199" s="599"/>
      <c r="L199" s="599"/>
      <c r="M199" s="599"/>
      <c r="N199" s="600"/>
      <c r="O199" s="601"/>
      <c r="P199" s="599"/>
      <c r="Q199" s="599"/>
      <c r="R199" s="599"/>
      <c r="S199" s="599"/>
      <c r="T199" s="599"/>
      <c r="U199" s="599"/>
      <c r="V199" s="599"/>
      <c r="W199" s="599"/>
      <c r="X199" s="599"/>
      <c r="Y199" s="599"/>
      <c r="Z199" s="599"/>
      <c r="AA199" s="602"/>
      <c r="AB199" s="599"/>
      <c r="AC199" s="599"/>
      <c r="AD199" s="603"/>
      <c r="AE199" s="600"/>
      <c r="AF199" s="609"/>
      <c r="AG199" s="609"/>
      <c r="AH199" s="609"/>
      <c r="AI199" s="609"/>
      <c r="AJ199" s="609"/>
      <c r="AK199" s="609"/>
      <c r="AL199" s="600"/>
      <c r="AM199" s="1224">
        <v>2021</v>
      </c>
      <c r="AN199" s="1224"/>
      <c r="AO199" s="317"/>
      <c r="AP199" s="318"/>
      <c r="AQ199" s="317"/>
      <c r="AR199" s="317"/>
      <c r="AS199" s="605"/>
      <c r="AT199" s="600"/>
      <c r="AU199" s="600"/>
      <c r="AV199" s="605"/>
      <c r="AW199" s="600"/>
      <c r="AX199" s="599"/>
      <c r="AY199" s="599"/>
      <c r="AZ199" s="599"/>
      <c r="BA199" s="600"/>
      <c r="BB199" s="600"/>
      <c r="BC199" s="600"/>
      <c r="BD199" s="599"/>
      <c r="BE199" s="603"/>
      <c r="BF199" s="603"/>
      <c r="BG199" s="599"/>
      <c r="BH199" s="599"/>
      <c r="BI199" s="321"/>
      <c r="BJ199" s="321"/>
      <c r="BK199" s="321"/>
      <c r="BL199" s="321"/>
      <c r="BM199" s="321"/>
    </row>
    <row r="200" spans="1:80" s="314" customFormat="1" ht="33.75" customHeight="1" x14ac:dyDescent="1.05">
      <c r="A200" s="1229"/>
      <c r="B200" s="1229"/>
      <c r="C200" s="1229"/>
      <c r="D200" s="1229"/>
      <c r="E200" s="1229"/>
      <c r="F200" s="1229"/>
      <c r="G200" s="599"/>
      <c r="H200" s="599"/>
      <c r="I200" s="599"/>
      <c r="J200" s="599"/>
      <c r="K200" s="599"/>
      <c r="L200" s="599"/>
      <c r="M200" s="599"/>
      <c r="N200" s="600"/>
      <c r="O200" s="601"/>
      <c r="P200" s="599"/>
      <c r="Q200" s="599"/>
      <c r="R200" s="599"/>
      <c r="S200" s="599"/>
      <c r="T200" s="599"/>
      <c r="U200" s="599"/>
      <c r="V200" s="599"/>
      <c r="W200" s="599"/>
      <c r="X200" s="599"/>
      <c r="Y200" s="599"/>
      <c r="Z200" s="599"/>
      <c r="AA200" s="602"/>
      <c r="AB200" s="599"/>
      <c r="AC200" s="599"/>
      <c r="AD200" s="603"/>
      <c r="AE200" s="600"/>
      <c r="AF200" s="1219"/>
      <c r="AG200" s="1219"/>
      <c r="AH200" s="1219"/>
      <c r="AI200" s="1219"/>
      <c r="AJ200" s="1219"/>
      <c r="AK200" s="1219"/>
      <c r="AL200" s="600"/>
      <c r="AM200" s="605"/>
      <c r="AN200" s="599"/>
      <c r="AO200" s="600"/>
      <c r="AP200" s="605"/>
      <c r="AQ200" s="600"/>
      <c r="AR200" s="600"/>
      <c r="AS200" s="605"/>
      <c r="AT200" s="600"/>
      <c r="AU200" s="600"/>
      <c r="AV200" s="605"/>
      <c r="AW200" s="600"/>
      <c r="AX200" s="599"/>
      <c r="AY200" s="599"/>
      <c r="AZ200" s="599"/>
      <c r="BA200" s="600"/>
      <c r="BB200" s="600"/>
      <c r="BC200" s="600"/>
      <c r="BD200" s="599"/>
      <c r="BE200" s="603"/>
      <c r="BF200" s="603"/>
      <c r="BG200" s="599"/>
      <c r="BH200" s="599"/>
      <c r="BI200" s="321"/>
      <c r="BJ200" s="321"/>
      <c r="BK200" s="321"/>
      <c r="BL200" s="321"/>
      <c r="BM200" s="321"/>
    </row>
    <row r="201" spans="1:80" s="314" customFormat="1" ht="33.75" customHeight="1" x14ac:dyDescent="1.05">
      <c r="A201" s="1234"/>
      <c r="B201" s="1234"/>
      <c r="C201" s="1234"/>
      <c r="D201" s="1234"/>
      <c r="E201" s="1234"/>
      <c r="F201" s="1234"/>
      <c r="G201" s="599"/>
      <c r="H201" s="599"/>
      <c r="I201" s="599"/>
      <c r="J201" s="599"/>
      <c r="K201" s="599"/>
      <c r="L201" s="599"/>
      <c r="M201" s="599"/>
      <c r="N201" s="600"/>
      <c r="O201" s="601"/>
      <c r="P201" s="599"/>
      <c r="Q201" s="599"/>
      <c r="R201" s="599"/>
      <c r="S201" s="599"/>
      <c r="T201" s="599"/>
      <c r="U201" s="599"/>
      <c r="V201" s="599"/>
      <c r="W201" s="599"/>
      <c r="X201" s="599"/>
      <c r="Y201" s="599"/>
      <c r="Z201" s="599"/>
      <c r="AA201" s="602"/>
      <c r="AB201" s="599"/>
      <c r="AC201" s="599"/>
      <c r="AD201" s="603"/>
      <c r="AE201" s="600"/>
      <c r="AF201" s="1235"/>
      <c r="AG201" s="1236"/>
      <c r="AH201" s="1235"/>
      <c r="AI201" s="1235"/>
      <c r="AJ201" s="1236"/>
      <c r="AK201" s="1235"/>
      <c r="AL201" s="600"/>
      <c r="AM201" s="605"/>
      <c r="AN201" s="599"/>
      <c r="AO201" s="600"/>
      <c r="AP201" s="605"/>
      <c r="AQ201" s="600"/>
      <c r="AR201" s="600"/>
      <c r="AS201" s="605"/>
      <c r="AT201" s="600"/>
      <c r="AU201" s="600"/>
      <c r="AV201" s="605"/>
      <c r="AW201" s="600"/>
      <c r="AX201" s="599"/>
      <c r="AY201" s="599"/>
      <c r="AZ201" s="599"/>
      <c r="BA201" s="600"/>
      <c r="BB201" s="600"/>
      <c r="BC201" s="600"/>
      <c r="BD201" s="599"/>
      <c r="BE201" s="603"/>
      <c r="BF201" s="603"/>
      <c r="BG201" s="599"/>
      <c r="BH201" s="599"/>
      <c r="BI201" s="321"/>
      <c r="BJ201" s="321"/>
      <c r="BK201" s="321"/>
      <c r="BL201" s="321"/>
      <c r="BM201" s="321"/>
    </row>
    <row r="202" spans="1:80" s="314" customFormat="1" ht="154.5" customHeight="1" x14ac:dyDescent="1.05">
      <c r="A202" s="1237" t="s">
        <v>414</v>
      </c>
      <c r="B202" s="1237"/>
      <c r="C202" s="1237"/>
      <c r="D202" s="1237"/>
      <c r="E202" s="1237"/>
      <c r="F202" s="1237"/>
      <c r="G202" s="1237"/>
      <c r="H202" s="1237"/>
      <c r="I202" s="1237"/>
      <c r="J202" s="1237"/>
      <c r="K202" s="1237"/>
      <c r="L202" s="1237"/>
      <c r="M202" s="1237"/>
      <c r="N202" s="1237"/>
      <c r="O202" s="1237"/>
      <c r="P202" s="1237"/>
      <c r="Q202" s="1237"/>
      <c r="R202" s="1237"/>
      <c r="S202" s="1237"/>
      <c r="T202" s="1237"/>
      <c r="U202" s="1237"/>
      <c r="V202" s="599"/>
      <c r="W202" s="599"/>
      <c r="X202" s="599"/>
      <c r="Y202" s="599"/>
      <c r="Z202" s="599"/>
      <c r="AA202" s="602"/>
      <c r="AB202" s="599"/>
      <c r="AC202" s="599"/>
      <c r="AD202" s="603"/>
      <c r="AE202" s="600"/>
      <c r="AF202" s="608" t="s">
        <v>109</v>
      </c>
      <c r="AG202" s="608"/>
      <c r="AH202" s="608"/>
      <c r="AI202" s="608"/>
      <c r="AJ202" s="608"/>
      <c r="AK202" s="608"/>
      <c r="AL202" s="608"/>
      <c r="AM202" s="608"/>
      <c r="AN202" s="608"/>
      <c r="AO202" s="608"/>
      <c r="AP202" s="608"/>
      <c r="AQ202" s="608"/>
      <c r="AR202" s="608"/>
      <c r="AS202" s="608"/>
      <c r="AT202" s="608"/>
      <c r="AU202" s="608"/>
      <c r="AV202" s="608"/>
      <c r="AW202" s="608"/>
      <c r="AX202" s="608"/>
      <c r="AY202" s="608"/>
      <c r="AZ202" s="608"/>
      <c r="BA202" s="608"/>
      <c r="BB202" s="608"/>
      <c r="BC202" s="608"/>
      <c r="BD202" s="608"/>
      <c r="BE202" s="608"/>
      <c r="BF202" s="608"/>
      <c r="BG202" s="608"/>
      <c r="BH202" s="599"/>
      <c r="BI202" s="321"/>
      <c r="BJ202" s="321"/>
      <c r="BK202" s="321"/>
      <c r="BL202" s="321"/>
      <c r="BM202" s="321"/>
    </row>
    <row r="203" spans="1:80" s="314" customFormat="1" ht="96" customHeight="1" x14ac:dyDescent="1.05">
      <c r="A203" s="606" t="s">
        <v>408</v>
      </c>
      <c r="B203" s="606"/>
      <c r="C203" s="606"/>
      <c r="D203" s="606"/>
      <c r="E203" s="606"/>
      <c r="F203" s="606"/>
      <c r="G203" s="606"/>
      <c r="H203" s="606"/>
      <c r="I203" s="606"/>
      <c r="J203" s="606"/>
      <c r="K203" s="606"/>
      <c r="L203" s="606"/>
      <c r="M203" s="606"/>
      <c r="N203" s="606"/>
      <c r="O203" s="606"/>
      <c r="P203" s="606"/>
      <c r="Q203" s="607"/>
      <c r="R203" s="607"/>
      <c r="S203" s="607"/>
      <c r="T203" s="607"/>
      <c r="U203" s="607"/>
      <c r="V203" s="599"/>
      <c r="W203" s="607"/>
      <c r="X203" s="607"/>
      <c r="Y203" s="607"/>
      <c r="Z203" s="599"/>
      <c r="AA203" s="602"/>
      <c r="AB203" s="599"/>
      <c r="AC203" s="599"/>
      <c r="AD203" s="603"/>
      <c r="AE203" s="600"/>
      <c r="AF203" s="609"/>
      <c r="AG203" s="609"/>
      <c r="AH203" s="609"/>
      <c r="AI203" s="609"/>
      <c r="AJ203" s="609"/>
      <c r="AK203" s="609"/>
      <c r="AL203" s="1238"/>
      <c r="AM203" s="610" t="s">
        <v>407</v>
      </c>
      <c r="AN203" s="610"/>
      <c r="AO203" s="610"/>
      <c r="AP203" s="610"/>
      <c r="AQ203" s="610"/>
      <c r="AR203" s="610"/>
      <c r="AS203" s="1238"/>
      <c r="AT203" s="1238"/>
      <c r="AU203" s="1238"/>
      <c r="AV203" s="1238"/>
      <c r="AW203" s="1238"/>
      <c r="AX203" s="1239"/>
      <c r="AY203" s="1239"/>
      <c r="AZ203" s="1239"/>
      <c r="BA203" s="1238"/>
      <c r="BB203" s="1238"/>
      <c r="BC203" s="1238"/>
      <c r="BD203" s="1239"/>
      <c r="BE203" s="1239"/>
      <c r="BF203" s="1239"/>
      <c r="BG203" s="1239"/>
      <c r="BH203" s="599"/>
      <c r="BI203" s="321"/>
      <c r="BJ203" s="321"/>
      <c r="BK203" s="321"/>
      <c r="BL203" s="321"/>
      <c r="BM203" s="321"/>
    </row>
    <row r="204" spans="1:80" s="314" customFormat="1" ht="96" customHeight="1" x14ac:dyDescent="1.05">
      <c r="A204" s="602"/>
      <c r="B204" s="602"/>
      <c r="C204" s="602"/>
      <c r="D204" s="602"/>
      <c r="E204" s="602"/>
      <c r="F204" s="602"/>
      <c r="G204" s="602"/>
      <c r="H204" s="602"/>
      <c r="I204" s="602"/>
      <c r="J204" s="602"/>
      <c r="K204" s="602"/>
      <c r="L204" s="602"/>
      <c r="M204" s="602"/>
      <c r="N204" s="602"/>
      <c r="O204" s="602"/>
      <c r="P204" s="602"/>
      <c r="Q204" s="607"/>
      <c r="R204" s="607"/>
      <c r="S204" s="607"/>
      <c r="T204" s="607"/>
      <c r="U204" s="607"/>
      <c r="V204" s="599"/>
      <c r="W204" s="607"/>
      <c r="X204" s="607"/>
      <c r="Y204" s="607"/>
      <c r="Z204" s="599"/>
      <c r="AA204" s="602"/>
      <c r="AB204" s="599"/>
      <c r="AC204" s="599"/>
      <c r="AD204" s="603"/>
      <c r="AE204" s="600"/>
      <c r="AF204" s="1240"/>
      <c r="AG204" s="1240"/>
      <c r="AH204" s="1241"/>
      <c r="AI204" s="1241"/>
      <c r="AJ204" s="1241"/>
      <c r="AK204" s="1241"/>
      <c r="AL204" s="1238"/>
      <c r="AM204" s="610">
        <v>2021</v>
      </c>
      <c r="AN204" s="610"/>
      <c r="AO204" s="611"/>
      <c r="AP204" s="611"/>
      <c r="AQ204" s="611"/>
      <c r="AR204" s="602"/>
      <c r="AS204" s="1238"/>
      <c r="AT204" s="1238"/>
      <c r="AU204" s="1238"/>
      <c r="AV204" s="1238"/>
      <c r="AW204" s="1238"/>
      <c r="AX204" s="1239"/>
      <c r="AY204" s="1239"/>
      <c r="AZ204" s="1239"/>
      <c r="BA204" s="1238"/>
      <c r="BB204" s="1238"/>
      <c r="BC204" s="1238"/>
      <c r="BD204" s="1239"/>
      <c r="BE204" s="1239"/>
      <c r="BF204" s="1239"/>
      <c r="BG204" s="1239"/>
      <c r="BH204" s="599"/>
      <c r="BI204" s="321"/>
      <c r="BJ204" s="321"/>
      <c r="BK204" s="321"/>
      <c r="BL204" s="321"/>
      <c r="BM204" s="321"/>
    </row>
    <row r="205" spans="1:80" s="43" customFormat="1" ht="47.25" customHeight="1" x14ac:dyDescent="0.95">
      <c r="A205" s="287"/>
      <c r="B205" s="287"/>
      <c r="C205" s="287"/>
      <c r="D205" s="287"/>
      <c r="E205" s="287"/>
      <c r="F205" s="287"/>
      <c r="G205" s="44"/>
      <c r="H205" s="48"/>
      <c r="I205" s="45"/>
      <c r="J205" s="45"/>
      <c r="K205" s="45"/>
      <c r="L205" s="45"/>
      <c r="M205" s="45"/>
      <c r="N205" s="106"/>
      <c r="O205" s="106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44"/>
      <c r="AA205" s="45"/>
      <c r="AB205" s="190"/>
      <c r="AC205" s="186"/>
      <c r="AD205" s="177"/>
      <c r="AE205" s="261"/>
      <c r="AF205" s="150"/>
      <c r="AG205" s="204"/>
      <c r="AH205" s="176"/>
      <c r="AI205" s="176"/>
      <c r="AJ205" s="204"/>
      <c r="AK205" s="176"/>
      <c r="AL205" s="176"/>
      <c r="AM205" s="150"/>
      <c r="AN205" s="178"/>
      <c r="AO205" s="228"/>
      <c r="AP205" s="229"/>
      <c r="AQ205" s="228"/>
      <c r="AR205" s="228"/>
      <c r="AS205" s="204"/>
      <c r="AT205" s="176"/>
      <c r="AU205" s="261"/>
      <c r="AV205" s="204"/>
      <c r="AW205" s="261"/>
      <c r="AX205" s="186"/>
      <c r="AY205" s="186"/>
      <c r="AZ205" s="186"/>
      <c r="BA205" s="261"/>
      <c r="BB205" s="261"/>
      <c r="BC205" s="261"/>
      <c r="BD205" s="175"/>
      <c r="BE205" s="177"/>
      <c r="BF205" s="177"/>
      <c r="BG205" s="175"/>
      <c r="BH205" s="175"/>
      <c r="BI205" s="161"/>
      <c r="BJ205" s="47"/>
      <c r="BK205" s="161"/>
      <c r="BL205" s="161"/>
      <c r="BM205" s="161"/>
      <c r="BN205" s="119"/>
      <c r="BO205" s="119"/>
      <c r="BP205" s="119"/>
      <c r="BQ205" s="119"/>
      <c r="BR205" s="119"/>
      <c r="BS205" s="119"/>
      <c r="BT205" s="119"/>
      <c r="BU205" s="119"/>
      <c r="BV205" s="119"/>
      <c r="BW205" s="119"/>
      <c r="BX205" s="119"/>
      <c r="BY205" s="119"/>
      <c r="BZ205" s="119"/>
      <c r="CA205" s="119"/>
      <c r="CB205" s="119"/>
    </row>
    <row r="206" spans="1:80" s="43" customFormat="1" ht="47.25" customHeight="1" x14ac:dyDescent="0.95">
      <c r="A206" s="51"/>
      <c r="B206" s="51"/>
      <c r="C206" s="51"/>
      <c r="D206" s="51"/>
      <c r="E206" s="51"/>
      <c r="F206" s="51"/>
      <c r="G206" s="53"/>
      <c r="H206" s="53"/>
      <c r="I206" s="53"/>
      <c r="J206" s="52"/>
      <c r="K206" s="52"/>
      <c r="L206" s="52"/>
      <c r="M206" s="52"/>
      <c r="N206" s="106"/>
      <c r="O206" s="106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44"/>
      <c r="AA206" s="45"/>
      <c r="AB206" s="190"/>
      <c r="AC206" s="186"/>
      <c r="AD206" s="177"/>
      <c r="AE206" s="261"/>
      <c r="AF206" s="290"/>
      <c r="AG206" s="290"/>
      <c r="AH206" s="290"/>
      <c r="AI206" s="290"/>
      <c r="AJ206" s="290"/>
      <c r="AK206" s="290"/>
      <c r="AL206" s="176"/>
      <c r="AM206" s="204"/>
      <c r="AN206" s="175"/>
      <c r="AO206" s="261"/>
      <c r="AP206" s="204"/>
      <c r="AQ206" s="261"/>
      <c r="AR206" s="176"/>
      <c r="AS206" s="204"/>
      <c r="AT206" s="176"/>
      <c r="AU206" s="261"/>
      <c r="AV206" s="204"/>
      <c r="AW206" s="261"/>
      <c r="AX206" s="186"/>
      <c r="AY206" s="186"/>
      <c r="AZ206" s="186"/>
      <c r="BA206" s="261"/>
      <c r="BB206" s="261"/>
      <c r="BC206" s="261"/>
      <c r="BD206" s="175"/>
      <c r="BE206" s="177"/>
      <c r="BF206" s="177"/>
      <c r="BG206" s="175"/>
      <c r="BH206" s="175"/>
      <c r="BI206" s="161"/>
      <c r="BJ206" s="47"/>
      <c r="BK206" s="161"/>
      <c r="BL206" s="161"/>
      <c r="BM206" s="161"/>
      <c r="BN206" s="119"/>
      <c r="BO206" s="119"/>
      <c r="BP206" s="119"/>
      <c r="BQ206" s="119"/>
      <c r="BR206" s="119"/>
      <c r="BS206" s="119"/>
      <c r="BT206" s="119"/>
      <c r="BU206" s="119"/>
      <c r="BV206" s="119"/>
      <c r="BW206" s="119"/>
      <c r="BX206" s="119"/>
      <c r="BY206" s="119"/>
      <c r="BZ206" s="119"/>
      <c r="CA206" s="119"/>
      <c r="CB206" s="119"/>
    </row>
    <row r="207" spans="1:80" s="43" customFormat="1" ht="13.5" customHeight="1" x14ac:dyDescent="0.95">
      <c r="A207" s="287"/>
      <c r="B207" s="287"/>
      <c r="C207" s="287"/>
      <c r="D207" s="287"/>
      <c r="E207" s="287"/>
      <c r="F207" s="287"/>
      <c r="G207" s="53"/>
      <c r="H207" s="53"/>
      <c r="I207" s="53"/>
      <c r="J207" s="52"/>
      <c r="K207" s="52"/>
      <c r="L207" s="52"/>
      <c r="M207" s="52"/>
      <c r="N207" s="106"/>
      <c r="O207" s="106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44"/>
      <c r="AA207" s="45"/>
      <c r="AB207" s="190"/>
      <c r="AC207" s="186"/>
      <c r="AD207" s="177"/>
      <c r="AE207" s="261"/>
      <c r="AF207" s="294"/>
      <c r="AG207" s="294"/>
      <c r="AH207" s="294"/>
      <c r="AI207" s="294"/>
      <c r="AJ207" s="294"/>
      <c r="AK207" s="294"/>
      <c r="AL207" s="176"/>
      <c r="AM207" s="204"/>
      <c r="AN207" s="175"/>
      <c r="AO207" s="261"/>
      <c r="AP207" s="204"/>
      <c r="AQ207" s="261"/>
      <c r="AR207" s="176"/>
      <c r="AS207" s="204"/>
      <c r="AT207" s="176"/>
      <c r="AU207" s="261"/>
      <c r="AV207" s="204"/>
      <c r="AW207" s="261"/>
      <c r="AX207" s="186"/>
      <c r="AY207" s="186"/>
      <c r="AZ207" s="186"/>
      <c r="BA207" s="261"/>
      <c r="BB207" s="261"/>
      <c r="BC207" s="261"/>
      <c r="BD207" s="175"/>
      <c r="BE207" s="177"/>
      <c r="BF207" s="177"/>
      <c r="BG207" s="175"/>
      <c r="BH207" s="175"/>
      <c r="BI207" s="161"/>
      <c r="BJ207" s="47"/>
      <c r="BK207" s="161"/>
      <c r="BL207" s="161"/>
      <c r="BM207" s="161"/>
      <c r="BN207" s="119"/>
      <c r="BO207" s="119"/>
      <c r="BP207" s="119"/>
      <c r="BQ207" s="119"/>
      <c r="BR207" s="119"/>
      <c r="BS207" s="119"/>
      <c r="BT207" s="119"/>
      <c r="BU207" s="119"/>
      <c r="BV207" s="119"/>
      <c r="BW207" s="119"/>
      <c r="BX207" s="119"/>
      <c r="BY207" s="119"/>
      <c r="BZ207" s="119"/>
      <c r="CA207" s="119"/>
      <c r="CB207" s="119"/>
    </row>
    <row r="208" spans="1:80" s="43" customFormat="1" ht="250.5" customHeight="1" x14ac:dyDescent="0.95">
      <c r="N208" s="105"/>
      <c r="O208" s="116"/>
      <c r="V208" s="52"/>
      <c r="W208" s="52"/>
      <c r="X208" s="52"/>
      <c r="Y208" s="52"/>
      <c r="Z208" s="44"/>
      <c r="AA208" s="45"/>
      <c r="AB208" s="190"/>
      <c r="AC208" s="186"/>
      <c r="AD208" s="177"/>
      <c r="AE208" s="261"/>
      <c r="AF208" s="288"/>
      <c r="AG208" s="288"/>
      <c r="AH208" s="288"/>
      <c r="AI208" s="288"/>
      <c r="AJ208" s="288"/>
      <c r="AK208" s="288"/>
      <c r="AL208" s="288"/>
      <c r="AM208" s="288"/>
      <c r="AN208" s="288"/>
      <c r="AO208" s="288"/>
      <c r="AP208" s="288"/>
      <c r="AQ208" s="288"/>
      <c r="AR208" s="288"/>
      <c r="AS208" s="288"/>
      <c r="AT208" s="288"/>
      <c r="AU208" s="288"/>
      <c r="AV208" s="288"/>
      <c r="AW208" s="288"/>
      <c r="AX208" s="288"/>
      <c r="AY208" s="288"/>
      <c r="AZ208" s="288"/>
      <c r="BA208" s="288"/>
      <c r="BB208" s="288"/>
      <c r="BC208" s="288"/>
      <c r="BD208" s="288"/>
      <c r="BE208" s="288"/>
      <c r="BF208" s="177"/>
      <c r="BG208" s="175"/>
      <c r="BH208" s="175"/>
      <c r="BI208" s="161"/>
      <c r="BJ208" s="47"/>
      <c r="BK208" s="161"/>
      <c r="BL208" s="161"/>
      <c r="BM208" s="161"/>
      <c r="BN208" s="119"/>
      <c r="BO208" s="119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119"/>
      <c r="BZ208" s="119"/>
      <c r="CA208" s="119"/>
      <c r="CB208" s="119"/>
    </row>
    <row r="209" spans="1:80" s="43" customFormat="1" ht="88.5" customHeight="1" x14ac:dyDescent="0.95">
      <c r="A209" s="180"/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03"/>
      <c r="P209" s="180"/>
      <c r="Q209" s="180"/>
      <c r="R209" s="180"/>
      <c r="S209" s="180"/>
      <c r="T209" s="180"/>
      <c r="U209" s="180"/>
      <c r="AA209" s="45"/>
      <c r="AB209" s="190"/>
      <c r="AC209" s="186"/>
      <c r="AD209" s="177"/>
      <c r="AE209" s="261"/>
      <c r="AF209" s="290"/>
      <c r="AG209" s="290"/>
      <c r="AH209" s="290"/>
      <c r="AI209" s="290"/>
      <c r="AJ209" s="290"/>
      <c r="AK209" s="290"/>
      <c r="AL209" s="220"/>
      <c r="AM209" s="289"/>
      <c r="AN209" s="289"/>
      <c r="AO209" s="289"/>
      <c r="AP209" s="289"/>
      <c r="AQ209" s="289"/>
      <c r="AR209" s="289"/>
      <c r="AS209" s="231"/>
      <c r="AT209" s="231"/>
      <c r="AU209" s="231"/>
      <c r="AV209" s="231"/>
      <c r="AW209" s="228"/>
      <c r="AX209" s="178"/>
      <c r="AY209" s="178"/>
      <c r="AZ209" s="178"/>
      <c r="BA209" s="228"/>
      <c r="BB209" s="228"/>
      <c r="BC209" s="228"/>
      <c r="BD209" s="178"/>
      <c r="BE209" s="178"/>
      <c r="BF209" s="177"/>
      <c r="BG209" s="175"/>
      <c r="BH209" s="175"/>
      <c r="BI209" s="161"/>
      <c r="BJ209" s="47"/>
      <c r="BK209" s="161"/>
      <c r="BL209" s="161"/>
      <c r="BM209" s="161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</row>
    <row r="210" spans="1:80" s="43" customFormat="1" ht="72.75" customHeight="1" x14ac:dyDescent="0.95">
      <c r="A210" s="180"/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03"/>
      <c r="P210" s="180"/>
      <c r="Q210" s="180"/>
      <c r="R210" s="180"/>
      <c r="S210" s="180"/>
      <c r="T210" s="180"/>
      <c r="U210" s="180"/>
      <c r="V210" s="180"/>
      <c r="W210" s="48"/>
      <c r="X210" s="48"/>
      <c r="Y210" s="48"/>
      <c r="Z210" s="44"/>
      <c r="AA210" s="45"/>
      <c r="AB210" s="190"/>
      <c r="AC210" s="190"/>
      <c r="AD210" s="46"/>
      <c r="AE210" s="103"/>
      <c r="AF210" s="282"/>
      <c r="AG210" s="282"/>
      <c r="AH210" s="282"/>
      <c r="AI210" s="282"/>
      <c r="AJ210" s="282"/>
      <c r="AK210" s="282"/>
      <c r="AL210" s="106"/>
      <c r="AM210" s="205"/>
      <c r="AN210" s="48"/>
      <c r="AO210" s="206"/>
      <c r="AP210" s="206"/>
      <c r="AQ210" s="206"/>
      <c r="AR210" s="206"/>
      <c r="AS210" s="232"/>
      <c r="AT210" s="199"/>
      <c r="AU210" s="199"/>
      <c r="AV210" s="232"/>
      <c r="AW210" s="199"/>
      <c r="AX210" s="188"/>
      <c r="AY210" s="188"/>
      <c r="AZ210" s="188"/>
      <c r="BA210" s="199"/>
      <c r="BB210" s="199"/>
      <c r="BC210" s="199"/>
      <c r="BD210" s="45"/>
      <c r="BE210" s="87"/>
      <c r="BF210" s="46"/>
      <c r="BG210" s="44"/>
      <c r="BH210" s="44"/>
      <c r="BI210" s="47"/>
      <c r="BJ210" s="47"/>
      <c r="BK210" s="161"/>
      <c r="BL210" s="161"/>
      <c r="BM210" s="161"/>
      <c r="BN210" s="119"/>
      <c r="BO210" s="119"/>
      <c r="BP210" s="119"/>
      <c r="BQ210" s="119"/>
      <c r="BR210" s="119"/>
      <c r="BS210" s="119"/>
      <c r="BT210" s="119"/>
      <c r="BU210" s="119"/>
      <c r="BV210" s="119"/>
      <c r="BW210" s="119"/>
      <c r="BX210" s="119"/>
      <c r="BY210" s="119"/>
      <c r="BZ210" s="119"/>
      <c r="CA210" s="119"/>
      <c r="CB210" s="119"/>
    </row>
    <row r="211" spans="1:80" s="43" customFormat="1" ht="47.25" customHeight="1" x14ac:dyDescent="0.95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223"/>
      <c r="P211" s="181"/>
      <c r="Q211" s="181"/>
      <c r="R211" s="181"/>
      <c r="S211" s="181"/>
      <c r="T211" s="181"/>
      <c r="U211" s="181"/>
      <c r="V211" s="180"/>
      <c r="W211" s="51"/>
      <c r="X211" s="51"/>
      <c r="Y211" s="51"/>
      <c r="Z211" s="51"/>
      <c r="AA211" s="45"/>
      <c r="AB211" s="190"/>
      <c r="AC211" s="190"/>
      <c r="AD211" s="46"/>
      <c r="AE211" s="103"/>
      <c r="AF211" s="205"/>
      <c r="AG211" s="205"/>
      <c r="AH211" s="205"/>
      <c r="AI211" s="205"/>
      <c r="AJ211" s="205"/>
      <c r="AK211" s="205"/>
      <c r="AL211" s="103"/>
      <c r="AM211" s="221"/>
      <c r="AN211" s="44"/>
      <c r="AO211" s="103"/>
      <c r="AP211" s="198"/>
      <c r="AQ211" s="103"/>
      <c r="AR211" s="103"/>
      <c r="AS211" s="198"/>
      <c r="AT211" s="103"/>
      <c r="AU211" s="103"/>
      <c r="AV211" s="198"/>
      <c r="AW211" s="103"/>
      <c r="AX211" s="190"/>
      <c r="AY211" s="190"/>
      <c r="AZ211" s="190"/>
      <c r="BA211" s="103"/>
      <c r="BB211" s="103"/>
      <c r="BC211" s="103"/>
      <c r="BD211" s="44"/>
      <c r="BE211" s="46"/>
      <c r="BF211" s="46"/>
      <c r="BG211" s="44"/>
      <c r="BH211" s="44"/>
      <c r="BI211" s="47"/>
      <c r="BJ211" s="47"/>
      <c r="BK211" s="161"/>
      <c r="BL211" s="161"/>
      <c r="BM211" s="161"/>
      <c r="BN211" s="119"/>
      <c r="BO211" s="119"/>
      <c r="BP211" s="119"/>
      <c r="BQ211" s="119"/>
      <c r="BR211" s="119"/>
      <c r="BS211" s="119"/>
      <c r="BT211" s="119"/>
      <c r="BU211" s="119"/>
      <c r="BV211" s="119"/>
      <c r="BW211" s="119"/>
      <c r="BX211" s="119"/>
      <c r="BY211" s="119"/>
      <c r="BZ211" s="119"/>
      <c r="CA211" s="119"/>
      <c r="CB211" s="119"/>
    </row>
    <row r="212" spans="1:80" s="43" customFormat="1" ht="31.5" customHeight="1" x14ac:dyDescent="0.95">
      <c r="A212" s="292"/>
      <c r="B212" s="292"/>
      <c r="C212" s="292"/>
      <c r="D212" s="292"/>
      <c r="E212" s="292"/>
      <c r="F212" s="292"/>
      <c r="G212" s="54"/>
      <c r="H212" s="55"/>
      <c r="I212" s="56"/>
      <c r="J212" s="56"/>
      <c r="K212" s="56"/>
      <c r="L212" s="56"/>
      <c r="M212" s="56"/>
      <c r="N212" s="107"/>
      <c r="O212" s="107"/>
      <c r="P212" s="57"/>
      <c r="Q212" s="57"/>
      <c r="R212" s="57"/>
      <c r="S212" s="57"/>
      <c r="T212" s="57"/>
      <c r="U212" s="57"/>
      <c r="V212" s="181"/>
      <c r="W212" s="181"/>
      <c r="X212" s="181"/>
      <c r="Y212" s="52"/>
      <c r="Z212" s="52"/>
      <c r="AA212" s="45"/>
      <c r="AB212" s="190"/>
      <c r="AC212" s="190"/>
      <c r="AD212" s="46"/>
      <c r="AE212" s="103"/>
      <c r="AF212" s="206"/>
      <c r="AG212" s="206"/>
      <c r="AH212" s="206"/>
      <c r="AI212" s="206"/>
      <c r="AJ212" s="206"/>
      <c r="AK212" s="206"/>
      <c r="AL212" s="103"/>
      <c r="AM212" s="198"/>
      <c r="AN212" s="44"/>
      <c r="AO212" s="103"/>
      <c r="AP212" s="198"/>
      <c r="AQ212" s="103"/>
      <c r="AR212" s="103"/>
      <c r="AS212" s="198"/>
      <c r="AT212" s="103"/>
      <c r="AU212" s="103"/>
      <c r="AV212" s="198"/>
      <c r="AW212" s="105"/>
      <c r="BA212" s="105"/>
      <c r="BB212" s="105"/>
      <c r="BC212" s="105"/>
      <c r="BE212" s="49"/>
      <c r="BF212" s="49"/>
      <c r="BG212" s="50"/>
      <c r="BH212" s="50"/>
      <c r="BI212" s="47"/>
      <c r="BJ212" s="47"/>
      <c r="BK212" s="161"/>
      <c r="BL212" s="161"/>
      <c r="BM212" s="161"/>
      <c r="BN212" s="119"/>
      <c r="BO212" s="119"/>
      <c r="BP212" s="119"/>
      <c r="BQ212" s="119"/>
      <c r="BR212" s="119"/>
      <c r="BS212" s="119"/>
      <c r="BT212" s="119"/>
      <c r="BU212" s="119"/>
      <c r="BV212" s="119"/>
      <c r="BW212" s="119"/>
      <c r="BX212" s="119"/>
      <c r="BY212" s="119"/>
      <c r="BZ212" s="119"/>
      <c r="CA212" s="119"/>
      <c r="CB212" s="119"/>
    </row>
    <row r="213" spans="1:80" s="43" customFormat="1" ht="31.5" customHeight="1" x14ac:dyDescent="0.95">
      <c r="A213" s="293"/>
      <c r="B213" s="293"/>
      <c r="C213" s="293"/>
      <c r="D213" s="293"/>
      <c r="E213" s="293"/>
      <c r="F213" s="293"/>
      <c r="G213" s="25"/>
      <c r="H213" s="25"/>
      <c r="I213" s="25"/>
      <c r="J213" s="24"/>
      <c r="K213" s="24"/>
      <c r="L213" s="24"/>
      <c r="M213" s="24"/>
      <c r="N213" s="108"/>
      <c r="O213" s="108"/>
      <c r="P213" s="24"/>
      <c r="Q213" s="24"/>
      <c r="R213" s="24"/>
      <c r="S213" s="24"/>
      <c r="T213" s="24"/>
      <c r="U213" s="24"/>
      <c r="V213" s="57"/>
      <c r="W213" s="57"/>
      <c r="X213" s="57"/>
      <c r="Y213" s="57"/>
      <c r="Z213" s="58"/>
      <c r="AA213" s="56"/>
      <c r="AB213" s="58"/>
      <c r="AC213" s="190"/>
      <c r="AD213" s="46"/>
      <c r="AE213" s="103"/>
      <c r="AF213" s="287"/>
      <c r="AG213" s="287"/>
      <c r="AH213" s="287"/>
      <c r="AI213" s="287"/>
      <c r="AJ213" s="287"/>
      <c r="AK213" s="287"/>
      <c r="AL213" s="103"/>
      <c r="AM213" s="198"/>
      <c r="AN213" s="44"/>
      <c r="AO213" s="103"/>
      <c r="AP213" s="198"/>
      <c r="AQ213" s="103"/>
      <c r="AR213" s="103"/>
      <c r="AS213" s="198"/>
      <c r="AT213" s="103"/>
      <c r="AU213" s="103"/>
      <c r="AV213" s="198"/>
      <c r="AW213" s="105"/>
      <c r="BA213" s="105"/>
      <c r="BB213" s="105"/>
      <c r="BC213" s="105"/>
      <c r="BE213" s="49"/>
      <c r="BF213" s="49"/>
      <c r="BG213" s="50"/>
      <c r="BH213" s="50"/>
      <c r="BI213" s="47"/>
      <c r="BJ213" s="47"/>
      <c r="BK213" s="161"/>
      <c r="BL213" s="161"/>
      <c r="BM213" s="161"/>
      <c r="BN213" s="119"/>
      <c r="BO213" s="119"/>
      <c r="BP213" s="119"/>
      <c r="BQ213" s="119"/>
      <c r="BR213" s="119"/>
      <c r="BS213" s="119"/>
      <c r="BT213" s="119"/>
      <c r="BU213" s="119"/>
      <c r="BV213" s="119"/>
      <c r="BW213" s="119"/>
      <c r="BX213" s="119"/>
      <c r="BY213" s="119"/>
      <c r="BZ213" s="119"/>
      <c r="CA213" s="119"/>
      <c r="CB213" s="119"/>
    </row>
    <row r="214" spans="1:80" s="43" customFormat="1" ht="31.5" customHeight="1" x14ac:dyDescent="0.95">
      <c r="A214" s="291"/>
      <c r="B214" s="291"/>
      <c r="C214" s="291"/>
      <c r="D214" s="291"/>
      <c r="E214" s="291"/>
      <c r="F214" s="291"/>
      <c r="G214" s="25"/>
      <c r="H214" s="25"/>
      <c r="I214" s="25"/>
      <c r="J214" s="24"/>
      <c r="K214" s="24"/>
      <c r="L214" s="24"/>
      <c r="M214" s="24"/>
      <c r="N214" s="108"/>
      <c r="O214" s="108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14"/>
      <c r="AA214" s="15"/>
      <c r="AB214" s="189"/>
      <c r="AC214" s="190"/>
      <c r="AD214" s="46"/>
      <c r="AE214" s="103"/>
      <c r="AF214" s="103"/>
      <c r="AG214" s="198"/>
      <c r="AH214" s="103"/>
      <c r="AI214" s="103"/>
      <c r="AJ214" s="198"/>
      <c r="AK214" s="103"/>
      <c r="AL214" s="103"/>
      <c r="AM214" s="198"/>
      <c r="AN214" s="44"/>
      <c r="AO214" s="103"/>
      <c r="AP214" s="198"/>
      <c r="AQ214" s="103"/>
      <c r="AR214" s="103"/>
      <c r="AS214" s="198"/>
      <c r="AT214" s="103"/>
      <c r="AU214" s="103"/>
      <c r="AV214" s="198"/>
      <c r="AW214" s="105"/>
      <c r="BA214" s="105"/>
      <c r="BB214" s="105"/>
      <c r="BC214" s="105"/>
      <c r="BE214" s="49"/>
      <c r="BF214" s="49"/>
      <c r="BG214" s="50"/>
      <c r="BH214" s="50"/>
      <c r="BI214" s="47"/>
      <c r="BJ214" s="47"/>
      <c r="BK214" s="161"/>
      <c r="BL214" s="161"/>
      <c r="BM214" s="161"/>
      <c r="BN214" s="119"/>
      <c r="BO214" s="119"/>
      <c r="BP214" s="119"/>
      <c r="BQ214" s="119"/>
      <c r="BR214" s="119"/>
      <c r="BS214" s="119"/>
      <c r="BT214" s="119"/>
      <c r="BU214" s="119"/>
      <c r="BV214" s="119"/>
      <c r="BW214" s="119"/>
      <c r="BX214" s="119"/>
      <c r="BY214" s="119"/>
      <c r="BZ214" s="119"/>
      <c r="CA214" s="119"/>
      <c r="CB214" s="119"/>
    </row>
    <row r="215" spans="1:80" s="43" customFormat="1" ht="47.25" customHeight="1" x14ac:dyDescent="0.95">
      <c r="A215" s="22"/>
      <c r="B215" s="22"/>
      <c r="C215" s="22"/>
      <c r="D215" s="22"/>
      <c r="E215" s="22"/>
      <c r="F215" s="22"/>
      <c r="G215" s="25"/>
      <c r="H215" s="25"/>
      <c r="I215" s="25"/>
      <c r="J215" s="24"/>
      <c r="K215" s="24"/>
      <c r="L215" s="24"/>
      <c r="M215" s="24"/>
      <c r="N215" s="108"/>
      <c r="O215" s="108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14"/>
      <c r="AA215" s="15"/>
      <c r="AB215" s="189"/>
      <c r="AC215" s="190"/>
      <c r="AD215" s="46"/>
      <c r="AE215" s="105"/>
      <c r="AF215" s="105"/>
      <c r="AG215" s="203"/>
      <c r="AH215" s="105"/>
      <c r="AI215" s="105"/>
      <c r="AJ215" s="203"/>
      <c r="AK215" s="105"/>
      <c r="AL215" s="105"/>
      <c r="AM215" s="203"/>
      <c r="AO215" s="105"/>
      <c r="AP215" s="203"/>
      <c r="AQ215" s="105"/>
      <c r="AR215" s="105"/>
      <c r="AS215" s="203"/>
      <c r="AT215" s="105"/>
      <c r="AU215" s="105"/>
      <c r="AV215" s="203"/>
      <c r="AW215" s="105"/>
      <c r="BA215" s="105"/>
      <c r="BB215" s="105"/>
      <c r="BC215" s="105"/>
      <c r="BE215" s="49"/>
      <c r="BF215" s="49"/>
      <c r="BG215" s="50"/>
      <c r="BH215" s="50"/>
      <c r="BI215" s="47"/>
      <c r="BJ215" s="47"/>
      <c r="BK215" s="161"/>
      <c r="BL215" s="161"/>
      <c r="BM215" s="161"/>
      <c r="BN215" s="119"/>
      <c r="BO215" s="119"/>
      <c r="BP215" s="119"/>
      <c r="BQ215" s="119"/>
      <c r="BR215" s="119"/>
      <c r="BS215" s="119"/>
      <c r="BT215" s="119"/>
      <c r="BU215" s="119"/>
      <c r="BV215" s="119"/>
      <c r="BW215" s="119"/>
      <c r="BX215" s="119"/>
      <c r="BY215" s="119"/>
      <c r="BZ215" s="119"/>
      <c r="CA215" s="119"/>
      <c r="CB215" s="119"/>
    </row>
    <row r="216" spans="1:80" s="43" customFormat="1" ht="161.25" customHeight="1" x14ac:dyDescent="0.95">
      <c r="A216" s="286"/>
      <c r="B216" s="286"/>
      <c r="C216" s="286"/>
      <c r="D216" s="286"/>
      <c r="E216" s="286"/>
      <c r="F216" s="286"/>
      <c r="G216" s="286"/>
      <c r="H216" s="286"/>
      <c r="I216" s="286"/>
      <c r="J216" s="286"/>
      <c r="K216" s="286"/>
      <c r="L216" s="286"/>
      <c r="M216" s="286"/>
      <c r="N216" s="286"/>
      <c r="O216" s="286"/>
      <c r="P216" s="286"/>
      <c r="Q216" s="286"/>
      <c r="R216" s="286"/>
      <c r="S216" s="286"/>
      <c r="T216" s="18"/>
      <c r="U216" s="18"/>
      <c r="V216" s="24"/>
      <c r="W216" s="24"/>
      <c r="X216" s="24"/>
      <c r="Y216" s="24"/>
      <c r="Z216" s="14"/>
      <c r="AA216" s="26"/>
      <c r="AB216" s="26"/>
      <c r="AC216" s="190"/>
      <c r="AD216" s="46"/>
      <c r="AE216" s="105"/>
      <c r="AF216" s="105"/>
      <c r="AG216" s="203"/>
      <c r="AH216" s="105"/>
      <c r="AI216" s="105"/>
      <c r="AJ216" s="203"/>
      <c r="AK216" s="105"/>
      <c r="AL216" s="105"/>
      <c r="AM216" s="203"/>
      <c r="AO216" s="105"/>
      <c r="AP216" s="203"/>
      <c r="AQ216" s="105"/>
      <c r="AR216" s="105"/>
      <c r="AS216" s="203"/>
      <c r="AT216" s="105"/>
      <c r="AU216" s="105"/>
      <c r="AV216" s="203"/>
      <c r="AW216" s="105"/>
      <c r="BA216" s="105"/>
      <c r="BB216" s="105"/>
      <c r="BC216" s="105"/>
      <c r="BE216" s="49"/>
      <c r="BF216" s="49"/>
      <c r="BG216" s="50"/>
      <c r="BH216" s="50"/>
      <c r="BI216" s="47"/>
      <c r="BJ216" s="47"/>
      <c r="BK216" s="161"/>
      <c r="BL216" s="161"/>
      <c r="BM216" s="161"/>
      <c r="BN216" s="119"/>
      <c r="BO216" s="119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119"/>
      <c r="CA216" s="119"/>
      <c r="CB216" s="119"/>
    </row>
    <row r="217" spans="1:80" s="43" customFormat="1" ht="60.75" customHeight="1" x14ac:dyDescent="0.9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109"/>
      <c r="O217" s="109"/>
      <c r="P217" s="23"/>
      <c r="Q217" s="23"/>
      <c r="R217" s="23"/>
      <c r="S217" s="23"/>
      <c r="T217" s="23"/>
      <c r="U217" s="23"/>
      <c r="V217" s="18"/>
      <c r="W217" s="18"/>
      <c r="X217" s="18"/>
      <c r="Y217" s="18"/>
      <c r="Z217" s="26"/>
      <c r="AA217" s="26"/>
      <c r="AB217" s="26"/>
      <c r="AC217" s="190"/>
      <c r="AD217" s="46"/>
      <c r="AE217" s="105"/>
      <c r="AF217" s="105"/>
      <c r="AG217" s="203"/>
      <c r="AH217" s="105"/>
      <c r="AI217" s="105"/>
      <c r="AJ217" s="203"/>
      <c r="AK217" s="105"/>
      <c r="AL217" s="105"/>
      <c r="AM217" s="203"/>
      <c r="AO217" s="105"/>
      <c r="AP217" s="203"/>
      <c r="AQ217" s="105"/>
      <c r="AR217" s="105"/>
      <c r="AS217" s="203"/>
      <c r="AT217" s="105"/>
      <c r="AU217" s="105"/>
      <c r="AV217" s="203"/>
      <c r="AW217" s="105"/>
      <c r="BA217" s="105"/>
      <c r="BB217" s="105"/>
      <c r="BC217" s="105"/>
      <c r="BE217" s="49"/>
      <c r="BF217" s="49"/>
      <c r="BG217" s="50"/>
      <c r="BH217" s="50"/>
      <c r="BI217" s="47"/>
      <c r="BJ217" s="47"/>
      <c r="BK217" s="161"/>
      <c r="BL217" s="161"/>
      <c r="BM217" s="161"/>
      <c r="BN217" s="119"/>
      <c r="BO217" s="119"/>
      <c r="BP217" s="119"/>
      <c r="BQ217" s="119"/>
      <c r="BR217" s="119"/>
      <c r="BS217" s="119"/>
      <c r="BT217" s="119"/>
      <c r="BU217" s="119"/>
      <c r="BV217" s="119"/>
      <c r="BW217" s="119"/>
      <c r="BX217" s="119"/>
      <c r="BY217" s="119"/>
      <c r="BZ217" s="119"/>
      <c r="CA217" s="119"/>
      <c r="CB217" s="119"/>
    </row>
    <row r="218" spans="1:80" s="60" customFormat="1" ht="47.25" customHeight="1" x14ac:dyDescent="0.85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224"/>
      <c r="P218" s="179"/>
      <c r="Q218" s="179"/>
      <c r="R218" s="179"/>
      <c r="S218" s="179"/>
      <c r="T218" s="179"/>
      <c r="U218" s="179"/>
      <c r="V218" s="23"/>
      <c r="W218" s="23"/>
      <c r="X218" s="23"/>
      <c r="Y218" s="23"/>
      <c r="Z218" s="26"/>
      <c r="AA218" s="19"/>
      <c r="AB218" s="19"/>
      <c r="AC218" s="58"/>
      <c r="AD218" s="59"/>
      <c r="AE218" s="207"/>
      <c r="AF218" s="207"/>
      <c r="AG218" s="208"/>
      <c r="AH218" s="207"/>
      <c r="AI218" s="207"/>
      <c r="AJ218" s="208"/>
      <c r="AK218" s="207"/>
      <c r="AL218" s="207"/>
      <c r="AM218" s="208"/>
      <c r="AO218" s="207"/>
      <c r="AP218" s="208"/>
      <c r="AQ218" s="207"/>
      <c r="AR218" s="207"/>
      <c r="AS218" s="208"/>
      <c r="AT218" s="207"/>
      <c r="AU218" s="207"/>
      <c r="AV218" s="208"/>
      <c r="AW218" s="207"/>
      <c r="BA218" s="207"/>
      <c r="BB218" s="207"/>
      <c r="BC218" s="207"/>
      <c r="BE218" s="61"/>
      <c r="BF218" s="61"/>
      <c r="BG218" s="62"/>
      <c r="BH218" s="62"/>
      <c r="BI218" s="63"/>
      <c r="BJ218" s="63"/>
      <c r="BK218" s="172"/>
      <c r="BL218" s="172"/>
      <c r="BM218" s="172"/>
      <c r="BN218" s="173"/>
      <c r="BO218" s="173"/>
      <c r="BP218" s="173"/>
      <c r="BQ218" s="173"/>
      <c r="BR218" s="173"/>
      <c r="BS218" s="173"/>
      <c r="BT218" s="173"/>
      <c r="BU218" s="173"/>
      <c r="BV218" s="173"/>
      <c r="BW218" s="173"/>
      <c r="BX218" s="173"/>
      <c r="BY218" s="173"/>
      <c r="BZ218" s="173"/>
      <c r="CA218" s="173"/>
      <c r="CB218" s="173"/>
    </row>
    <row r="219" spans="1:80" s="7" customFormat="1" ht="23.25" customHeight="1" x14ac:dyDescent="0.8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110"/>
      <c r="O219" s="110"/>
      <c r="P219" s="22"/>
      <c r="Q219" s="22"/>
      <c r="R219" s="22"/>
      <c r="S219" s="22"/>
      <c r="T219" s="22"/>
      <c r="U219" s="22"/>
      <c r="V219" s="179"/>
      <c r="W219" s="179"/>
      <c r="X219" s="179"/>
      <c r="Y219" s="20"/>
      <c r="Z219" s="19"/>
      <c r="AA219" s="19"/>
      <c r="AB219" s="19"/>
      <c r="AC219" s="189"/>
      <c r="AD219" s="16"/>
      <c r="AE219" s="209"/>
      <c r="AF219" s="209"/>
      <c r="AG219" s="210"/>
      <c r="AH219" s="209"/>
      <c r="AI219" s="209"/>
      <c r="AJ219" s="210"/>
      <c r="AK219" s="209"/>
      <c r="AL219" s="209"/>
      <c r="AM219" s="210"/>
      <c r="AN219" s="13"/>
      <c r="AO219" s="209"/>
      <c r="AP219" s="210"/>
      <c r="AQ219" s="209"/>
      <c r="AR219" s="209"/>
      <c r="AS219" s="210"/>
      <c r="AT219" s="209"/>
      <c r="AU219" s="209"/>
      <c r="AV219" s="210"/>
      <c r="AW219" s="209"/>
      <c r="AX219" s="13"/>
      <c r="AY219" s="13"/>
      <c r="AZ219" s="13"/>
      <c r="BA219" s="209"/>
      <c r="BB219" s="209"/>
      <c r="BC219" s="209"/>
      <c r="BD219" s="13"/>
      <c r="BE219" s="21"/>
      <c r="BF219" s="21"/>
      <c r="BG219" s="9"/>
      <c r="BH219" s="9"/>
      <c r="BI219" s="17"/>
      <c r="BJ219" s="17"/>
      <c r="BK219" s="172"/>
      <c r="BL219" s="172"/>
      <c r="BM219" s="172"/>
      <c r="BN219" s="173"/>
      <c r="BO219" s="173"/>
      <c r="BP219" s="173"/>
      <c r="BQ219" s="173"/>
      <c r="BR219" s="173"/>
      <c r="BS219" s="173"/>
      <c r="BT219" s="173"/>
      <c r="BU219" s="173"/>
      <c r="BV219" s="173"/>
      <c r="BW219" s="173"/>
      <c r="BX219" s="173"/>
      <c r="BY219" s="173"/>
      <c r="BZ219" s="173"/>
      <c r="CA219" s="173"/>
      <c r="CB219" s="173"/>
    </row>
    <row r="220" spans="1:80" s="7" customFormat="1" ht="23.25" customHeight="1" x14ac:dyDescent="0.85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224"/>
      <c r="P220" s="179"/>
      <c r="Q220" s="179"/>
      <c r="R220" s="179"/>
      <c r="S220" s="179"/>
      <c r="T220" s="179"/>
      <c r="U220" s="179"/>
      <c r="V220" s="22"/>
      <c r="W220" s="22"/>
      <c r="X220" s="22"/>
      <c r="Y220" s="22"/>
      <c r="Z220" s="19"/>
      <c r="AA220" s="19"/>
      <c r="AB220" s="19"/>
      <c r="AC220" s="189"/>
      <c r="AD220" s="16"/>
      <c r="AE220" s="209"/>
      <c r="AF220" s="209"/>
      <c r="AG220" s="210"/>
      <c r="AH220" s="209"/>
      <c r="AI220" s="209"/>
      <c r="AJ220" s="210"/>
      <c r="AK220" s="209"/>
      <c r="AL220" s="209"/>
      <c r="AM220" s="210"/>
      <c r="AN220" s="13"/>
      <c r="AO220" s="209"/>
      <c r="AP220" s="210"/>
      <c r="AQ220" s="209"/>
      <c r="AR220" s="209"/>
      <c r="AS220" s="210"/>
      <c r="AT220" s="209"/>
      <c r="AU220" s="209"/>
      <c r="AV220" s="210"/>
      <c r="AW220" s="209"/>
      <c r="AX220" s="13"/>
      <c r="AY220" s="13"/>
      <c r="AZ220" s="13"/>
      <c r="BA220" s="209"/>
      <c r="BB220" s="209"/>
      <c r="BC220" s="209"/>
      <c r="BD220" s="13"/>
      <c r="BE220" s="21"/>
      <c r="BF220" s="21"/>
      <c r="BG220" s="9"/>
      <c r="BH220" s="9"/>
      <c r="BI220" s="17"/>
      <c r="BJ220" s="17"/>
      <c r="BK220" s="172"/>
      <c r="BL220" s="172"/>
      <c r="BM220" s="172"/>
      <c r="BN220" s="173"/>
      <c r="BO220" s="173"/>
      <c r="BP220" s="173"/>
      <c r="BQ220" s="173"/>
      <c r="BR220" s="173"/>
      <c r="BS220" s="173"/>
      <c r="BT220" s="173"/>
      <c r="BU220" s="173"/>
      <c r="BV220" s="173"/>
      <c r="BW220" s="173"/>
      <c r="BX220" s="173"/>
      <c r="BY220" s="173"/>
      <c r="BZ220" s="173"/>
      <c r="CA220" s="173"/>
      <c r="CB220" s="173"/>
    </row>
    <row r="221" spans="1:80" s="7" customFormat="1" ht="10.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111"/>
      <c r="O221" s="117"/>
      <c r="P221" s="2"/>
      <c r="Q221" s="2"/>
      <c r="R221" s="2"/>
      <c r="S221" s="2"/>
      <c r="T221" s="2"/>
      <c r="U221" s="2"/>
      <c r="V221" s="179"/>
      <c r="W221" s="179"/>
      <c r="X221" s="179"/>
      <c r="Y221" s="19"/>
      <c r="Z221" s="19"/>
      <c r="AA221" s="19"/>
      <c r="AB221" s="19"/>
      <c r="AC221" s="26"/>
      <c r="AD221" s="27"/>
      <c r="AE221" s="209"/>
      <c r="AF221" s="209"/>
      <c r="AG221" s="210"/>
      <c r="AH221" s="209"/>
      <c r="AI221" s="209"/>
      <c r="AJ221" s="210"/>
      <c r="AK221" s="209"/>
      <c r="AL221" s="209"/>
      <c r="AM221" s="210"/>
      <c r="AN221" s="13"/>
      <c r="AO221" s="209"/>
      <c r="AP221" s="210"/>
      <c r="AQ221" s="209"/>
      <c r="AR221" s="209"/>
      <c r="AS221" s="210"/>
      <c r="AT221" s="209"/>
      <c r="AU221" s="209"/>
      <c r="AV221" s="210"/>
      <c r="AW221" s="209"/>
      <c r="AX221" s="13"/>
      <c r="AY221" s="13"/>
      <c r="AZ221" s="13"/>
      <c r="BA221" s="209"/>
      <c r="BB221" s="209"/>
      <c r="BC221" s="209"/>
      <c r="BD221" s="13"/>
      <c r="BE221" s="21"/>
      <c r="BF221" s="21"/>
      <c r="BG221" s="9"/>
      <c r="BH221" s="9"/>
      <c r="BI221" s="17"/>
      <c r="BJ221" s="17"/>
      <c r="BK221" s="172"/>
      <c r="BL221" s="172"/>
      <c r="BM221" s="172"/>
      <c r="BN221" s="173"/>
      <c r="BO221" s="173"/>
      <c r="BP221" s="173"/>
      <c r="BQ221" s="173"/>
      <c r="BR221" s="173"/>
      <c r="BS221" s="173"/>
      <c r="BT221" s="173"/>
      <c r="BU221" s="173"/>
      <c r="BV221" s="173"/>
      <c r="BW221" s="173"/>
      <c r="BX221" s="173"/>
      <c r="BY221" s="173"/>
      <c r="BZ221" s="173"/>
      <c r="CA221" s="173"/>
      <c r="CB221" s="173"/>
    </row>
    <row r="222" spans="1:80" s="7" customFormat="1" ht="126.75" customHeight="1" x14ac:dyDescent="0.85">
      <c r="A222" s="2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112"/>
      <c r="O222" s="118"/>
      <c r="P222" s="94"/>
      <c r="Q222" s="94"/>
      <c r="R222" s="94"/>
      <c r="S222" s="94"/>
      <c r="T222" s="94"/>
      <c r="U222" s="6"/>
      <c r="V222" s="2"/>
      <c r="W222" s="2"/>
      <c r="X222" s="2"/>
      <c r="Y222" s="2"/>
      <c r="Z222" s="2"/>
      <c r="AA222" s="2"/>
      <c r="AB222" s="2"/>
      <c r="AC222" s="26"/>
      <c r="AD222" s="27"/>
      <c r="AE222" s="209"/>
      <c r="AF222" s="209"/>
      <c r="AG222" s="210"/>
      <c r="AH222" s="209"/>
      <c r="AI222" s="209"/>
      <c r="AJ222" s="210"/>
      <c r="AK222" s="209"/>
      <c r="AL222" s="209"/>
      <c r="AM222" s="210"/>
      <c r="AN222" s="13"/>
      <c r="AO222" s="209"/>
      <c r="AP222" s="210"/>
      <c r="AQ222" s="209"/>
      <c r="AR222" s="209"/>
      <c r="AS222" s="210"/>
      <c r="AT222" s="209"/>
      <c r="AU222" s="209"/>
      <c r="AV222" s="210"/>
      <c r="AW222" s="209"/>
      <c r="AX222" s="13"/>
      <c r="AY222" s="13"/>
      <c r="AZ222" s="13"/>
      <c r="BA222" s="209"/>
      <c r="BB222" s="209"/>
      <c r="BC222" s="209"/>
      <c r="BD222" s="13"/>
      <c r="BE222" s="21"/>
      <c r="BF222" s="21"/>
      <c r="BG222" s="9"/>
      <c r="BH222" s="9"/>
      <c r="BI222" s="17"/>
      <c r="BJ222" s="17"/>
      <c r="BK222" s="172"/>
      <c r="BL222" s="172"/>
      <c r="BM222" s="172"/>
      <c r="BN222" s="173"/>
      <c r="BO222" s="173"/>
      <c r="BP222" s="173"/>
      <c r="BQ222" s="173"/>
      <c r="BR222" s="173"/>
      <c r="BS222" s="173"/>
      <c r="BT222" s="173"/>
      <c r="BU222" s="173"/>
      <c r="BV222" s="173"/>
      <c r="BW222" s="173"/>
      <c r="BX222" s="173"/>
      <c r="BY222" s="173"/>
      <c r="BZ222" s="173"/>
      <c r="CA222" s="173"/>
      <c r="CB222" s="173"/>
    </row>
    <row r="223" spans="1:80" s="7" customFormat="1" ht="15" customHeight="1" x14ac:dyDescent="0.8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6"/>
      <c r="O223" s="115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19"/>
      <c r="AD223" s="28"/>
      <c r="AE223" s="209"/>
      <c r="AF223" s="209"/>
      <c r="AG223" s="210"/>
      <c r="AH223" s="209"/>
      <c r="AI223" s="209"/>
      <c r="AJ223" s="210"/>
      <c r="AK223" s="209"/>
      <c r="AL223" s="209"/>
      <c r="AM223" s="210"/>
      <c r="AN223" s="13"/>
      <c r="AO223" s="209"/>
      <c r="AP223" s="210"/>
      <c r="AQ223" s="209"/>
      <c r="AR223" s="209"/>
      <c r="AS223" s="210"/>
      <c r="AT223" s="209"/>
      <c r="AU223" s="209"/>
      <c r="AV223" s="210"/>
      <c r="AW223" s="209"/>
      <c r="AX223" s="13"/>
      <c r="AY223" s="13"/>
      <c r="AZ223" s="13"/>
      <c r="BA223" s="209"/>
      <c r="BB223" s="209"/>
      <c r="BC223" s="209"/>
      <c r="BD223" s="13"/>
      <c r="BE223" s="21"/>
      <c r="BF223" s="21"/>
      <c r="BG223" s="9"/>
      <c r="BH223" s="9"/>
      <c r="BI223" s="17"/>
      <c r="BJ223" s="17"/>
      <c r="BK223" s="172"/>
      <c r="BL223" s="172"/>
      <c r="BM223" s="172"/>
      <c r="BN223" s="173"/>
      <c r="BO223" s="173"/>
      <c r="BP223" s="173"/>
      <c r="BQ223" s="173"/>
      <c r="BR223" s="173"/>
      <c r="BS223" s="173"/>
      <c r="BT223" s="173"/>
      <c r="BU223" s="173"/>
      <c r="BV223" s="173"/>
      <c r="BW223" s="173"/>
      <c r="BX223" s="173"/>
      <c r="BY223" s="173"/>
      <c r="BZ223" s="173"/>
      <c r="CA223" s="173"/>
      <c r="CB223" s="173"/>
    </row>
    <row r="224" spans="1:80" s="7" customFormat="1" ht="30.6" customHeight="1" x14ac:dyDescent="0.8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96"/>
      <c r="O224" s="115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19"/>
      <c r="AD224" s="28"/>
      <c r="AE224" s="209"/>
      <c r="AF224" s="209"/>
      <c r="AG224" s="210"/>
      <c r="AH224" s="209"/>
      <c r="AI224" s="209"/>
      <c r="AJ224" s="210"/>
      <c r="AK224" s="209"/>
      <c r="AL224" s="209"/>
      <c r="AM224" s="210"/>
      <c r="AN224" s="13"/>
      <c r="AO224" s="209"/>
      <c r="AP224" s="210"/>
      <c r="AQ224" s="209"/>
      <c r="AR224" s="209"/>
      <c r="AS224" s="210"/>
      <c r="AT224" s="209"/>
      <c r="AU224" s="209"/>
      <c r="AV224" s="210"/>
      <c r="AW224" s="209"/>
      <c r="AX224" s="13"/>
      <c r="AY224" s="13"/>
      <c r="AZ224" s="13"/>
      <c r="BA224" s="209"/>
      <c r="BB224" s="209"/>
      <c r="BC224" s="209"/>
      <c r="BD224" s="13"/>
      <c r="BE224" s="21"/>
      <c r="BF224" s="21"/>
      <c r="BG224" s="9"/>
      <c r="BH224" s="9"/>
      <c r="BI224" s="17"/>
      <c r="BJ224" s="17"/>
      <c r="BK224" s="172"/>
      <c r="BL224" s="172"/>
      <c r="BM224" s="172"/>
      <c r="BN224" s="173"/>
      <c r="BO224" s="173"/>
      <c r="BP224" s="173"/>
      <c r="BQ224" s="173"/>
      <c r="BR224" s="173"/>
      <c r="BS224" s="173"/>
      <c r="BT224" s="173"/>
      <c r="BU224" s="173"/>
      <c r="BV224" s="173"/>
      <c r="BW224" s="173"/>
      <c r="BX224" s="173"/>
      <c r="BY224" s="173"/>
      <c r="BZ224" s="173"/>
      <c r="CA224" s="173"/>
      <c r="CB224" s="173"/>
    </row>
    <row r="225" spans="1:80" s="7" customFormat="1" ht="11.25" customHeight="1" x14ac:dyDescent="0.8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96"/>
      <c r="O225" s="115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19"/>
      <c r="AD225" s="28"/>
      <c r="AE225" s="209"/>
      <c r="AF225" s="209"/>
      <c r="AG225" s="210"/>
      <c r="AH225" s="209"/>
      <c r="AI225" s="209"/>
      <c r="AJ225" s="210"/>
      <c r="AK225" s="209"/>
      <c r="AL225" s="209"/>
      <c r="AM225" s="210"/>
      <c r="AN225" s="13"/>
      <c r="AO225" s="209"/>
      <c r="AP225" s="210"/>
      <c r="AQ225" s="209"/>
      <c r="AR225" s="209"/>
      <c r="AS225" s="210"/>
      <c r="AT225" s="209"/>
      <c r="AU225" s="209"/>
      <c r="AV225" s="210"/>
      <c r="AW225" s="209"/>
      <c r="AX225" s="13"/>
      <c r="AY225" s="13"/>
      <c r="AZ225" s="13"/>
      <c r="BA225" s="209"/>
      <c r="BB225" s="209"/>
      <c r="BC225" s="209"/>
      <c r="BD225" s="13"/>
      <c r="BE225" s="21"/>
      <c r="BF225" s="21"/>
      <c r="BG225" s="9"/>
      <c r="BH225" s="9"/>
      <c r="BI225" s="17"/>
      <c r="BJ225" s="17"/>
      <c r="BK225" s="172"/>
      <c r="BL225" s="172"/>
      <c r="BM225" s="172"/>
      <c r="BN225" s="173"/>
      <c r="BO225" s="173"/>
      <c r="BP225" s="173"/>
      <c r="BQ225" s="173"/>
      <c r="BR225" s="173"/>
      <c r="BS225" s="173"/>
      <c r="BT225" s="173"/>
      <c r="BU225" s="173"/>
      <c r="BV225" s="173"/>
      <c r="BW225" s="173"/>
      <c r="BX225" s="173"/>
      <c r="BY225" s="173"/>
      <c r="BZ225" s="173"/>
      <c r="CA225" s="173"/>
      <c r="CB225" s="173"/>
    </row>
    <row r="226" spans="1:80" s="7" customFormat="1" ht="7.5" customHeight="1" x14ac:dyDescent="0.8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96"/>
      <c r="O226" s="115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19"/>
      <c r="AD226" s="28"/>
      <c r="AE226" s="209"/>
      <c r="AF226" s="209"/>
      <c r="AG226" s="210"/>
      <c r="AH226" s="209"/>
      <c r="AI226" s="209"/>
      <c r="AJ226" s="210"/>
      <c r="AK226" s="209"/>
      <c r="AL226" s="209"/>
      <c r="AM226" s="210"/>
      <c r="AN226" s="13"/>
      <c r="AO226" s="209"/>
      <c r="AP226" s="210"/>
      <c r="AQ226" s="209"/>
      <c r="AR226" s="209"/>
      <c r="AS226" s="210"/>
      <c r="AT226" s="209"/>
      <c r="AU226" s="209"/>
      <c r="AV226" s="210"/>
      <c r="AW226" s="209"/>
      <c r="AX226" s="13"/>
      <c r="AY226" s="13"/>
      <c r="AZ226" s="13"/>
      <c r="BA226" s="209"/>
      <c r="BB226" s="209"/>
      <c r="BC226" s="209"/>
      <c r="BD226" s="13"/>
      <c r="BE226" s="21"/>
      <c r="BF226" s="21"/>
      <c r="BG226" s="9"/>
      <c r="BH226" s="9"/>
      <c r="BI226" s="17"/>
      <c r="BJ226" s="17"/>
      <c r="BK226" s="172"/>
      <c r="BL226" s="172"/>
      <c r="BM226" s="172"/>
      <c r="BN226" s="173"/>
      <c r="BO226" s="173"/>
      <c r="BP226" s="173"/>
      <c r="BQ226" s="173"/>
      <c r="BR226" s="173"/>
      <c r="BS226" s="173"/>
      <c r="BT226" s="173"/>
      <c r="BU226" s="173"/>
      <c r="BV226" s="173"/>
      <c r="BW226" s="173"/>
      <c r="BX226" s="173"/>
      <c r="BY226" s="173"/>
      <c r="BZ226" s="173"/>
      <c r="CA226" s="173"/>
      <c r="CB226" s="173"/>
    </row>
    <row r="227" spans="1:80" ht="30.6" customHeight="1" x14ac:dyDescent="0.9">
      <c r="AC227" s="2"/>
      <c r="AD227" s="3"/>
      <c r="AE227" s="111"/>
      <c r="AF227" s="111"/>
      <c r="AG227" s="211"/>
      <c r="AH227" s="111"/>
      <c r="AI227" s="111"/>
      <c r="AJ227" s="211"/>
      <c r="AK227" s="111"/>
      <c r="AL227" s="111"/>
      <c r="AM227" s="211"/>
      <c r="AN227" s="2"/>
      <c r="AO227" s="111"/>
      <c r="AP227" s="211"/>
      <c r="AQ227" s="111"/>
      <c r="AR227" s="111"/>
      <c r="AS227" s="211"/>
      <c r="AT227" s="111"/>
      <c r="AU227" s="111"/>
      <c r="AV227" s="211"/>
      <c r="AW227" s="111"/>
      <c r="AX227" s="2"/>
      <c r="AY227" s="2"/>
      <c r="AZ227" s="2"/>
      <c r="BA227" s="111"/>
      <c r="BB227" s="111"/>
      <c r="BC227" s="111"/>
      <c r="BD227" s="2"/>
      <c r="BE227" s="3"/>
      <c r="BF227" s="3"/>
      <c r="BG227" s="1"/>
      <c r="BH227" s="1"/>
    </row>
    <row r="228" spans="1:80" ht="24.6" customHeight="1" x14ac:dyDescent="0.9"/>
    <row r="229" spans="1:80" ht="27" customHeight="1" x14ac:dyDescent="0.9"/>
    <row r="230" spans="1:80" ht="25.5" customHeight="1" x14ac:dyDescent="0.9"/>
    <row r="231" spans="1:80" ht="30.6" customHeight="1" x14ac:dyDescent="0.9"/>
    <row r="232" spans="1:80" ht="30.6" customHeight="1" x14ac:dyDescent="0.9"/>
    <row r="233" spans="1:80" ht="27" customHeight="1" x14ac:dyDescent="0.9"/>
    <row r="234" spans="1:80" ht="24.6" customHeight="1" x14ac:dyDescent="0.9"/>
    <row r="235" spans="1:80" ht="27" customHeight="1" x14ac:dyDescent="0.9"/>
    <row r="236" spans="1:80" ht="24.6" customHeight="1" x14ac:dyDescent="0.9"/>
    <row r="237" spans="1:80" ht="27" customHeight="1" x14ac:dyDescent="0.9"/>
    <row r="238" spans="1:80" ht="30.6" customHeight="1" x14ac:dyDescent="0.9"/>
    <row r="239" spans="1:80" ht="33" customHeight="1" x14ac:dyDescent="0.9"/>
    <row r="240" spans="1:80" ht="27" customHeight="1" x14ac:dyDescent="0.9"/>
    <row r="241" ht="24.6" customHeight="1" x14ac:dyDescent="0.9"/>
    <row r="242" ht="27" customHeight="1" x14ac:dyDescent="0.9"/>
    <row r="243" ht="24.6" customHeight="1" x14ac:dyDescent="0.9"/>
    <row r="244" ht="27" customHeight="1" x14ac:dyDescent="0.9"/>
    <row r="245" ht="30.6" customHeight="1" x14ac:dyDescent="0.9"/>
    <row r="246" ht="24.6" customHeight="1" x14ac:dyDescent="0.9"/>
    <row r="247" ht="24.6" customHeight="1" x14ac:dyDescent="0.9"/>
    <row r="248" ht="27" customHeight="1" x14ac:dyDescent="0.9"/>
    <row r="249" ht="30.6" customHeight="1" x14ac:dyDescent="0.9"/>
    <row r="250" ht="30" customHeight="1" x14ac:dyDescent="0.9"/>
  </sheetData>
  <mergeCells count="1204">
    <mergeCell ref="BE176:BI176"/>
    <mergeCell ref="BN133:BR133"/>
    <mergeCell ref="BN134:BR134"/>
    <mergeCell ref="BN72:BR72"/>
    <mergeCell ref="BN73:BR73"/>
    <mergeCell ref="BN74:BR74"/>
    <mergeCell ref="BN75:BS75"/>
    <mergeCell ref="R127:S127"/>
    <mergeCell ref="X127:Y127"/>
    <mergeCell ref="X134:Y134"/>
    <mergeCell ref="V135:W135"/>
    <mergeCell ref="AH133:AJ133"/>
    <mergeCell ref="B91:M91"/>
    <mergeCell ref="Z124:AA124"/>
    <mergeCell ref="Z123:AA123"/>
    <mergeCell ref="BH88:BI88"/>
    <mergeCell ref="V119:W119"/>
    <mergeCell ref="AB133:AD133"/>
    <mergeCell ref="AV131:AV132"/>
    <mergeCell ref="T123:U123"/>
    <mergeCell ref="X123:Y123"/>
    <mergeCell ref="BH130:BI130"/>
    <mergeCell ref="BN132:BS132"/>
    <mergeCell ref="V130:W130"/>
    <mergeCell ref="V125:W125"/>
    <mergeCell ref="BH76:BI76"/>
    <mergeCell ref="A97:F97"/>
    <mergeCell ref="H97:I97"/>
    <mergeCell ref="AF97:AK97"/>
    <mergeCell ref="L144:N145"/>
    <mergeCell ref="I144:K145"/>
    <mergeCell ref="BD12:BD14"/>
    <mergeCell ref="BE12:BE14"/>
    <mergeCell ref="BF12:BF14"/>
    <mergeCell ref="BG12:BG14"/>
    <mergeCell ref="BH12:BH14"/>
    <mergeCell ref="BI12:BI14"/>
    <mergeCell ref="R131:S132"/>
    <mergeCell ref="T131:U132"/>
    <mergeCell ref="AE131:AE132"/>
    <mergeCell ref="AF131:AF132"/>
    <mergeCell ref="AH131:AH132"/>
    <mergeCell ref="AI131:AI132"/>
    <mergeCell ref="AK131:AL132"/>
    <mergeCell ref="AM131:AM132"/>
    <mergeCell ref="AO131:AO132"/>
    <mergeCell ref="AP131:AP132"/>
    <mergeCell ref="AR131:AR132"/>
    <mergeCell ref="AS131:AS132"/>
    <mergeCell ref="AU131:AU132"/>
    <mergeCell ref="X32:Y32"/>
    <mergeCell ref="T35:U35"/>
    <mergeCell ref="AK125:AL125"/>
    <mergeCell ref="BH83:BI83"/>
    <mergeCell ref="BH82:BI82"/>
    <mergeCell ref="V131:W132"/>
    <mergeCell ref="X131:Y132"/>
    <mergeCell ref="Z131:AA132"/>
    <mergeCell ref="AB131:AB132"/>
    <mergeCell ref="BH123:BI123"/>
    <mergeCell ref="AQ96:BH96"/>
    <mergeCell ref="BG101:BG104"/>
    <mergeCell ref="BF131:BF132"/>
    <mergeCell ref="F144:H145"/>
    <mergeCell ref="A144:E145"/>
    <mergeCell ref="A143:E143"/>
    <mergeCell ref="F143:H143"/>
    <mergeCell ref="I143:K143"/>
    <mergeCell ref="L143:N143"/>
    <mergeCell ref="AU141:BI141"/>
    <mergeCell ref="AU142:BI145"/>
    <mergeCell ref="P131:Q132"/>
    <mergeCell ref="DK187:DW187"/>
    <mergeCell ref="BH81:BI81"/>
    <mergeCell ref="BH117:BI117"/>
    <mergeCell ref="BH80:BI80"/>
    <mergeCell ref="A187:BE187"/>
    <mergeCell ref="BF187:DJ187"/>
    <mergeCell ref="BH131:BI132"/>
    <mergeCell ref="BC131:BC132"/>
    <mergeCell ref="AZ131:AZ132"/>
    <mergeCell ref="V118:W118"/>
    <mergeCell ref="AJ131:AJ132"/>
    <mergeCell ref="AN131:AN132"/>
    <mergeCell ref="AQ131:AQ132"/>
    <mergeCell ref="V107:W107"/>
    <mergeCell ref="BG131:BG132"/>
    <mergeCell ref="A131:O132"/>
    <mergeCell ref="C172:BD172"/>
    <mergeCell ref="A172:B172"/>
    <mergeCell ref="BN131:BR131"/>
    <mergeCell ref="AM97:AN97"/>
    <mergeCell ref="A176:B176"/>
    <mergeCell ref="T130:U130"/>
    <mergeCell ref="T124:U124"/>
    <mergeCell ref="AK116:AL116"/>
    <mergeCell ref="BH64:BI64"/>
    <mergeCell ref="BH67:BI67"/>
    <mergeCell ref="BH84:BI84"/>
    <mergeCell ref="BH85:BI85"/>
    <mergeCell ref="BH109:BI109"/>
    <mergeCell ref="BH118:BI118"/>
    <mergeCell ref="BD57:BF57"/>
    <mergeCell ref="AB56:AG56"/>
    <mergeCell ref="P56:Q58"/>
    <mergeCell ref="AX57:AZ57"/>
    <mergeCell ref="R123:S123"/>
    <mergeCell ref="BH47:BI47"/>
    <mergeCell ref="AR57:AT57"/>
    <mergeCell ref="X87:Y87"/>
    <mergeCell ref="T83:U83"/>
    <mergeCell ref="AB57:AD57"/>
    <mergeCell ref="P69:Q69"/>
    <mergeCell ref="P118:Q118"/>
    <mergeCell ref="T126:U126"/>
    <mergeCell ref="P129:Q129"/>
    <mergeCell ref="T63:U63"/>
    <mergeCell ref="P126:Q126"/>
    <mergeCell ref="Z126:AA126"/>
    <mergeCell ref="T68:U68"/>
    <mergeCell ref="T72:U72"/>
    <mergeCell ref="X92:Y92"/>
    <mergeCell ref="X121:Y121"/>
    <mergeCell ref="V109:W109"/>
    <mergeCell ref="V111:W111"/>
    <mergeCell ref="X125:Y125"/>
    <mergeCell ref="Z109:AA109"/>
    <mergeCell ref="Z107:AA107"/>
    <mergeCell ref="A12:A14"/>
    <mergeCell ref="H96:M96"/>
    <mergeCell ref="T33:U33"/>
    <mergeCell ref="Z34:AA34"/>
    <mergeCell ref="Z32:AA32"/>
    <mergeCell ref="BH39:BI39"/>
    <mergeCell ref="BH38:BI38"/>
    <mergeCell ref="BH43:BI43"/>
    <mergeCell ref="X109:Y109"/>
    <mergeCell ref="X111:Y111"/>
    <mergeCell ref="BH41:BI41"/>
    <mergeCell ref="V121:W121"/>
    <mergeCell ref="BH34:BI34"/>
    <mergeCell ref="BH35:BI35"/>
    <mergeCell ref="BH33:BI33"/>
    <mergeCell ref="BG55:BG58"/>
    <mergeCell ref="P34:Q34"/>
    <mergeCell ref="R56:S58"/>
    <mergeCell ref="T36:U36"/>
    <mergeCell ref="T119:U119"/>
    <mergeCell ref="T116:U116"/>
    <mergeCell ref="Z90:AA90"/>
    <mergeCell ref="P66:Q66"/>
    <mergeCell ref="P67:Q67"/>
    <mergeCell ref="X36:Y36"/>
    <mergeCell ref="X52:Y52"/>
    <mergeCell ref="T43:U43"/>
    <mergeCell ref="AK104:AL104"/>
    <mergeCell ref="T41:U41"/>
    <mergeCell ref="R118:S118"/>
    <mergeCell ref="P79:Q79"/>
    <mergeCell ref="R33:S33"/>
    <mergeCell ref="R34:S34"/>
    <mergeCell ref="R84:S84"/>
    <mergeCell ref="AB27:AG27"/>
    <mergeCell ref="N26:N29"/>
    <mergeCell ref="O26:O29"/>
    <mergeCell ref="Z28:AA29"/>
    <mergeCell ref="P30:Q30"/>
    <mergeCell ref="R39:S39"/>
    <mergeCell ref="B33:M33"/>
    <mergeCell ref="B32:M32"/>
    <mergeCell ref="Z38:AA38"/>
    <mergeCell ref="R32:S32"/>
    <mergeCell ref="P31:Q31"/>
    <mergeCell ref="R31:S31"/>
    <mergeCell ref="T32:U32"/>
    <mergeCell ref="B37:M37"/>
    <mergeCell ref="P37:Q37"/>
    <mergeCell ref="R37:S37"/>
    <mergeCell ref="T37:U37"/>
    <mergeCell ref="V37:W37"/>
    <mergeCell ref="X39:Y39"/>
    <mergeCell ref="V33:W33"/>
    <mergeCell ref="T38:U38"/>
    <mergeCell ref="R36:S36"/>
    <mergeCell ref="P33:Q33"/>
    <mergeCell ref="P35:Q35"/>
    <mergeCell ref="P38:Q38"/>
    <mergeCell ref="T34:U34"/>
    <mergeCell ref="B35:M35"/>
    <mergeCell ref="X33:Y33"/>
    <mergeCell ref="V31:W31"/>
    <mergeCell ref="Z35:AA35"/>
    <mergeCell ref="T31:U31"/>
    <mergeCell ref="P32:Q32"/>
    <mergeCell ref="AX131:AX132"/>
    <mergeCell ref="X133:Y133"/>
    <mergeCell ref="AE134:AG134"/>
    <mergeCell ref="T129:U129"/>
    <mergeCell ref="Z40:AA40"/>
    <mergeCell ref="B7:G7"/>
    <mergeCell ref="AO12:AS12"/>
    <mergeCell ref="AX12:BA12"/>
    <mergeCell ref="BA57:BC57"/>
    <mergeCell ref="BC12:BC14"/>
    <mergeCell ref="V30:W30"/>
    <mergeCell ref="K12:N12"/>
    <mergeCell ref="O12:S12"/>
    <mergeCell ref="T12:W12"/>
    <mergeCell ref="X12:Z12"/>
    <mergeCell ref="AA12:AE12"/>
    <mergeCell ref="AF12:AJ12"/>
    <mergeCell ref="AH57:AJ57"/>
    <mergeCell ref="B38:M38"/>
    <mergeCell ref="AE57:AG57"/>
    <mergeCell ref="AB55:BF55"/>
    <mergeCell ref="B39:M39"/>
    <mergeCell ref="Z43:AA43"/>
    <mergeCell ref="R30:S30"/>
    <mergeCell ref="B43:M43"/>
    <mergeCell ref="X38:Y38"/>
    <mergeCell ref="X35:Y35"/>
    <mergeCell ref="R27:S29"/>
    <mergeCell ref="B36:M36"/>
    <mergeCell ref="T52:U52"/>
    <mergeCell ref="B34:M34"/>
    <mergeCell ref="B26:M29"/>
    <mergeCell ref="T85:U85"/>
    <mergeCell ref="R69:S69"/>
    <mergeCell ref="AO57:AQ57"/>
    <mergeCell ref="X135:Y135"/>
    <mergeCell ref="B126:M126"/>
    <mergeCell ref="Z135:AA135"/>
    <mergeCell ref="V144:AA144"/>
    <mergeCell ref="Z129:AA129"/>
    <mergeCell ref="Z130:AA130"/>
    <mergeCell ref="AO133:AQ133"/>
    <mergeCell ref="A154:B154"/>
    <mergeCell ref="BA134:BC134"/>
    <mergeCell ref="AO56:AT56"/>
    <mergeCell ref="P107:Q107"/>
    <mergeCell ref="B79:M79"/>
    <mergeCell ref="Z81:AA81"/>
    <mergeCell ref="AY131:AY132"/>
    <mergeCell ref="BA131:BA132"/>
    <mergeCell ref="AC131:AC132"/>
    <mergeCell ref="R129:S129"/>
    <mergeCell ref="O145:U145"/>
    <mergeCell ref="T135:U135"/>
    <mergeCell ref="AD131:AD132"/>
    <mergeCell ref="AK129:AL129"/>
    <mergeCell ref="B130:M130"/>
    <mergeCell ref="X130:Y130"/>
    <mergeCell ref="B129:M129"/>
    <mergeCell ref="R135:S135"/>
    <mergeCell ref="A133:O133"/>
    <mergeCell ref="R130:S130"/>
    <mergeCell ref="A137:O137"/>
    <mergeCell ref="AW131:AW132"/>
    <mergeCell ref="C176:BD176"/>
    <mergeCell ref="AO137:AQ137"/>
    <mergeCell ref="A142:E142"/>
    <mergeCell ref="O144:U144"/>
    <mergeCell ref="A26:A29"/>
    <mergeCell ref="T86:U86"/>
    <mergeCell ref="AK141:AT141"/>
    <mergeCell ref="P130:Q130"/>
    <mergeCell ref="BB131:BB132"/>
    <mergeCell ref="BD131:BD132"/>
    <mergeCell ref="BE131:BE132"/>
    <mergeCell ref="S1:AS1"/>
    <mergeCell ref="P27:Q29"/>
    <mergeCell ref="P26:AA26"/>
    <mergeCell ref="T27:AA27"/>
    <mergeCell ref="T28:U29"/>
    <mergeCell ref="V28:W29"/>
    <mergeCell ref="X28:Y29"/>
    <mergeCell ref="AK28:AN28"/>
    <mergeCell ref="W23:AG23"/>
    <mergeCell ref="AK12:AN12"/>
    <mergeCell ref="X82:Y82"/>
    <mergeCell ref="V82:W82"/>
    <mergeCell ref="X81:Y81"/>
    <mergeCell ref="X90:Y90"/>
    <mergeCell ref="Z80:AA80"/>
    <mergeCell ref="X85:Y85"/>
    <mergeCell ref="T93:U93"/>
    <mergeCell ref="V93:W93"/>
    <mergeCell ref="P86:Q86"/>
    <mergeCell ref="P75:Q75"/>
    <mergeCell ref="R72:S72"/>
    <mergeCell ref="C166:BD166"/>
    <mergeCell ref="BE166:BI166"/>
    <mergeCell ref="A167:B167"/>
    <mergeCell ref="C167:BD167"/>
    <mergeCell ref="V129:W129"/>
    <mergeCell ref="AH137:AJ137"/>
    <mergeCell ref="AH134:AJ134"/>
    <mergeCell ref="Z136:AA136"/>
    <mergeCell ref="AK142:AM142"/>
    <mergeCell ref="AF143:AJ143"/>
    <mergeCell ref="C185:BD185"/>
    <mergeCell ref="R133:S133"/>
    <mergeCell ref="X129:Y129"/>
    <mergeCell ref="R134:S134"/>
    <mergeCell ref="R136:S136"/>
    <mergeCell ref="AH136:AJ136"/>
    <mergeCell ref="AX133:AZ133"/>
    <mergeCell ref="AK133:AN133"/>
    <mergeCell ref="AE133:AG133"/>
    <mergeCell ref="Z133:AA133"/>
    <mergeCell ref="P133:Q133"/>
    <mergeCell ref="T133:U133"/>
    <mergeCell ref="L142:N142"/>
    <mergeCell ref="A141:N141"/>
    <mergeCell ref="AQ142:AT142"/>
    <mergeCell ref="C151:BD151"/>
    <mergeCell ref="V133:W133"/>
    <mergeCell ref="C182:BD182"/>
    <mergeCell ref="A134:O134"/>
    <mergeCell ref="T134:U134"/>
    <mergeCell ref="C177:BD177"/>
    <mergeCell ref="C168:BD168"/>
    <mergeCell ref="H194:I194"/>
    <mergeCell ref="AM204:AN204"/>
    <mergeCell ref="H199:I199"/>
    <mergeCell ref="P137:Q137"/>
    <mergeCell ref="BE174:BI174"/>
    <mergeCell ref="AU136:AW136"/>
    <mergeCell ref="T53:U53"/>
    <mergeCell ref="AM194:AN194"/>
    <mergeCell ref="AM199:AN199"/>
    <mergeCell ref="P136:Q136"/>
    <mergeCell ref="BA136:BC136"/>
    <mergeCell ref="A150:B150"/>
    <mergeCell ref="A155:B155"/>
    <mergeCell ref="A212:F212"/>
    <mergeCell ref="A213:F213"/>
    <mergeCell ref="AF207:AK207"/>
    <mergeCell ref="A200:F200"/>
    <mergeCell ref="A201:F201"/>
    <mergeCell ref="AF191:BC191"/>
    <mergeCell ref="AF192:AK192"/>
    <mergeCell ref="AM192:BF192"/>
    <mergeCell ref="AF193:AK193"/>
    <mergeCell ref="A188:BI188"/>
    <mergeCell ref="A199:F199"/>
    <mergeCell ref="AF200:AK200"/>
    <mergeCell ref="AF199:AK199"/>
    <mergeCell ref="A198:F198"/>
    <mergeCell ref="Z137:AA137"/>
    <mergeCell ref="C171:BD171"/>
    <mergeCell ref="BE172:BI172"/>
    <mergeCell ref="A178:B178"/>
    <mergeCell ref="A166:B166"/>
    <mergeCell ref="R41:S41"/>
    <mergeCell ref="R35:S35"/>
    <mergeCell ref="B63:M63"/>
    <mergeCell ref="B45:M45"/>
    <mergeCell ref="T44:U44"/>
    <mergeCell ref="R43:S43"/>
    <mergeCell ref="B46:M46"/>
    <mergeCell ref="A216:S216"/>
    <mergeCell ref="AM203:AR203"/>
    <mergeCell ref="AF195:AK195"/>
    <mergeCell ref="AF198:AK198"/>
    <mergeCell ref="AF213:AK213"/>
    <mergeCell ref="A207:F207"/>
    <mergeCell ref="A191:Y191"/>
    <mergeCell ref="AF197:AK197"/>
    <mergeCell ref="AF194:AK194"/>
    <mergeCell ref="AM197:BF197"/>
    <mergeCell ref="AF196:BF196"/>
    <mergeCell ref="AF203:AK203"/>
    <mergeCell ref="AF208:BE208"/>
    <mergeCell ref="AF202:BG202"/>
    <mergeCell ref="AM209:AR209"/>
    <mergeCell ref="A205:F205"/>
    <mergeCell ref="AF206:AK206"/>
    <mergeCell ref="AF210:AK210"/>
    <mergeCell ref="AF209:AK209"/>
    <mergeCell ref="A192:F192"/>
    <mergeCell ref="A203:P203"/>
    <mergeCell ref="A194:F194"/>
    <mergeCell ref="A195:F195"/>
    <mergeCell ref="A202:U202"/>
    <mergeCell ref="A214:F214"/>
    <mergeCell ref="T57:U58"/>
    <mergeCell ref="X57:Y58"/>
    <mergeCell ref="Z57:AA58"/>
    <mergeCell ref="X47:Y47"/>
    <mergeCell ref="X48:Y48"/>
    <mergeCell ref="T50:U50"/>
    <mergeCell ref="R50:S50"/>
    <mergeCell ref="P44:Q44"/>
    <mergeCell ref="B30:M30"/>
    <mergeCell ref="R52:S52"/>
    <mergeCell ref="P39:Q39"/>
    <mergeCell ref="V35:W35"/>
    <mergeCell ref="T30:U30"/>
    <mergeCell ref="X30:Y30"/>
    <mergeCell ref="B67:M67"/>
    <mergeCell ref="B40:M40"/>
    <mergeCell ref="V38:W38"/>
    <mergeCell ref="B64:M64"/>
    <mergeCell ref="R63:S63"/>
    <mergeCell ref="R53:S53"/>
    <mergeCell ref="P51:Q51"/>
    <mergeCell ref="P47:Q47"/>
    <mergeCell ref="P48:Q48"/>
    <mergeCell ref="B66:M66"/>
    <mergeCell ref="T40:U40"/>
    <mergeCell ref="R40:S40"/>
    <mergeCell ref="P40:Q40"/>
    <mergeCell ref="V36:W36"/>
    <mergeCell ref="B31:M31"/>
    <mergeCell ref="B41:M41"/>
    <mergeCell ref="P43:Q43"/>
    <mergeCell ref="P41:Q41"/>
    <mergeCell ref="P61:Q61"/>
    <mergeCell ref="P62:Q62"/>
    <mergeCell ref="P111:Q111"/>
    <mergeCell ref="T109:U109"/>
    <mergeCell ref="P93:Q93"/>
    <mergeCell ref="R119:S119"/>
    <mergeCell ref="P119:Q119"/>
    <mergeCell ref="T125:U125"/>
    <mergeCell ref="R38:S38"/>
    <mergeCell ref="V46:W46"/>
    <mergeCell ref="B50:M50"/>
    <mergeCell ref="B59:M59"/>
    <mergeCell ref="B65:M65"/>
    <mergeCell ref="T65:U65"/>
    <mergeCell ref="V52:W52"/>
    <mergeCell ref="T46:U46"/>
    <mergeCell ref="B53:M53"/>
    <mergeCell ref="T47:U47"/>
    <mergeCell ref="P49:Q49"/>
    <mergeCell ref="T64:U64"/>
    <mergeCell ref="V41:W41"/>
    <mergeCell ref="B48:M48"/>
    <mergeCell ref="B60:M60"/>
    <mergeCell ref="B61:M61"/>
    <mergeCell ref="B62:M62"/>
    <mergeCell ref="B49:M49"/>
    <mergeCell ref="B44:M44"/>
    <mergeCell ref="B51:M51"/>
    <mergeCell ref="B47:M47"/>
    <mergeCell ref="O55:O58"/>
    <mergeCell ref="P55:AA55"/>
    <mergeCell ref="V57:W58"/>
    <mergeCell ref="B88:M88"/>
    <mergeCell ref="V59:W59"/>
    <mergeCell ref="B83:M83"/>
    <mergeCell ref="P123:Q123"/>
    <mergeCell ref="B116:M116"/>
    <mergeCell ref="R116:S116"/>
    <mergeCell ref="B115:M115"/>
    <mergeCell ref="B110:M110"/>
    <mergeCell ref="A55:A58"/>
    <mergeCell ref="B55:M58"/>
    <mergeCell ref="P125:Q125"/>
    <mergeCell ref="P84:Q84"/>
    <mergeCell ref="A101:A104"/>
    <mergeCell ref="T111:U111"/>
    <mergeCell ref="B111:M111"/>
    <mergeCell ref="T113:U113"/>
    <mergeCell ref="T90:U90"/>
    <mergeCell ref="R121:S121"/>
    <mergeCell ref="P113:Q113"/>
    <mergeCell ref="R106:S106"/>
    <mergeCell ref="P82:Q82"/>
    <mergeCell ref="R85:S85"/>
    <mergeCell ref="B82:M82"/>
    <mergeCell ref="R113:S113"/>
    <mergeCell ref="T106:U106"/>
    <mergeCell ref="P87:Q87"/>
    <mergeCell ref="R109:S109"/>
    <mergeCell ref="T107:U107"/>
    <mergeCell ref="T121:U121"/>
    <mergeCell ref="P121:Q121"/>
    <mergeCell ref="T118:U118"/>
    <mergeCell ref="P60:Q60"/>
    <mergeCell ref="Z125:AA125"/>
    <mergeCell ref="B117:M117"/>
    <mergeCell ref="R111:S111"/>
    <mergeCell ref="B125:M125"/>
    <mergeCell ref="B113:M113"/>
    <mergeCell ref="B92:M92"/>
    <mergeCell ref="X116:Y116"/>
    <mergeCell ref="V116:W116"/>
    <mergeCell ref="Z122:AA122"/>
    <mergeCell ref="X122:Y122"/>
    <mergeCell ref="P108:Q108"/>
    <mergeCell ref="X124:Y124"/>
    <mergeCell ref="Z89:AA89"/>
    <mergeCell ref="X118:Y118"/>
    <mergeCell ref="R70:S70"/>
    <mergeCell ref="B52:M52"/>
    <mergeCell ref="B85:M85"/>
    <mergeCell ref="B90:M90"/>
    <mergeCell ref="V120:W120"/>
    <mergeCell ref="T81:U81"/>
    <mergeCell ref="R81:S81"/>
    <mergeCell ref="B84:M84"/>
    <mergeCell ref="X84:Y84"/>
    <mergeCell ref="R86:S86"/>
    <mergeCell ref="T71:U71"/>
    <mergeCell ref="P81:Q81"/>
    <mergeCell ref="V80:W80"/>
    <mergeCell ref="V122:W122"/>
    <mergeCell ref="T122:U122"/>
    <mergeCell ref="Z119:AA119"/>
    <mergeCell ref="X119:Y119"/>
    <mergeCell ref="Z120:AA120"/>
    <mergeCell ref="R102:S104"/>
    <mergeCell ref="X89:Y89"/>
    <mergeCell ref="B124:M124"/>
    <mergeCell ref="T112:U112"/>
    <mergeCell ref="V112:W112"/>
    <mergeCell ref="R115:S115"/>
    <mergeCell ref="T115:U115"/>
    <mergeCell ref="R90:S90"/>
    <mergeCell ref="R120:S120"/>
    <mergeCell ref="V92:W92"/>
    <mergeCell ref="P106:Q106"/>
    <mergeCell ref="B108:M108"/>
    <mergeCell ref="B114:M114"/>
    <mergeCell ref="P109:Q109"/>
    <mergeCell ref="P124:Q124"/>
    <mergeCell ref="P92:Q92"/>
    <mergeCell ref="R117:S117"/>
    <mergeCell ref="B122:M122"/>
    <mergeCell ref="P91:Q91"/>
    <mergeCell ref="V124:W124"/>
    <mergeCell ref="T102:AA102"/>
    <mergeCell ref="B112:M112"/>
    <mergeCell ref="B105:M105"/>
    <mergeCell ref="F12:J12"/>
    <mergeCell ref="P53:Q53"/>
    <mergeCell ref="B127:M127"/>
    <mergeCell ref="Z108:AA108"/>
    <mergeCell ref="Z121:AA121"/>
    <mergeCell ref="B12:E12"/>
    <mergeCell ref="Z103:AA104"/>
    <mergeCell ref="Z117:AA117"/>
    <mergeCell ref="B118:M118"/>
    <mergeCell ref="T103:U104"/>
    <mergeCell ref="V113:W113"/>
    <mergeCell ref="X113:Y113"/>
    <mergeCell ref="Z106:AA106"/>
    <mergeCell ref="Z93:AA93"/>
    <mergeCell ref="Z79:AA79"/>
    <mergeCell ref="Z71:AA71"/>
    <mergeCell ref="W21:AF21"/>
    <mergeCell ref="Z92:AA92"/>
    <mergeCell ref="Z82:AA82"/>
    <mergeCell ref="R124:S124"/>
    <mergeCell ref="A95:X95"/>
    <mergeCell ref="T120:U120"/>
    <mergeCell ref="P90:Q90"/>
    <mergeCell ref="B121:M121"/>
    <mergeCell ref="B119:M119"/>
    <mergeCell ref="P120:Q120"/>
    <mergeCell ref="B87:M87"/>
    <mergeCell ref="X126:Y126"/>
    <mergeCell ref="V126:W126"/>
    <mergeCell ref="P102:Q104"/>
    <mergeCell ref="O101:O104"/>
    <mergeCell ref="B123:M123"/>
    <mergeCell ref="B68:M68"/>
    <mergeCell ref="R125:S125"/>
    <mergeCell ref="Z88:AA88"/>
    <mergeCell ref="X88:Y88"/>
    <mergeCell ref="R45:S45"/>
    <mergeCell ref="R44:S44"/>
    <mergeCell ref="R51:S51"/>
    <mergeCell ref="R47:S47"/>
    <mergeCell ref="R48:S48"/>
    <mergeCell ref="R60:S60"/>
    <mergeCell ref="R61:S61"/>
    <mergeCell ref="R62:S62"/>
    <mergeCell ref="R49:S49"/>
    <mergeCell ref="T49:U49"/>
    <mergeCell ref="T66:U66"/>
    <mergeCell ref="T59:U59"/>
    <mergeCell ref="R59:S59"/>
    <mergeCell ref="P59:Q59"/>
    <mergeCell ref="T51:U51"/>
    <mergeCell ref="T48:U48"/>
    <mergeCell ref="T60:U60"/>
    <mergeCell ref="R66:S66"/>
    <mergeCell ref="T61:U61"/>
    <mergeCell ref="T62:U62"/>
    <mergeCell ref="X117:Y117"/>
    <mergeCell ref="R122:S122"/>
    <mergeCell ref="X49:Y49"/>
    <mergeCell ref="Z64:AA64"/>
    <mergeCell ref="Z52:AA52"/>
    <mergeCell ref="Z46:AA46"/>
    <mergeCell ref="X46:Y46"/>
    <mergeCell ref="V83:W83"/>
    <mergeCell ref="Z39:AA39"/>
    <mergeCell ref="AK46:AL46"/>
    <mergeCell ref="AK45:AL45"/>
    <mergeCell ref="P50:Q50"/>
    <mergeCell ref="P65:Q65"/>
    <mergeCell ref="P45:Q45"/>
    <mergeCell ref="T45:U45"/>
    <mergeCell ref="AK121:AL121"/>
    <mergeCell ref="AK107:AL107"/>
    <mergeCell ref="P115:Q115"/>
    <mergeCell ref="P105:Q105"/>
    <mergeCell ref="B107:M107"/>
    <mergeCell ref="B106:M106"/>
    <mergeCell ref="P116:Q116"/>
    <mergeCell ref="R46:S46"/>
    <mergeCell ref="P46:Q46"/>
    <mergeCell ref="V108:W108"/>
    <mergeCell ref="V63:W63"/>
    <mergeCell ref="V70:W70"/>
    <mergeCell ref="V69:W69"/>
    <mergeCell ref="Z85:AA85"/>
    <mergeCell ref="X80:Y80"/>
    <mergeCell ref="R114:S114"/>
    <mergeCell ref="T80:U80"/>
    <mergeCell ref="V114:W114"/>
    <mergeCell ref="X114:Y114"/>
    <mergeCell ref="T114:U114"/>
    <mergeCell ref="AK90:AL90"/>
    <mergeCell ref="AK85:AL85"/>
    <mergeCell ref="AK83:AL83"/>
    <mergeCell ref="N96:V96"/>
    <mergeCell ref="P114:Q114"/>
    <mergeCell ref="AX28:AZ28"/>
    <mergeCell ref="V40:W40"/>
    <mergeCell ref="X41:Y41"/>
    <mergeCell ref="R68:S68"/>
    <mergeCell ref="P64:Q64"/>
    <mergeCell ref="P63:Q63"/>
    <mergeCell ref="R64:S64"/>
    <mergeCell ref="AK29:AL29"/>
    <mergeCell ref="AK111:AL111"/>
    <mergeCell ref="AR28:AT28"/>
    <mergeCell ref="AE28:AG28"/>
    <mergeCell ref="X31:Y31"/>
    <mergeCell ref="AO28:AQ28"/>
    <mergeCell ref="BA28:BC28"/>
    <mergeCell ref="V32:W32"/>
    <mergeCell ref="AK43:AL43"/>
    <mergeCell ref="AK33:AL33"/>
    <mergeCell ref="AH28:AJ28"/>
    <mergeCell ref="AB28:AD28"/>
    <mergeCell ref="Z69:AA69"/>
    <mergeCell ref="Z70:AA70"/>
    <mergeCell ref="T39:U39"/>
    <mergeCell ref="P52:Q52"/>
    <mergeCell ref="P36:Q36"/>
    <mergeCell ref="R91:S91"/>
    <mergeCell ref="T91:U91"/>
    <mergeCell ref="Z75:AA75"/>
    <mergeCell ref="AH56:AN56"/>
    <mergeCell ref="AK58:AL58"/>
    <mergeCell ref="Z30:AA30"/>
    <mergeCell ref="Z36:AA36"/>
    <mergeCell ref="X34:Y34"/>
    <mergeCell ref="BH62:BI62"/>
    <mergeCell ref="BA103:BC103"/>
    <mergeCell ref="T67:U67"/>
    <mergeCell ref="V115:W115"/>
    <mergeCell ref="BA27:BF27"/>
    <mergeCell ref="AH27:AN27"/>
    <mergeCell ref="Z112:AA112"/>
    <mergeCell ref="AB101:BF101"/>
    <mergeCell ref="Z84:AA84"/>
    <mergeCell ref="X93:Y93"/>
    <mergeCell ref="Z31:AA31"/>
    <mergeCell ref="Z33:AA33"/>
    <mergeCell ref="V79:W79"/>
    <mergeCell ref="V39:W39"/>
    <mergeCell ref="V34:W34"/>
    <mergeCell ref="V43:W43"/>
    <mergeCell ref="X43:Y43"/>
    <mergeCell ref="Z45:AA45"/>
    <mergeCell ref="X45:Y45"/>
    <mergeCell ref="V45:W45"/>
    <mergeCell ref="X67:Y67"/>
    <mergeCell ref="X68:Y68"/>
    <mergeCell ref="Z72:AA72"/>
    <mergeCell ref="V64:W64"/>
    <mergeCell ref="V66:W66"/>
    <mergeCell ref="V67:W67"/>
    <mergeCell ref="V68:W68"/>
    <mergeCell ref="AK67:AL67"/>
    <mergeCell ref="X71:Y71"/>
    <mergeCell ref="Z65:AA65"/>
    <mergeCell ref="AK39:AL39"/>
    <mergeCell ref="X40:Y40"/>
    <mergeCell ref="V71:W71"/>
    <mergeCell ref="Z83:AA83"/>
    <mergeCell ref="X64:Y64"/>
    <mergeCell ref="AK48:AL48"/>
    <mergeCell ref="V44:W44"/>
    <mergeCell ref="V51:W51"/>
    <mergeCell ref="V47:W47"/>
    <mergeCell ref="V48:W48"/>
    <mergeCell ref="V49:W49"/>
    <mergeCell ref="X61:Y61"/>
    <mergeCell ref="V53:W53"/>
    <mergeCell ref="X53:Y53"/>
    <mergeCell ref="V62:W62"/>
    <mergeCell ref="V61:W61"/>
    <mergeCell ref="AK71:AL71"/>
    <mergeCell ref="Z59:AA59"/>
    <mergeCell ref="X59:Y59"/>
    <mergeCell ref="X44:Y44"/>
    <mergeCell ref="V81:W81"/>
    <mergeCell ref="V75:W75"/>
    <mergeCell ref="X60:Y60"/>
    <mergeCell ref="X62:Y62"/>
    <mergeCell ref="Z50:AA50"/>
    <mergeCell ref="X50:Y50"/>
    <mergeCell ref="V50:W50"/>
    <mergeCell ref="X66:Y66"/>
    <mergeCell ref="T56:AA56"/>
    <mergeCell ref="Z86:AA86"/>
    <mergeCell ref="V89:W89"/>
    <mergeCell ref="AK89:AL89"/>
    <mergeCell ref="AK112:AL112"/>
    <mergeCell ref="V60:W60"/>
    <mergeCell ref="AK75:AL75"/>
    <mergeCell ref="T84:U84"/>
    <mergeCell ref="X86:Y86"/>
    <mergeCell ref="BA56:BF56"/>
    <mergeCell ref="AK80:AL80"/>
    <mergeCell ref="AK113:AL113"/>
    <mergeCell ref="T74:U74"/>
    <mergeCell ref="Z87:AA87"/>
    <mergeCell ref="AF96:AK96"/>
    <mergeCell ref="AF95:BF95"/>
    <mergeCell ref="X107:Y107"/>
    <mergeCell ref="T105:U105"/>
    <mergeCell ref="AK106:AL106"/>
    <mergeCell ref="X79:Y79"/>
    <mergeCell ref="X69:Y69"/>
    <mergeCell ref="T89:U89"/>
    <mergeCell ref="T108:U108"/>
    <mergeCell ref="V91:W91"/>
    <mergeCell ref="V88:W88"/>
    <mergeCell ref="T76:U76"/>
    <mergeCell ref="V76:W76"/>
    <mergeCell ref="V78:W78"/>
    <mergeCell ref="X78:Y78"/>
    <mergeCell ref="Z78:AA78"/>
    <mergeCell ref="Z76:AA76"/>
    <mergeCell ref="T75:U75"/>
    <mergeCell ref="X83:Y83"/>
    <mergeCell ref="AB143:AE143"/>
    <mergeCell ref="AN142:AP142"/>
    <mergeCell ref="C153:BD153"/>
    <mergeCell ref="A151:B151"/>
    <mergeCell ref="A157:B157"/>
    <mergeCell ref="A153:B153"/>
    <mergeCell ref="A169:B169"/>
    <mergeCell ref="A152:B152"/>
    <mergeCell ref="P68:Q68"/>
    <mergeCell ref="Z115:AA115"/>
    <mergeCell ref="AO102:AT102"/>
    <mergeCell ref="AK88:AL88"/>
    <mergeCell ref="T117:U117"/>
    <mergeCell ref="V117:W117"/>
    <mergeCell ref="T92:U92"/>
    <mergeCell ref="P101:AA101"/>
    <mergeCell ref="Z111:AA111"/>
    <mergeCell ref="Z114:AA114"/>
    <mergeCell ref="X112:Y112"/>
    <mergeCell ref="R108:S108"/>
    <mergeCell ref="B109:M109"/>
    <mergeCell ref="T87:U87"/>
    <mergeCell ref="AK124:AL124"/>
    <mergeCell ref="AK93:AL93"/>
    <mergeCell ref="AX135:AZ135"/>
    <mergeCell ref="V136:W136"/>
    <mergeCell ref="AU134:AW134"/>
    <mergeCell ref="AX134:AZ134"/>
    <mergeCell ref="AK134:AN134"/>
    <mergeCell ref="AR134:AT134"/>
    <mergeCell ref="X72:Y72"/>
    <mergeCell ref="V72:W72"/>
    <mergeCell ref="BE175:BI175"/>
    <mergeCell ref="BE157:BI157"/>
    <mergeCell ref="BE149:BI149"/>
    <mergeCell ref="C175:BD175"/>
    <mergeCell ref="C174:BD174"/>
    <mergeCell ref="I142:K142"/>
    <mergeCell ref="O143:U143"/>
    <mergeCell ref="O142:U142"/>
    <mergeCell ref="AK143:AM145"/>
    <mergeCell ref="AQ143:AT145"/>
    <mergeCell ref="AK137:AN137"/>
    <mergeCell ref="R137:S137"/>
    <mergeCell ref="C157:BD157"/>
    <mergeCell ref="C162:BD162"/>
    <mergeCell ref="BE162:BI162"/>
    <mergeCell ref="A163:B163"/>
    <mergeCell ref="V145:AA145"/>
    <mergeCell ref="AB137:AD137"/>
    <mergeCell ref="V142:AA142"/>
    <mergeCell ref="V137:W137"/>
    <mergeCell ref="X137:Y137"/>
    <mergeCell ref="BE169:BI169"/>
    <mergeCell ref="A171:B171"/>
    <mergeCell ref="C152:BD152"/>
    <mergeCell ref="BE148:BI148"/>
    <mergeCell ref="BE167:BI167"/>
    <mergeCell ref="A168:B168"/>
    <mergeCell ref="BE168:BI168"/>
    <mergeCell ref="A173:B173"/>
    <mergeCell ref="C173:BD173"/>
    <mergeCell ref="BE173:BI173"/>
    <mergeCell ref="AF145:AJ145"/>
    <mergeCell ref="C154:BD154"/>
    <mergeCell ref="BE154:BI154"/>
    <mergeCell ref="BE151:BI151"/>
    <mergeCell ref="BE152:BI152"/>
    <mergeCell ref="BE150:BI150"/>
    <mergeCell ref="V134:W134"/>
    <mergeCell ref="AB134:AD134"/>
    <mergeCell ref="BA135:BC135"/>
    <mergeCell ref="C149:BD149"/>
    <mergeCell ref="T137:U137"/>
    <mergeCell ref="BA137:BC137"/>
    <mergeCell ref="AR137:AT137"/>
    <mergeCell ref="AU137:AW137"/>
    <mergeCell ref="AX137:AZ137"/>
    <mergeCell ref="B70:M70"/>
    <mergeCell ref="B72:M72"/>
    <mergeCell ref="BA133:BC133"/>
    <mergeCell ref="AB145:AE145"/>
    <mergeCell ref="O141:AJ141"/>
    <mergeCell ref="AE137:AG137"/>
    <mergeCell ref="AH135:AJ135"/>
    <mergeCell ref="AR136:AT136"/>
    <mergeCell ref="X91:Y91"/>
    <mergeCell ref="Z91:AA91"/>
    <mergeCell ref="Z77:AA77"/>
    <mergeCell ref="AK77:AL77"/>
    <mergeCell ref="Z74:AA74"/>
    <mergeCell ref="Z73:AA73"/>
    <mergeCell ref="V85:W85"/>
    <mergeCell ref="V87:W87"/>
    <mergeCell ref="F142:H142"/>
    <mergeCell ref="AF144:AJ144"/>
    <mergeCell ref="BH87:BI87"/>
    <mergeCell ref="A136:O136"/>
    <mergeCell ref="X136:Y136"/>
    <mergeCell ref="Z134:AA134"/>
    <mergeCell ref="P134:Q134"/>
    <mergeCell ref="A135:O135"/>
    <mergeCell ref="AE136:AG136"/>
    <mergeCell ref="AR135:AT135"/>
    <mergeCell ref="AU135:AW135"/>
    <mergeCell ref="AO135:AQ135"/>
    <mergeCell ref="AK135:AN135"/>
    <mergeCell ref="T136:U136"/>
    <mergeCell ref="AX136:AZ136"/>
    <mergeCell ref="AK136:AN136"/>
    <mergeCell ref="AO134:AQ134"/>
    <mergeCell ref="AO136:AQ136"/>
    <mergeCell ref="AE135:AG135"/>
    <mergeCell ref="AB135:AD135"/>
    <mergeCell ref="P135:Q135"/>
    <mergeCell ref="T88:U88"/>
    <mergeCell ref="B120:M120"/>
    <mergeCell ref="P117:Q117"/>
    <mergeCell ref="B101:M104"/>
    <mergeCell ref="A96:F96"/>
    <mergeCell ref="Z116:AA116"/>
    <mergeCell ref="V123:W123"/>
    <mergeCell ref="BH112:BI112"/>
    <mergeCell ref="AK115:AL115"/>
    <mergeCell ref="BH115:BI115"/>
    <mergeCell ref="BH108:BI108"/>
    <mergeCell ref="X115:Y115"/>
    <mergeCell ref="R126:S126"/>
    <mergeCell ref="P70:Q70"/>
    <mergeCell ref="B77:M77"/>
    <mergeCell ref="P77:Q77"/>
    <mergeCell ref="R77:S77"/>
    <mergeCell ref="T77:U77"/>
    <mergeCell ref="V77:W77"/>
    <mergeCell ref="X77:Y77"/>
    <mergeCell ref="B75:M75"/>
    <mergeCell ref="R83:S83"/>
    <mergeCell ref="R80:S80"/>
    <mergeCell ref="X51:Y51"/>
    <mergeCell ref="R71:S71"/>
    <mergeCell ref="R65:S65"/>
    <mergeCell ref="P78:Q78"/>
    <mergeCell ref="B73:M73"/>
    <mergeCell ref="B74:M74"/>
    <mergeCell ref="P71:Q71"/>
    <mergeCell ref="T78:U78"/>
    <mergeCell ref="P80:Q80"/>
    <mergeCell ref="X75:Y75"/>
    <mergeCell ref="X65:Y65"/>
    <mergeCell ref="V65:W65"/>
    <mergeCell ref="X63:Y63"/>
    <mergeCell ref="X70:Y70"/>
    <mergeCell ref="R73:S73"/>
    <mergeCell ref="T73:U73"/>
    <mergeCell ref="X74:Y74"/>
    <mergeCell ref="X73:Y73"/>
    <mergeCell ref="V74:W74"/>
    <mergeCell ref="N55:N58"/>
    <mergeCell ref="R67:S67"/>
    <mergeCell ref="T70:U70"/>
    <mergeCell ref="AT12:AW12"/>
    <mergeCell ref="BB12:BB14"/>
    <mergeCell ref="BH44:BI44"/>
    <mergeCell ref="AR133:AT133"/>
    <mergeCell ref="AT131:AT132"/>
    <mergeCell ref="AU133:AW133"/>
    <mergeCell ref="AK59:AL59"/>
    <mergeCell ref="AK84:AL84"/>
    <mergeCell ref="AK81:AL81"/>
    <mergeCell ref="AK86:AL86"/>
    <mergeCell ref="AK87:AL87"/>
    <mergeCell ref="AK92:AL92"/>
    <mergeCell ref="AK118:AL118"/>
    <mergeCell ref="BH124:BI124"/>
    <mergeCell ref="BH113:BI113"/>
    <mergeCell ref="AK73:AL73"/>
    <mergeCell ref="AK78:AL78"/>
    <mergeCell ref="BG26:BG29"/>
    <mergeCell ref="AB26:BF26"/>
    <mergeCell ref="BH116:BI116"/>
    <mergeCell ref="AG131:AG132"/>
    <mergeCell ref="AK130:AL130"/>
    <mergeCell ref="AH102:AN102"/>
    <mergeCell ref="AE103:AG103"/>
    <mergeCell ref="AH103:AJ103"/>
    <mergeCell ref="AU103:AW103"/>
    <mergeCell ref="AK72:AL72"/>
    <mergeCell ref="AU27:AZ27"/>
    <mergeCell ref="BH55:BI58"/>
    <mergeCell ref="BH77:BI77"/>
    <mergeCell ref="BH78:BI78"/>
    <mergeCell ref="AK76:AL76"/>
    <mergeCell ref="BB11:BI11"/>
    <mergeCell ref="BH26:BI29"/>
    <mergeCell ref="AK35:AL35"/>
    <mergeCell ref="AK31:AL31"/>
    <mergeCell ref="AK34:AL34"/>
    <mergeCell ref="AK38:AL38"/>
    <mergeCell ref="AK52:AL52"/>
    <mergeCell ref="AK65:AL65"/>
    <mergeCell ref="AK40:AL40"/>
    <mergeCell ref="AK66:AL66"/>
    <mergeCell ref="AK41:AL41"/>
    <mergeCell ref="BH50:BI50"/>
    <mergeCell ref="AK60:AL60"/>
    <mergeCell ref="AK61:AL61"/>
    <mergeCell ref="AK62:AL62"/>
    <mergeCell ref="AK63:AL63"/>
    <mergeCell ref="AK64:AL64"/>
    <mergeCell ref="AK53:AL53"/>
    <mergeCell ref="AK44:AL44"/>
    <mergeCell ref="AK49:AL49"/>
    <mergeCell ref="AK50:AL50"/>
    <mergeCell ref="AU28:AW28"/>
    <mergeCell ref="BH36:BI36"/>
    <mergeCell ref="AO27:AT27"/>
    <mergeCell ref="BH45:BI45"/>
    <mergeCell ref="BH46:BI46"/>
    <mergeCell ref="AK32:AL32"/>
    <mergeCell ref="AK36:AL36"/>
    <mergeCell ref="AK47:AL47"/>
    <mergeCell ref="BD28:BF28"/>
    <mergeCell ref="AK30:AL30"/>
    <mergeCell ref="BH32:BI32"/>
    <mergeCell ref="R78:S78"/>
    <mergeCell ref="B78:M78"/>
    <mergeCell ref="B76:M76"/>
    <mergeCell ref="P76:Q76"/>
    <mergeCell ref="R76:S76"/>
    <mergeCell ref="B71:M71"/>
    <mergeCell ref="P74:Q74"/>
    <mergeCell ref="AK74:AL74"/>
    <mergeCell ref="A149:B149"/>
    <mergeCell ref="A148:B148"/>
    <mergeCell ref="C148:BD148"/>
    <mergeCell ref="AK117:AL117"/>
    <mergeCell ref="AB144:AE144"/>
    <mergeCell ref="AN143:AP145"/>
    <mergeCell ref="AF142:AJ142"/>
    <mergeCell ref="BH73:BI73"/>
    <mergeCell ref="V73:W73"/>
    <mergeCell ref="V106:W106"/>
    <mergeCell ref="V90:W90"/>
    <mergeCell ref="R74:S74"/>
    <mergeCell ref="X76:Y76"/>
    <mergeCell ref="R79:S79"/>
    <mergeCell ref="AB142:AE142"/>
    <mergeCell ref="V143:AA143"/>
    <mergeCell ref="AB136:AD136"/>
    <mergeCell ref="B80:M80"/>
    <mergeCell ref="B81:M81"/>
    <mergeCell ref="BH89:BI89"/>
    <mergeCell ref="R105:S105"/>
    <mergeCell ref="R107:S107"/>
    <mergeCell ref="X103:Y104"/>
    <mergeCell ref="V103:W104"/>
    <mergeCell ref="A185:B185"/>
    <mergeCell ref="BE185:BI185"/>
    <mergeCell ref="BE177:BI177"/>
    <mergeCell ref="P127:Q127"/>
    <mergeCell ref="BH122:BI122"/>
    <mergeCell ref="A175:B175"/>
    <mergeCell ref="BH101:BI104"/>
    <mergeCell ref="X108:Y108"/>
    <mergeCell ref="P112:Q112"/>
    <mergeCell ref="R112:S112"/>
    <mergeCell ref="C163:BD163"/>
    <mergeCell ref="BE163:BI163"/>
    <mergeCell ref="A164:B164"/>
    <mergeCell ref="C164:BD164"/>
    <mergeCell ref="BE164:BI164"/>
    <mergeCell ref="C169:BD169"/>
    <mergeCell ref="BE171:BI171"/>
    <mergeCell ref="BE178:BI178"/>
    <mergeCell ref="A179:B179"/>
    <mergeCell ref="C179:BD179"/>
    <mergeCell ref="AO103:AQ103"/>
    <mergeCell ref="AR103:AT103"/>
    <mergeCell ref="AX103:AZ103"/>
    <mergeCell ref="AK103:AN103"/>
    <mergeCell ref="AB102:AG102"/>
    <mergeCell ref="AU102:AZ102"/>
    <mergeCell ref="BH120:BI120"/>
    <mergeCell ref="AK128:AL128"/>
    <mergeCell ref="A162:B162"/>
    <mergeCell ref="BE161:BI161"/>
    <mergeCell ref="BE156:BI156"/>
    <mergeCell ref="BE153:BI153"/>
    <mergeCell ref="R89:S89"/>
    <mergeCell ref="AK120:AL120"/>
    <mergeCell ref="C178:BD178"/>
    <mergeCell ref="A174:B174"/>
    <mergeCell ref="A177:B177"/>
    <mergeCell ref="C150:BD150"/>
    <mergeCell ref="A156:B156"/>
    <mergeCell ref="C156:BD156"/>
    <mergeCell ref="AB103:AD103"/>
    <mergeCell ref="BD103:BF103"/>
    <mergeCell ref="BA102:BF102"/>
    <mergeCell ref="AK123:AL123"/>
    <mergeCell ref="A99:BH99"/>
    <mergeCell ref="BH114:BI114"/>
    <mergeCell ref="B89:M89"/>
    <mergeCell ref="N101:N104"/>
    <mergeCell ref="AK114:AL114"/>
    <mergeCell ref="AK109:AL109"/>
    <mergeCell ref="P122:Q122"/>
    <mergeCell ref="AK122:AL122"/>
    <mergeCell ref="A158:B158"/>
    <mergeCell ref="C158:BD158"/>
    <mergeCell ref="BE158:BI158"/>
    <mergeCell ref="A108:A109"/>
    <mergeCell ref="B93:M93"/>
    <mergeCell ref="Z105:AA105"/>
    <mergeCell ref="X105:Y105"/>
    <mergeCell ref="V105:W105"/>
    <mergeCell ref="BH93:BI93"/>
    <mergeCell ref="BH91:BI91"/>
    <mergeCell ref="BE155:BI155"/>
    <mergeCell ref="C155:BD155"/>
    <mergeCell ref="BH71:BI71"/>
    <mergeCell ref="BH72:BI72"/>
    <mergeCell ref="BH74:BI74"/>
    <mergeCell ref="P72:Q72"/>
    <mergeCell ref="P73:Q73"/>
    <mergeCell ref="R75:S75"/>
    <mergeCell ref="B128:M128"/>
    <mergeCell ref="BH92:BI92"/>
    <mergeCell ref="AK91:AL91"/>
    <mergeCell ref="R82:S82"/>
    <mergeCell ref="T79:U79"/>
    <mergeCell ref="P83:Q83"/>
    <mergeCell ref="X106:Y106"/>
    <mergeCell ref="R88:S88"/>
    <mergeCell ref="R87:S87"/>
    <mergeCell ref="P85:Q85"/>
    <mergeCell ref="T82:U82"/>
    <mergeCell ref="B86:M86"/>
    <mergeCell ref="BH106:BI106"/>
    <mergeCell ref="BH79:BI79"/>
    <mergeCell ref="V84:W84"/>
    <mergeCell ref="V86:W86"/>
    <mergeCell ref="V128:W128"/>
    <mergeCell ref="X128:Y128"/>
    <mergeCell ref="Z128:AA128"/>
    <mergeCell ref="P88:Q88"/>
    <mergeCell ref="Z113:AA113"/>
    <mergeCell ref="AK108:AL108"/>
    <mergeCell ref="X120:Y120"/>
    <mergeCell ref="R92:S92"/>
    <mergeCell ref="R93:S93"/>
    <mergeCell ref="P89:Q89"/>
    <mergeCell ref="BN30:BR30"/>
    <mergeCell ref="BN31:BS31"/>
    <mergeCell ref="BN32:BR32"/>
    <mergeCell ref="BN33:BR33"/>
    <mergeCell ref="BH49:BI49"/>
    <mergeCell ref="BH53:BI53"/>
    <mergeCell ref="BH52:BI52"/>
    <mergeCell ref="BH51:BI51"/>
    <mergeCell ref="BH59:BI59"/>
    <mergeCell ref="BH65:BI65"/>
    <mergeCell ref="BH119:BI119"/>
    <mergeCell ref="BH126:BI126"/>
    <mergeCell ref="BH127:BI127"/>
    <mergeCell ref="BH70:BI70"/>
    <mergeCell ref="Z118:AA118"/>
    <mergeCell ref="BH90:BI90"/>
    <mergeCell ref="BH69:BI69"/>
    <mergeCell ref="AK57:AN57"/>
    <mergeCell ref="AK51:AL51"/>
    <mergeCell ref="AU56:AZ56"/>
    <mergeCell ref="Z68:AA68"/>
    <mergeCell ref="AU57:AW57"/>
    <mergeCell ref="AK79:AL79"/>
    <mergeCell ref="BH68:BI68"/>
    <mergeCell ref="BH107:BI107"/>
    <mergeCell ref="BH86:BI86"/>
    <mergeCell ref="BH105:BI105"/>
    <mergeCell ref="AK105:AL105"/>
    <mergeCell ref="BH48:BI48"/>
    <mergeCell ref="BH75:BI75"/>
    <mergeCell ref="AK82:AL82"/>
    <mergeCell ref="AK119:AL119"/>
    <mergeCell ref="A184:B184"/>
    <mergeCell ref="C184:BD184"/>
    <mergeCell ref="BE184:BI184"/>
    <mergeCell ref="C183:BD183"/>
    <mergeCell ref="BH61:BI61"/>
    <mergeCell ref="B42:M42"/>
    <mergeCell ref="P42:Q42"/>
    <mergeCell ref="R42:S42"/>
    <mergeCell ref="T42:U42"/>
    <mergeCell ref="V42:W42"/>
    <mergeCell ref="X42:Y42"/>
    <mergeCell ref="Z42:AA42"/>
    <mergeCell ref="AK42:AL42"/>
    <mergeCell ref="BH42:BI42"/>
    <mergeCell ref="A159:B159"/>
    <mergeCell ref="C159:BD159"/>
    <mergeCell ref="BE159:BI159"/>
    <mergeCell ref="BH128:BI128"/>
    <mergeCell ref="A170:B170"/>
    <mergeCell ref="BE170:BI170"/>
    <mergeCell ref="C170:BD170"/>
    <mergeCell ref="B69:M69"/>
    <mergeCell ref="T69:U69"/>
    <mergeCell ref="A165:B165"/>
    <mergeCell ref="C165:BD165"/>
    <mergeCell ref="BE165:BI165"/>
    <mergeCell ref="A160:B160"/>
    <mergeCell ref="C160:BD160"/>
    <mergeCell ref="BE160:BI160"/>
    <mergeCell ref="A161:B161"/>
    <mergeCell ref="C161:BD161"/>
    <mergeCell ref="BH110:BI110"/>
    <mergeCell ref="S3:AS3"/>
    <mergeCell ref="S5:AS5"/>
    <mergeCell ref="A24:BI24"/>
    <mergeCell ref="BE179:BI179"/>
    <mergeCell ref="A180:B180"/>
    <mergeCell ref="C180:BD180"/>
    <mergeCell ref="BE180:BI180"/>
    <mergeCell ref="A181:B181"/>
    <mergeCell ref="C181:BD181"/>
    <mergeCell ref="BE181:BI181"/>
    <mergeCell ref="A182:B182"/>
    <mergeCell ref="A183:B183"/>
    <mergeCell ref="BE182:BI182"/>
    <mergeCell ref="BE183:BI183"/>
    <mergeCell ref="X37:Y37"/>
    <mergeCell ref="Z37:AA37"/>
    <mergeCell ref="AK37:AL37"/>
    <mergeCell ref="BH37:BI37"/>
    <mergeCell ref="AK110:AL110"/>
    <mergeCell ref="Z110:AA110"/>
    <mergeCell ref="X110:Y110"/>
    <mergeCell ref="V110:W110"/>
    <mergeCell ref="T110:U110"/>
    <mergeCell ref="R110:S110"/>
    <mergeCell ref="P110:Q110"/>
    <mergeCell ref="P128:Q128"/>
    <mergeCell ref="R128:S128"/>
    <mergeCell ref="T128:U128"/>
    <mergeCell ref="B9:J9"/>
    <mergeCell ref="AK68:AL68"/>
    <mergeCell ref="AK69:AL69"/>
    <mergeCell ref="AK70:AL70"/>
  </mergeCells>
  <phoneticPr fontId="19" type="noConversion"/>
  <printOptions horizontalCentered="1"/>
  <pageMargins left="0" right="0" top="0" bottom="0" header="0" footer="0"/>
  <pageSetup paperSize="8" scale="16" fitToHeight="0" orientation="landscape" r:id="rId1"/>
  <rowBreaks count="1" manualBreakCount="1">
    <brk id="98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Ulia</cp:lastModifiedBy>
  <cp:lastPrinted>2021-05-28T14:05:27Z</cp:lastPrinted>
  <dcterms:created xsi:type="dcterms:W3CDTF">1999-02-26T09:40:51Z</dcterms:created>
  <dcterms:modified xsi:type="dcterms:W3CDTF">2021-05-28T14:12:20Z</dcterms:modified>
</cp:coreProperties>
</file>