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idoruk\входящая\печать\"/>
    </mc:Choice>
  </mc:AlternateContent>
  <bookViews>
    <workbookView xWindow="-120" yWindow="-120" windowWidth="29040" windowHeight="15840" tabRatio="584" activeTab="1"/>
  </bookViews>
  <sheets>
    <sheet name="График ПИЛЧС(М) (итогов)" sheetId="31" r:id="rId1"/>
    <sheet name="Учебный план ПИЛЧС(М) (итогов)" sheetId="28" r:id="rId2"/>
  </sheets>
  <definedNames>
    <definedName name="_xlnm.Print_Area" localSheetId="0">'График ПИЛЧС(М) (итогов)'!$A$1:$CB$30</definedName>
    <definedName name="_xlnm.Print_Area" localSheetId="1">'Учебный план ПИЛЧС(М) (итогов)'!$A$1:$CF$211</definedName>
  </definedNames>
  <calcPr calcId="162913"/>
</workbook>
</file>

<file path=xl/calcChain.xml><?xml version="1.0" encoding="utf-8"?>
<calcChain xmlns="http://schemas.openxmlformats.org/spreadsheetml/2006/main">
  <c r="DL67" i="28" l="1"/>
  <c r="DK67" i="28"/>
  <c r="DJ67" i="28"/>
  <c r="DI67" i="28"/>
  <c r="DH67" i="28"/>
  <c r="DG67" i="28"/>
  <c r="DF67" i="28"/>
  <c r="DE67" i="28"/>
  <c r="DD67" i="28"/>
  <c r="DC67" i="28"/>
  <c r="DB67" i="28"/>
  <c r="DA67" i="28"/>
  <c r="CZ67" i="28"/>
  <c r="CY67" i="28"/>
  <c r="CX67" i="28"/>
  <c r="CW67" i="28"/>
  <c r="CV67" i="28"/>
  <c r="CU67" i="28"/>
  <c r="CT67" i="28"/>
  <c r="CS67" i="28"/>
  <c r="CR67" i="28"/>
  <c r="CQ67" i="28"/>
  <c r="CP67" i="28"/>
  <c r="CO67" i="28"/>
  <c r="CN67" i="28"/>
  <c r="CL67" i="28"/>
  <c r="CK67" i="28"/>
  <c r="CM67" i="28" s="1"/>
  <c r="CI67" i="28"/>
  <c r="CJ67" i="28" s="1"/>
  <c r="CA67" i="28"/>
  <c r="DI114" i="28" l="1"/>
  <c r="DH114" i="28"/>
  <c r="DG114" i="28"/>
  <c r="DF114" i="28"/>
  <c r="DE114" i="28"/>
  <c r="DD114" i="28"/>
  <c r="DC114" i="28"/>
  <c r="DB114" i="28"/>
  <c r="DA114" i="28"/>
  <c r="CZ114" i="28"/>
  <c r="CY114" i="28"/>
  <c r="CX114" i="28"/>
  <c r="CW114" i="28"/>
  <c r="CV114" i="28"/>
  <c r="CU114" i="28"/>
  <c r="CT114" i="28"/>
  <c r="CS114" i="28"/>
  <c r="CR114" i="28"/>
  <c r="CQ114" i="28"/>
  <c r="CP114" i="28"/>
  <c r="CO114" i="28"/>
  <c r="CN114" i="28"/>
  <c r="CM114" i="28"/>
  <c r="CL114" i="28"/>
  <c r="CK114" i="28"/>
  <c r="CI114" i="28"/>
  <c r="CH114" i="28"/>
  <c r="CG114" i="28"/>
  <c r="CJ114" i="28" l="1"/>
  <c r="DD62" i="28"/>
  <c r="CN56" i="28" l="1"/>
  <c r="DL66" i="28" l="1"/>
  <c r="DK66" i="28"/>
  <c r="DJ66" i="28"/>
  <c r="DI66" i="28"/>
  <c r="DH66" i="28"/>
  <c r="DG66" i="28"/>
  <c r="DF66" i="28"/>
  <c r="DE66" i="28"/>
  <c r="DD66" i="28"/>
  <c r="DC66" i="28"/>
  <c r="DB66" i="28"/>
  <c r="DA66" i="28"/>
  <c r="CZ66" i="28"/>
  <c r="CY66" i="28"/>
  <c r="CX66" i="28"/>
  <c r="CW66" i="28"/>
  <c r="CV66" i="28"/>
  <c r="CU66" i="28"/>
  <c r="CT66" i="28"/>
  <c r="CS66" i="28"/>
  <c r="CR66" i="28"/>
  <c r="CQ66" i="28"/>
  <c r="CP66" i="28"/>
  <c r="CO66" i="28"/>
  <c r="CN66" i="28"/>
  <c r="CL66" i="28"/>
  <c r="CK66" i="28"/>
  <c r="CI66" i="28"/>
  <c r="CJ66" i="28" s="1"/>
  <c r="CA66" i="28"/>
  <c r="DL71" i="28"/>
  <c r="DK71" i="28"/>
  <c r="DJ71" i="28"/>
  <c r="DI71" i="28"/>
  <c r="DH71" i="28"/>
  <c r="DG71" i="28"/>
  <c r="DF71" i="28"/>
  <c r="DE71" i="28"/>
  <c r="DD71" i="28"/>
  <c r="DC71" i="28"/>
  <c r="DB71" i="28"/>
  <c r="DA71" i="28"/>
  <c r="CZ71" i="28"/>
  <c r="CY71" i="28"/>
  <c r="CX71" i="28"/>
  <c r="CW71" i="28"/>
  <c r="CV71" i="28"/>
  <c r="CU71" i="28"/>
  <c r="CT71" i="28"/>
  <c r="CS71" i="28"/>
  <c r="CR71" i="28"/>
  <c r="CQ71" i="28"/>
  <c r="CP71" i="28"/>
  <c r="CO71" i="28"/>
  <c r="CN71" i="28"/>
  <c r="CL71" i="28"/>
  <c r="CK71" i="28"/>
  <c r="CI71" i="28"/>
  <c r="CJ71" i="28" s="1"/>
  <c r="CA71" i="28"/>
  <c r="DL61" i="28"/>
  <c r="DK61" i="28"/>
  <c r="DJ61" i="28"/>
  <c r="DI61" i="28"/>
  <c r="DH61" i="28"/>
  <c r="DG61" i="28"/>
  <c r="DF61" i="28"/>
  <c r="DE61" i="28"/>
  <c r="DD61" i="28"/>
  <c r="DC61" i="28"/>
  <c r="DB61" i="28"/>
  <c r="DA61" i="28"/>
  <c r="CZ61" i="28"/>
  <c r="CY61" i="28"/>
  <c r="CX61" i="28"/>
  <c r="CW61" i="28"/>
  <c r="CV61" i="28"/>
  <c r="CU61" i="28"/>
  <c r="CT61" i="28"/>
  <c r="CS61" i="28"/>
  <c r="CR61" i="28"/>
  <c r="CQ61" i="28"/>
  <c r="CP61" i="28"/>
  <c r="CO61" i="28"/>
  <c r="CN61" i="28"/>
  <c r="CL61" i="28"/>
  <c r="CK61" i="28"/>
  <c r="CI61" i="28"/>
  <c r="CJ61" i="28" s="1"/>
  <c r="CA61" i="28"/>
  <c r="DL60" i="28"/>
  <c r="DK60" i="28"/>
  <c r="DJ60" i="28"/>
  <c r="DI60" i="28"/>
  <c r="DH60" i="28"/>
  <c r="DG60" i="28"/>
  <c r="DF60" i="28"/>
  <c r="DE60" i="28"/>
  <c r="DD60" i="28"/>
  <c r="DC60" i="28"/>
  <c r="DB60" i="28"/>
  <c r="DA60" i="28"/>
  <c r="CZ60" i="28"/>
  <c r="CY60" i="28"/>
  <c r="CX60" i="28"/>
  <c r="CW60" i="28"/>
  <c r="CV60" i="28"/>
  <c r="CU60" i="28"/>
  <c r="CT60" i="28"/>
  <c r="CS60" i="28"/>
  <c r="CR60" i="28"/>
  <c r="CQ60" i="28"/>
  <c r="CP60" i="28"/>
  <c r="CO60" i="28"/>
  <c r="CN60" i="28"/>
  <c r="CL60" i="28"/>
  <c r="CK60" i="28"/>
  <c r="CI60" i="28"/>
  <c r="CJ60" i="28" s="1"/>
  <c r="CA60" i="28"/>
  <c r="CM71" i="28" l="1"/>
  <c r="CM66" i="28"/>
  <c r="CM60" i="28"/>
  <c r="CM61" i="28"/>
  <c r="DL63" i="28"/>
  <c r="DK63" i="28"/>
  <c r="DJ63" i="28"/>
  <c r="DI63" i="28"/>
  <c r="DH63" i="28"/>
  <c r="DG63" i="28"/>
  <c r="DF63" i="28"/>
  <c r="DE63" i="28"/>
  <c r="DD63" i="28"/>
  <c r="DC63" i="28"/>
  <c r="DB63" i="28"/>
  <c r="DA63" i="28"/>
  <c r="CZ63" i="28"/>
  <c r="CY63" i="28"/>
  <c r="CX63" i="28"/>
  <c r="CW63" i="28"/>
  <c r="CV63" i="28"/>
  <c r="CU63" i="28"/>
  <c r="CT63" i="28"/>
  <c r="CS63" i="28"/>
  <c r="CR63" i="28"/>
  <c r="CQ63" i="28"/>
  <c r="CP63" i="28"/>
  <c r="CO63" i="28"/>
  <c r="CN63" i="28"/>
  <c r="CL63" i="28"/>
  <c r="CK63" i="28"/>
  <c r="CI63" i="28"/>
  <c r="CJ63" i="28" s="1"/>
  <c r="CA63" i="28"/>
  <c r="CM63" i="28" l="1"/>
  <c r="AN37" i="28"/>
  <c r="BC69" i="28"/>
  <c r="AN69" i="28"/>
  <c r="CJ121" i="28"/>
  <c r="DK125" i="28"/>
  <c r="DH125" i="28"/>
  <c r="DE125" i="28"/>
  <c r="DB125" i="28"/>
  <c r="CY125" i="28"/>
  <c r="CV125" i="28"/>
  <c r="CS125" i="28"/>
  <c r="CP125" i="28"/>
  <c r="CN125" i="28"/>
  <c r="CL125" i="28"/>
  <c r="CK125" i="28"/>
  <c r="DK124" i="28"/>
  <c r="DH124" i="28"/>
  <c r="DE124" i="28"/>
  <c r="DB124" i="28"/>
  <c r="CY124" i="28"/>
  <c r="CV124" i="28"/>
  <c r="CS124" i="28"/>
  <c r="CP124" i="28"/>
  <c r="CN124" i="28"/>
  <c r="CL124" i="28"/>
  <c r="CK124" i="28"/>
  <c r="DL123" i="28"/>
  <c r="DK123" i="28"/>
  <c r="DJ123" i="28"/>
  <c r="DI123" i="28"/>
  <c r="DH123" i="28"/>
  <c r="DG123" i="28"/>
  <c r="DF123" i="28"/>
  <c r="DE123" i="28"/>
  <c r="DD123" i="28"/>
  <c r="DC123" i="28"/>
  <c r="DB123" i="28"/>
  <c r="DA123" i="28"/>
  <c r="CZ123" i="28"/>
  <c r="CY123" i="28"/>
  <c r="CX123" i="28"/>
  <c r="CW123" i="28"/>
  <c r="CV123" i="28"/>
  <c r="CU123" i="28"/>
  <c r="CT123" i="28"/>
  <c r="CS123" i="28"/>
  <c r="CR123" i="28"/>
  <c r="CQ123" i="28"/>
  <c r="CP123" i="28"/>
  <c r="CO123" i="28"/>
  <c r="CN123" i="28"/>
  <c r="CL123" i="28"/>
  <c r="CK123" i="28"/>
  <c r="CI123" i="28"/>
  <c r="CJ123" i="28" s="1"/>
  <c r="DL122" i="28"/>
  <c r="DK122" i="28"/>
  <c r="DJ122" i="28"/>
  <c r="DI122" i="28"/>
  <c r="DH122" i="28"/>
  <c r="DG122" i="28"/>
  <c r="DF122" i="28"/>
  <c r="DE122" i="28"/>
  <c r="DD122" i="28"/>
  <c r="DC122" i="28"/>
  <c r="DB122" i="28"/>
  <c r="DA122" i="28"/>
  <c r="CZ122" i="28"/>
  <c r="CY122" i="28"/>
  <c r="CX122" i="28"/>
  <c r="CW122" i="28"/>
  <c r="CV122" i="28"/>
  <c r="CU122" i="28"/>
  <c r="CT122" i="28"/>
  <c r="CS122" i="28"/>
  <c r="CR122" i="28"/>
  <c r="CQ122" i="28"/>
  <c r="CP122" i="28"/>
  <c r="CO122" i="28"/>
  <c r="CN122" i="28"/>
  <c r="CL122" i="28"/>
  <c r="CK122" i="28"/>
  <c r="CI122" i="28"/>
  <c r="CJ122" i="28" s="1"/>
  <c r="DK121" i="28"/>
  <c r="DH121" i="28"/>
  <c r="DE121" i="28"/>
  <c r="DB121" i="28"/>
  <c r="CY121" i="28"/>
  <c r="CV121" i="28"/>
  <c r="CS121" i="28"/>
  <c r="CP121" i="28"/>
  <c r="CN121" i="28"/>
  <c r="CL121" i="28"/>
  <c r="CK121" i="28"/>
  <c r="CN120" i="28"/>
  <c r="DL55" i="28"/>
  <c r="DK55" i="28"/>
  <c r="DJ55" i="28"/>
  <c r="DI55" i="28"/>
  <c r="DH55" i="28"/>
  <c r="DG55" i="28"/>
  <c r="DF55" i="28"/>
  <c r="DE55" i="28"/>
  <c r="DD55" i="28"/>
  <c r="DC55" i="28"/>
  <c r="DB55" i="28"/>
  <c r="DA55" i="28"/>
  <c r="CZ55" i="28"/>
  <c r="CY55" i="28"/>
  <c r="CX55" i="28"/>
  <c r="CW55" i="28"/>
  <c r="CV55" i="28"/>
  <c r="CU55" i="28"/>
  <c r="CT55" i="28"/>
  <c r="CS55" i="28"/>
  <c r="CR55" i="28"/>
  <c r="CQ55" i="28"/>
  <c r="CP55" i="28"/>
  <c r="CO55" i="28"/>
  <c r="CN55" i="28"/>
  <c r="CL55" i="28"/>
  <c r="CK55" i="28"/>
  <c r="CI55" i="28"/>
  <c r="CJ55" i="28" s="1"/>
  <c r="CA55" i="28"/>
  <c r="DL48" i="28"/>
  <c r="DK48" i="28"/>
  <c r="DJ48" i="28"/>
  <c r="DI48" i="28"/>
  <c r="DH48" i="28"/>
  <c r="DG48" i="28"/>
  <c r="DF48" i="28"/>
  <c r="DE48" i="28"/>
  <c r="DD48" i="28"/>
  <c r="DC48" i="28"/>
  <c r="DB48" i="28"/>
  <c r="DA48" i="28"/>
  <c r="CZ48" i="28"/>
  <c r="CY48" i="28"/>
  <c r="CX48" i="28"/>
  <c r="CW48" i="28"/>
  <c r="CV48" i="28"/>
  <c r="CU48" i="28"/>
  <c r="CT48" i="28"/>
  <c r="CS48" i="28"/>
  <c r="CR48" i="28"/>
  <c r="CQ48" i="28"/>
  <c r="CP48" i="28"/>
  <c r="CO48" i="28"/>
  <c r="CN48" i="28"/>
  <c r="CL48" i="28"/>
  <c r="CK48" i="28"/>
  <c r="CI48" i="28"/>
  <c r="CJ48" i="28" s="1"/>
  <c r="DL47" i="28"/>
  <c r="DK47" i="28"/>
  <c r="DJ47" i="28"/>
  <c r="DI47" i="28"/>
  <c r="DH47" i="28"/>
  <c r="DG47" i="28"/>
  <c r="DF47" i="28"/>
  <c r="DE47" i="28"/>
  <c r="DD47" i="28"/>
  <c r="DC47" i="28"/>
  <c r="DB47" i="28"/>
  <c r="DA47" i="28"/>
  <c r="CZ47" i="28"/>
  <c r="CY47" i="28"/>
  <c r="CX47" i="28"/>
  <c r="CW47" i="28"/>
  <c r="CV47" i="28"/>
  <c r="CU47" i="28"/>
  <c r="CT47" i="28"/>
  <c r="CS47" i="28"/>
  <c r="CR47" i="28"/>
  <c r="CQ47" i="28"/>
  <c r="CP47" i="28"/>
  <c r="CO47" i="28"/>
  <c r="CN47" i="28"/>
  <c r="CL47" i="28"/>
  <c r="CK47" i="28"/>
  <c r="CI47" i="28"/>
  <c r="CJ47" i="28" s="1"/>
  <c r="CM121" i="28" l="1"/>
  <c r="CM122" i="28"/>
  <c r="CM123" i="28"/>
  <c r="CM125" i="28"/>
  <c r="CM55" i="28"/>
  <c r="CM124" i="28"/>
  <c r="CM47" i="28"/>
  <c r="CM48" i="28"/>
  <c r="BD69" i="28"/>
  <c r="BE69" i="28"/>
  <c r="BF69" i="28"/>
  <c r="BG69" i="28"/>
  <c r="BH69" i="28"/>
  <c r="BI69" i="28"/>
  <c r="BJ69" i="28"/>
  <c r="BK69" i="28"/>
  <c r="BL69" i="28"/>
  <c r="BM69" i="28"/>
  <c r="BN69" i="28"/>
  <c r="BO69" i="28"/>
  <c r="BP69" i="28"/>
  <c r="BQ69" i="28"/>
  <c r="BR69" i="28"/>
  <c r="BS69" i="28"/>
  <c r="BT69" i="28"/>
  <c r="BU69" i="28"/>
  <c r="BV69" i="28"/>
  <c r="BW69" i="28"/>
  <c r="BX69" i="28"/>
  <c r="BY69" i="28"/>
  <c r="BZ69" i="28"/>
  <c r="AP69" i="28"/>
  <c r="AR69" i="28"/>
  <c r="AT69" i="28"/>
  <c r="AV69" i="28"/>
  <c r="AX69" i="28"/>
  <c r="BD37" i="28"/>
  <c r="BD120" i="28" s="1"/>
  <c r="BD126" i="28" s="1"/>
  <c r="BE37" i="28"/>
  <c r="BF37" i="28"/>
  <c r="BG37" i="28"/>
  <c r="BH37" i="28"/>
  <c r="BI37" i="28"/>
  <c r="BJ37" i="28"/>
  <c r="BJ120" i="28" s="1"/>
  <c r="BJ126" i="28" s="1"/>
  <c r="BK37" i="28"/>
  <c r="BL37" i="28"/>
  <c r="BM37" i="28"/>
  <c r="BM120" i="28" s="1"/>
  <c r="BM126" i="28" s="1"/>
  <c r="BN37" i="28"/>
  <c r="BO37" i="28"/>
  <c r="BP37" i="28"/>
  <c r="BP120" i="28" s="1"/>
  <c r="BP126" i="28" s="1"/>
  <c r="BQ37" i="28"/>
  <c r="BR37" i="28"/>
  <c r="BS37" i="28"/>
  <c r="BS120" i="28" s="1"/>
  <c r="BS126" i="28" s="1"/>
  <c r="BT37" i="28"/>
  <c r="BU37" i="28"/>
  <c r="BV37" i="28"/>
  <c r="BV120" i="28" s="1"/>
  <c r="BV126" i="28" s="1"/>
  <c r="BW37" i="28"/>
  <c r="BX37" i="28"/>
  <c r="BY37" i="28"/>
  <c r="BZ37" i="28"/>
  <c r="BC37" i="28"/>
  <c r="AP37" i="28"/>
  <c r="AR37" i="28"/>
  <c r="AT37" i="28"/>
  <c r="AV37" i="28"/>
  <c r="AX37" i="28"/>
  <c r="BY120" i="28" l="1"/>
  <c r="BY126" i="28" s="1"/>
  <c r="CR69" i="28"/>
  <c r="CI70" i="28"/>
  <c r="CJ70" i="28" s="1"/>
  <c r="CK70" i="28"/>
  <c r="CL70" i="28"/>
  <c r="AZ69" i="28"/>
  <c r="BA69" i="28"/>
  <c r="BB69" i="28"/>
  <c r="CA48" i="28"/>
  <c r="CA47" i="28"/>
  <c r="CM70" i="28" l="1"/>
  <c r="AK126" i="28"/>
  <c r="W126" i="28"/>
  <c r="X126" i="28"/>
  <c r="Y126" i="28"/>
  <c r="Z126" i="28"/>
  <c r="AA126" i="28"/>
  <c r="AB126" i="28"/>
  <c r="AC126" i="28"/>
  <c r="AD126" i="28"/>
  <c r="AE126" i="28"/>
  <c r="AF126" i="28"/>
  <c r="AG126" i="28"/>
  <c r="AH126" i="28"/>
  <c r="AI126" i="28"/>
  <c r="AJ126" i="28"/>
  <c r="V126" i="28"/>
  <c r="CL185" i="28" l="1"/>
  <c r="CK185" i="28"/>
  <c r="CJ185" i="28"/>
  <c r="CL181" i="28"/>
  <c r="CK181" i="28"/>
  <c r="CJ181" i="28"/>
  <c r="CL178" i="28"/>
  <c r="CK178" i="28"/>
  <c r="CJ178" i="28"/>
  <c r="CL177" i="28"/>
  <c r="CK177" i="28"/>
  <c r="CJ177" i="28"/>
  <c r="CL176" i="28"/>
  <c r="CK176" i="28"/>
  <c r="CJ176" i="28"/>
  <c r="CL173" i="28"/>
  <c r="CK173" i="28"/>
  <c r="CJ173" i="28"/>
  <c r="CL172" i="28"/>
  <c r="CM172" i="28" s="1"/>
  <c r="CJ172" i="28"/>
  <c r="CM176" i="28" l="1"/>
  <c r="CM181" i="28"/>
  <c r="CM185" i="28"/>
  <c r="CM173" i="28"/>
  <c r="CM177" i="28"/>
  <c r="CM178" i="28"/>
  <c r="CI98" i="28" l="1"/>
  <c r="CI110" i="28"/>
  <c r="CI111" i="28"/>
  <c r="CJ111" i="28" s="1"/>
  <c r="CI112" i="28"/>
  <c r="CI113" i="28"/>
  <c r="CI117" i="28"/>
  <c r="CJ117" i="28" s="1"/>
  <c r="AN118" i="28"/>
  <c r="BX118" i="28"/>
  <c r="BU118" i="28"/>
  <c r="BR118" i="28"/>
  <c r="BO118" i="28"/>
  <c r="BL118" i="28"/>
  <c r="BI118" i="28"/>
  <c r="BF118" i="28"/>
  <c r="BC118" i="28"/>
  <c r="CA98" i="28" l="1"/>
  <c r="CA97" i="28"/>
  <c r="CA96" i="28"/>
  <c r="CA95" i="28"/>
  <c r="CA93" i="28"/>
  <c r="CA92" i="28"/>
  <c r="CA91" i="28"/>
  <c r="CA89" i="28"/>
  <c r="CA88" i="28"/>
  <c r="CA87" i="28"/>
  <c r="CA85" i="28"/>
  <c r="CA84" i="28"/>
  <c r="CA83" i="28"/>
  <c r="CA81" i="28"/>
  <c r="CA80" i="28"/>
  <c r="CA79" i="28"/>
  <c r="CA78" i="28"/>
  <c r="CA76" i="28"/>
  <c r="CA75" i="28"/>
  <c r="CA74" i="28"/>
  <c r="CA72" i="28"/>
  <c r="CA68" i="28"/>
  <c r="CA64" i="28"/>
  <c r="CA62" i="28"/>
  <c r="CA58" i="28"/>
  <c r="CA57" i="28"/>
  <c r="CA54" i="28"/>
  <c r="CA45" i="28"/>
  <c r="CA44" i="28"/>
  <c r="CA42" i="28"/>
  <c r="CA41" i="28"/>
  <c r="CA40" i="28"/>
  <c r="CA39" i="28"/>
  <c r="CL126" i="28"/>
  <c r="CM126" i="28" s="1"/>
  <c r="CJ126" i="28"/>
  <c r="DL76" i="28"/>
  <c r="DK76" i="28"/>
  <c r="DJ76" i="28"/>
  <c r="DI76" i="28"/>
  <c r="DH76" i="28"/>
  <c r="DG76" i="28"/>
  <c r="DF76" i="28"/>
  <c r="DE76" i="28"/>
  <c r="DD76" i="28"/>
  <c r="DC76" i="28"/>
  <c r="DB76" i="28"/>
  <c r="DA76" i="28"/>
  <c r="CZ76" i="28"/>
  <c r="CY76" i="28"/>
  <c r="CX76" i="28"/>
  <c r="CW76" i="28"/>
  <c r="CV76" i="28"/>
  <c r="CU76" i="28"/>
  <c r="CT76" i="28"/>
  <c r="CS76" i="28"/>
  <c r="CR76" i="28"/>
  <c r="CQ76" i="28"/>
  <c r="CP76" i="28"/>
  <c r="CO76" i="28"/>
  <c r="CN76" i="28"/>
  <c r="CL76" i="28"/>
  <c r="CK76" i="28"/>
  <c r="CI76" i="28"/>
  <c r="CJ76" i="28" s="1"/>
  <c r="DL54" i="28"/>
  <c r="DK54" i="28"/>
  <c r="DJ54" i="28"/>
  <c r="DI54" i="28"/>
  <c r="DH54" i="28"/>
  <c r="DG54" i="28"/>
  <c r="DF54" i="28"/>
  <c r="DE54" i="28"/>
  <c r="DD54" i="28"/>
  <c r="DC54" i="28"/>
  <c r="DB54" i="28"/>
  <c r="DA54" i="28"/>
  <c r="CZ54" i="28"/>
  <c r="CY54" i="28"/>
  <c r="CX54" i="28"/>
  <c r="CW54" i="28"/>
  <c r="CV54" i="28"/>
  <c r="CU54" i="28"/>
  <c r="CT54" i="28"/>
  <c r="CS54" i="28"/>
  <c r="CR54" i="28"/>
  <c r="CQ54" i="28"/>
  <c r="CP54" i="28"/>
  <c r="CO54" i="28"/>
  <c r="CN54" i="28"/>
  <c r="CL54" i="28"/>
  <c r="CK54" i="28"/>
  <c r="CI54" i="28"/>
  <c r="CJ54" i="28" s="1"/>
  <c r="DL116" i="28"/>
  <c r="DK116" i="28"/>
  <c r="DJ116" i="28"/>
  <c r="DI116" i="28"/>
  <c r="DH116" i="28"/>
  <c r="DG116" i="28"/>
  <c r="DF116" i="28"/>
  <c r="DE116" i="28"/>
  <c r="DD116" i="28"/>
  <c r="DC116" i="28"/>
  <c r="DB116" i="28"/>
  <c r="DA116" i="28"/>
  <c r="CZ116" i="28"/>
  <c r="CY116" i="28"/>
  <c r="CX116" i="28"/>
  <c r="CW116" i="28"/>
  <c r="CV116" i="28"/>
  <c r="CU116" i="28"/>
  <c r="CT116" i="28"/>
  <c r="CS116" i="28"/>
  <c r="CR116" i="28"/>
  <c r="CQ116" i="28"/>
  <c r="CP116" i="28"/>
  <c r="CO116" i="28"/>
  <c r="CN116" i="28"/>
  <c r="CL116" i="28"/>
  <c r="CK116" i="28"/>
  <c r="CI116" i="28"/>
  <c r="CJ116" i="28" s="1"/>
  <c r="DL115" i="28"/>
  <c r="DK115" i="28"/>
  <c r="DJ115" i="28"/>
  <c r="DI115" i="28"/>
  <c r="DH115" i="28"/>
  <c r="DG115" i="28"/>
  <c r="DF115" i="28"/>
  <c r="DE115" i="28"/>
  <c r="DD115" i="28"/>
  <c r="DC115" i="28"/>
  <c r="DB115" i="28"/>
  <c r="DA115" i="28"/>
  <c r="CZ115" i="28"/>
  <c r="CY115" i="28"/>
  <c r="CX115" i="28"/>
  <c r="CW115" i="28"/>
  <c r="CV115" i="28"/>
  <c r="CU115" i="28"/>
  <c r="CT115" i="28"/>
  <c r="CS115" i="28"/>
  <c r="CR115" i="28"/>
  <c r="CQ115" i="28"/>
  <c r="CP115" i="28"/>
  <c r="CO115" i="28"/>
  <c r="CN115" i="28"/>
  <c r="CL115" i="28"/>
  <c r="CK115" i="28"/>
  <c r="CI115" i="28"/>
  <c r="CJ115" i="28" s="1"/>
  <c r="DL113" i="28"/>
  <c r="DK113" i="28"/>
  <c r="DJ113" i="28"/>
  <c r="DI113" i="28"/>
  <c r="DH113" i="28"/>
  <c r="DG113" i="28"/>
  <c r="DF113" i="28"/>
  <c r="DE113" i="28"/>
  <c r="DD113" i="28"/>
  <c r="DC113" i="28"/>
  <c r="DB113" i="28"/>
  <c r="DA113" i="28"/>
  <c r="CZ113" i="28"/>
  <c r="CY113" i="28"/>
  <c r="CX113" i="28"/>
  <c r="CW113" i="28"/>
  <c r="CV113" i="28"/>
  <c r="CU113" i="28"/>
  <c r="CT113" i="28"/>
  <c r="CS113" i="28"/>
  <c r="CR113" i="28"/>
  <c r="CQ113" i="28"/>
  <c r="CP113" i="28"/>
  <c r="CO113" i="28"/>
  <c r="CN113" i="28"/>
  <c r="CL113" i="28"/>
  <c r="CK113" i="28"/>
  <c r="CJ113" i="28"/>
  <c r="DL112" i="28"/>
  <c r="DK112" i="28"/>
  <c r="DJ112" i="28"/>
  <c r="DI112" i="28"/>
  <c r="DH112" i="28"/>
  <c r="DG112" i="28"/>
  <c r="DF112" i="28"/>
  <c r="DE112" i="28"/>
  <c r="DD112" i="28"/>
  <c r="DC112" i="28"/>
  <c r="DB112" i="28"/>
  <c r="DA112" i="28"/>
  <c r="CZ112" i="28"/>
  <c r="CY112" i="28"/>
  <c r="CX112" i="28"/>
  <c r="CW112" i="28"/>
  <c r="CV112" i="28"/>
  <c r="CU112" i="28"/>
  <c r="CT112" i="28"/>
  <c r="CS112" i="28"/>
  <c r="CR112" i="28"/>
  <c r="CQ112" i="28"/>
  <c r="CP112" i="28"/>
  <c r="CO112" i="28"/>
  <c r="CN112" i="28"/>
  <c r="CL112" i="28"/>
  <c r="CK112" i="28"/>
  <c r="CJ112" i="28"/>
  <c r="DL111" i="28"/>
  <c r="DK111" i="28"/>
  <c r="DJ111" i="28"/>
  <c r="DI111" i="28"/>
  <c r="DH111" i="28"/>
  <c r="DG111" i="28"/>
  <c r="DF111" i="28"/>
  <c r="DE111" i="28"/>
  <c r="DD111" i="28"/>
  <c r="DC111" i="28"/>
  <c r="DB111" i="28"/>
  <c r="DA111" i="28"/>
  <c r="CZ111" i="28"/>
  <c r="CY111" i="28"/>
  <c r="CX111" i="28"/>
  <c r="CW111" i="28"/>
  <c r="CV111" i="28"/>
  <c r="CU111" i="28"/>
  <c r="CT111" i="28"/>
  <c r="CS111" i="28"/>
  <c r="CR111" i="28"/>
  <c r="CQ111" i="28"/>
  <c r="CP111" i="28"/>
  <c r="CO111" i="28"/>
  <c r="CN111" i="28"/>
  <c r="CL111" i="28"/>
  <c r="CK111" i="28"/>
  <c r="DJ117" i="28"/>
  <c r="DG117" i="28"/>
  <c r="DD117" i="28"/>
  <c r="DA117" i="28"/>
  <c r="CX117" i="28"/>
  <c r="CU117" i="28"/>
  <c r="CR117" i="28"/>
  <c r="CO117" i="28"/>
  <c r="CN117" i="28"/>
  <c r="CL117" i="28"/>
  <c r="CK117" i="28"/>
  <c r="CA69" i="28" l="1"/>
  <c r="CA37" i="28"/>
  <c r="CM111" i="28"/>
  <c r="CM112" i="28"/>
  <c r="CM113" i="28"/>
  <c r="CM54" i="28"/>
  <c r="CM76" i="28"/>
  <c r="CM115" i="28"/>
  <c r="CM116" i="28"/>
  <c r="CM117" i="28"/>
  <c r="CA24" i="31" l="1"/>
  <c r="BZ24" i="31"/>
  <c r="BY24" i="31"/>
  <c r="BX24" i="31"/>
  <c r="BW24" i="31"/>
  <c r="DL68" i="28" l="1"/>
  <c r="DK68" i="28"/>
  <c r="DJ68" i="28"/>
  <c r="DI68" i="28"/>
  <c r="DH68" i="28"/>
  <c r="DG68" i="28"/>
  <c r="DF68" i="28"/>
  <c r="DE68" i="28"/>
  <c r="DD68" i="28"/>
  <c r="DC68" i="28"/>
  <c r="DB68" i="28"/>
  <c r="DA68" i="28"/>
  <c r="CZ68" i="28"/>
  <c r="CY68" i="28"/>
  <c r="CX68" i="28"/>
  <c r="CW68" i="28"/>
  <c r="CV68" i="28"/>
  <c r="CU68" i="28"/>
  <c r="CT68" i="28"/>
  <c r="CS68" i="28"/>
  <c r="CR68" i="28"/>
  <c r="CQ68" i="28"/>
  <c r="CP68" i="28"/>
  <c r="CO68" i="28"/>
  <c r="CN68" i="28"/>
  <c r="CL68" i="28"/>
  <c r="CK68" i="28"/>
  <c r="CI68" i="28"/>
  <c r="CJ68" i="28" s="1"/>
  <c r="CM68" i="28" l="1"/>
  <c r="CK89" i="28" l="1"/>
  <c r="CK87" i="28"/>
  <c r="CI89" i="28"/>
  <c r="CI87" i="28"/>
  <c r="BB120" i="28" l="1"/>
  <c r="BB119" i="28" s="1"/>
  <c r="BA120" i="28"/>
  <c r="AZ121" i="28" s="1"/>
  <c r="AZ120" i="28"/>
  <c r="BF124" i="28" l="1"/>
  <c r="BI124" i="28"/>
  <c r="BL124" i="28"/>
  <c r="BO124" i="28"/>
  <c r="BR124" i="28"/>
  <c r="BU124" i="28"/>
  <c r="BX124" i="28"/>
  <c r="BF125" i="28"/>
  <c r="BI125" i="28"/>
  <c r="BL125" i="28"/>
  <c r="BO125" i="28"/>
  <c r="BR125" i="28"/>
  <c r="BU125" i="28"/>
  <c r="BX125" i="28"/>
  <c r="BV20" i="31"/>
  <c r="DI125" i="28" l="1"/>
  <c r="DG125" i="28"/>
  <c r="CW125" i="28"/>
  <c r="CU125" i="28"/>
  <c r="DL125" i="28"/>
  <c r="DJ125" i="28"/>
  <c r="DF125" i="28"/>
  <c r="DD125" i="28"/>
  <c r="CZ125" i="28"/>
  <c r="CX125" i="28"/>
  <c r="CT125" i="28"/>
  <c r="CR125" i="28"/>
  <c r="DI124" i="28"/>
  <c r="DG124" i="28"/>
  <c r="DC124" i="28"/>
  <c r="DA124" i="28"/>
  <c r="CW124" i="28"/>
  <c r="CU124" i="28"/>
  <c r="DC125" i="28"/>
  <c r="DA125" i="28"/>
  <c r="DL124" i="28"/>
  <c r="DJ124" i="28"/>
  <c r="DF124" i="28"/>
  <c r="DD124" i="28"/>
  <c r="CZ124" i="28"/>
  <c r="CX124" i="28"/>
  <c r="CT124" i="28"/>
  <c r="CR124" i="28"/>
  <c r="AN125" i="28"/>
  <c r="BC125" i="28"/>
  <c r="AN124" i="28"/>
  <c r="BC124" i="28"/>
  <c r="DL75" i="28"/>
  <c r="DK75" i="28"/>
  <c r="DJ75" i="28"/>
  <c r="DI75" i="28"/>
  <c r="DH75" i="28"/>
  <c r="DG75" i="28"/>
  <c r="DF75" i="28"/>
  <c r="DE75" i="28"/>
  <c r="DD75" i="28"/>
  <c r="DC75" i="28"/>
  <c r="DB75" i="28"/>
  <c r="DA75" i="28"/>
  <c r="CZ75" i="28"/>
  <c r="CY75" i="28"/>
  <c r="CX75" i="28"/>
  <c r="CW75" i="28"/>
  <c r="CV75" i="28"/>
  <c r="CU75" i="28"/>
  <c r="CT75" i="28"/>
  <c r="CS75" i="28"/>
  <c r="CR75" i="28"/>
  <c r="CQ75" i="28"/>
  <c r="CP75" i="28"/>
  <c r="CO75" i="28"/>
  <c r="CN75" i="28"/>
  <c r="CL75" i="28"/>
  <c r="CK75" i="28"/>
  <c r="CI75" i="28"/>
  <c r="CJ75" i="28" s="1"/>
  <c r="DL85" i="28"/>
  <c r="DK85" i="28"/>
  <c r="DJ85" i="28"/>
  <c r="DI85" i="28"/>
  <c r="DH85" i="28"/>
  <c r="DG85" i="28"/>
  <c r="DF85" i="28"/>
  <c r="DE85" i="28"/>
  <c r="DD85" i="28"/>
  <c r="DC85" i="28"/>
  <c r="DB85" i="28"/>
  <c r="DA85" i="28"/>
  <c r="CZ85" i="28"/>
  <c r="CY85" i="28"/>
  <c r="CX85" i="28"/>
  <c r="CW85" i="28"/>
  <c r="CV85" i="28"/>
  <c r="CU85" i="28"/>
  <c r="CT85" i="28"/>
  <c r="CS85" i="28"/>
  <c r="CR85" i="28"/>
  <c r="CQ85" i="28"/>
  <c r="CP85" i="28"/>
  <c r="CO85" i="28"/>
  <c r="CN85" i="28"/>
  <c r="CL85" i="28"/>
  <c r="CK85" i="28"/>
  <c r="CI85" i="28"/>
  <c r="CJ85" i="28" s="1"/>
  <c r="DL91" i="28"/>
  <c r="DK91" i="28"/>
  <c r="DJ91" i="28"/>
  <c r="DI91" i="28"/>
  <c r="DH91" i="28"/>
  <c r="DG91" i="28"/>
  <c r="DF91" i="28"/>
  <c r="DE91" i="28"/>
  <c r="DD91" i="28"/>
  <c r="DC91" i="28"/>
  <c r="DB91" i="28"/>
  <c r="DA91" i="28"/>
  <c r="CZ91" i="28"/>
  <c r="CY91" i="28"/>
  <c r="CX91" i="28"/>
  <c r="CW91" i="28"/>
  <c r="CV91" i="28"/>
  <c r="CU91" i="28"/>
  <c r="CT91" i="28"/>
  <c r="CS91" i="28"/>
  <c r="CR91" i="28"/>
  <c r="CQ91" i="28"/>
  <c r="CP91" i="28"/>
  <c r="CO91" i="28"/>
  <c r="CN91" i="28"/>
  <c r="CL91" i="28"/>
  <c r="CK91" i="28"/>
  <c r="CI91" i="28"/>
  <c r="CJ91" i="28" s="1"/>
  <c r="DL93" i="28"/>
  <c r="DK93" i="28"/>
  <c r="DJ93" i="28"/>
  <c r="DI93" i="28"/>
  <c r="DH93" i="28"/>
  <c r="DG93" i="28"/>
  <c r="DF93" i="28"/>
  <c r="DE93" i="28"/>
  <c r="DD93" i="28"/>
  <c r="DC93" i="28"/>
  <c r="DB93" i="28"/>
  <c r="DA93" i="28"/>
  <c r="CZ93" i="28"/>
  <c r="CY93" i="28"/>
  <c r="CX93" i="28"/>
  <c r="CW93" i="28"/>
  <c r="CV93" i="28"/>
  <c r="CU93" i="28"/>
  <c r="CT93" i="28"/>
  <c r="CS93" i="28"/>
  <c r="CR93" i="28"/>
  <c r="CQ93" i="28"/>
  <c r="CP93" i="28"/>
  <c r="CO93" i="28"/>
  <c r="CN93" i="28"/>
  <c r="CL93" i="28"/>
  <c r="CK93" i="28"/>
  <c r="CI93" i="28"/>
  <c r="CJ93" i="28" s="1"/>
  <c r="CQ124" i="28" l="1"/>
  <c r="CO124" i="28"/>
  <c r="CI124" i="28"/>
  <c r="CJ124" i="28" s="1"/>
  <c r="CQ125" i="28"/>
  <c r="CO125" i="28"/>
  <c r="CI125" i="28"/>
  <c r="CJ125" i="28" s="1"/>
  <c r="CL69" i="28"/>
  <c r="AX120" i="28"/>
  <c r="AR120" i="28"/>
  <c r="AT120" i="28"/>
  <c r="AV120" i="28"/>
  <c r="CI86" i="28"/>
  <c r="CK86" i="28"/>
  <c r="CM75" i="28"/>
  <c r="CM85" i="28"/>
  <c r="CM91" i="28"/>
  <c r="CM93" i="28"/>
  <c r="DL92" i="28"/>
  <c r="DK92" i="28"/>
  <c r="DJ92" i="28"/>
  <c r="DI92" i="28"/>
  <c r="DH92" i="28"/>
  <c r="DG92" i="28"/>
  <c r="DF92" i="28"/>
  <c r="DE92" i="28"/>
  <c r="DD92" i="28"/>
  <c r="DC92" i="28"/>
  <c r="DB92" i="28"/>
  <c r="DA92" i="28"/>
  <c r="CZ92" i="28"/>
  <c r="CY92" i="28"/>
  <c r="CX92" i="28"/>
  <c r="CW92" i="28"/>
  <c r="CV92" i="28"/>
  <c r="CU92" i="28"/>
  <c r="CT92" i="28"/>
  <c r="CS92" i="28"/>
  <c r="CR92" i="28"/>
  <c r="CQ92" i="28"/>
  <c r="CP92" i="28"/>
  <c r="CO92" i="28"/>
  <c r="CN92" i="28"/>
  <c r="CL92" i="28"/>
  <c r="CK92" i="28"/>
  <c r="CI92" i="28"/>
  <c r="CJ92" i="28" s="1"/>
  <c r="DL90" i="28"/>
  <c r="DK90" i="28"/>
  <c r="DJ90" i="28"/>
  <c r="DI90" i="28"/>
  <c r="DH90" i="28"/>
  <c r="DG90" i="28"/>
  <c r="DF90" i="28"/>
  <c r="DE90" i="28"/>
  <c r="DD90" i="28"/>
  <c r="DC90" i="28"/>
  <c r="DB90" i="28"/>
  <c r="DA90" i="28"/>
  <c r="CZ90" i="28"/>
  <c r="CY90" i="28"/>
  <c r="CX90" i="28"/>
  <c r="CW90" i="28"/>
  <c r="CV90" i="28"/>
  <c r="CU90" i="28"/>
  <c r="CS90" i="28"/>
  <c r="CP90" i="28"/>
  <c r="CQ90" i="28"/>
  <c r="DL81" i="28"/>
  <c r="DK81" i="28"/>
  <c r="DJ81" i="28"/>
  <c r="DI81" i="28"/>
  <c r="DH81" i="28"/>
  <c r="DG81" i="28"/>
  <c r="DF81" i="28"/>
  <c r="DE81" i="28"/>
  <c r="DD81" i="28"/>
  <c r="DC81" i="28"/>
  <c r="DB81" i="28"/>
  <c r="DA81" i="28"/>
  <c r="CZ81" i="28"/>
  <c r="CY81" i="28"/>
  <c r="CX81" i="28"/>
  <c r="CW81" i="28"/>
  <c r="CV81" i="28"/>
  <c r="CU81" i="28"/>
  <c r="CT81" i="28"/>
  <c r="CS81" i="28"/>
  <c r="CR81" i="28"/>
  <c r="CQ81" i="28"/>
  <c r="CP81" i="28"/>
  <c r="CO81" i="28"/>
  <c r="CN81" i="28"/>
  <c r="CL81" i="28"/>
  <c r="CK81" i="28"/>
  <c r="CI81" i="28"/>
  <c r="CJ81" i="28" s="1"/>
  <c r="CL120" i="28" l="1"/>
  <c r="CO90" i="28"/>
  <c r="CI90" i="28"/>
  <c r="CM92" i="28"/>
  <c r="CR90" i="28"/>
  <c r="CT90" i="28"/>
  <c r="CK90" i="28"/>
  <c r="CM81" i="28"/>
  <c r="CI69" i="28" l="1"/>
  <c r="CJ69" i="28" s="1"/>
  <c r="CQ77" i="28"/>
  <c r="BV22" i="31"/>
  <c r="BV21" i="31"/>
  <c r="DL96" i="28"/>
  <c r="DK96" i="28"/>
  <c r="DJ96" i="28"/>
  <c r="DI96" i="28"/>
  <c r="DH96" i="28"/>
  <c r="DG96" i="28"/>
  <c r="DF96" i="28"/>
  <c r="DE96" i="28"/>
  <c r="DD96" i="28"/>
  <c r="DB96" i="28"/>
  <c r="CZ96" i="28"/>
  <c r="CY96" i="28"/>
  <c r="CX96" i="28"/>
  <c r="CW96" i="28"/>
  <c r="CV96" i="28"/>
  <c r="CU96" i="28"/>
  <c r="CT96" i="28"/>
  <c r="CS96" i="28"/>
  <c r="CR96" i="28"/>
  <c r="CQ96" i="28"/>
  <c r="CP96" i="28"/>
  <c r="CO96" i="28"/>
  <c r="CN96" i="28"/>
  <c r="CL96" i="28"/>
  <c r="CK96" i="28"/>
  <c r="DL95" i="28"/>
  <c r="DK95" i="28"/>
  <c r="DJ95" i="28"/>
  <c r="DI95" i="28"/>
  <c r="DH95" i="28"/>
  <c r="DG95" i="28"/>
  <c r="DF95" i="28"/>
  <c r="DE95" i="28"/>
  <c r="DD95" i="28"/>
  <c r="DC95" i="28"/>
  <c r="DB95" i="28"/>
  <c r="DA95" i="28"/>
  <c r="CZ95" i="28"/>
  <c r="CY95" i="28"/>
  <c r="CX95" i="28"/>
  <c r="CW95" i="28"/>
  <c r="CV95" i="28"/>
  <c r="CU95" i="28"/>
  <c r="CT95" i="28"/>
  <c r="CS95" i="28"/>
  <c r="CR95" i="28"/>
  <c r="CQ95" i="28"/>
  <c r="CP95" i="28"/>
  <c r="CO95" i="28"/>
  <c r="CN95" i="28"/>
  <c r="CL95" i="28"/>
  <c r="CK95" i="28"/>
  <c r="CI95" i="28"/>
  <c r="CJ95" i="28" s="1"/>
  <c r="DL94" i="28"/>
  <c r="DK94" i="28"/>
  <c r="DJ94" i="28"/>
  <c r="DI94" i="28"/>
  <c r="DH94" i="28"/>
  <c r="DG94" i="28"/>
  <c r="CZ94" i="28"/>
  <c r="CY94" i="28"/>
  <c r="CX94" i="28"/>
  <c r="CW94" i="28"/>
  <c r="CV94" i="28"/>
  <c r="CU94" i="28"/>
  <c r="CT94" i="28"/>
  <c r="CS94" i="28"/>
  <c r="CR94" i="28"/>
  <c r="CQ94" i="28"/>
  <c r="CP94" i="28"/>
  <c r="CO94" i="28"/>
  <c r="DE94" i="28"/>
  <c r="DF94" i="28"/>
  <c r="DB94" i="28"/>
  <c r="CE24" i="28"/>
  <c r="CD24" i="28"/>
  <c r="CC24" i="28"/>
  <c r="CB24" i="28"/>
  <c r="CA24" i="28"/>
  <c r="BZ24" i="28"/>
  <c r="BY22" i="28"/>
  <c r="BY21" i="28"/>
  <c r="BY20" i="28"/>
  <c r="CJ127" i="28"/>
  <c r="DJ110" i="28"/>
  <c r="DG110" i="28"/>
  <c r="DD110" i="28"/>
  <c r="DA110" i="28"/>
  <c r="CX110" i="28"/>
  <c r="CU110" i="28"/>
  <c r="CR110" i="28"/>
  <c r="CO110" i="28"/>
  <c r="CN110" i="28"/>
  <c r="CL110" i="28"/>
  <c r="CK110" i="28"/>
  <c r="CJ110" i="28"/>
  <c r="DL98" i="28"/>
  <c r="DK98" i="28"/>
  <c r="DJ98" i="28"/>
  <c r="DI98" i="28"/>
  <c r="DH98" i="28"/>
  <c r="DG98" i="28"/>
  <c r="DF98" i="28"/>
  <c r="DE98" i="28"/>
  <c r="DD98" i="28"/>
  <c r="DC98" i="28"/>
  <c r="DB98" i="28"/>
  <c r="DA98" i="28"/>
  <c r="CZ98" i="28"/>
  <c r="CY98" i="28"/>
  <c r="CX98" i="28"/>
  <c r="CW98" i="28"/>
  <c r="CV98" i="28"/>
  <c r="CU98" i="28"/>
  <c r="CT98" i="28"/>
  <c r="CS98" i="28"/>
  <c r="CR98" i="28"/>
  <c r="CQ98" i="28"/>
  <c r="CP98" i="28"/>
  <c r="CO98" i="28"/>
  <c r="CN98" i="28"/>
  <c r="CL98" i="28"/>
  <c r="CK98" i="28"/>
  <c r="CJ98" i="28"/>
  <c r="DL97" i="28"/>
  <c r="DK97" i="28"/>
  <c r="DJ97" i="28"/>
  <c r="DI97" i="28"/>
  <c r="DH97" i="28"/>
  <c r="DG97" i="28"/>
  <c r="DF97" i="28"/>
  <c r="DE97" i="28"/>
  <c r="DD97" i="28"/>
  <c r="DC97" i="28"/>
  <c r="DB97" i="28"/>
  <c r="DA97" i="28"/>
  <c r="CZ97" i="28"/>
  <c r="CY97" i="28"/>
  <c r="CX97" i="28"/>
  <c r="CW97" i="28"/>
  <c r="CV97" i="28"/>
  <c r="CU97" i="28"/>
  <c r="CT97" i="28"/>
  <c r="CS97" i="28"/>
  <c r="CR97" i="28"/>
  <c r="CQ97" i="28"/>
  <c r="CP97" i="28"/>
  <c r="CO97" i="28"/>
  <c r="CN97" i="28"/>
  <c r="CL97" i="28"/>
  <c r="CK97" i="28"/>
  <c r="CI97" i="28"/>
  <c r="CJ97" i="28" s="1"/>
  <c r="DL89" i="28"/>
  <c r="DK89" i="28"/>
  <c r="DJ89" i="28"/>
  <c r="DI89" i="28"/>
  <c r="DH89" i="28"/>
  <c r="DG89" i="28"/>
  <c r="DF89" i="28"/>
  <c r="DE89" i="28"/>
  <c r="DD89" i="28"/>
  <c r="DC89" i="28"/>
  <c r="DB89" i="28"/>
  <c r="DA89" i="28"/>
  <c r="CZ89" i="28"/>
  <c r="CY89" i="28"/>
  <c r="CX89" i="28"/>
  <c r="CW89" i="28"/>
  <c r="CV89" i="28"/>
  <c r="CU89" i="28"/>
  <c r="CT89" i="28"/>
  <c r="CS89" i="28"/>
  <c r="CR89" i="28"/>
  <c r="CQ89" i="28"/>
  <c r="CP89" i="28"/>
  <c r="CO89" i="28"/>
  <c r="CN89" i="28"/>
  <c r="CL89" i="28"/>
  <c r="CJ89" i="28"/>
  <c r="DL88" i="28"/>
  <c r="DK88" i="28"/>
  <c r="DJ88" i="28"/>
  <c r="DI88" i="28"/>
  <c r="DH88" i="28"/>
  <c r="DG88" i="28"/>
  <c r="DF88" i="28"/>
  <c r="DE88" i="28"/>
  <c r="DD88" i="28"/>
  <c r="DC88" i="28"/>
  <c r="DB88" i="28"/>
  <c r="DA88" i="28"/>
  <c r="CZ88" i="28"/>
  <c r="CY88" i="28"/>
  <c r="CX88" i="28"/>
  <c r="CW88" i="28"/>
  <c r="CV88" i="28"/>
  <c r="CU88" i="28"/>
  <c r="CT88" i="28"/>
  <c r="CS88" i="28"/>
  <c r="CR88" i="28"/>
  <c r="CQ88" i="28"/>
  <c r="CP88" i="28"/>
  <c r="CO88" i="28"/>
  <c r="CN88" i="28"/>
  <c r="CL88" i="28"/>
  <c r="CK88" i="28"/>
  <c r="CI88" i="28"/>
  <c r="CJ88" i="28" s="1"/>
  <c r="DL87" i="28"/>
  <c r="DK87" i="28"/>
  <c r="DJ87" i="28"/>
  <c r="DI87" i="28"/>
  <c r="DH87" i="28"/>
  <c r="DG87" i="28"/>
  <c r="DE87" i="28"/>
  <c r="DC87" i="28"/>
  <c r="DB87" i="28"/>
  <c r="DA87" i="28"/>
  <c r="CZ87" i="28"/>
  <c r="CY87" i="28"/>
  <c r="CX87" i="28"/>
  <c r="CW87" i="28"/>
  <c r="CV87" i="28"/>
  <c r="CU87" i="28"/>
  <c r="CT87" i="28"/>
  <c r="CS87" i="28"/>
  <c r="CR87" i="28"/>
  <c r="CQ87" i="28"/>
  <c r="CP87" i="28"/>
  <c r="CO87" i="28"/>
  <c r="CN87" i="28"/>
  <c r="CL87" i="28"/>
  <c r="DL86" i="28"/>
  <c r="DK86" i="28"/>
  <c r="DJ86" i="28"/>
  <c r="DI86" i="28"/>
  <c r="DH86" i="28"/>
  <c r="DG86" i="28"/>
  <c r="DE86" i="28"/>
  <c r="DC86" i="28"/>
  <c r="DB86" i="28"/>
  <c r="DA86" i="28"/>
  <c r="DL84" i="28"/>
  <c r="DK84" i="28"/>
  <c r="DJ84" i="28"/>
  <c r="DI84" i="28"/>
  <c r="DH84" i="28"/>
  <c r="DG84" i="28"/>
  <c r="DF84" i="28"/>
  <c r="DE84" i="28"/>
  <c r="DD84" i="28"/>
  <c r="DC84" i="28"/>
  <c r="DB84" i="28"/>
  <c r="DA84" i="28"/>
  <c r="CZ84" i="28"/>
  <c r="CY84" i="28"/>
  <c r="CX84" i="28"/>
  <c r="CW84" i="28"/>
  <c r="CV84" i="28"/>
  <c r="CU84" i="28"/>
  <c r="CT84" i="28"/>
  <c r="CS84" i="28"/>
  <c r="CR84" i="28"/>
  <c r="CQ84" i="28"/>
  <c r="CP84" i="28"/>
  <c r="CO84" i="28"/>
  <c r="CN84" i="28"/>
  <c r="CL84" i="28"/>
  <c r="CK84" i="28"/>
  <c r="CI84" i="28"/>
  <c r="CJ84" i="28" s="1"/>
  <c r="DL83" i="28"/>
  <c r="DK83" i="28"/>
  <c r="DJ83" i="28"/>
  <c r="DI83" i="28"/>
  <c r="DH83" i="28"/>
  <c r="DG83" i="28"/>
  <c r="DF83" i="28"/>
  <c r="DE83" i="28"/>
  <c r="DD83" i="28"/>
  <c r="DC83" i="28"/>
  <c r="DB83" i="28"/>
  <c r="DA83" i="28"/>
  <c r="CZ83" i="28"/>
  <c r="CY83" i="28"/>
  <c r="CX83" i="28"/>
  <c r="CW83" i="28"/>
  <c r="CV83" i="28"/>
  <c r="CU83" i="28"/>
  <c r="CT83" i="28"/>
  <c r="CS83" i="28"/>
  <c r="CR83" i="28"/>
  <c r="CQ83" i="28"/>
  <c r="CP83" i="28"/>
  <c r="CO83" i="28"/>
  <c r="CN83" i="28"/>
  <c r="CL83" i="28"/>
  <c r="CK83" i="28"/>
  <c r="CI83" i="28"/>
  <c r="CJ83" i="28" s="1"/>
  <c r="DF82" i="28"/>
  <c r="DE82" i="28"/>
  <c r="DD82" i="28"/>
  <c r="DC82" i="28"/>
  <c r="DB82" i="28"/>
  <c r="DA82" i="28"/>
  <c r="CT82" i="28"/>
  <c r="CS82" i="28"/>
  <c r="CR82" i="28"/>
  <c r="CQ82" i="28"/>
  <c r="CP82" i="28"/>
  <c r="CO82" i="28"/>
  <c r="DL80" i="28"/>
  <c r="DK80" i="28"/>
  <c r="DJ80" i="28"/>
  <c r="DI80" i="28"/>
  <c r="DH80" i="28"/>
  <c r="DG80" i="28"/>
  <c r="DF80" i="28"/>
  <c r="DE80" i="28"/>
  <c r="DD80" i="28"/>
  <c r="DC80" i="28"/>
  <c r="DB80" i="28"/>
  <c r="DA80" i="28"/>
  <c r="CZ80" i="28"/>
  <c r="CY80" i="28"/>
  <c r="CX80" i="28"/>
  <c r="CW80" i="28"/>
  <c r="CV80" i="28"/>
  <c r="CU80" i="28"/>
  <c r="CT80" i="28"/>
  <c r="CS80" i="28"/>
  <c r="CR80" i="28"/>
  <c r="CQ80" i="28"/>
  <c r="CP80" i="28"/>
  <c r="CO80" i="28"/>
  <c r="CN80" i="28"/>
  <c r="CL80" i="28"/>
  <c r="CK80" i="28"/>
  <c r="CI80" i="28"/>
  <c r="CJ80" i="28" s="1"/>
  <c r="DL79" i="28"/>
  <c r="DK79" i="28"/>
  <c r="DJ79" i="28"/>
  <c r="DI79" i="28"/>
  <c r="DH79" i="28"/>
  <c r="DG79" i="28"/>
  <c r="DF79" i="28"/>
  <c r="DE79" i="28"/>
  <c r="DD79" i="28"/>
  <c r="DC79" i="28"/>
  <c r="DB79" i="28"/>
  <c r="DA79" i="28"/>
  <c r="CZ79" i="28"/>
  <c r="CY79" i="28"/>
  <c r="CX79" i="28"/>
  <c r="CW79" i="28"/>
  <c r="CV79" i="28"/>
  <c r="CU79" i="28"/>
  <c r="CT79" i="28"/>
  <c r="CS79" i="28"/>
  <c r="CR79" i="28"/>
  <c r="CQ79" i="28"/>
  <c r="CP79" i="28"/>
  <c r="CO79" i="28"/>
  <c r="CN79" i="28"/>
  <c r="CL79" i="28"/>
  <c r="CK79" i="28"/>
  <c r="CI79" i="28"/>
  <c r="CJ79" i="28" s="1"/>
  <c r="DL78" i="28"/>
  <c r="DK78" i="28"/>
  <c r="DJ78" i="28"/>
  <c r="DI78" i="28"/>
  <c r="DH78" i="28"/>
  <c r="DG78" i="28"/>
  <c r="DF78" i="28"/>
  <c r="DE78" i="28"/>
  <c r="DD78" i="28"/>
  <c r="DC78" i="28"/>
  <c r="DB78" i="28"/>
  <c r="DA78" i="28"/>
  <c r="CZ78" i="28"/>
  <c r="CY78" i="28"/>
  <c r="CX78" i="28"/>
  <c r="CW78" i="28"/>
  <c r="CV78" i="28"/>
  <c r="CU78" i="28"/>
  <c r="CT78" i="28"/>
  <c r="CS78" i="28"/>
  <c r="CR78" i="28"/>
  <c r="CQ78" i="28"/>
  <c r="CP78" i="28"/>
  <c r="CO78" i="28"/>
  <c r="CN78" i="28"/>
  <c r="CL78" i="28"/>
  <c r="CK78" i="28"/>
  <c r="CI78" i="28"/>
  <c r="CJ78" i="28" s="1"/>
  <c r="DL77" i="28"/>
  <c r="DK77" i="28"/>
  <c r="DJ77" i="28"/>
  <c r="DI77" i="28"/>
  <c r="DH77" i="28"/>
  <c r="DG77" i="28"/>
  <c r="DF77" i="28"/>
  <c r="DE77" i="28"/>
  <c r="DD77" i="28"/>
  <c r="DC77" i="28"/>
  <c r="DB77" i="28"/>
  <c r="DA77" i="28"/>
  <c r="DL74" i="28"/>
  <c r="DK74" i="28"/>
  <c r="DJ74" i="28"/>
  <c r="DI74" i="28"/>
  <c r="DH74" i="28"/>
  <c r="DG74" i="28"/>
  <c r="DF74" i="28"/>
  <c r="DE74" i="28"/>
  <c r="DD74" i="28"/>
  <c r="DC74" i="28"/>
  <c r="DB74" i="28"/>
  <c r="DA74" i="28"/>
  <c r="CZ74" i="28"/>
  <c r="CY74" i="28"/>
  <c r="CX74" i="28"/>
  <c r="CW74" i="28"/>
  <c r="CV74" i="28"/>
  <c r="CU74" i="28"/>
  <c r="CT74" i="28"/>
  <c r="CS74" i="28"/>
  <c r="CR74" i="28"/>
  <c r="CQ74" i="28"/>
  <c r="CP74" i="28"/>
  <c r="CO74" i="28"/>
  <c r="CN74" i="28"/>
  <c r="CL74" i="28"/>
  <c r="CK74" i="28"/>
  <c r="CI74" i="28"/>
  <c r="CJ74" i="28" s="1"/>
  <c r="DL73" i="28"/>
  <c r="DK73" i="28"/>
  <c r="DJ73" i="28"/>
  <c r="DI73" i="28"/>
  <c r="DH73" i="28"/>
  <c r="DG73" i="28"/>
  <c r="DF73" i="28"/>
  <c r="DE73" i="28"/>
  <c r="DD73" i="28"/>
  <c r="DC73" i="28"/>
  <c r="DB73" i="28"/>
  <c r="DA73" i="28"/>
  <c r="DL72" i="28"/>
  <c r="DK72" i="28"/>
  <c r="DJ72" i="28"/>
  <c r="DI72" i="28"/>
  <c r="DH72" i="28"/>
  <c r="DG72" i="28"/>
  <c r="DF72" i="28"/>
  <c r="DE72" i="28"/>
  <c r="DD72" i="28"/>
  <c r="DC72" i="28"/>
  <c r="DB72" i="28"/>
  <c r="DA72" i="28"/>
  <c r="CZ72" i="28"/>
  <c r="CY72" i="28"/>
  <c r="CX72" i="28"/>
  <c r="CW72" i="28"/>
  <c r="CV72" i="28"/>
  <c r="CU72" i="28"/>
  <c r="CT72" i="28"/>
  <c r="CS72" i="28"/>
  <c r="CR72" i="28"/>
  <c r="CQ72" i="28"/>
  <c r="CP72" i="28"/>
  <c r="CO72" i="28"/>
  <c r="CN72" i="28"/>
  <c r="CL72" i="28"/>
  <c r="CK72" i="28"/>
  <c r="CI72" i="28"/>
  <c r="CJ72" i="28" s="1"/>
  <c r="DL70" i="28"/>
  <c r="DK70" i="28"/>
  <c r="DJ70" i="28"/>
  <c r="DI70" i="28"/>
  <c r="DH70" i="28"/>
  <c r="DG70" i="28"/>
  <c r="CZ70" i="28"/>
  <c r="CY70" i="28"/>
  <c r="CX70" i="28"/>
  <c r="CW70" i="28"/>
  <c r="CV70" i="28"/>
  <c r="CU70" i="28"/>
  <c r="CT70" i="28"/>
  <c r="CS70" i="28"/>
  <c r="CR70" i="28"/>
  <c r="CQ70" i="28"/>
  <c r="CP70" i="28"/>
  <c r="CO70" i="28"/>
  <c r="DF65" i="28"/>
  <c r="DE65" i="28"/>
  <c r="DD65" i="28"/>
  <c r="DC65" i="28"/>
  <c r="DB65" i="28"/>
  <c r="DA65" i="28"/>
  <c r="CZ65" i="28"/>
  <c r="CY65" i="28"/>
  <c r="CX65" i="28"/>
  <c r="CW65" i="28"/>
  <c r="CV65" i="28"/>
  <c r="CU65" i="28"/>
  <c r="CT65" i="28"/>
  <c r="CS65" i="28"/>
  <c r="CR65" i="28"/>
  <c r="DL64" i="28"/>
  <c r="DK64" i="28"/>
  <c r="DJ64" i="28"/>
  <c r="DI64" i="28"/>
  <c r="DH64" i="28"/>
  <c r="DG64" i="28"/>
  <c r="DF64" i="28"/>
  <c r="DE64" i="28"/>
  <c r="DD64" i="28"/>
  <c r="DC64" i="28"/>
  <c r="DB64" i="28"/>
  <c r="DA64" i="28"/>
  <c r="CZ64" i="28"/>
  <c r="CY64" i="28"/>
  <c r="CX64" i="28"/>
  <c r="CW64" i="28"/>
  <c r="CV64" i="28"/>
  <c r="CU64" i="28"/>
  <c r="CT64" i="28"/>
  <c r="CS64" i="28"/>
  <c r="CR64" i="28"/>
  <c r="CQ64" i="28"/>
  <c r="CP64" i="28"/>
  <c r="CO64" i="28"/>
  <c r="CN64" i="28"/>
  <c r="CL64" i="28"/>
  <c r="CK64" i="28"/>
  <c r="CI64" i="28"/>
  <c r="CJ64" i="28" s="1"/>
  <c r="DL62" i="28"/>
  <c r="DK62" i="28"/>
  <c r="DJ62" i="28"/>
  <c r="DI62" i="28"/>
  <c r="DH62" i="28"/>
  <c r="DG62" i="28"/>
  <c r="DF62" i="28"/>
  <c r="DE62" i="28"/>
  <c r="DC62" i="28"/>
  <c r="DB62" i="28"/>
  <c r="DA62" i="28"/>
  <c r="CZ62" i="28"/>
  <c r="CY62" i="28"/>
  <c r="CX62" i="28"/>
  <c r="CW62" i="28"/>
  <c r="CV62" i="28"/>
  <c r="CU62" i="28"/>
  <c r="CT62" i="28"/>
  <c r="CS62" i="28"/>
  <c r="CR62" i="28"/>
  <c r="CQ62" i="28"/>
  <c r="CP62" i="28"/>
  <c r="CO62" i="28"/>
  <c r="CN62" i="28"/>
  <c r="CL62" i="28"/>
  <c r="CK62" i="28"/>
  <c r="CI62" i="28"/>
  <c r="CJ62" i="28" s="1"/>
  <c r="DL59" i="28"/>
  <c r="DK59" i="28"/>
  <c r="DJ59" i="28"/>
  <c r="CW59" i="28"/>
  <c r="CV59" i="28"/>
  <c r="CU59" i="28"/>
  <c r="CT59" i="28"/>
  <c r="CS59" i="28"/>
  <c r="CR59" i="28"/>
  <c r="CQ59" i="28"/>
  <c r="CP59" i="28"/>
  <c r="CO59" i="28"/>
  <c r="DL58" i="28"/>
  <c r="DK58" i="28"/>
  <c r="DJ58" i="28"/>
  <c r="DI58" i="28"/>
  <c r="DH58" i="28"/>
  <c r="DG58" i="28"/>
  <c r="DF58" i="28"/>
  <c r="DE58" i="28"/>
  <c r="DD58" i="28"/>
  <c r="DC58" i="28"/>
  <c r="DB58" i="28"/>
  <c r="DA58" i="28"/>
  <c r="CZ58" i="28"/>
  <c r="CY58" i="28"/>
  <c r="CX58" i="28"/>
  <c r="CW58" i="28"/>
  <c r="CV58" i="28"/>
  <c r="CU58" i="28"/>
  <c r="CT58" i="28"/>
  <c r="CS58" i="28"/>
  <c r="CR58" i="28"/>
  <c r="CQ58" i="28"/>
  <c r="CP58" i="28"/>
  <c r="CO58" i="28"/>
  <c r="CN58" i="28"/>
  <c r="CL58" i="28"/>
  <c r="CK58" i="28"/>
  <c r="CI58" i="28"/>
  <c r="CJ58" i="28" s="1"/>
  <c r="DL57" i="28"/>
  <c r="DK57" i="28"/>
  <c r="DJ57" i="28"/>
  <c r="DI57" i="28"/>
  <c r="DH57" i="28"/>
  <c r="DG57" i="28"/>
  <c r="DF57" i="28"/>
  <c r="DE57" i="28"/>
  <c r="DD57" i="28"/>
  <c r="DC57" i="28"/>
  <c r="DB57" i="28"/>
  <c r="DA57" i="28"/>
  <c r="CZ57" i="28"/>
  <c r="CY57" i="28"/>
  <c r="CX57" i="28"/>
  <c r="CW57" i="28"/>
  <c r="CV57" i="28"/>
  <c r="CU57" i="28"/>
  <c r="CT57" i="28"/>
  <c r="CS57" i="28"/>
  <c r="CR57" i="28"/>
  <c r="CQ57" i="28"/>
  <c r="CP57" i="28"/>
  <c r="CO57" i="28"/>
  <c r="CN57" i="28"/>
  <c r="CL57" i="28"/>
  <c r="CK57" i="28"/>
  <c r="CI57" i="28"/>
  <c r="CJ57" i="28" s="1"/>
  <c r="DL56" i="28"/>
  <c r="DK56" i="28"/>
  <c r="DJ56" i="28"/>
  <c r="CZ56" i="28"/>
  <c r="CY56" i="28"/>
  <c r="CX56" i="28"/>
  <c r="CW56" i="28"/>
  <c r="CV56" i="28"/>
  <c r="CU56" i="28"/>
  <c r="CT56" i="28"/>
  <c r="CS56" i="28"/>
  <c r="CR56" i="28"/>
  <c r="CQ56" i="28"/>
  <c r="CP56" i="28"/>
  <c r="CO56" i="28"/>
  <c r="DL53" i="28"/>
  <c r="DK53" i="28"/>
  <c r="DJ53" i="28"/>
  <c r="DI53" i="28"/>
  <c r="DH53" i="28"/>
  <c r="DG53" i="28"/>
  <c r="DF53" i="28"/>
  <c r="DE53" i="28"/>
  <c r="DD53" i="28"/>
  <c r="DC53" i="28"/>
  <c r="DB53" i="28"/>
  <c r="DA53" i="28"/>
  <c r="CZ53" i="28"/>
  <c r="CY53" i="28"/>
  <c r="CX53" i="28"/>
  <c r="CW53" i="28"/>
  <c r="CV53" i="28"/>
  <c r="CU53" i="28"/>
  <c r="DL45" i="28"/>
  <c r="DK45" i="28"/>
  <c r="DJ45" i="28"/>
  <c r="DI45" i="28"/>
  <c r="DH45" i="28"/>
  <c r="DG45" i="28"/>
  <c r="DF45" i="28"/>
  <c r="DE45" i="28"/>
  <c r="DD45" i="28"/>
  <c r="DC45" i="28"/>
  <c r="DB45" i="28"/>
  <c r="DA45" i="28"/>
  <c r="CZ45" i="28"/>
  <c r="CY45" i="28"/>
  <c r="CX45" i="28"/>
  <c r="CW45" i="28"/>
  <c r="CV45" i="28"/>
  <c r="CU45" i="28"/>
  <c r="CT45" i="28"/>
  <c r="CS45" i="28"/>
  <c r="CR45" i="28"/>
  <c r="CQ45" i="28"/>
  <c r="CP45" i="28"/>
  <c r="CO45" i="28"/>
  <c r="CN45" i="28"/>
  <c r="CL45" i="28"/>
  <c r="CK45" i="28"/>
  <c r="CI45" i="28"/>
  <c r="CJ45" i="28" s="1"/>
  <c r="DL44" i="28"/>
  <c r="DK44" i="28"/>
  <c r="DJ44" i="28"/>
  <c r="DI44" i="28"/>
  <c r="DH44" i="28"/>
  <c r="DG44" i="28"/>
  <c r="DF44" i="28"/>
  <c r="DE44" i="28"/>
  <c r="DD44" i="28"/>
  <c r="DC44" i="28"/>
  <c r="DB44" i="28"/>
  <c r="DA44" i="28"/>
  <c r="CZ44" i="28"/>
  <c r="CY44" i="28"/>
  <c r="CX44" i="28"/>
  <c r="CW44" i="28"/>
  <c r="CV44" i="28"/>
  <c r="CU44" i="28"/>
  <c r="CT44" i="28"/>
  <c r="CS44" i="28"/>
  <c r="CR44" i="28"/>
  <c r="CQ44" i="28"/>
  <c r="CP44" i="28"/>
  <c r="CO44" i="28"/>
  <c r="CN44" i="28"/>
  <c r="CL44" i="28"/>
  <c r="CK44" i="28"/>
  <c r="CI44" i="28"/>
  <c r="CJ44" i="28" s="1"/>
  <c r="DL43" i="28"/>
  <c r="DK43" i="28"/>
  <c r="DJ43" i="28"/>
  <c r="DI43" i="28"/>
  <c r="DH43" i="28"/>
  <c r="DG43" i="28"/>
  <c r="DF43" i="28"/>
  <c r="DE43" i="28"/>
  <c r="DD43" i="28"/>
  <c r="DC43" i="28"/>
  <c r="DB43" i="28"/>
  <c r="DA43" i="28"/>
  <c r="DL42" i="28"/>
  <c r="DK42" i="28"/>
  <c r="DJ42" i="28"/>
  <c r="DI42" i="28"/>
  <c r="DH42" i="28"/>
  <c r="DG42" i="28"/>
  <c r="DF42" i="28"/>
  <c r="DE42" i="28"/>
  <c r="DD42" i="28"/>
  <c r="DC42" i="28"/>
  <c r="DB42" i="28"/>
  <c r="DA42" i="28"/>
  <c r="CZ42" i="28"/>
  <c r="CY42" i="28"/>
  <c r="CX42" i="28"/>
  <c r="CW42" i="28"/>
  <c r="CV42" i="28"/>
  <c r="CU42" i="28"/>
  <c r="CT42" i="28"/>
  <c r="CS42" i="28"/>
  <c r="CR42" i="28"/>
  <c r="CQ42" i="28"/>
  <c r="CP42" i="28"/>
  <c r="CO42" i="28"/>
  <c r="CN42" i="28"/>
  <c r="CL42" i="28"/>
  <c r="CK42" i="28"/>
  <c r="CI42" i="28"/>
  <c r="CJ42" i="28" s="1"/>
  <c r="DL41" i="28"/>
  <c r="DK41" i="28"/>
  <c r="DJ41" i="28"/>
  <c r="DI41" i="28"/>
  <c r="DH41" i="28"/>
  <c r="DG41" i="28"/>
  <c r="DF41" i="28"/>
  <c r="DE41" i="28"/>
  <c r="DD41" i="28"/>
  <c r="DC41" i="28"/>
  <c r="DB41" i="28"/>
  <c r="DA41" i="28"/>
  <c r="CZ41" i="28"/>
  <c r="CY41" i="28"/>
  <c r="CX41" i="28"/>
  <c r="CW41" i="28"/>
  <c r="CV41" i="28"/>
  <c r="CU41" i="28"/>
  <c r="CT41" i="28"/>
  <c r="CS41" i="28"/>
  <c r="CR41" i="28"/>
  <c r="CQ41" i="28"/>
  <c r="CP41" i="28"/>
  <c r="CO41" i="28"/>
  <c r="CN41" i="28"/>
  <c r="CL41" i="28"/>
  <c r="CK41" i="28"/>
  <c r="CI41" i="28"/>
  <c r="CJ41" i="28" s="1"/>
  <c r="DL40" i="28"/>
  <c r="DK40" i="28"/>
  <c r="DJ40" i="28"/>
  <c r="DI40" i="28"/>
  <c r="DH40" i="28"/>
  <c r="DG40" i="28"/>
  <c r="DF40" i="28"/>
  <c r="DE40" i="28"/>
  <c r="DD40" i="28"/>
  <c r="DC40" i="28"/>
  <c r="DB40" i="28"/>
  <c r="DA40" i="28"/>
  <c r="CZ40" i="28"/>
  <c r="CY40" i="28"/>
  <c r="CX40" i="28"/>
  <c r="CW40" i="28"/>
  <c r="CV40" i="28"/>
  <c r="CU40" i="28"/>
  <c r="CT40" i="28"/>
  <c r="CS40" i="28"/>
  <c r="CR40" i="28"/>
  <c r="CQ40" i="28"/>
  <c r="CP40" i="28"/>
  <c r="CO40" i="28"/>
  <c r="CN40" i="28"/>
  <c r="CL40" i="28"/>
  <c r="CK40" i="28"/>
  <c r="CI40" i="28"/>
  <c r="CJ40" i="28" s="1"/>
  <c r="DL39" i="28"/>
  <c r="DK39" i="28"/>
  <c r="DJ39" i="28"/>
  <c r="DI39" i="28"/>
  <c r="DH39" i="28"/>
  <c r="DG39" i="28"/>
  <c r="DF39" i="28"/>
  <c r="DE39" i="28"/>
  <c r="DD39" i="28"/>
  <c r="DC39" i="28"/>
  <c r="DB39" i="28"/>
  <c r="DA39" i="28"/>
  <c r="CZ39" i="28"/>
  <c r="CY39" i="28"/>
  <c r="CX39" i="28"/>
  <c r="CW39" i="28"/>
  <c r="CV39" i="28"/>
  <c r="CU39" i="28"/>
  <c r="CT39" i="28"/>
  <c r="CS39" i="28"/>
  <c r="CR39" i="28"/>
  <c r="CQ39" i="28"/>
  <c r="CP39" i="28"/>
  <c r="CO39" i="28"/>
  <c r="CN39" i="28"/>
  <c r="CL39" i="28"/>
  <c r="CK39" i="28"/>
  <c r="CI39" i="28"/>
  <c r="CJ39" i="28" s="1"/>
  <c r="CS53" i="28"/>
  <c r="CT53" i="28"/>
  <c r="DI59" i="28"/>
  <c r="CQ86" i="28"/>
  <c r="CQ65" i="28"/>
  <c r="CI53" i="28"/>
  <c r="CY86" i="28"/>
  <c r="CS86" i="28"/>
  <c r="CT86" i="28"/>
  <c r="CP86" i="28"/>
  <c r="CL86" i="28"/>
  <c r="DK82" i="28"/>
  <c r="DL82" i="28"/>
  <c r="DI82" i="28"/>
  <c r="CY82" i="28"/>
  <c r="CZ82" i="28"/>
  <c r="CY77" i="28"/>
  <c r="CZ77" i="28"/>
  <c r="CV77" i="28"/>
  <c r="CW77" i="28"/>
  <c r="CS77" i="28"/>
  <c r="CT77" i="28"/>
  <c r="CP77" i="28"/>
  <c r="CN77" i="28"/>
  <c r="CY73" i="28"/>
  <c r="DE70" i="28"/>
  <c r="DB70" i="28"/>
  <c r="DA70" i="28"/>
  <c r="DL65" i="28"/>
  <c r="DH65" i="28"/>
  <c r="DI65" i="28"/>
  <c r="CP65" i="28"/>
  <c r="DH59" i="28"/>
  <c r="DF59" i="28"/>
  <c r="DH56" i="28"/>
  <c r="DE56" i="28"/>
  <c r="CW43" i="28"/>
  <c r="CS43" i="28"/>
  <c r="CP43" i="28"/>
  <c r="CO43" i="28"/>
  <c r="DD94" i="28"/>
  <c r="CK94" i="28"/>
  <c r="CZ59" i="28"/>
  <c r="CX59" i="28"/>
  <c r="CY43" i="28"/>
  <c r="CW82" i="28"/>
  <c r="DF70" i="28"/>
  <c r="CV73" i="28"/>
  <c r="CK69" i="28" l="1"/>
  <c r="CM69" i="28" s="1"/>
  <c r="CS73" i="28"/>
  <c r="CQ73" i="28"/>
  <c r="AN120" i="28"/>
  <c r="BK120" i="28"/>
  <c r="CP73" i="28"/>
  <c r="BO120" i="28"/>
  <c r="CQ69" i="28"/>
  <c r="CO73" i="28"/>
  <c r="CM96" i="28"/>
  <c r="BV24" i="31"/>
  <c r="BY24" i="28"/>
  <c r="DB59" i="28"/>
  <c r="BQ120" i="28"/>
  <c r="CN70" i="28"/>
  <c r="CK56" i="28"/>
  <c r="CM97" i="28"/>
  <c r="DG59" i="28"/>
  <c r="CM83" i="28"/>
  <c r="CK73" i="28"/>
  <c r="CM72" i="28"/>
  <c r="CN53" i="28"/>
  <c r="CO53" i="28"/>
  <c r="CO77" i="28"/>
  <c r="CT73" i="28"/>
  <c r="CT69" i="28"/>
  <c r="CZ69" i="28"/>
  <c r="DG69" i="28"/>
  <c r="BX120" i="28"/>
  <c r="CL73" i="28"/>
  <c r="CK82" i="28"/>
  <c r="DC56" i="28"/>
  <c r="CL90" i="28"/>
  <c r="CM90" i="28" s="1"/>
  <c r="CN94" i="28"/>
  <c r="CX82" i="28"/>
  <c r="DD56" i="28"/>
  <c r="CL59" i="28"/>
  <c r="DA56" i="28"/>
  <c r="CI65" i="28"/>
  <c r="CJ65" i="28" s="1"/>
  <c r="CM39" i="28"/>
  <c r="CM40" i="28"/>
  <c r="CM42" i="28"/>
  <c r="CM62" i="28"/>
  <c r="CM88" i="28"/>
  <c r="CM89" i="28"/>
  <c r="CN59" i="28"/>
  <c r="CN73" i="28"/>
  <c r="CL65" i="28"/>
  <c r="CM78" i="28"/>
  <c r="CM110" i="28"/>
  <c r="CM95" i="28"/>
  <c r="CM86" i="28"/>
  <c r="BI120" i="28"/>
  <c r="DB56" i="28"/>
  <c r="CV43" i="28"/>
  <c r="CV86" i="28"/>
  <c r="DG65" i="28"/>
  <c r="BU120" i="28"/>
  <c r="CM64" i="28"/>
  <c r="CM79" i="28"/>
  <c r="CM80" i="28"/>
  <c r="CR86" i="28"/>
  <c r="CM57" i="28"/>
  <c r="CR73" i="28"/>
  <c r="CY59" i="28"/>
  <c r="BN120" i="28"/>
  <c r="CY120" i="28" s="1"/>
  <c r="CW73" i="28"/>
  <c r="DJ82" i="28"/>
  <c r="CL43" i="28"/>
  <c r="CW86" i="28"/>
  <c r="CU86" i="28"/>
  <c r="DC59" i="28"/>
  <c r="CI59" i="28"/>
  <c r="CJ59" i="28" s="1"/>
  <c r="CI77" i="28"/>
  <c r="CJ77" i="28" s="1"/>
  <c r="CI82" i="28"/>
  <c r="CJ82" i="28" s="1"/>
  <c r="CK59" i="28"/>
  <c r="CU77" i="28"/>
  <c r="CK43" i="28"/>
  <c r="DK65" i="28"/>
  <c r="CZ43" i="28"/>
  <c r="CX43" i="28"/>
  <c r="CT43" i="28"/>
  <c r="CR43" i="28"/>
  <c r="CI73" i="28"/>
  <c r="CJ73" i="28" s="1"/>
  <c r="CU73" i="28"/>
  <c r="CZ73" i="28"/>
  <c r="CX73" i="28"/>
  <c r="CL77" i="28"/>
  <c r="DH82" i="28"/>
  <c r="CN43" i="28"/>
  <c r="CN65" i="28"/>
  <c r="DE59" i="28"/>
  <c r="BT120" i="28"/>
  <c r="CV82" i="28"/>
  <c r="DI56" i="28"/>
  <c r="DG56" i="28"/>
  <c r="CQ43" i="28"/>
  <c r="CI43" i="28"/>
  <c r="CJ43" i="28" s="1"/>
  <c r="CM58" i="28"/>
  <c r="CM87" i="28"/>
  <c r="BF120" i="28"/>
  <c r="CL53" i="28"/>
  <c r="CN82" i="28"/>
  <c r="CL94" i="28"/>
  <c r="CM94" i="28" s="1"/>
  <c r="DD59" i="28"/>
  <c r="DA59" i="28"/>
  <c r="CR53" i="28"/>
  <c r="CM84" i="28"/>
  <c r="CM98" i="28"/>
  <c r="CM45" i="28"/>
  <c r="CK53" i="28"/>
  <c r="CQ53" i="28"/>
  <c r="CJ53" i="28"/>
  <c r="CU82" i="28"/>
  <c r="BW120" i="28"/>
  <c r="DJ65" i="28"/>
  <c r="CP53" i="28"/>
  <c r="CI56" i="28"/>
  <c r="CJ56" i="28" s="1"/>
  <c r="DF56" i="28"/>
  <c r="CO65" i="28"/>
  <c r="CK65" i="28"/>
  <c r="CZ86" i="28"/>
  <c r="CX86" i="28"/>
  <c r="CL56" i="28"/>
  <c r="CX77" i="28"/>
  <c r="CL82" i="28"/>
  <c r="CN86" i="28"/>
  <c r="DD70" i="28"/>
  <c r="CM41" i="28"/>
  <c r="CK77" i="28"/>
  <c r="DC70" i="28"/>
  <c r="CU43" i="28"/>
  <c r="CO86" i="28"/>
  <c r="CM74" i="28"/>
  <c r="CR77" i="28"/>
  <c r="DG82" i="28"/>
  <c r="CM44" i="28"/>
  <c r="CU120" i="28" l="1"/>
  <c r="CW120" i="28"/>
  <c r="DC120" i="28"/>
  <c r="DA120" i="28"/>
  <c r="BK119" i="28"/>
  <c r="CV120" i="28"/>
  <c r="BT119" i="28"/>
  <c r="DE120" i="28"/>
  <c r="BW119" i="28"/>
  <c r="DH120" i="28"/>
  <c r="DI120" i="28"/>
  <c r="DL120" i="28"/>
  <c r="DJ120" i="28"/>
  <c r="BQ119" i="28"/>
  <c r="DB120" i="28"/>
  <c r="BG118" i="28"/>
  <c r="CT120" i="28"/>
  <c r="AP118" i="28"/>
  <c r="BI121" i="28"/>
  <c r="BX121" i="28"/>
  <c r="BN119" i="28"/>
  <c r="BO121" i="28"/>
  <c r="BP118" i="28"/>
  <c r="BL121" i="28"/>
  <c r="BR121" i="28"/>
  <c r="BE120" i="28"/>
  <c r="BH120" i="28"/>
  <c r="BZ120" i="28"/>
  <c r="AP120" i="28"/>
  <c r="BR120" i="28"/>
  <c r="BL120" i="28"/>
  <c r="BC120" i="28"/>
  <c r="BY118" i="28"/>
  <c r="CM56" i="28"/>
  <c r="BG120" i="28"/>
  <c r="BG126" i="28" s="1"/>
  <c r="BV118" i="28"/>
  <c r="BJ118" i="28"/>
  <c r="CM65" i="28"/>
  <c r="CS69" i="28"/>
  <c r="CY69" i="28"/>
  <c r="DH69" i="28"/>
  <c r="DB69" i="28"/>
  <c r="CM59" i="28"/>
  <c r="CM73" i="28"/>
  <c r="CN69" i="28"/>
  <c r="CM82" i="28"/>
  <c r="CM43" i="28"/>
  <c r="CN90" i="28"/>
  <c r="CJ90" i="28"/>
  <c r="CX69" i="28"/>
  <c r="CM77" i="28"/>
  <c r="CM53" i="28"/>
  <c r="CU69" i="28"/>
  <c r="CV69" i="28"/>
  <c r="DE69" i="28"/>
  <c r="DI69" i="28"/>
  <c r="DL69" i="28"/>
  <c r="CW69" i="28"/>
  <c r="DJ69" i="28"/>
  <c r="CP69" i="28"/>
  <c r="DK69" i="28"/>
  <c r="CO69" i="28"/>
  <c r="CR120" i="28" l="1"/>
  <c r="BI119" i="28"/>
  <c r="BO119" i="28"/>
  <c r="CI120" i="28"/>
  <c r="CJ120" i="28" s="1"/>
  <c r="BH119" i="28"/>
  <c r="CS120" i="28"/>
  <c r="DF121" i="28"/>
  <c r="DD121" i="28"/>
  <c r="CZ120" i="28"/>
  <c r="CX120" i="28"/>
  <c r="BS118" i="28"/>
  <c r="DF120" i="28"/>
  <c r="DD120" i="28"/>
  <c r="BZ119" i="28"/>
  <c r="BU119" i="28" s="1"/>
  <c r="DK120" i="28"/>
  <c r="BE119" i="28"/>
  <c r="CP120" i="28"/>
  <c r="CZ121" i="28"/>
  <c r="CX121" i="28"/>
  <c r="DC121" i="28"/>
  <c r="DA121" i="28"/>
  <c r="DL121" i="28"/>
  <c r="DJ121" i="28"/>
  <c r="CK120" i="28"/>
  <c r="CM120" i="28" s="1"/>
  <c r="DG120" i="28"/>
  <c r="CW121" i="28"/>
  <c r="CU121" i="28"/>
  <c r="BD118" i="28"/>
  <c r="CQ120" i="28"/>
  <c r="CO120" i="28"/>
  <c r="CA120" i="28"/>
  <c r="BC121" i="28"/>
  <c r="CD119" i="28"/>
  <c r="BM118" i="28"/>
  <c r="BU121" i="28"/>
  <c r="BF121" i="28"/>
  <c r="CA119" i="28" l="1"/>
  <c r="BC119" i="28"/>
  <c r="CT121" i="28"/>
  <c r="CR121" i="28"/>
  <c r="DI121" i="28"/>
  <c r="DG121" i="28"/>
  <c r="CQ121" i="28"/>
  <c r="CO121" i="28"/>
  <c r="DC96" i="28"/>
  <c r="DA96" i="28"/>
  <c r="CI96" i="28"/>
  <c r="CJ96" i="28" s="1"/>
  <c r="DC94" i="28" l="1"/>
  <c r="DA69" i="28"/>
  <c r="CI94" i="28"/>
  <c r="CJ94" i="28" s="1"/>
  <c r="DA94" i="28"/>
  <c r="DF87" i="28"/>
  <c r="DD87" i="28"/>
  <c r="CJ87" i="28"/>
  <c r="DF86" i="28"/>
  <c r="DD86" i="28"/>
  <c r="CJ86" i="28"/>
  <c r="DF69" i="28"/>
  <c r="DC69" i="28" l="1"/>
  <c r="DD69" i="28"/>
</calcChain>
</file>

<file path=xl/sharedStrings.xml><?xml version="1.0" encoding="utf-8"?>
<sst xmlns="http://schemas.openxmlformats.org/spreadsheetml/2006/main" count="1041" uniqueCount="502">
  <si>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</si>
  <si>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</si>
  <si>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</si>
  <si>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</si>
  <si>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</si>
  <si>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</si>
  <si>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</si>
  <si>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</si>
  <si>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</si>
  <si>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</si>
  <si>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</si>
  <si>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</si>
  <si>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</si>
  <si>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</si>
  <si>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</si>
  <si>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</si>
  <si>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</si>
  <si>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</si>
  <si>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</si>
  <si>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</si>
  <si>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</si>
  <si>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</si>
  <si>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</si>
  <si>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</si>
  <si>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</si>
  <si>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</si>
  <si>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</si>
  <si>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</si>
  <si>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</si>
  <si>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</si>
  <si>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</si>
  <si>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</si>
  <si>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</si>
  <si>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</si>
  <si>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</si>
  <si>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</si>
  <si>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</si>
  <si>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</si>
  <si>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</si>
  <si>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</si>
  <si>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</si>
  <si>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</si>
  <si>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</si>
  <si>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</si>
  <si>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</si>
  <si>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</si>
  <si>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</si>
  <si>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</si>
  <si>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</si>
  <si>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</si>
  <si>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</si>
  <si>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</si>
  <si>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</si>
  <si>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</si>
  <si>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</si>
  <si>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</si>
  <si>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</si>
  <si>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</si>
  <si>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</si>
  <si>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</si>
  <si>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</si>
  <si>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</si>
  <si>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</si>
  <si>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</si>
  <si>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</si>
  <si>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</si>
  <si>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</si>
  <si>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</si>
  <si>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</si>
  <si>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</si>
  <si>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</si>
  <si>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</si>
  <si>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</si>
  <si>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</si>
  <si>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</si>
  <si>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</si>
  <si>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</si>
  <si>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</si>
  <si>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</si>
  <si>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</si>
  <si>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</si>
  <si>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</si>
  <si>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</si>
  <si>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</si>
  <si>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</si>
  <si>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</si>
  <si>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</si>
  <si>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</si>
  <si>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</si>
  <si>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</si>
  <si>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</si>
  <si>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</si>
  <si>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</si>
  <si>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</si>
  <si>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</si>
  <si>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</si>
  <si>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</si>
  <si>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</si>
  <si>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</si>
  <si>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</si>
  <si>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</si>
  <si>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 xml:space="preserve">               (дата)</t>
  </si>
  <si>
    <t>V. Производственные практики</t>
  </si>
  <si>
    <t>Зачетных
единиц</t>
  </si>
  <si>
    <t xml:space="preserve">Факультативные дисциплины 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</si>
  <si>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</si>
  <si>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</si>
  <si>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</si>
  <si>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1.2</t>
  </si>
  <si>
    <t>Философия</t>
  </si>
  <si>
    <t>1.2.1</t>
  </si>
  <si>
    <t>Экономика</t>
  </si>
  <si>
    <t>1.3</t>
  </si>
  <si>
    <t xml:space="preserve">Политология </t>
  </si>
  <si>
    <t>1.1.1</t>
  </si>
  <si>
    <t>1.1.2</t>
  </si>
  <si>
    <t>История</t>
  </si>
  <si>
    <t>2.1.1</t>
  </si>
  <si>
    <t>2.2</t>
  </si>
  <si>
    <t>УК-1</t>
  </si>
  <si>
    <t>УК-2</t>
  </si>
  <si>
    <t>БПК-1</t>
  </si>
  <si>
    <t>БПК-2</t>
  </si>
  <si>
    <t>1.1.3</t>
  </si>
  <si>
    <t>1.1.4</t>
  </si>
  <si>
    <t>1.4</t>
  </si>
  <si>
    <t>1.4.1</t>
  </si>
  <si>
    <t>2.3</t>
  </si>
  <si>
    <t>2.3.1</t>
  </si>
  <si>
    <t>УК-3</t>
  </si>
  <si>
    <t>1.2.2</t>
  </si>
  <si>
    <t>БПК-3</t>
  </si>
  <si>
    <t>БПК-4</t>
  </si>
  <si>
    <t>БПК-5</t>
  </si>
  <si>
    <t>1.5</t>
  </si>
  <si>
    <t>1.5.1</t>
  </si>
  <si>
    <t>1.5.2</t>
  </si>
  <si>
    <t>1.6</t>
  </si>
  <si>
    <t>1.6.1</t>
  </si>
  <si>
    <t>IV курс</t>
  </si>
  <si>
    <t>Военная подготовка</t>
  </si>
  <si>
    <t>2.4</t>
  </si>
  <si>
    <t>2.5</t>
  </si>
  <si>
    <t>2.5.1</t>
  </si>
  <si>
    <t>2.6</t>
  </si>
  <si>
    <t>2.4.1</t>
  </si>
  <si>
    <t>2.6.1</t>
  </si>
  <si>
    <t>2.6.2</t>
  </si>
  <si>
    <t>IV</t>
  </si>
  <si>
    <t>2.5.2</t>
  </si>
  <si>
    <t>2.4.2</t>
  </si>
  <si>
    <t>2.7</t>
  </si>
  <si>
    <t>2.7.1</t>
  </si>
  <si>
    <t>3 семестр,
18 недель</t>
  </si>
  <si>
    <t>5 семестр,
18 недель</t>
  </si>
  <si>
    <t>СК-1</t>
  </si>
  <si>
    <t>СК-2</t>
  </si>
  <si>
    <t>СК-3</t>
  </si>
  <si>
    <t xml:space="preserve">   I. График образовательного процесса</t>
  </si>
  <si>
    <t>/6</t>
  </si>
  <si>
    <t>СК-4</t>
  </si>
  <si>
    <t>СК-5</t>
  </si>
  <si>
    <t>СК-6</t>
  </si>
  <si>
    <t>СК-8</t>
  </si>
  <si>
    <t xml:space="preserve">Количество часов учебных занятий                        </t>
  </si>
  <si>
    <t>ЭКСПЕРИМЕНТАЛЬНЫЙ УЧЕБНЫЙ  ПЛАН</t>
  </si>
  <si>
    <t>ГОСУДАРСТВЕННЫЙ КОМПОНЕНТ</t>
  </si>
  <si>
    <t>Высшая математика</t>
  </si>
  <si>
    <t>Физика</t>
  </si>
  <si>
    <t>Надзорная деятельность</t>
  </si>
  <si>
    <t>Безопасность объектов, зданий и сооружений</t>
  </si>
  <si>
    <t>Безопасность инженерных систем</t>
  </si>
  <si>
    <t>Безопасность технологических процессов</t>
  </si>
  <si>
    <t>1.6.2</t>
  </si>
  <si>
    <t>Гражданская оборона</t>
  </si>
  <si>
    <t>2.1.2</t>
  </si>
  <si>
    <t>Белорусский язык (профессиональная лексика)</t>
  </si>
  <si>
    <t>2.3.2</t>
  </si>
  <si>
    <t>2.3.3</t>
  </si>
  <si>
    <t>Инженерная графика</t>
  </si>
  <si>
    <t>Техническая механика</t>
  </si>
  <si>
    <t>Материаловедение</t>
  </si>
  <si>
    <t>Специальная химия</t>
  </si>
  <si>
    <t>Теория возникновения и прекращения горения</t>
  </si>
  <si>
    <t>Прикладная термодинамика</t>
  </si>
  <si>
    <t xml:space="preserve">Специальное водоснабжение </t>
  </si>
  <si>
    <t>Физическая подготовка</t>
  </si>
  <si>
    <t>Пожарно-спасательный спорт</t>
  </si>
  <si>
    <t>Профессиональная подготовка спасателя</t>
  </si>
  <si>
    <t>Первоначальная тактическая подготовка</t>
  </si>
  <si>
    <t>Первая помощь в чрезвычайных ситуациях</t>
  </si>
  <si>
    <t>Пожарная аварийно-спасательная техника</t>
  </si>
  <si>
    <t>/34</t>
  </si>
  <si>
    <t>3.2</t>
  </si>
  <si>
    <t>3.3</t>
  </si>
  <si>
    <t>Основы энергосбережения</t>
  </si>
  <si>
    <t>VI. Итоговая аттестация</t>
  </si>
  <si>
    <t>VII. Матрица компетенций</t>
  </si>
  <si>
    <t>/8</t>
  </si>
  <si>
    <t>Республики Беларусь"</t>
  </si>
  <si>
    <t xml:space="preserve">Великая Отечественная война советского народа (в контексте Второй мировой войны) </t>
  </si>
  <si>
    <t xml:space="preserve">Первый заместитель </t>
  </si>
  <si>
    <t xml:space="preserve">     (подпись)  М.П.                 </t>
  </si>
  <si>
    <t>МИНИСТЕРСТВО ОБРАЗОВАНИЯ РЕСПУБЛИКИ БЕЛАРУСЬ</t>
  </si>
  <si>
    <t>МИНИСТЕРСТВО ПО ЧРЕЗВЫЧАЙНЫМ СИТУАЦИЯМ РЕСПУБЛИКИ БЕЛАРУСЬ</t>
  </si>
  <si>
    <t>Специальность 1-94 01 01 Предупреждение и ликвидация чрезвычайных ситуаций</t>
  </si>
  <si>
    <t>Государственное учреждение образования</t>
  </si>
  <si>
    <t>"Университет гражданской защиты</t>
  </si>
  <si>
    <t>Министерства по чрезвычайным ситуациям</t>
  </si>
  <si>
    <t>Квалификация специалиста:</t>
  </si>
  <si>
    <t>инженер по предупреждению и ликвидации</t>
  </si>
  <si>
    <t>чрезвычайных ситуаций</t>
  </si>
  <si>
    <t>Срок обучения: 4 года</t>
  </si>
  <si>
    <t>[1]</t>
  </si>
  <si>
    <t>[2]</t>
  </si>
  <si>
    <t>[7]</t>
  </si>
  <si>
    <t>[8]</t>
  </si>
  <si>
    <t>/16</t>
  </si>
  <si>
    <t>/18</t>
  </si>
  <si>
    <t>/20</t>
  </si>
  <si>
    <t>/4</t>
  </si>
  <si>
    <t>/10</t>
  </si>
  <si>
    <t>/14</t>
  </si>
  <si>
    <t>/2</t>
  </si>
  <si>
    <t>4 
10</t>
  </si>
  <si>
    <t>Лагерный сбор</t>
  </si>
  <si>
    <t>Химическая, биологическая и радиационная защита</t>
  </si>
  <si>
    <t>/24</t>
  </si>
  <si>
    <t xml:space="preserve">                                                                                                                                                                                    29 
04
</t>
  </si>
  <si>
    <t xml:space="preserve">     27 
2
</t>
  </si>
  <si>
    <t xml:space="preserve">     29 
5
</t>
  </si>
  <si>
    <t xml:space="preserve">     27 
3
</t>
  </si>
  <si>
    <t xml:space="preserve">     23 
1
</t>
  </si>
  <si>
    <t xml:space="preserve">     26 
1
</t>
  </si>
  <si>
    <t xml:space="preserve">    27 
2
</t>
  </si>
  <si>
    <t xml:space="preserve">                                                                                                                                                                                    29 
4
</t>
  </si>
  <si>
    <t xml:space="preserve">        29 
5
</t>
  </si>
  <si>
    <t>стоит</t>
  </si>
  <si>
    <t>расчет</t>
  </si>
  <si>
    <t xml:space="preserve">                       В.А.Богуш</t>
  </si>
  <si>
    <t xml:space="preserve">Регистрационный № </t>
  </si>
  <si>
    <t xml:space="preserve">  30 
5
</t>
  </si>
  <si>
    <t>1.3.1</t>
  </si>
  <si>
    <t>5,6</t>
  </si>
  <si>
    <t>Аварийно-спасательная подготовка-2</t>
  </si>
  <si>
    <t>Аварийно-спасательная подготовка-1</t>
  </si>
  <si>
    <t>[4]</t>
  </si>
  <si>
    <t>1.6.3</t>
  </si>
  <si>
    <t>1,2,3</t>
  </si>
  <si>
    <t>[6]</t>
  </si>
  <si>
    <t>[7,8]</t>
  </si>
  <si>
    <t>6,7</t>
  </si>
  <si>
    <t>5,7</t>
  </si>
  <si>
    <t>1,2</t>
  </si>
  <si>
    <t>Лагерный сбор,
4 недели</t>
  </si>
  <si>
    <t>31 
6</t>
  </si>
  <si>
    <t>7
13</t>
  </si>
  <si>
    <t>14
20</t>
  </si>
  <si>
    <t>21
27</t>
  </si>
  <si>
    <t xml:space="preserve">        28
4
</t>
  </si>
  <si>
    <t xml:space="preserve">    26
1
</t>
  </si>
  <si>
    <t>30
6</t>
  </si>
  <si>
    <t xml:space="preserve">                                                                                                                                                                                    28
3
</t>
  </si>
  <si>
    <t xml:space="preserve">     25
31
</t>
  </si>
  <si>
    <t xml:space="preserve">     22
28
</t>
  </si>
  <si>
    <t xml:space="preserve">  29 
4
</t>
  </si>
  <si>
    <t xml:space="preserve">     26
2
</t>
  </si>
  <si>
    <t>31
6</t>
  </si>
  <si>
    <t xml:space="preserve">     28 
4
</t>
  </si>
  <si>
    <t>23
30</t>
  </si>
  <si>
    <t>4 семестр,
21 неделя</t>
  </si>
  <si>
    <t>2 семестр,
20 недель</t>
  </si>
  <si>
    <t>6 семестр,
20 недель</t>
  </si>
  <si>
    <t>7 семестр,
14 недель</t>
  </si>
  <si>
    <t xml:space="preserve">Первый заместитель  </t>
  </si>
  <si>
    <t>__.__.2021</t>
  </si>
  <si>
    <t>И.А.Старовойтова</t>
  </si>
  <si>
    <t>Т И П О В О Й  У Ч Е Б Н Ы Й  П Л А Н</t>
  </si>
  <si>
    <t xml:space="preserve">инженер по предупреждению и </t>
  </si>
  <si>
    <t>ликвидации чрезвычайных ситуаций</t>
  </si>
  <si>
    <t>1 семестр,
22 недели</t>
  </si>
  <si>
    <t>Пожарная безопасность. Комплексный подход</t>
  </si>
  <si>
    <t>СОГЛАСОВАНО</t>
  </si>
  <si>
    <t xml:space="preserve">Заместитель Министра </t>
  </si>
  <si>
    <t>по чрезвычайным ситуациям Республики Беларусь</t>
  </si>
  <si>
    <t>Председатель Учебно-методического объединения</t>
  </si>
  <si>
    <t xml:space="preserve">по образованию в области </t>
  </si>
  <si>
    <t>защиты от чрезвычайных ситуаций</t>
  </si>
  <si>
    <t xml:space="preserve">   И.И.Полевода</t>
  </si>
  <si>
    <t>И.В.Титович</t>
  </si>
  <si>
    <t>Учебно-методического объединения по образованию</t>
  </si>
  <si>
    <t>в области защиты от чрезвычайных ситуаций</t>
  </si>
  <si>
    <t>Эксперт-нормоконтролер</t>
  </si>
  <si>
    <t xml:space="preserve">Рекомендован к утверждению Президиумом Совета </t>
  </si>
  <si>
    <t>А.М.Юржиц</t>
  </si>
  <si>
    <t xml:space="preserve"> С.В.Маршина</t>
  </si>
  <si>
    <t>Разработан в качестве примера реализации образовательного стандарта по специальности 1-94 01 01 "Предупреждение и ликвидация чрезвычайных ситуаций"</t>
  </si>
  <si>
    <t>Срок обучения 4 года</t>
  </si>
  <si>
    <t>2.5.3</t>
  </si>
  <si>
    <t>УК-4</t>
  </si>
  <si>
    <t>УК-5</t>
  </si>
  <si>
    <t>УК-6</t>
  </si>
  <si>
    <t>УК-7</t>
  </si>
  <si>
    <t>УК-8</t>
  </si>
  <si>
    <t>УК-9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</si>
  <si>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</si>
  <si>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</si>
  <si>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</si>
  <si>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</si>
  <si>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</si>
  <si>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Быть способным к саморазвитию и совершенствованию в профессиональной деятельности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</si>
  <si>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</si>
  <si>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</si>
  <si>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r>
      <t xml:space="preserve">56 </t>
    </r>
    <r>
      <rPr>
        <vertAlign val="superscript"/>
        <sz val="33"/>
        <color indexed="8"/>
        <rFont val="Times New Roman"/>
        <family val="1"/>
        <charset val="204"/>
      </rPr>
      <t>1</t>
    </r>
  </si>
  <si>
    <r>
      <t xml:space="preserve">52 </t>
    </r>
    <r>
      <rPr>
        <vertAlign val="superscript"/>
        <sz val="33"/>
        <color indexed="8"/>
        <rFont val="Times New Roman"/>
        <family val="1"/>
        <charset val="204"/>
      </rPr>
      <t>1</t>
    </r>
  </si>
  <si>
    <t>Радиационная и экологическая безопасность</t>
  </si>
  <si>
    <t>[3]</t>
  </si>
  <si>
    <t>2.6.3</t>
  </si>
  <si>
    <t>КОМПОНЕНТ УЧРЕЖДЕНИЯ ВЫСШЕГО ОБРАЗОВАНИЯ</t>
  </si>
  <si>
    <t>[2,3,5-8]</t>
  </si>
  <si>
    <t>8 семестр,
13 недель</t>
  </si>
  <si>
    <t>Квалификация:</t>
  </si>
  <si>
    <r>
      <t xml:space="preserve">204 </t>
    </r>
    <r>
      <rPr>
        <vertAlign val="superscript"/>
        <sz val="33"/>
        <color indexed="8"/>
        <rFont val="Times New Roman"/>
        <family val="1"/>
        <charset val="204"/>
      </rPr>
      <t>1</t>
    </r>
  </si>
  <si>
    <t>Инженерная психология / Возрастная психология и педагогика</t>
  </si>
  <si>
    <t>Социология чрезвычайных ситуаций / Социология управления</t>
  </si>
  <si>
    <t>Сноски:</t>
  </si>
  <si>
    <t>Анализировать поражающие факторы источников чрезвычайных ситуаций</t>
  </si>
  <si>
    <t>Выполнять обязанности спасателя-пожарного 7-го разряда</t>
  </si>
  <si>
    <t>Выполнять обязанности спасателя-пожарного 8-го разряда, командира отделения пожарной аварийно-спасательной части</t>
  </si>
  <si>
    <t>Руководить действиями по тушению пожаров и проведению аварийно-спасательных работ, выполнять обязанности начальника дежурной смены (начальника караула)</t>
  </si>
  <si>
    <t>СК-1, УК-1</t>
  </si>
  <si>
    <t>СК-2, УК-1</t>
  </si>
  <si>
    <t>/68</t>
  </si>
  <si>
    <t>/36</t>
  </si>
  <si>
    <t>/318</t>
  </si>
  <si>
    <t>/208</t>
  </si>
  <si>
    <t>/316</t>
  </si>
  <si>
    <t>/40</t>
  </si>
  <si>
    <t>/28</t>
  </si>
  <si>
    <t>/58</t>
  </si>
  <si>
    <t>/30</t>
  </si>
  <si>
    <t>/220</t>
  </si>
  <si>
    <t>/170</t>
  </si>
  <si>
    <t>/122</t>
  </si>
  <si>
    <t>/48</t>
  </si>
  <si>
    <t>/22</t>
  </si>
  <si>
    <t>Социально-гуманитарный модуль -1</t>
  </si>
  <si>
    <t>Социально-гуманитарный модуль-2</t>
  </si>
  <si>
    <t>Начальник Главного управления профессионального образования
Министерства образования Республики Беларусь</t>
  </si>
  <si>
    <t>Лингвистический модуль</t>
  </si>
  <si>
    <t>1.3.2</t>
  </si>
  <si>
    <t>1.7</t>
  </si>
  <si>
    <t>1.7.1</t>
  </si>
  <si>
    <t>1.7.2</t>
  </si>
  <si>
    <t>1.7.3</t>
  </si>
  <si>
    <t>2.2.1</t>
  </si>
  <si>
    <t>2.2.2</t>
  </si>
  <si>
    <t>2.2.3</t>
  </si>
  <si>
    <t>4.2</t>
  </si>
  <si>
    <t>4.3</t>
  </si>
  <si>
    <t>Общепрофессиональная 1 - производственное обучение спасатель-пожарный 7-го разряда</t>
  </si>
  <si>
    <t>Общепрофессиональная 3 - выполнение аварийно-спасательных работ</t>
  </si>
  <si>
    <t xml:space="preserve">Специальная 1 - в должности инспектора инспекции надзора и профилактики  </t>
  </si>
  <si>
    <t>1. Предупреждение чрезвычайных ситуаций</t>
  </si>
  <si>
    <t>2. Ликвидация чрезвычайных ситуаций</t>
  </si>
  <si>
    <t xml:space="preserve">Надзорно-правовой модуль </t>
  </si>
  <si>
    <t>Пожарно-профилактический модуль</t>
  </si>
  <si>
    <t xml:space="preserve">Модуль "Гражданская защита" </t>
  </si>
  <si>
    <t>1.4.2</t>
  </si>
  <si>
    <t>/[1 - 8]</t>
  </si>
  <si>
    <t>/[7]</t>
  </si>
  <si>
    <t>/2-6, 8</t>
  </si>
  <si>
    <t>Осуществлять коммуникации на белорусском и иностранном языках для решения задач межличностного и межкультурного взаимодействия</t>
  </si>
  <si>
    <t>Пожарная автоматика</t>
  </si>
  <si>
    <t>1.6.4</t>
  </si>
  <si>
    <t>Курсовой проект по учебной дисциплине "Пожарная автоматика"</t>
  </si>
  <si>
    <t>УК-10</t>
  </si>
  <si>
    <t>УК-11</t>
  </si>
  <si>
    <t>Выявлять психологические механизмы и социальные факторы профессиональной деятельности</t>
  </si>
  <si>
    <t>Проводить проверку соблюдения субъектами хозяйствования, их должностными лицами, работниками и гражданами требований по обеспечению пожарной безопасности, образующих систему противопожарного нормирования и стандартизации</t>
  </si>
  <si>
    <t>Планировать мероприятия в области защиты населения и территорий от чрезвычайных ситуаций и гражданской обороны на местном уровне</t>
  </si>
  <si>
    <t>БПК-6</t>
  </si>
  <si>
    <t>Анализировать радиационную и экологическую обстановку, проводить мероприятия по защите населения при радиационных, химических и биологических авариях</t>
  </si>
  <si>
    <t>Общеинженерный модуль</t>
  </si>
  <si>
    <t>1.2, 2.2, 2.3</t>
  </si>
  <si>
    <t>Применять алгоритмы решения прикладных инженерных задач, работать с чертежами и технической документацией в области предупреждения и ликвидации чрезвычайных ситуаций</t>
  </si>
  <si>
    <t>Химико-прикладной модуль</t>
  </si>
  <si>
    <t xml:space="preserve">Модуль "Автоматические системы безопасности" </t>
  </si>
  <si>
    <t>Проводить проверку соблюдения требований по обеспечению пожарной безопасности, образующих систему противопожарного нормирования и стандартизации, при проектировании, монтаже, наладке и техническом обслуживании систем пожарной автоматики</t>
  </si>
  <si>
    <t>СК-9</t>
  </si>
  <si>
    <t>СК-10</t>
  </si>
  <si>
    <t>Анализировать социально-значимые явления, события и процессы, использовать социологическую и экономическую информацию</t>
  </si>
  <si>
    <t>УК-12</t>
  </si>
  <si>
    <t>УК-4, 12</t>
  </si>
  <si>
    <t>1.2, 2.4.2</t>
  </si>
  <si>
    <t>1.1.1, 1.1.2, 2.1</t>
  </si>
  <si>
    <t>/120</t>
  </si>
  <si>
    <t>Осуществлять государственный надзор в области обеспечения пожарной безопасности, производство дознания по уголовным делам, производство по делам об административных правонарушениях в соответствии с актами законодательства.</t>
  </si>
  <si>
    <t>Код модуля, учебной дисциплины</t>
  </si>
  <si>
    <t>С.А.Касперович</t>
  </si>
  <si>
    <t>О.А.Величкович</t>
  </si>
  <si>
    <t>94 "Защита от чрезвычайных ситуаций"</t>
  </si>
  <si>
    <t>Председатель научно-методического совета по направлению образования</t>
  </si>
  <si>
    <t>Применять знание естественнонаучных дисциплин для решения прикладных задач в области пожарной и промышленной безопасности</t>
  </si>
  <si>
    <t>По окончании 2, 4 семестров обучающиеся, осваивающие образовательную программу в очной (дневной) форме получения образования, сдают квалификационные экзамены по рабочей профессии "Спасатель-пожарный  7-го разряд,  "Спасатель-пожарный  8-го разряда" соответственно.</t>
  </si>
  <si>
    <t>Специальная 2 (преддипломная) - в должности начальника дежурной смены ПАСЧ (ПАСО) Г(Р)ОЧС</t>
  </si>
  <si>
    <t>Общепрофессиональная 2 - производственное обучение спасатель-пожарный 8-го разряда</t>
  </si>
  <si>
    <t>Оперативно-тактический модуль</t>
  </si>
  <si>
    <t>2.7.2</t>
  </si>
  <si>
    <t>Недельная нагрузка с ФД и ДВО</t>
  </si>
  <si>
    <t>Государственные экзамены по учебным дисциплинам</t>
  </si>
  <si>
    <t>/110</t>
  </si>
  <si>
    <t>/92</t>
  </si>
  <si>
    <t>/78</t>
  </si>
  <si>
    <t>Быть способным к профессиональной мобильности по направлению инженерного профиля</t>
  </si>
  <si>
    <t>/5</t>
  </si>
  <si>
    <t>1.1.3, 3.1</t>
  </si>
  <si>
    <t>1.1.4, 3.1</t>
  </si>
  <si>
    <t xml:space="preserve">Естественно-научный модуль </t>
  </si>
  <si>
    <t>4.</t>
  </si>
  <si>
    <t>Дополнительные виды обучения</t>
  </si>
  <si>
    <t xml:space="preserve">Осуществлять проверку соответствия требованиям противопожарного нормирования и стандартизации при проектировании и эксплуатации противопожарного водоснабжения </t>
  </si>
  <si>
    <t>1.6., 2.2, 2.4.1, 2.6.2, 2.7.1</t>
  </si>
  <si>
    <t>2.5.3, 2.6.1, 4.1, 4.2</t>
  </si>
  <si>
    <t>1.2, 2.4.1, 2.6.2</t>
  </si>
  <si>
    <t xml:space="preserve">Обладать достаточной физической подготовленностью </t>
  </si>
  <si>
    <t>Организовывать служебную деятельность в соответствии с требованиями нормативных правовых актов, регламентирующих деятельность органов и подразделений по чрезвычайным ситуациям, применять при несении службы уставные требования</t>
  </si>
  <si>
    <t>1.4, 1.5, 1.7.2, 2.5, 2.6.1, 2.7</t>
  </si>
  <si>
    <t>"____"___________ 2021 г.</t>
  </si>
  <si>
    <t>"____"_____________ 2021 г.</t>
  </si>
  <si>
    <t>Проректор по научно-методической работе
Государственного учреждения образования
"Республиканский институт высшей школы"</t>
  </si>
  <si>
    <t xml:space="preserve">Протокол № </t>
  </si>
  <si>
    <t>от</t>
  </si>
  <si>
    <t>2021 г.</t>
  </si>
  <si>
    <t>Начальник Главного управления профессионального образования</t>
  </si>
  <si>
    <t>Проректор по научно-методической работе</t>
  </si>
  <si>
    <t>Министерства образования Республики Беларусь</t>
  </si>
  <si>
    <t>Государственного учреждения образования "Республиканский институт высшей школы"</t>
  </si>
  <si>
    <t>А.С.Касперович</t>
  </si>
  <si>
    <t>"_____"_________________ 2021 г.</t>
  </si>
  <si>
    <t>Продолжение типового учебного плана по специальности 1-94 01 01 "Предупреждение и ликвидация чрезвычайных ситуаций", регистрационный № __________________________________</t>
  </si>
  <si>
    <r>
      <t xml:space="preserve">56 </t>
    </r>
    <r>
      <rPr>
        <vertAlign val="superscript"/>
        <sz val="50"/>
        <color theme="0"/>
        <rFont val="Times New Roman"/>
        <family val="1"/>
        <charset val="204"/>
      </rPr>
      <t>1</t>
    </r>
  </si>
  <si>
    <r>
      <t xml:space="preserve">52 </t>
    </r>
    <r>
      <rPr>
        <vertAlign val="superscript"/>
        <sz val="50"/>
        <color theme="0"/>
        <rFont val="Times New Roman"/>
        <family val="1"/>
        <charset val="204"/>
      </rPr>
      <t>1</t>
    </r>
  </si>
  <si>
    <r>
      <t xml:space="preserve">203 </t>
    </r>
    <r>
      <rPr>
        <vertAlign val="superscript"/>
        <sz val="50"/>
        <color theme="0"/>
        <rFont val="Times New Roman"/>
        <family val="1"/>
        <charset val="204"/>
      </rPr>
      <t>1</t>
    </r>
  </si>
  <si>
    <r>
      <t>4</t>
    </r>
    <r>
      <rPr>
        <b/>
        <vertAlign val="superscript"/>
        <sz val="50"/>
        <rFont val="Times New Roman"/>
        <family val="1"/>
        <charset val="204"/>
      </rPr>
      <t>2</t>
    </r>
  </si>
  <si>
    <r>
      <t xml:space="preserve">Практика иноязычной коммуникации </t>
    </r>
    <r>
      <rPr>
        <vertAlign val="superscript"/>
        <sz val="50"/>
        <rFont val="Times New Roman"/>
        <family val="1"/>
        <charset val="204"/>
      </rPr>
      <t>3</t>
    </r>
  </si>
  <si>
    <r>
      <t>Организационный модуль</t>
    </r>
    <r>
      <rPr>
        <b/>
        <vertAlign val="superscript"/>
        <sz val="50"/>
        <rFont val="Times New Roman"/>
        <family val="1"/>
        <charset val="204"/>
      </rPr>
      <t xml:space="preserve"> </t>
    </r>
  </si>
  <si>
    <r>
      <t xml:space="preserve">Организация деятельности органов и подразделений по чрезвычайным ситуациям </t>
    </r>
    <r>
      <rPr>
        <vertAlign val="superscript"/>
        <sz val="50"/>
        <rFont val="Times New Roman"/>
        <family val="1"/>
        <charset val="204"/>
      </rPr>
      <t>4</t>
    </r>
  </si>
  <si>
    <r>
      <t xml:space="preserve">Правоприменительная деятельность </t>
    </r>
    <r>
      <rPr>
        <vertAlign val="superscript"/>
        <sz val="50"/>
        <rFont val="Times New Roman"/>
        <family val="1"/>
        <charset val="204"/>
      </rPr>
      <t>5</t>
    </r>
  </si>
  <si>
    <r>
      <t xml:space="preserve">Курсовой проект  </t>
    </r>
    <r>
      <rPr>
        <vertAlign val="superscript"/>
        <sz val="50"/>
        <rFont val="Times New Roman"/>
        <family val="1"/>
        <charset val="204"/>
      </rPr>
      <t>6</t>
    </r>
  </si>
  <si>
    <r>
      <t>5</t>
    </r>
    <r>
      <rPr>
        <b/>
        <vertAlign val="superscript"/>
        <sz val="50"/>
        <rFont val="Times New Roman"/>
        <family val="1"/>
        <charset val="204"/>
      </rPr>
      <t>2</t>
    </r>
  </si>
  <si>
    <r>
      <t xml:space="preserve">Курсовая работа </t>
    </r>
    <r>
      <rPr>
        <vertAlign val="superscript"/>
        <sz val="50"/>
        <rFont val="Times New Roman"/>
        <family val="1"/>
        <charset val="204"/>
      </rPr>
      <t>6</t>
    </r>
  </si>
  <si>
    <r>
      <t>2</t>
    </r>
    <r>
      <rPr>
        <b/>
        <vertAlign val="superscript"/>
        <sz val="50"/>
        <rFont val="Times New Roman"/>
        <family val="1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</si>
  <si>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50"/>
        <rFont val="Times New Roman"/>
        <family val="1"/>
        <charset val="204"/>
      </rPr>
      <t>7</t>
    </r>
  </si>
  <si>
    <r>
      <t xml:space="preserve">Автомобильная подготовка </t>
    </r>
    <r>
      <rPr>
        <vertAlign val="superscript"/>
        <sz val="50"/>
        <rFont val="Times New Roman"/>
        <family val="1"/>
        <charset val="204"/>
      </rPr>
      <t>8</t>
    </r>
  </si>
  <si>
    <r>
      <t xml:space="preserve">Количество экзаменов </t>
    </r>
    <r>
      <rPr>
        <vertAlign val="superscript"/>
        <sz val="50"/>
        <rFont val="Times New Roman"/>
        <family val="1"/>
        <charset val="204"/>
      </rPr>
      <t>9</t>
    </r>
  </si>
  <si>
    <r>
      <t xml:space="preserve">Количество зачетов </t>
    </r>
    <r>
      <rPr>
        <vertAlign val="superscript"/>
        <sz val="50"/>
        <rFont val="Times New Roman"/>
        <family val="1"/>
        <charset val="204"/>
      </rPr>
      <t>9</t>
    </r>
  </si>
  <si>
    <r>
      <t xml:space="preserve">В должности спасателя-пожарного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</si>
  <si>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должностях спасателя-пожарного и командира отделения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</si>
  <si>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должности начальника дежурной смены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</si>
  <si>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должности младшего медицинского работника </t>
    </r>
    <r>
      <rPr>
        <vertAlign val="superscript"/>
        <sz val="50"/>
        <rFont val="Times New Roman"/>
        <family val="1"/>
        <charset val="204"/>
      </rPr>
      <t>1</t>
    </r>
  </si>
  <si>
    <r>
      <rPr>
        <vertAlign val="superscript"/>
        <sz val="50"/>
        <rFont val="Times New Roman"/>
        <family val="1"/>
        <charset val="204"/>
      </rPr>
      <t>1</t>
    </r>
    <r>
      <rPr>
        <sz val="50"/>
        <rFont val="Times New Roman"/>
        <family val="1"/>
        <charset val="204"/>
      </rPr>
      <t xml:space="preserve"> -  учебная практика совмещается с теоретическим обучением в течение семестра;</t>
    </r>
  </si>
  <si>
    <r>
      <rPr>
        <vertAlign val="superscript"/>
        <sz val="50"/>
        <rFont val="Times New Roman"/>
        <family val="1"/>
        <charset val="204"/>
      </rPr>
      <t>2</t>
    </r>
    <r>
      <rPr>
        <sz val="50"/>
        <rFont val="Times New Roman"/>
        <family val="1"/>
        <charset val="204"/>
      </rPr>
      <t xml:space="preserve"> -  предусмотрена единая сдача экзамена по всем входящим в учебный модуль учебным дисциплинам;</t>
    </r>
  </si>
  <si>
    <r>
      <rPr>
        <vertAlign val="superscript"/>
        <sz val="50"/>
        <rFont val="Times New Roman"/>
        <family val="1"/>
        <charset val="204"/>
      </rPr>
      <t>3</t>
    </r>
    <r>
      <rPr>
        <sz val="50"/>
        <rFont val="Times New Roman"/>
        <family val="1"/>
        <charset val="204"/>
      </rPr>
      <t xml:space="preserve"> -  включая дисциплину "Иностранный язык";</t>
    </r>
  </si>
  <si>
    <r>
      <rPr>
        <vertAlign val="superscript"/>
        <sz val="50"/>
        <rFont val="Times New Roman"/>
        <family val="1"/>
        <charset val="204"/>
      </rPr>
      <t xml:space="preserve">4 </t>
    </r>
    <r>
      <rPr>
        <sz val="50"/>
        <rFont val="Times New Roman"/>
        <family val="1"/>
        <charset val="204"/>
      </rPr>
      <t>-  включая дисциплину "Охрана труда";</t>
    </r>
  </si>
  <si>
    <r>
      <rPr>
        <vertAlign val="superscript"/>
        <sz val="50"/>
        <rFont val="Times New Roman"/>
        <family val="1"/>
        <charset val="204"/>
      </rPr>
      <t>5</t>
    </r>
    <r>
      <rPr>
        <sz val="50"/>
        <rFont val="Times New Roman"/>
        <family val="1"/>
        <charset val="204"/>
      </rPr>
      <t xml:space="preserve"> -  включая дисциплину "Коррупция и ее общественная опасность";</t>
    </r>
  </si>
  <si>
    <r>
      <rPr>
        <vertAlign val="superscript"/>
        <sz val="50"/>
        <rFont val="Times New Roman"/>
        <family val="1"/>
        <charset val="204"/>
      </rPr>
      <t>6</t>
    </r>
    <r>
      <rPr>
        <sz val="50"/>
        <rFont val="Times New Roman"/>
        <family val="1"/>
        <charset val="204"/>
      </rPr>
      <t xml:space="preserve"> -  интегрированный курсовой проект (работа) выполняется по модулю;</t>
    </r>
  </si>
  <si>
    <r>
      <rPr>
        <vertAlign val="superscript"/>
        <sz val="50"/>
        <rFont val="Times New Roman"/>
        <family val="1"/>
        <charset val="204"/>
      </rPr>
      <t>7</t>
    </r>
    <r>
      <rPr>
        <sz val="50"/>
        <rFont val="Times New Roman"/>
        <family val="1"/>
        <charset val="204"/>
      </rPr>
      <t xml:space="preserve"> - 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образования, дисциплины по выбору или факультативной дисциплины</t>
    </r>
  </si>
  <si>
    <r>
      <rPr>
        <vertAlign val="superscript"/>
        <sz val="50"/>
        <rFont val="Times New Roman"/>
        <family val="1"/>
        <charset val="204"/>
      </rPr>
      <t>8</t>
    </r>
    <r>
      <rPr>
        <sz val="50"/>
        <rFont val="Times New Roman"/>
        <family val="1"/>
        <charset val="204"/>
      </rPr>
      <t xml:space="preserve"> -  включая 50 часов практического вождения автомобиля.</t>
    </r>
  </si>
  <si>
    <r>
      <rPr>
        <vertAlign val="superscript"/>
        <sz val="50"/>
        <rFont val="Times New Roman"/>
        <family val="1"/>
        <charset val="204"/>
      </rPr>
      <t>9</t>
    </r>
    <r>
      <rPr>
        <sz val="50"/>
        <rFont val="Times New Roman"/>
        <family val="1"/>
        <charset val="204"/>
      </rPr>
      <t xml:space="preserve"> - с учетом экзаменов (зачетов) по факультативным дисциплинам, и дисциплинам цикла "Дополнительные виды обучения";</t>
    </r>
  </si>
  <si>
    <r>
      <rPr>
        <vertAlign val="superscript"/>
        <sz val="50"/>
        <rFont val="Times New Roman"/>
        <family val="1"/>
        <charset val="204"/>
      </rPr>
      <t>[10]</t>
    </r>
    <r>
      <rPr>
        <sz val="50"/>
        <rFont val="Times New Roman"/>
        <family val="1"/>
        <charset val="204"/>
      </rPr>
      <t xml:space="preserve"> - номер семестра, обозначенный в графе "зачеты" данным образом, указывает на то, что зачет является дифференцированным.</t>
    </r>
  </si>
  <si>
    <t>[3,4]</t>
  </si>
  <si>
    <t>Информационные технологии в обеспечении безопасности</t>
  </si>
  <si>
    <t>Тактика тушения пожаров и проведения аварийно-спасательных работ</t>
  </si>
  <si>
    <t>5,7,8</t>
  </si>
  <si>
    <t>Курсовой проект по учебной дисциплине "Пожарная аварийно-спасательная техника"</t>
  </si>
  <si>
    <t>Курсовой проект по учебной дисциплине "Тактика тушения пожаров и проведения аварийно-спасательных работ"</t>
  </si>
  <si>
    <t>1.4, 2.1, 2.5, 2.6.1, 2.6.3, 2.7.2</t>
  </si>
  <si>
    <t>1.7, 2.3, 2.6.3, 2.7.2</t>
  </si>
  <si>
    <t>СК-7</t>
  </si>
  <si>
    <t xml:space="preserve">Оказывать первую помощь в чрезвычайных ситуациях </t>
  </si>
  <si>
    <t>Знать правила эксплуатации, технического обслуживания и ремонта пожарной аварийно-спасательной техники, инструмента, оборудования, средств связи и оповещения, уметь работать с ними</t>
  </si>
  <si>
    <t>УК-6, БПК-6</t>
  </si>
  <si>
    <t>1.5, 1.6, 1.7, 2.4.1, 2.5, 2.6.1, 2.7</t>
  </si>
  <si>
    <t>1.7.1, 1.7.2</t>
  </si>
  <si>
    <t>СК-1, 6, УК-11</t>
  </si>
  <si>
    <t>СК-2, УК-4</t>
  </si>
  <si>
    <t>СК-2, 9, УК-4</t>
  </si>
  <si>
    <t>СК-8, УК-5, 6</t>
  </si>
  <si>
    <t>СК-5, 10, УК-4, 5, 6</t>
  </si>
  <si>
    <t>УК-7, 9</t>
  </si>
  <si>
    <t>СК-4, УК-4, 5, 6, 11</t>
  </si>
  <si>
    <t>СК-1, 3, УК-5, 11</t>
  </si>
  <si>
    <t>УК-5, 6, БПК-3</t>
  </si>
  <si>
    <t>УК-4, 6, БПК-2</t>
  </si>
  <si>
    <t>УК-1, 2, 11, БПК-1</t>
  </si>
  <si>
    <t>УК-10, 12</t>
  </si>
  <si>
    <t>УК-8, 12</t>
  </si>
  <si>
    <t>УК-5, БПК-4, СК-1</t>
  </si>
  <si>
    <t>УК-5, СК-2</t>
  </si>
  <si>
    <t xml:space="preserve">Модуль "Аварийно-спасательная подготовка" - 1 </t>
  </si>
  <si>
    <t xml:space="preserve">Модуль "Аварийно-спасательная подготовка" - 2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</si>
</sst>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Arial Cyr"/>
      <charset val="204"/>
    </font>
    <font>
      <sz val="10"/>
      <color theme="1"/>
      <name val="Arial Cyr"/>
      <charset val="204"/>
    </font>
    <font>
      <sz val="24"/>
      <color theme="1"/>
      <name val="Arial Cyr"/>
      <charset val="204"/>
    </font>
    <font>
      <sz val="16"/>
      <color theme="1"/>
      <name val="Arial Cyr"/>
      <charset val="204"/>
    </font>
    <font>
      <sz val="20"/>
      <color theme="1"/>
      <name val="Arial Cyr"/>
      <charset val="204"/>
    </font>
    <font>
      <sz val="24"/>
      <color rgb="FFFF0000"/>
      <name val="Arial Cyr"/>
      <charset val="204"/>
    </font>
    <font>
      <sz val="24"/>
      <color theme="1"/>
      <name val="Arial"/>
      <family val="2"/>
      <charset val="204"/>
    </font>
    <font>
      <sz val="16"/>
      <color theme="0"/>
      <name val="Arial Cyr"/>
      <charset val="204"/>
    </font>
    <font>
      <sz val="10"/>
      <color theme="0"/>
      <name val="Arial Cyr"/>
      <charset val="204"/>
    </font>
    <font>
      <sz val="20"/>
      <color theme="0"/>
      <name val="Arial Cyr"/>
      <charset val="204"/>
    </font>
    <font>
      <sz val="24"/>
      <color theme="0"/>
      <name val="Times New Roman"/>
      <family val="1"/>
      <charset val="204"/>
    </font>
    <font>
      <sz val="16"/>
      <name val="Arial Cyr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sz val="3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32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sz val="33"/>
      <color indexed="8"/>
      <name val="Times New Roman"/>
      <family val="1"/>
      <charset val="204"/>
    </font>
    <font>
      <vertAlign val="superscript"/>
      <sz val="33"/>
      <color indexed="8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  <font>
      <i/>
      <sz val="46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46"/>
      <color rgb="FFFF0000"/>
      <name val="Times New Roman"/>
      <family val="1"/>
      <charset val="204"/>
    </font>
    <font>
      <b/>
      <sz val="4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i/>
      <sz val="46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24"/>
      <name val="Times New Roman"/>
      <family val="1"/>
      <charset val="204"/>
    </font>
    <font>
      <sz val="50"/>
      <color theme="0"/>
      <name val="Times New Roman"/>
      <family val="1"/>
      <charset val="204"/>
    </font>
    <font>
      <b/>
      <sz val="50"/>
      <color theme="0"/>
      <name val="Times New Roman"/>
      <family val="1"/>
      <charset val="204"/>
    </font>
    <font>
      <u/>
      <sz val="50"/>
      <color theme="0"/>
      <name val="Times New Roman"/>
      <family val="1"/>
      <charset val="204"/>
    </font>
    <font>
      <vertAlign val="superscript"/>
      <sz val="50"/>
      <color theme="0"/>
      <name val="Times New Roman"/>
      <family val="1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b/>
      <i/>
      <sz val="50"/>
      <name val="Times New Roman"/>
      <family val="1"/>
      <charset val="204"/>
    </font>
    <font>
      <sz val="50"/>
      <color rgb="FFFF0000"/>
      <name val="Times New Roman"/>
      <family val="1"/>
      <charset val="204"/>
    </font>
    <font>
      <sz val="50"/>
      <name val="Arial Cyr"/>
      <charset val="204"/>
    </font>
    <font>
      <sz val="50"/>
      <name val="Arial"/>
      <family val="2"/>
      <charset val="204"/>
    </font>
    <font>
      <sz val="50"/>
      <color theme="0"/>
      <name val="Arial Cyr"/>
      <charset val="204"/>
    </font>
    <font>
      <sz val="50"/>
      <color theme="1"/>
      <name val="Arial Cyr"/>
      <charset val="204"/>
    </font>
    <font>
      <i/>
      <sz val="50"/>
      <name val="Times New Roman"/>
      <family val="1"/>
      <charset val="204"/>
    </font>
    <font>
      <b/>
      <vertAlign val="superscript"/>
      <sz val="50"/>
      <name val="Times New Roman"/>
      <family val="1"/>
      <charset val="204"/>
    </font>
    <font>
      <vertAlign val="superscript"/>
      <sz val="50"/>
      <name val="Times New Roman"/>
      <family val="1"/>
      <charset val="204"/>
    </font>
    <font>
      <b/>
      <sz val="5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6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vertical="top"/>
    </xf>
    <xf numFmtId="0" fontId="0" fillId="0" borderId="0" xfId="0" applyFont="1" applyFill="1"/>
    <xf numFmtId="0" fontId="2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Font="1" applyFill="1" applyBorder="1"/>
    <xf numFmtId="0" fontId="1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5" fillId="0" borderId="0" xfId="0" applyFont="1" applyFill="1" applyBorder="1"/>
    <xf numFmtId="0" fontId="22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6" fillId="0" borderId="0" xfId="0" applyFont="1" applyFill="1"/>
    <xf numFmtId="0" fontId="23" fillId="0" borderId="0" xfId="0" applyFont="1" applyFill="1" applyBorder="1"/>
    <xf numFmtId="0" fontId="25" fillId="0" borderId="0" xfId="0" applyFont="1" applyFill="1" applyBorder="1" applyAlignment="1"/>
    <xf numFmtId="0" fontId="23" fillId="0" borderId="0" xfId="0" applyFont="1" applyFill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7" xfId="0" applyFont="1" applyFill="1" applyBorder="1" applyAlignment="1"/>
    <xf numFmtId="0" fontId="23" fillId="0" borderId="7" xfId="0" applyFont="1" applyFill="1" applyBorder="1"/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left" vertical="justify" wrapText="1"/>
    </xf>
    <xf numFmtId="0" fontId="23" fillId="0" borderId="0" xfId="0" applyFont="1" applyFill="1" applyAlignment="1">
      <alignment horizontal="left" vertical="justify" wrapText="1"/>
    </xf>
    <xf numFmtId="0" fontId="25" fillId="0" borderId="0" xfId="1" applyFont="1" applyFill="1" applyBorder="1"/>
    <xf numFmtId="0" fontId="25" fillId="0" borderId="0" xfId="0" applyFont="1" applyFill="1"/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/>
    <xf numFmtId="0" fontId="25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3" fillId="0" borderId="0" xfId="0" applyNumberFormat="1" applyFont="1" applyFill="1"/>
    <xf numFmtId="49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/>
    </xf>
    <xf numFmtId="49" fontId="23" fillId="0" borderId="2" xfId="0" applyNumberFormat="1" applyFont="1" applyFill="1" applyBorder="1" applyAlignment="1">
      <alignment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/>
    <xf numFmtId="49" fontId="25" fillId="0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164" fontId="29" fillId="2" borderId="0" xfId="0" applyNumberFormat="1" applyFont="1" applyFill="1" applyBorder="1"/>
    <xf numFmtId="164" fontId="30" fillId="2" borderId="0" xfId="0" applyNumberFormat="1" applyFont="1" applyFill="1" applyBorder="1"/>
    <xf numFmtId="164" fontId="30" fillId="2" borderId="0" xfId="0" applyNumberFormat="1" applyFont="1" applyFill="1" applyBorder="1" applyAlignment="1">
      <alignment horizontal="center"/>
    </xf>
    <xf numFmtId="0" fontId="29" fillId="2" borderId="5" xfId="0" applyFont="1" applyFill="1" applyBorder="1"/>
    <xf numFmtId="0" fontId="29" fillId="2" borderId="2" xfId="0" applyFont="1" applyFill="1" applyBorder="1"/>
    <xf numFmtId="0" fontId="23" fillId="0" borderId="0" xfId="0" applyFont="1" applyFill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30" fillId="2" borderId="0" xfId="0" applyFont="1" applyFill="1" applyBorder="1"/>
    <xf numFmtId="0" fontId="29" fillId="2" borderId="0" xfId="0" applyFont="1" applyFill="1"/>
    <xf numFmtId="164" fontId="29" fillId="2" borderId="0" xfId="0" applyNumberFormat="1" applyFont="1" applyFill="1"/>
    <xf numFmtId="164" fontId="30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vertical="top"/>
    </xf>
    <xf numFmtId="0" fontId="33" fillId="2" borderId="0" xfId="0" applyFont="1" applyFill="1"/>
    <xf numFmtId="0" fontId="34" fillId="2" borderId="0" xfId="0" applyFont="1" applyFill="1" applyBorder="1"/>
    <xf numFmtId="164" fontId="35" fillId="2" borderId="0" xfId="0" applyNumberFormat="1" applyFont="1" applyFill="1" applyBorder="1"/>
    <xf numFmtId="0" fontId="31" fillId="3" borderId="0" xfId="0" applyFont="1" applyFill="1" applyBorder="1"/>
    <xf numFmtId="0" fontId="31" fillId="3" borderId="0" xfId="0" applyFont="1" applyFill="1" applyBorder="1" applyAlignment="1">
      <alignment horizontal="center"/>
    </xf>
    <xf numFmtId="0" fontId="30" fillId="3" borderId="0" xfId="0" applyFont="1" applyFill="1" applyBorder="1"/>
    <xf numFmtId="0" fontId="30" fillId="3" borderId="0" xfId="0" applyFont="1" applyFill="1" applyBorder="1" applyAlignment="1">
      <alignment horizontal="center"/>
    </xf>
    <xf numFmtId="0" fontId="29" fillId="3" borderId="0" xfId="0" applyFont="1" applyFill="1" applyBorder="1"/>
    <xf numFmtId="164" fontId="29" fillId="3" borderId="0" xfId="0" applyNumberFormat="1" applyFont="1" applyFill="1" applyBorder="1"/>
    <xf numFmtId="164" fontId="30" fillId="3" borderId="0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164" fontId="29" fillId="3" borderId="0" xfId="0" applyNumberFormat="1" applyFont="1" applyFill="1" applyBorder="1" applyAlignment="1">
      <alignment horizontal="center"/>
    </xf>
    <xf numFmtId="0" fontId="29" fillId="0" borderId="5" xfId="0" applyFont="1" applyFill="1" applyBorder="1"/>
    <xf numFmtId="0" fontId="29" fillId="0" borderId="2" xfId="0" applyFont="1" applyBorder="1"/>
    <xf numFmtId="0" fontId="29" fillId="0" borderId="2" xfId="0" applyFont="1" applyFill="1" applyBorder="1"/>
    <xf numFmtId="164" fontId="29" fillId="0" borderId="2" xfId="0" applyNumberFormat="1" applyFont="1" applyFill="1" applyBorder="1"/>
    <xf numFmtId="164" fontId="35" fillId="0" borderId="2" xfId="0" applyNumberFormat="1" applyFont="1" applyFill="1" applyBorder="1"/>
    <xf numFmtId="164" fontId="30" fillId="0" borderId="2" xfId="0" applyNumberFormat="1" applyFont="1" applyFill="1" applyBorder="1" applyAlignment="1">
      <alignment horizontal="center"/>
    </xf>
    <xf numFmtId="164" fontId="29" fillId="2" borderId="2" xfId="0" applyNumberFormat="1" applyFont="1" applyFill="1" applyBorder="1"/>
    <xf numFmtId="164" fontId="35" fillId="2" borderId="2" xfId="0" applyNumberFormat="1" applyFont="1" applyFill="1" applyBorder="1"/>
    <xf numFmtId="164" fontId="30" fillId="2" borderId="2" xfId="0" applyNumberFormat="1" applyFont="1" applyFill="1" applyBorder="1" applyAlignment="1">
      <alignment horizontal="center"/>
    </xf>
    <xf numFmtId="164" fontId="29" fillId="0" borderId="5" xfId="0" applyNumberFormat="1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34" fillId="0" borderId="0" xfId="0" applyFont="1" applyFill="1" applyBorder="1"/>
    <xf numFmtId="0" fontId="39" fillId="3" borderId="0" xfId="0" applyFont="1" applyFill="1" applyBorder="1"/>
    <xf numFmtId="0" fontId="35" fillId="3" borderId="0" xfId="0" applyFont="1" applyFill="1" applyBorder="1"/>
    <xf numFmtId="0" fontId="34" fillId="2" borderId="0" xfId="0" applyFont="1" applyFill="1"/>
    <xf numFmtId="0" fontId="34" fillId="2" borderId="0" xfId="0" applyFont="1" applyFill="1" applyAlignment="1">
      <alignment vertical="top"/>
    </xf>
    <xf numFmtId="0" fontId="40" fillId="2" borderId="0" xfId="0" applyFont="1" applyFill="1"/>
    <xf numFmtId="0" fontId="41" fillId="0" borderId="0" xfId="0" applyFont="1" applyFill="1" applyBorder="1"/>
    <xf numFmtId="0" fontId="41" fillId="0" borderId="0" xfId="0" applyFont="1" applyFill="1"/>
    <xf numFmtId="164" fontId="35" fillId="3" borderId="0" xfId="0" applyNumberFormat="1" applyFont="1" applyFill="1" applyBorder="1"/>
    <xf numFmtId="164" fontId="35" fillId="2" borderId="0" xfId="0" applyNumberFormat="1" applyFont="1" applyFill="1"/>
    <xf numFmtId="164" fontId="35" fillId="3" borderId="0" xfId="0" applyNumberFormat="1" applyFont="1" applyFill="1" applyBorder="1" applyAlignment="1">
      <alignment horizontal="center"/>
    </xf>
    <xf numFmtId="0" fontId="42" fillId="0" borderId="0" xfId="0" applyFont="1" applyFill="1" applyBorder="1"/>
    <xf numFmtId="0" fontId="29" fillId="0" borderId="7" xfId="0" applyFont="1" applyFill="1" applyBorder="1"/>
    <xf numFmtId="164" fontId="29" fillId="0" borderId="7" xfId="0" applyNumberFormat="1" applyFont="1" applyFill="1" applyBorder="1"/>
    <xf numFmtId="164" fontId="35" fillId="0" borderId="7" xfId="0" applyNumberFormat="1" applyFont="1" applyFill="1" applyBorder="1"/>
    <xf numFmtId="164" fontId="30" fillId="0" borderId="7" xfId="0" applyNumberFormat="1" applyFont="1" applyFill="1" applyBorder="1" applyAlignment="1">
      <alignment horizontal="center"/>
    </xf>
    <xf numFmtId="164" fontId="29" fillId="0" borderId="0" xfId="0" applyNumberFormat="1" applyFont="1" applyFill="1" applyBorder="1"/>
    <xf numFmtId="164" fontId="35" fillId="0" borderId="0" xfId="0" applyNumberFormat="1" applyFont="1" applyFill="1" applyBorder="1"/>
    <xf numFmtId="164" fontId="3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9" fillId="3" borderId="0" xfId="0" applyFont="1" applyFill="1"/>
    <xf numFmtId="164" fontId="29" fillId="3" borderId="0" xfId="0" applyNumberFormat="1" applyFont="1" applyFill="1"/>
    <xf numFmtId="164" fontId="35" fillId="3" borderId="0" xfId="0" applyNumberFormat="1" applyFont="1" applyFill="1"/>
    <xf numFmtId="164" fontId="30" fillId="3" borderId="0" xfId="0" applyNumberFormat="1" applyFont="1" applyFill="1" applyAlignment="1">
      <alignment horizontal="center"/>
    </xf>
    <xf numFmtId="0" fontId="29" fillId="0" borderId="0" xfId="0" applyFont="1" applyFill="1"/>
    <xf numFmtId="0" fontId="34" fillId="0" borderId="0" xfId="0" applyFont="1" applyFill="1"/>
    <xf numFmtId="0" fontId="29" fillId="0" borderId="0" xfId="0" applyFont="1"/>
    <xf numFmtId="164" fontId="29" fillId="0" borderId="0" xfId="0" applyNumberFormat="1" applyFont="1" applyFill="1"/>
    <xf numFmtId="164" fontId="35" fillId="0" borderId="0" xfId="0" applyNumberFormat="1" applyFont="1" applyFill="1"/>
    <xf numFmtId="164" fontId="30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43" fillId="0" borderId="0" xfId="0" applyFont="1" applyFill="1" applyBorder="1"/>
    <xf numFmtId="1" fontId="43" fillId="0" borderId="0" xfId="0" applyNumberFormat="1" applyFont="1" applyFill="1" applyBorder="1"/>
    <xf numFmtId="0" fontId="43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1" fontId="44" fillId="0" borderId="0" xfId="0" applyNumberFormat="1" applyFont="1" applyFill="1" applyBorder="1" applyAlignment="1"/>
    <xf numFmtId="0" fontId="43" fillId="0" borderId="0" xfId="0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left"/>
    </xf>
    <xf numFmtId="0" fontId="43" fillId="0" borderId="0" xfId="0" applyFont="1" applyFill="1" applyBorder="1" applyAlignment="1"/>
    <xf numFmtId="1" fontId="43" fillId="0" borderId="0" xfId="0" applyNumberFormat="1" applyFont="1" applyFill="1" applyBorder="1" applyAlignment="1"/>
    <xf numFmtId="0" fontId="43" fillId="2" borderId="0" xfId="0" applyFont="1" applyFill="1" applyBorder="1" applyAlignment="1">
      <alignment vertical="center"/>
    </xf>
    <xf numFmtId="1" fontId="43" fillId="2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 wrapText="1"/>
    </xf>
    <xf numFmtId="1" fontId="43" fillId="0" borderId="0" xfId="0" applyNumberFormat="1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vertical="top"/>
    </xf>
    <xf numFmtId="1" fontId="43" fillId="2" borderId="0" xfId="0" applyNumberFormat="1" applyFont="1" applyFill="1" applyBorder="1" applyAlignment="1">
      <alignment vertical="top"/>
    </xf>
    <xf numFmtId="1" fontId="43" fillId="2" borderId="0" xfId="0" applyNumberFormat="1" applyFont="1" applyFill="1" applyBorder="1" applyAlignment="1"/>
    <xf numFmtId="0" fontId="43" fillId="2" borderId="0" xfId="0" applyFont="1" applyFill="1" applyBorder="1" applyAlignment="1">
      <alignment horizontal="left" vertical="top"/>
    </xf>
    <xf numFmtId="0" fontId="43" fillId="2" borderId="0" xfId="0" applyFont="1" applyFill="1" applyBorder="1" applyAlignment="1">
      <alignment vertical="justify" wrapText="1"/>
    </xf>
    <xf numFmtId="0" fontId="43" fillId="2" borderId="0" xfId="0" applyFont="1" applyFill="1" applyBorder="1"/>
    <xf numFmtId="1" fontId="43" fillId="2" borderId="0" xfId="0" applyNumberFormat="1" applyFont="1" applyFill="1" applyBorder="1"/>
    <xf numFmtId="0" fontId="43" fillId="2" borderId="0" xfId="0" applyFont="1" applyFill="1" applyBorder="1" applyAlignment="1">
      <alignment vertical="center" wrapText="1"/>
    </xf>
    <xf numFmtId="1" fontId="43" fillId="2" borderId="0" xfId="0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1" fontId="43" fillId="0" borderId="0" xfId="0" applyNumberFormat="1" applyFont="1" applyFill="1" applyBorder="1" applyAlignment="1">
      <alignment vertical="center" wrapText="1"/>
    </xf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left" vertical="justify" wrapText="1"/>
    </xf>
    <xf numFmtId="1" fontId="43" fillId="2" borderId="0" xfId="0" applyNumberFormat="1" applyFont="1" applyFill="1" applyBorder="1" applyAlignment="1">
      <alignment horizontal="left" vertical="justify" wrapText="1"/>
    </xf>
    <xf numFmtId="0" fontId="44" fillId="0" borderId="0" xfId="0" applyFont="1" applyFill="1" applyBorder="1"/>
    <xf numFmtId="0" fontId="44" fillId="2" borderId="0" xfId="0" applyFont="1" applyFill="1" applyBorder="1"/>
    <xf numFmtId="0" fontId="43" fillId="2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 wrapText="1"/>
    </xf>
    <xf numFmtId="1" fontId="43" fillId="2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1" fontId="44" fillId="2" borderId="0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49" fontId="43" fillId="2" borderId="0" xfId="0" applyNumberFormat="1" applyFont="1" applyFill="1" applyBorder="1" applyAlignment="1">
      <alignment horizontal="center" vertical="center"/>
    </xf>
    <xf numFmtId="49" fontId="43" fillId="2" borderId="0" xfId="0" applyNumberFormat="1" applyFont="1" applyFill="1" applyBorder="1"/>
    <xf numFmtId="49" fontId="43" fillId="2" borderId="0" xfId="0" applyNumberFormat="1" applyFont="1" applyFill="1" applyBorder="1" applyAlignment="1">
      <alignment horizontal="center"/>
    </xf>
    <xf numFmtId="49" fontId="43" fillId="0" borderId="0" xfId="0" applyNumberFormat="1" applyFont="1" applyFill="1" applyBorder="1" applyAlignment="1">
      <alignment horizontal="center"/>
    </xf>
    <xf numFmtId="49" fontId="47" fillId="2" borderId="0" xfId="0" applyNumberFormat="1" applyFont="1" applyFill="1" applyBorder="1"/>
    <xf numFmtId="0" fontId="48" fillId="2" borderId="0" xfId="1" applyFont="1" applyFill="1" applyBorder="1"/>
    <xf numFmtId="1" fontId="47" fillId="2" borderId="0" xfId="0" applyNumberFormat="1" applyFont="1" applyFill="1" applyBorder="1"/>
    <xf numFmtId="0" fontId="47" fillId="2" borderId="0" xfId="0" applyFont="1" applyFill="1" applyBorder="1"/>
    <xf numFmtId="0" fontId="47" fillId="0" borderId="0" xfId="0" applyFont="1" applyFill="1" applyBorder="1"/>
    <xf numFmtId="1" fontId="47" fillId="0" borderId="0" xfId="0" applyNumberFormat="1" applyFont="1" applyFill="1" applyBorder="1"/>
    <xf numFmtId="0" fontId="47" fillId="2" borderId="0" xfId="0" applyFont="1" applyFill="1" applyBorder="1" applyAlignment="1">
      <alignment horizontal="left"/>
    </xf>
    <xf numFmtId="0" fontId="47" fillId="2" borderId="2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 textRotation="90"/>
    </xf>
    <xf numFmtId="1" fontId="47" fillId="2" borderId="2" xfId="0" applyNumberFormat="1" applyFont="1" applyFill="1" applyBorder="1" applyAlignment="1">
      <alignment horizontal="center" vertical="center" textRotation="90"/>
    </xf>
    <xf numFmtId="0" fontId="49" fillId="3" borderId="2" xfId="0" applyFont="1" applyFill="1" applyBorder="1" applyAlignment="1">
      <alignment horizontal="center" vertical="center"/>
    </xf>
    <xf numFmtId="164" fontId="49" fillId="3" borderId="2" xfId="0" applyNumberFormat="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164" fontId="48" fillId="3" borderId="2" xfId="0" applyNumberFormat="1" applyFont="1" applyFill="1" applyBorder="1" applyAlignment="1">
      <alignment horizontal="center" vertical="center"/>
    </xf>
    <xf numFmtId="1" fontId="48" fillId="3" borderId="2" xfId="0" applyNumberFormat="1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1" fontId="47" fillId="2" borderId="2" xfId="0" applyNumberFormat="1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1" fontId="48" fillId="2" borderId="2" xfId="0" applyNumberFormat="1" applyFont="1" applyFill="1" applyBorder="1" applyAlignment="1">
      <alignment horizontal="center" vertical="center"/>
    </xf>
    <xf numFmtId="164" fontId="47" fillId="0" borderId="2" xfId="0" applyNumberFormat="1" applyFont="1" applyFill="1" applyBorder="1" applyAlignment="1">
      <alignment horizontal="center" vertical="center"/>
    </xf>
    <xf numFmtId="1" fontId="47" fillId="0" borderId="2" xfId="0" applyNumberFormat="1" applyFont="1" applyFill="1" applyBorder="1" applyAlignment="1">
      <alignment horizontal="center" vertical="center"/>
    </xf>
    <xf numFmtId="1" fontId="47" fillId="3" borderId="2" xfId="0" applyNumberFormat="1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164" fontId="48" fillId="3" borderId="4" xfId="0" applyNumberFormat="1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1" fontId="47" fillId="3" borderId="4" xfId="0" applyNumberFormat="1" applyFont="1" applyFill="1" applyBorder="1" applyAlignment="1">
      <alignment horizontal="center" vertical="center"/>
    </xf>
    <xf numFmtId="1" fontId="48" fillId="3" borderId="4" xfId="0" applyNumberFormat="1" applyFont="1" applyFill="1" applyBorder="1" applyAlignment="1">
      <alignment horizontal="center" vertical="center"/>
    </xf>
    <xf numFmtId="1" fontId="50" fillId="2" borderId="2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1" fontId="47" fillId="2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/>
    <xf numFmtId="49" fontId="47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vertical="center"/>
    </xf>
    <xf numFmtId="49" fontId="47" fillId="0" borderId="7" xfId="0" applyNumberFormat="1" applyFont="1" applyFill="1" applyBorder="1" applyAlignment="1">
      <alignment vertical="center"/>
    </xf>
    <xf numFmtId="0" fontId="47" fillId="3" borderId="2" xfId="0" applyFont="1" applyFill="1" applyBorder="1" applyAlignment="1">
      <alignment horizontal="center" vertical="center"/>
    </xf>
    <xf numFmtId="1" fontId="47" fillId="2" borderId="2" xfId="0" applyNumberFormat="1" applyFont="1" applyFill="1" applyBorder="1" applyAlignment="1">
      <alignment vertical="center"/>
    </xf>
    <xf numFmtId="0" fontId="47" fillId="3" borderId="2" xfId="0" applyFont="1" applyFill="1" applyBorder="1" applyAlignment="1">
      <alignment vertical="justify" wrapText="1"/>
    </xf>
    <xf numFmtId="1" fontId="43" fillId="2" borderId="0" xfId="0" applyNumberFormat="1" applyFont="1" applyFill="1" applyBorder="1" applyAlignment="1">
      <alignment horizontal="center" vertical="center"/>
    </xf>
    <xf numFmtId="164" fontId="48" fillId="2" borderId="2" xfId="0" applyNumberFormat="1" applyFont="1" applyFill="1" applyBorder="1" applyAlignment="1">
      <alignment horizontal="center" vertical="center"/>
    </xf>
    <xf numFmtId="164" fontId="47" fillId="2" borderId="2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/>
    </xf>
    <xf numFmtId="1" fontId="47" fillId="2" borderId="0" xfId="0" applyNumberFormat="1" applyFont="1" applyFill="1" applyBorder="1" applyAlignment="1">
      <alignment horizontal="center"/>
    </xf>
    <xf numFmtId="49" fontId="47" fillId="0" borderId="6" xfId="0" applyNumberFormat="1" applyFont="1" applyFill="1" applyBorder="1" applyAlignment="1">
      <alignment vertical="center" wrapText="1"/>
    </xf>
    <xf numFmtId="0" fontId="47" fillId="0" borderId="6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vertical="center" wrapText="1"/>
    </xf>
    <xf numFmtId="1" fontId="47" fillId="2" borderId="0" xfId="0" applyNumberFormat="1" applyFont="1" applyFill="1" applyBorder="1" applyAlignment="1">
      <alignment horizontal="left" vertical="center" wrapText="1"/>
    </xf>
    <xf numFmtId="49" fontId="47" fillId="2" borderId="0" xfId="0" applyNumberFormat="1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vertical="center"/>
    </xf>
    <xf numFmtId="1" fontId="47" fillId="2" borderId="0" xfId="0" applyNumberFormat="1" applyFont="1" applyFill="1" applyBorder="1" applyAlignment="1">
      <alignment vertical="center"/>
    </xf>
    <xf numFmtId="0" fontId="47" fillId="2" borderId="0" xfId="0" applyFont="1" applyFill="1"/>
    <xf numFmtId="0" fontId="47" fillId="2" borderId="0" xfId="0" applyFont="1" applyFill="1" applyBorder="1" applyAlignment="1">
      <alignment vertical="center" wrapText="1"/>
    </xf>
    <xf numFmtId="1" fontId="47" fillId="2" borderId="0" xfId="0" applyNumberFormat="1" applyFont="1" applyFill="1" applyBorder="1" applyAlignment="1">
      <alignment vertical="center" wrapText="1"/>
    </xf>
    <xf numFmtId="1" fontId="47" fillId="2" borderId="0" xfId="0" applyNumberFormat="1" applyFont="1" applyFill="1"/>
    <xf numFmtId="0" fontId="47" fillId="2" borderId="0" xfId="0" applyFont="1" applyFill="1" applyAlignment="1">
      <alignment horizontal="left"/>
    </xf>
    <xf numFmtId="0" fontId="47" fillId="2" borderId="0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horizontal="left" vertical="top" wrapText="1"/>
    </xf>
    <xf numFmtId="1" fontId="47" fillId="2" borderId="0" xfId="0" applyNumberFormat="1" applyFont="1" applyFill="1" applyBorder="1" applyAlignment="1">
      <alignment horizontal="left" vertical="top" wrapText="1"/>
    </xf>
    <xf numFmtId="0" fontId="48" fillId="2" borderId="0" xfId="0" applyFont="1" applyFill="1" applyAlignment="1">
      <alignment vertical="top"/>
    </xf>
    <xf numFmtId="1" fontId="47" fillId="2" borderId="0" xfId="0" applyNumberFormat="1" applyFont="1" applyFill="1" applyAlignment="1">
      <alignment horizontal="left" vertical="top" wrapText="1"/>
    </xf>
    <xf numFmtId="0" fontId="47" fillId="2" borderId="0" xfId="0" applyFont="1" applyFill="1" applyAlignment="1">
      <alignment vertical="top"/>
    </xf>
    <xf numFmtId="0" fontId="47" fillId="2" borderId="0" xfId="0" applyFont="1" applyFill="1" applyAlignment="1">
      <alignment horizontal="left" vertical="top" wrapText="1"/>
    </xf>
    <xf numFmtId="0" fontId="47" fillId="2" borderId="0" xfId="0" applyFont="1" applyFill="1" applyAlignment="1">
      <alignment vertical="top" wrapText="1"/>
    </xf>
    <xf numFmtId="0" fontId="47" fillId="2" borderId="7" xfId="0" applyFont="1" applyFill="1" applyBorder="1" applyAlignment="1">
      <alignment vertical="top" wrapText="1"/>
    </xf>
    <xf numFmtId="0" fontId="47" fillId="2" borderId="0" xfId="0" applyFont="1" applyFill="1" applyBorder="1" applyAlignment="1">
      <alignment vertical="top" wrapText="1"/>
    </xf>
    <xf numFmtId="0" fontId="47" fillId="2" borderId="0" xfId="0" applyFont="1" applyFill="1" applyBorder="1" applyAlignment="1">
      <alignment wrapText="1"/>
    </xf>
    <xf numFmtId="1" fontId="47" fillId="2" borderId="0" xfId="0" applyNumberFormat="1" applyFont="1" applyFill="1" applyAlignment="1">
      <alignment vertical="top" wrapText="1"/>
    </xf>
    <xf numFmtId="1" fontId="47" fillId="2" borderId="0" xfId="0" applyNumberFormat="1" applyFont="1" applyFill="1" applyBorder="1" applyAlignment="1">
      <alignment vertical="top"/>
    </xf>
    <xf numFmtId="0" fontId="47" fillId="2" borderId="0" xfId="0" applyFont="1" applyFill="1" applyBorder="1" applyAlignment="1">
      <alignment vertical="top"/>
    </xf>
    <xf numFmtId="1" fontId="47" fillId="2" borderId="0" xfId="0" applyNumberFormat="1" applyFont="1" applyFill="1" applyBorder="1" applyAlignment="1">
      <alignment horizontal="center" vertical="top"/>
    </xf>
    <xf numFmtId="1" fontId="47" fillId="2" borderId="0" xfId="0" applyNumberFormat="1" applyFont="1" applyFill="1" applyAlignment="1">
      <alignment horizontal="left" vertical="top"/>
    </xf>
    <xf numFmtId="1" fontId="47" fillId="2" borderId="0" xfId="0" applyNumberFormat="1" applyFont="1" applyFill="1" applyAlignment="1">
      <alignment horizontal="left"/>
    </xf>
    <xf numFmtId="0" fontId="47" fillId="2" borderId="0" xfId="0" applyFont="1" applyFill="1" applyBorder="1" applyAlignment="1">
      <alignment horizontal="left" vertical="top"/>
    </xf>
    <xf numFmtId="0" fontId="47" fillId="0" borderId="0" xfId="0" applyFont="1" applyFill="1" applyAlignment="1">
      <alignment vertical="top" wrapText="1"/>
    </xf>
    <xf numFmtId="0" fontId="47" fillId="0" borderId="0" xfId="0" applyFont="1" applyFill="1" applyAlignment="1">
      <alignment horizontal="left" vertical="top" wrapText="1"/>
    </xf>
    <xf numFmtId="0" fontId="47" fillId="0" borderId="0" xfId="0" applyFont="1" applyFill="1" applyBorder="1" applyAlignment="1">
      <alignment horizontal="left" vertical="top" wrapText="1"/>
    </xf>
    <xf numFmtId="1" fontId="47" fillId="0" borderId="0" xfId="0" applyNumberFormat="1" applyFont="1" applyFill="1"/>
    <xf numFmtId="1" fontId="47" fillId="0" borderId="0" xfId="0" applyNumberFormat="1" applyFont="1" applyFill="1" applyAlignment="1">
      <alignment horizontal="left"/>
    </xf>
    <xf numFmtId="0" fontId="47" fillId="0" borderId="0" xfId="0" applyFont="1" applyFill="1" applyAlignment="1">
      <alignment horizontal="left"/>
    </xf>
    <xf numFmtId="1" fontId="47" fillId="0" borderId="0" xfId="0" applyNumberFormat="1" applyFont="1" applyFill="1" applyAlignment="1">
      <alignment horizontal="left" vertical="top" wrapText="1"/>
    </xf>
    <xf numFmtId="0" fontId="47" fillId="0" borderId="0" xfId="0" applyFont="1" applyFill="1" applyBorder="1" applyAlignment="1"/>
    <xf numFmtId="0" fontId="47" fillId="0" borderId="0" xfId="0" applyFont="1" applyFill="1" applyAlignment="1">
      <alignment vertical="top"/>
    </xf>
    <xf numFmtId="0" fontId="47" fillId="0" borderId="0" xfId="0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/>
    </xf>
    <xf numFmtId="0" fontId="47" fillId="2" borderId="0" xfId="0" applyFont="1" applyFill="1" applyAlignment="1">
      <alignment horizontal="left" vertical="top"/>
    </xf>
    <xf numFmtId="1" fontId="47" fillId="0" borderId="0" xfId="0" applyNumberFormat="1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 vertical="center"/>
    </xf>
    <xf numFmtId="1" fontId="47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Border="1" applyAlignment="1">
      <alignment horizontal="center"/>
    </xf>
    <xf numFmtId="0" fontId="51" fillId="0" borderId="0" xfId="0" applyFont="1" applyFill="1" applyBorder="1"/>
    <xf numFmtId="0" fontId="52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/>
    </xf>
    <xf numFmtId="1" fontId="52" fillId="0" borderId="0" xfId="0" applyNumberFormat="1" applyFont="1" applyFill="1" applyBorder="1" applyAlignment="1">
      <alignment horizontal="left" vertical="center"/>
    </xf>
    <xf numFmtId="0" fontId="52" fillId="0" borderId="0" xfId="0" applyFont="1" applyFill="1" applyBorder="1" applyAlignment="1"/>
    <xf numFmtId="1" fontId="52" fillId="0" borderId="0" xfId="0" applyNumberFormat="1" applyFont="1" applyFill="1" applyBorder="1" applyAlignment="1"/>
    <xf numFmtId="1" fontId="52" fillId="0" borderId="0" xfId="0" applyNumberFormat="1" applyFont="1" applyFill="1" applyBorder="1"/>
    <xf numFmtId="1" fontId="51" fillId="0" borderId="0" xfId="0" applyNumberFormat="1" applyFont="1" applyFill="1" applyBorder="1"/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/>
    <xf numFmtId="0" fontId="43" fillId="0" borderId="0" xfId="0" applyFont="1" applyFill="1" applyBorder="1" applyAlignment="1">
      <alignment vertical="top"/>
    </xf>
    <xf numFmtId="1" fontId="43" fillId="0" borderId="0" xfId="0" applyNumberFormat="1" applyFont="1" applyFill="1" applyBorder="1" applyAlignment="1">
      <alignment vertical="top"/>
    </xf>
    <xf numFmtId="0" fontId="43" fillId="0" borderId="0" xfId="0" applyFont="1" applyFill="1" applyBorder="1" applyAlignment="1">
      <alignment horizontal="left" vertical="top"/>
    </xf>
    <xf numFmtId="0" fontId="53" fillId="0" borderId="0" xfId="0" applyFont="1" applyFill="1" applyBorder="1"/>
    <xf numFmtId="1" fontId="53" fillId="0" borderId="0" xfId="0" applyNumberFormat="1" applyFont="1" applyFill="1" applyBorder="1"/>
    <xf numFmtId="0" fontId="53" fillId="0" borderId="0" xfId="0" applyFont="1" applyFill="1" applyBorder="1" applyAlignment="1">
      <alignment horizontal="left"/>
    </xf>
    <xf numFmtId="0" fontId="54" fillId="0" borderId="0" xfId="0" applyFont="1" applyFill="1"/>
    <xf numFmtId="0" fontId="51" fillId="0" borderId="0" xfId="0" applyFont="1" applyFill="1"/>
    <xf numFmtId="1" fontId="51" fillId="0" borderId="0" xfId="0" applyNumberFormat="1" applyFont="1" applyFill="1"/>
    <xf numFmtId="1" fontId="54" fillId="0" borderId="0" xfId="0" applyNumberFormat="1" applyFont="1" applyFill="1"/>
    <xf numFmtId="0" fontId="54" fillId="0" borderId="0" xfId="0" applyFont="1" applyFill="1" applyAlignment="1">
      <alignment horizontal="left"/>
    </xf>
    <xf numFmtId="0" fontId="47" fillId="2" borderId="4" xfId="0" applyFont="1" applyFill="1" applyBorder="1" applyAlignment="1">
      <alignment horizontal="center" vertical="center"/>
    </xf>
    <xf numFmtId="1" fontId="47" fillId="2" borderId="4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4" fillId="2" borderId="0" xfId="1" applyFont="1" applyFill="1" applyBorder="1"/>
    <xf numFmtId="0" fontId="43" fillId="2" borderId="0" xfId="0" applyFont="1" applyFill="1" applyBorder="1" applyAlignment="1">
      <alignment horizontal="center" vertical="top"/>
    </xf>
    <xf numFmtId="49" fontId="43" fillId="2" borderId="0" xfId="0" applyNumberFormat="1" applyFont="1" applyFill="1" applyBorder="1" applyAlignment="1">
      <alignment vertical="center"/>
    </xf>
    <xf numFmtId="49" fontId="44" fillId="2" borderId="0" xfId="0" applyNumberFormat="1" applyFont="1" applyFill="1" applyBorder="1" applyAlignment="1">
      <alignment horizontal="center" vertical="center"/>
    </xf>
    <xf numFmtId="49" fontId="47" fillId="2" borderId="0" xfId="0" applyNumberFormat="1" applyFont="1" applyFill="1" applyBorder="1" applyAlignment="1">
      <alignment horizontal="center"/>
    </xf>
    <xf numFmtId="0" fontId="47" fillId="2" borderId="3" xfId="0" applyFont="1" applyFill="1" applyBorder="1" applyAlignment="1">
      <alignment horizontal="center" vertical="center" textRotation="90"/>
    </xf>
    <xf numFmtId="0" fontId="47" fillId="2" borderId="5" xfId="0" applyFont="1" applyFill="1" applyBorder="1" applyAlignment="1">
      <alignment horizontal="center" vertical="center" textRotation="90"/>
    </xf>
    <xf numFmtId="0" fontId="55" fillId="3" borderId="2" xfId="0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49" fontId="48" fillId="3" borderId="2" xfId="0" applyNumberFormat="1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49" fontId="47" fillId="2" borderId="2" xfId="0" applyNumberFormat="1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49" fontId="47" fillId="0" borderId="2" xfId="0" applyNumberFormat="1" applyFont="1" applyFill="1" applyBorder="1" applyAlignment="1">
      <alignment horizontal="center" vertical="center"/>
    </xf>
    <xf numFmtId="49" fontId="48" fillId="4" borderId="2" xfId="0" applyNumberFormat="1" applyFont="1" applyFill="1" applyBorder="1" applyAlignment="1">
      <alignment horizontal="center" vertical="center"/>
    </xf>
    <xf numFmtId="49" fontId="49" fillId="3" borderId="2" xfId="0" applyNumberFormat="1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center" vertical="center"/>
    </xf>
    <xf numFmtId="0" fontId="49" fillId="3" borderId="5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49" fontId="47" fillId="2" borderId="4" xfId="0" applyNumberFormat="1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49" fontId="48" fillId="3" borderId="4" xfId="0" applyNumberFormat="1" applyFont="1" applyFill="1" applyBorder="1" applyAlignment="1">
      <alignment horizontal="center" vertical="center"/>
    </xf>
    <xf numFmtId="0" fontId="47" fillId="3" borderId="9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49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center" vertical="top" wrapText="1"/>
    </xf>
    <xf numFmtId="0" fontId="47" fillId="2" borderId="0" xfId="0" applyFont="1" applyFill="1" applyBorder="1" applyAlignment="1">
      <alignment horizontal="center" wrapText="1"/>
    </xf>
    <xf numFmtId="0" fontId="47" fillId="0" borderId="7" xfId="0" applyFont="1" applyFill="1" applyBorder="1" applyAlignment="1"/>
    <xf numFmtId="0" fontId="47" fillId="2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vertical="top" wrapText="1"/>
    </xf>
    <xf numFmtId="0" fontId="47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vertical="top"/>
    </xf>
    <xf numFmtId="0" fontId="53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1" fontId="47" fillId="2" borderId="2" xfId="0" applyNumberFormat="1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49" fontId="47" fillId="2" borderId="2" xfId="0" applyNumberFormat="1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1" fontId="47" fillId="2" borderId="2" xfId="0" applyNumberFormat="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1" fontId="48" fillId="3" borderId="2" xfId="0" applyNumberFormat="1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49" fontId="48" fillId="3" borderId="2" xfId="0" applyNumberFormat="1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49" fontId="47" fillId="2" borderId="2" xfId="0" applyNumberFormat="1" applyFont="1" applyFill="1" applyBorder="1" applyAlignment="1">
      <alignment horizontal="center" vertical="center"/>
    </xf>
    <xf numFmtId="49" fontId="50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 wrapText="1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 wrapText="1"/>
    </xf>
    <xf numFmtId="164" fontId="34" fillId="2" borderId="0" xfId="0" applyNumberFormat="1" applyFont="1" applyFill="1" applyBorder="1"/>
    <xf numFmtId="164" fontId="35" fillId="2" borderId="0" xfId="0" applyNumberFormat="1" applyFont="1" applyFill="1" applyBorder="1" applyAlignment="1">
      <alignment horizontal="center"/>
    </xf>
    <xf numFmtId="2" fontId="58" fillId="2" borderId="0" xfId="0" applyNumberFormat="1" applyFont="1" applyFill="1" applyBorder="1" applyAlignment="1">
      <alignment horizontal="center" vertical="center" wrapText="1"/>
    </xf>
    <xf numFmtId="2" fontId="58" fillId="2" borderId="14" xfId="0" applyNumberFormat="1" applyFont="1" applyFill="1" applyBorder="1" applyAlignment="1">
      <alignment horizontal="center" vertical="center" wrapText="1"/>
    </xf>
    <xf numFmtId="0" fontId="50" fillId="2" borderId="0" xfId="0" applyFont="1" applyFill="1"/>
    <xf numFmtId="0" fontId="50" fillId="2" borderId="0" xfId="0" applyFont="1" applyFill="1" applyBorder="1"/>
    <xf numFmtId="0" fontId="50" fillId="2" borderId="0" xfId="0" applyFont="1" applyFill="1" applyBorder="1" applyAlignment="1">
      <alignment horizontal="center"/>
    </xf>
    <xf numFmtId="1" fontId="50" fillId="2" borderId="0" xfId="0" applyNumberFormat="1" applyFont="1" applyFill="1"/>
    <xf numFmtId="0" fontId="50" fillId="2" borderId="0" xfId="0" applyFont="1" applyFill="1" applyAlignment="1">
      <alignment horizontal="left"/>
    </xf>
    <xf numFmtId="0" fontId="34" fillId="2" borderId="0" xfId="0" applyFont="1" applyFill="1" applyAlignment="1">
      <alignment horizontal="center"/>
    </xf>
    <xf numFmtId="0" fontId="48" fillId="2" borderId="2" xfId="0" applyFont="1" applyFill="1" applyBorder="1" applyAlignment="1">
      <alignment horizontal="center" vertical="center"/>
    </xf>
    <xf numFmtId="1" fontId="48" fillId="3" borderId="2" xfId="0" applyNumberFormat="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49" fontId="48" fillId="3" borderId="2" xfId="0" applyNumberFormat="1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 wrapText="1"/>
    </xf>
    <xf numFmtId="164" fontId="43" fillId="2" borderId="0" xfId="0" applyNumberFormat="1" applyFont="1" applyFill="1" applyBorder="1" applyAlignment="1">
      <alignment horizontal="center" vertical="center"/>
    </xf>
    <xf numFmtId="164" fontId="44" fillId="2" borderId="0" xfId="0" applyNumberFormat="1" applyFont="1" applyFill="1" applyBorder="1" applyAlignment="1">
      <alignment horizontal="center" vertical="center"/>
    </xf>
    <xf numFmtId="2" fontId="44" fillId="2" borderId="7" xfId="0" applyNumberFormat="1" applyFont="1" applyFill="1" applyBorder="1" applyAlignment="1">
      <alignment horizontal="center" vertical="center" wrapText="1"/>
    </xf>
    <xf numFmtId="0" fontId="43" fillId="0" borderId="0" xfId="0" applyFont="1" applyFill="1"/>
    <xf numFmtId="0" fontId="43" fillId="2" borderId="0" xfId="0" applyFont="1" applyFill="1"/>
    <xf numFmtId="1" fontId="43" fillId="2" borderId="0" xfId="0" applyNumberFormat="1" applyFont="1" applyFill="1"/>
    <xf numFmtId="0" fontId="32" fillId="0" borderId="1" xfId="0" applyFont="1" applyFill="1" applyBorder="1" applyAlignment="1">
      <alignment horizontal="center" vertical="center" textRotation="90"/>
    </xf>
    <xf numFmtId="0" fontId="32" fillId="0" borderId="4" xfId="0" applyFont="1" applyFill="1" applyBorder="1" applyAlignment="1">
      <alignment horizontal="center" vertical="center" textRotation="90"/>
    </xf>
    <xf numFmtId="0" fontId="32" fillId="0" borderId="3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textRotation="90"/>
    </xf>
    <xf numFmtId="0" fontId="23" fillId="0" borderId="4" xfId="0" applyFont="1" applyFill="1" applyBorder="1" applyAlignment="1">
      <alignment horizontal="center" vertical="center" textRotation="90"/>
    </xf>
    <xf numFmtId="0" fontId="2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left" vertical="center" wrapText="1"/>
    </xf>
    <xf numFmtId="49" fontId="47" fillId="0" borderId="2" xfId="0" applyNumberFormat="1" applyFont="1" applyFill="1" applyBorder="1" applyAlignment="1">
      <alignment horizontal="center" vertical="center" wrapText="1"/>
    </xf>
    <xf numFmtId="14" fontId="47" fillId="2" borderId="2" xfId="0" applyNumberFormat="1" applyFont="1" applyFill="1" applyBorder="1" applyAlignment="1">
      <alignment horizontal="left" vertical="center" wrapText="1"/>
    </xf>
    <xf numFmtId="0" fontId="47" fillId="2" borderId="2" xfId="0" applyFont="1" applyFill="1" applyBorder="1" applyAlignment="1">
      <alignment horizontal="left" vertical="center" wrapText="1"/>
    </xf>
    <xf numFmtId="0" fontId="47" fillId="2" borderId="2" xfId="0" applyFont="1" applyFill="1" applyBorder="1" applyAlignment="1">
      <alignment horizontal="center" vertical="center"/>
    </xf>
    <xf numFmtId="1" fontId="47" fillId="2" borderId="2" xfId="0" applyNumberFormat="1" applyFont="1" applyFill="1" applyBorder="1" applyAlignment="1">
      <alignment horizontal="center" vertical="center"/>
    </xf>
    <xf numFmtId="1" fontId="47" fillId="2" borderId="3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1" fontId="48" fillId="3" borderId="2" xfId="0" applyNumberFormat="1" applyFont="1" applyFill="1" applyBorder="1" applyAlignment="1">
      <alignment horizontal="center" vertical="center"/>
    </xf>
    <xf numFmtId="1" fontId="48" fillId="3" borderId="3" xfId="0" applyNumberFormat="1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left" vertical="center" wrapText="1"/>
    </xf>
    <xf numFmtId="0" fontId="47" fillId="2" borderId="6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horizontal="left" vertical="center" wrapText="1"/>
    </xf>
    <xf numFmtId="0" fontId="48" fillId="2" borderId="7" xfId="1" applyFont="1" applyFill="1" applyBorder="1" applyAlignment="1">
      <alignment horizontal="center"/>
    </xf>
    <xf numFmtId="0" fontId="48" fillId="0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49" fontId="47" fillId="2" borderId="2" xfId="0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12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49" fontId="47" fillId="0" borderId="3" xfId="0" applyNumberFormat="1" applyFont="1" applyFill="1" applyBorder="1" applyAlignment="1">
      <alignment horizontal="center" vertical="center" wrapText="1"/>
    </xf>
    <xf numFmtId="49" fontId="47" fillId="0" borderId="6" xfId="0" applyNumberFormat="1" applyFont="1" applyFill="1" applyBorder="1" applyAlignment="1">
      <alignment horizontal="center" vertical="center" wrapText="1"/>
    </xf>
    <xf numFmtId="49" fontId="47" fillId="0" borderId="5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left" vertical="center" wrapText="1"/>
    </xf>
    <xf numFmtId="0" fontId="47" fillId="0" borderId="8" xfId="0" applyFont="1" applyFill="1" applyBorder="1" applyAlignment="1">
      <alignment horizontal="left" vertical="center" wrapText="1"/>
    </xf>
    <xf numFmtId="49" fontId="48" fillId="3" borderId="2" xfId="0" applyNumberFormat="1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 textRotation="90"/>
    </xf>
    <xf numFmtId="0" fontId="43" fillId="2" borderId="0" xfId="0" applyFont="1" applyFill="1" applyBorder="1" applyAlignment="1">
      <alignment horizontal="center" vertical="center" textRotation="90"/>
    </xf>
    <xf numFmtId="0" fontId="43" fillId="2" borderId="0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 textRotation="90"/>
    </xf>
    <xf numFmtId="1" fontId="43" fillId="2" borderId="0" xfId="0" applyNumberFormat="1" applyFont="1" applyFill="1" applyBorder="1" applyAlignment="1">
      <alignment horizontal="center" vertical="center" textRotation="90"/>
    </xf>
    <xf numFmtId="1" fontId="49" fillId="3" borderId="2" xfId="0" applyNumberFormat="1" applyFont="1" applyFill="1" applyBorder="1" applyAlignment="1">
      <alignment horizontal="center" vertical="center"/>
    </xf>
    <xf numFmtId="1" fontId="49" fillId="3" borderId="3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left" vertical="center" wrapText="1"/>
    </xf>
    <xf numFmtId="0" fontId="55" fillId="3" borderId="2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/>
    </xf>
    <xf numFmtId="1" fontId="48" fillId="2" borderId="2" xfId="0" applyNumberFormat="1" applyFont="1" applyFill="1" applyBorder="1" applyAlignment="1">
      <alignment horizontal="center" vertical="center" textRotation="90" wrapText="1"/>
    </xf>
    <xf numFmtId="1" fontId="48" fillId="2" borderId="3" xfId="0" applyNumberFormat="1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/>
    </xf>
    <xf numFmtId="0" fontId="48" fillId="2" borderId="6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1" fontId="47" fillId="2" borderId="5" xfId="0" applyNumberFormat="1" applyFont="1" applyFill="1" applyBorder="1" applyAlignment="1">
      <alignment horizontal="center" vertical="center"/>
    </xf>
    <xf numFmtId="1" fontId="48" fillId="2" borderId="2" xfId="0" applyNumberFormat="1" applyFont="1" applyFill="1" applyBorder="1" applyAlignment="1">
      <alignment horizontal="center" vertical="center"/>
    </xf>
    <xf numFmtId="1" fontId="47" fillId="0" borderId="2" xfId="0" applyNumberFormat="1" applyFont="1" applyFill="1" applyBorder="1" applyAlignment="1">
      <alignment horizontal="center" vertical="center"/>
    </xf>
    <xf numFmtId="1" fontId="47" fillId="0" borderId="3" xfId="0" applyNumberFormat="1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7" fillId="3" borderId="4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 wrapText="1"/>
    </xf>
    <xf numFmtId="0" fontId="43" fillId="2" borderId="1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/>
    </xf>
    <xf numFmtId="0" fontId="47" fillId="2" borderId="0" xfId="0" applyFont="1" applyFill="1" applyAlignment="1">
      <alignment horizontal="left"/>
    </xf>
    <xf numFmtId="0" fontId="47" fillId="2" borderId="0" xfId="0" applyFont="1" applyFill="1" applyBorder="1" applyAlignment="1">
      <alignment horizontal="left" vertical="top" wrapText="1"/>
    </xf>
    <xf numFmtId="0" fontId="47" fillId="2" borderId="0" xfId="0" applyFont="1" applyFill="1" applyAlignment="1">
      <alignment horizontal="left" vertical="top"/>
    </xf>
    <xf numFmtId="0" fontId="47" fillId="2" borderId="7" xfId="0" applyFont="1" applyFill="1" applyBorder="1" applyAlignment="1">
      <alignment horizontal="center" vertical="top" wrapText="1"/>
    </xf>
    <xf numFmtId="0" fontId="47" fillId="2" borderId="0" xfId="0" applyFont="1" applyFill="1" applyAlignment="1">
      <alignment horizontal="left" vertical="top" wrapText="1"/>
    </xf>
    <xf numFmtId="0" fontId="47" fillId="2" borderId="10" xfId="0" applyFont="1" applyFill="1" applyBorder="1" applyAlignment="1">
      <alignment horizontal="left" vertical="center" wrapText="1"/>
    </xf>
    <xf numFmtId="0" fontId="47" fillId="2" borderId="11" xfId="0" applyFont="1" applyFill="1" applyBorder="1" applyAlignment="1">
      <alignment horizontal="left" vertical="center" wrapText="1"/>
    </xf>
    <xf numFmtId="0" fontId="47" fillId="2" borderId="12" xfId="0" applyFont="1" applyFill="1" applyBorder="1" applyAlignment="1">
      <alignment horizontal="left" vertical="center" wrapText="1"/>
    </xf>
    <xf numFmtId="0" fontId="47" fillId="2" borderId="13" xfId="0" applyFont="1" applyFill="1" applyBorder="1" applyAlignment="1">
      <alignment horizontal="left" vertical="center" wrapText="1"/>
    </xf>
    <xf numFmtId="0" fontId="47" fillId="2" borderId="14" xfId="0" applyFont="1" applyFill="1" applyBorder="1" applyAlignment="1">
      <alignment horizontal="left" vertical="center" wrapText="1"/>
    </xf>
    <xf numFmtId="0" fontId="47" fillId="2" borderId="9" xfId="0" applyFont="1" applyFill="1" applyBorder="1" applyAlignment="1">
      <alignment horizontal="left" vertical="center" wrapText="1"/>
    </xf>
    <xf numFmtId="0" fontId="47" fillId="2" borderId="7" xfId="0" applyFont="1" applyFill="1" applyBorder="1" applyAlignment="1">
      <alignment horizontal="left" vertical="center" wrapText="1"/>
    </xf>
    <xf numFmtId="0" fontId="47" fillId="2" borderId="8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vertical="center" wrapText="1"/>
    </xf>
    <xf numFmtId="49" fontId="47" fillId="2" borderId="2" xfId="0" applyNumberFormat="1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1" fontId="43" fillId="2" borderId="0" xfId="0" applyNumberFormat="1" applyFont="1" applyFill="1" applyBorder="1" applyAlignment="1">
      <alignment horizontal="center" vertical="center"/>
    </xf>
    <xf numFmtId="164" fontId="47" fillId="2" borderId="2" xfId="0" applyNumberFormat="1" applyFont="1" applyFill="1" applyBorder="1" applyAlignment="1">
      <alignment horizontal="center" vertical="center"/>
    </xf>
    <xf numFmtId="1" fontId="47" fillId="2" borderId="2" xfId="0" applyNumberFormat="1" applyFont="1" applyFill="1" applyBorder="1" applyAlignment="1">
      <alignment horizontal="center"/>
    </xf>
    <xf numFmtId="1" fontId="47" fillId="3" borderId="2" xfId="0" applyNumberFormat="1" applyFont="1" applyFill="1" applyBorder="1" applyAlignment="1">
      <alignment horizontal="center"/>
    </xf>
    <xf numFmtId="1" fontId="47" fillId="3" borderId="3" xfId="0" applyNumberFormat="1" applyFont="1" applyFill="1" applyBorder="1" applyAlignment="1">
      <alignment horizontal="center"/>
    </xf>
    <xf numFmtId="1" fontId="47" fillId="2" borderId="3" xfId="0" applyNumberFormat="1" applyFont="1" applyFill="1" applyBorder="1" applyAlignment="1">
      <alignment horizontal="center"/>
    </xf>
    <xf numFmtId="1" fontId="47" fillId="2" borderId="5" xfId="0" applyNumberFormat="1" applyFont="1" applyFill="1" applyBorder="1" applyAlignment="1">
      <alignment horizontal="center"/>
    </xf>
    <xf numFmtId="0" fontId="47" fillId="2" borderId="4" xfId="0" applyFont="1" applyFill="1" applyBorder="1" applyAlignment="1">
      <alignment horizontal="left" vertical="center" wrapText="1"/>
    </xf>
    <xf numFmtId="16" fontId="47" fillId="2" borderId="2" xfId="0" applyNumberFormat="1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vertical="justify" wrapText="1"/>
    </xf>
    <xf numFmtId="0" fontId="47" fillId="2" borderId="0" xfId="0" applyFont="1" applyFill="1" applyBorder="1" applyAlignment="1">
      <alignment horizontal="left" wrapText="1"/>
    </xf>
    <xf numFmtId="1" fontId="47" fillId="2" borderId="4" xfId="0" applyNumberFormat="1" applyFont="1" applyFill="1" applyBorder="1" applyAlignment="1">
      <alignment horizontal="center" vertical="center"/>
    </xf>
    <xf numFmtId="1" fontId="47" fillId="2" borderId="9" xfId="0" applyNumberFormat="1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justify" wrapText="1"/>
    </xf>
    <xf numFmtId="0" fontId="47" fillId="3" borderId="5" xfId="0" applyFont="1" applyFill="1" applyBorder="1" applyAlignment="1">
      <alignment horizontal="center" vertical="justify" wrapText="1"/>
    </xf>
    <xf numFmtId="0" fontId="47" fillId="3" borderId="6" xfId="0" applyFont="1" applyFill="1" applyBorder="1" applyAlignment="1">
      <alignment horizontal="center" vertical="justify" wrapText="1"/>
    </xf>
    <xf numFmtId="0" fontId="47" fillId="2" borderId="11" xfId="0" applyFont="1" applyFill="1" applyBorder="1" applyAlignment="1">
      <alignment horizontal="left" vertical="top"/>
    </xf>
    <xf numFmtId="0" fontId="47" fillId="2" borderId="0" xfId="0" applyFont="1" applyFill="1" applyBorder="1" applyAlignment="1">
      <alignment horizontal="left" vertical="top"/>
    </xf>
    <xf numFmtId="0" fontId="47" fillId="0" borderId="3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1" fontId="48" fillId="3" borderId="4" xfId="0" applyNumberFormat="1" applyFont="1" applyFill="1" applyBorder="1" applyAlignment="1">
      <alignment horizontal="center" vertical="center"/>
    </xf>
    <xf numFmtId="1" fontId="48" fillId="3" borderId="9" xfId="0" applyNumberFormat="1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left" vertical="top" wrapText="1"/>
    </xf>
    <xf numFmtId="0" fontId="47" fillId="0" borderId="0" xfId="0" applyFont="1" applyFill="1" applyBorder="1" applyAlignment="1">
      <alignment horizontal="left" vertical="top" wrapText="1"/>
    </xf>
    <xf numFmtId="0" fontId="47" fillId="0" borderId="0" xfId="0" applyFont="1" applyFill="1" applyAlignment="1">
      <alignment horizontal="left" vertical="top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1"/>
  <sheetViews>
    <sheetView view="pageBreakPreview" zoomScale="30" zoomScaleNormal="57" zoomScaleSheetLayoutView="30" workbookViewId="0">
      <selection activeCell="B4" sqref="B4"/>
    </sheetView>
  </sheetViews>
  <sheetFormatPr defaultColWidth="4.7109375" defaultRowHeight="25.5" x14ac:dyDescent="0.35"/>
  <cols>
    <col min="1" max="1" width="18.7109375" style="1" customWidth="1"/>
    <col min="2" max="21" width="10.7109375" style="1" customWidth="1"/>
    <col min="22" max="37" width="10.7109375" style="1" hidden="1" customWidth="1"/>
    <col min="38" max="39" width="10.7109375" style="3" customWidth="1"/>
    <col min="40" max="77" width="10.7109375" style="1" customWidth="1"/>
    <col min="78" max="79" width="10.7109375" style="4" customWidth="1"/>
    <col min="80" max="80" width="18.140625" style="4" customWidth="1"/>
    <col min="81" max="81" width="5.28515625" style="5" bestFit="1" customWidth="1"/>
    <col min="82" max="82" width="7.42578125" style="1" customWidth="1"/>
    <col min="83" max="83" width="12.28515625" style="1" customWidth="1"/>
    <col min="84" max="84" width="12.5703125" style="7" customWidth="1"/>
    <col min="85" max="85" width="19" style="1" customWidth="1"/>
    <col min="86" max="86" width="15.5703125" style="1" customWidth="1"/>
    <col min="87" max="87" width="35.28515625" style="7" customWidth="1"/>
    <col min="88" max="88" width="17.42578125" style="9" customWidth="1"/>
    <col min="89" max="89" width="26.140625" style="9" customWidth="1"/>
    <col min="90" max="90" width="17.140625" style="11" customWidth="1"/>
    <col min="91" max="91" width="16.5703125" style="11" customWidth="1"/>
    <col min="92" max="92" width="22.42578125" style="9" customWidth="1"/>
    <col min="93" max="93" width="17.140625" style="11" customWidth="1"/>
    <col min="94" max="94" width="16.5703125" style="11" customWidth="1"/>
    <col min="95" max="95" width="21.7109375" style="9" customWidth="1"/>
    <col min="96" max="96" width="17.140625" style="11" customWidth="1"/>
    <col min="97" max="97" width="16.5703125" style="11" customWidth="1"/>
    <col min="98" max="98" width="17" style="9" customWidth="1"/>
    <col min="99" max="99" width="17.140625" style="11" customWidth="1"/>
    <col min="100" max="100" width="16.5703125" style="11" customWidth="1"/>
    <col min="101" max="101" width="16.28515625" style="9" customWidth="1"/>
    <col min="102" max="102" width="17.140625" style="11" customWidth="1"/>
    <col min="103" max="103" width="16.5703125" style="11" customWidth="1"/>
    <col min="104" max="104" width="19.42578125" style="9" customWidth="1"/>
    <col min="105" max="105" width="17.140625" style="11" customWidth="1"/>
    <col min="106" max="106" width="16.5703125" style="11" customWidth="1"/>
    <col min="107" max="107" width="17.140625" style="9" customWidth="1"/>
    <col min="108" max="108" width="17.140625" style="11" customWidth="1"/>
    <col min="109" max="109" width="16.5703125" style="11" customWidth="1"/>
    <col min="110" max="110" width="18.28515625" style="9" customWidth="1"/>
    <col min="111" max="111" width="17.140625" style="11" customWidth="1"/>
    <col min="112" max="112" width="16.5703125" style="11" customWidth="1"/>
    <col min="113" max="16384" width="4.7109375" style="1"/>
  </cols>
  <sheetData>
    <row r="1" spans="1:112" ht="138" customHeight="1" x14ac:dyDescent="0.35"/>
    <row r="2" spans="1:112" s="39" customFormat="1" ht="42" customHeight="1" x14ac:dyDescent="0.6">
      <c r="A2" s="39" t="s">
        <v>92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25" t="s">
        <v>203</v>
      </c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5"/>
      <c r="BR2" s="425"/>
      <c r="BX2" s="47"/>
      <c r="BY2" s="47"/>
      <c r="BZ2" s="47"/>
      <c r="CA2" s="47"/>
      <c r="CB2" s="47"/>
      <c r="CC2" s="44"/>
      <c r="CD2" s="44"/>
      <c r="CE2" s="44"/>
      <c r="CF2" s="44"/>
      <c r="CG2" s="44"/>
      <c r="CH2" s="44"/>
      <c r="CI2" s="44"/>
      <c r="CJ2" s="42"/>
      <c r="CK2" s="42"/>
      <c r="CL2" s="43"/>
      <c r="CM2" s="43"/>
      <c r="CN2" s="42"/>
      <c r="CO2" s="43"/>
      <c r="CP2" s="43"/>
      <c r="CQ2" s="42"/>
      <c r="CR2" s="43"/>
      <c r="CS2" s="43"/>
      <c r="CT2" s="42"/>
      <c r="CU2" s="43"/>
      <c r="CV2" s="43"/>
      <c r="CW2" s="42"/>
      <c r="CX2" s="43"/>
      <c r="CY2" s="43"/>
      <c r="CZ2" s="42"/>
      <c r="DA2" s="43"/>
      <c r="DB2" s="43"/>
      <c r="DC2" s="42"/>
      <c r="DD2" s="43"/>
      <c r="DE2" s="43"/>
      <c r="DF2" s="42"/>
      <c r="DG2" s="43"/>
      <c r="DH2" s="43"/>
    </row>
    <row r="3" spans="1:112" s="39" customFormat="1" ht="42" customHeight="1" x14ac:dyDescent="0.6">
      <c r="A3" s="39" t="s">
        <v>274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46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  <c r="BB3" s="425"/>
      <c r="BC3" s="425"/>
      <c r="BD3" s="425"/>
      <c r="BE3" s="425"/>
      <c r="BF3" s="425"/>
      <c r="BG3" s="425"/>
      <c r="BH3" s="425"/>
      <c r="BI3" s="425"/>
      <c r="BJ3" s="425"/>
      <c r="BK3" s="425"/>
      <c r="BL3" s="425"/>
      <c r="BM3" s="425"/>
      <c r="BN3" s="425"/>
      <c r="BO3" s="425"/>
      <c r="BP3" s="425"/>
      <c r="BQ3" s="425"/>
      <c r="BR3" s="425"/>
      <c r="BZ3" s="41"/>
      <c r="CA3" s="41"/>
      <c r="CB3" s="41"/>
      <c r="CC3" s="44"/>
      <c r="CD3" s="44"/>
      <c r="CE3" s="44"/>
      <c r="CF3" s="44"/>
      <c r="CG3" s="44"/>
      <c r="CH3" s="44"/>
      <c r="CI3" s="44"/>
      <c r="CJ3" s="42"/>
      <c r="CK3" s="42"/>
      <c r="CL3" s="43"/>
      <c r="CM3" s="43"/>
      <c r="CN3" s="42"/>
      <c r="CO3" s="43"/>
      <c r="CP3" s="43"/>
      <c r="CQ3" s="42"/>
      <c r="CR3" s="43"/>
      <c r="CS3" s="43"/>
      <c r="CT3" s="42"/>
      <c r="CU3" s="43"/>
      <c r="CV3" s="43"/>
      <c r="CW3" s="42"/>
      <c r="CX3" s="43"/>
      <c r="CY3" s="43"/>
      <c r="CZ3" s="42"/>
      <c r="DA3" s="43"/>
      <c r="DB3" s="43"/>
      <c r="DC3" s="42"/>
      <c r="DD3" s="43"/>
      <c r="DE3" s="43"/>
      <c r="DF3" s="42"/>
      <c r="DG3" s="43"/>
      <c r="DH3" s="43"/>
    </row>
    <row r="4" spans="1:112" s="39" customFormat="1" ht="42" customHeight="1" x14ac:dyDescent="0.6">
      <c r="A4" s="39" t="s">
        <v>93</v>
      </c>
      <c r="B4" s="45"/>
      <c r="C4" s="45"/>
      <c r="D4" s="45"/>
      <c r="E4" s="45"/>
      <c r="F4" s="45"/>
      <c r="G4" s="45"/>
      <c r="H4" s="45"/>
      <c r="I4" s="45"/>
      <c r="J4" s="45"/>
      <c r="K4" s="48"/>
      <c r="L4" s="48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425"/>
      <c r="BD4" s="425"/>
      <c r="BE4" s="425"/>
      <c r="BF4" s="425"/>
      <c r="BG4" s="425"/>
      <c r="BH4" s="425"/>
      <c r="BI4" s="425"/>
      <c r="BJ4" s="425"/>
      <c r="BK4" s="425"/>
      <c r="BL4" s="425"/>
      <c r="BM4" s="425"/>
      <c r="BN4" s="425"/>
      <c r="BO4" s="425"/>
      <c r="BP4" s="425"/>
      <c r="BQ4" s="425"/>
      <c r="BR4" s="425"/>
      <c r="BS4" s="39" t="s">
        <v>321</v>
      </c>
      <c r="BT4" s="45"/>
      <c r="BU4" s="45"/>
      <c r="BZ4" s="41"/>
      <c r="CA4" s="41"/>
      <c r="CB4" s="41"/>
      <c r="CC4" s="44"/>
      <c r="CD4" s="44"/>
      <c r="CE4" s="44"/>
      <c r="CF4" s="44"/>
      <c r="CG4" s="44"/>
      <c r="CH4" s="44"/>
      <c r="CI4" s="44"/>
      <c r="CJ4" s="42"/>
      <c r="CK4" s="42"/>
      <c r="CL4" s="43"/>
      <c r="CM4" s="43"/>
      <c r="CN4" s="42"/>
      <c r="CO4" s="43"/>
      <c r="CP4" s="43"/>
      <c r="CQ4" s="42"/>
      <c r="CR4" s="43"/>
      <c r="CS4" s="43"/>
      <c r="CT4" s="42"/>
      <c r="CU4" s="43"/>
      <c r="CV4" s="43"/>
      <c r="CW4" s="42"/>
      <c r="CX4" s="43"/>
      <c r="CY4" s="43"/>
      <c r="CZ4" s="42"/>
      <c r="DA4" s="43"/>
      <c r="DB4" s="43"/>
      <c r="DC4" s="42"/>
      <c r="DD4" s="43"/>
      <c r="DE4" s="43"/>
      <c r="DF4" s="42"/>
      <c r="DG4" s="43"/>
      <c r="DH4" s="43"/>
    </row>
    <row r="5" spans="1:112" s="39" customFormat="1" ht="42" customHeight="1" x14ac:dyDescent="0.6">
      <c r="A5" s="49" t="s">
        <v>94</v>
      </c>
      <c r="B5" s="45"/>
      <c r="C5" s="45"/>
      <c r="D5" s="45"/>
      <c r="E5" s="45"/>
      <c r="F5" s="45"/>
      <c r="G5" s="45"/>
      <c r="H5" s="45"/>
      <c r="I5" s="45"/>
      <c r="J5" s="50"/>
      <c r="K5" s="50"/>
      <c r="L5" s="50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39" t="s">
        <v>278</v>
      </c>
      <c r="BT5" s="45"/>
      <c r="BU5" s="45"/>
      <c r="BX5" s="51"/>
      <c r="BY5" s="51"/>
      <c r="BZ5" s="51"/>
      <c r="CA5" s="51"/>
      <c r="CB5" s="51"/>
      <c r="CC5" s="44"/>
      <c r="CD5" s="44"/>
      <c r="CE5" s="44"/>
      <c r="CF5" s="44"/>
      <c r="CG5" s="44"/>
      <c r="CH5" s="44"/>
      <c r="CI5" s="44"/>
      <c r="CJ5" s="42"/>
      <c r="CK5" s="42"/>
      <c r="CL5" s="43"/>
      <c r="CM5" s="43"/>
      <c r="CN5" s="42"/>
      <c r="CO5" s="43"/>
      <c r="CP5" s="43"/>
      <c r="CQ5" s="42"/>
      <c r="CR5" s="43"/>
      <c r="CS5" s="43"/>
      <c r="CT5" s="42"/>
      <c r="CU5" s="43"/>
      <c r="CV5" s="43"/>
      <c r="CW5" s="42"/>
      <c r="CX5" s="43"/>
      <c r="CY5" s="43"/>
      <c r="CZ5" s="42"/>
      <c r="DA5" s="43"/>
      <c r="DB5" s="43"/>
      <c r="DC5" s="42"/>
      <c r="DD5" s="43"/>
      <c r="DE5" s="43"/>
      <c r="DF5" s="42"/>
      <c r="DG5" s="43"/>
      <c r="DH5" s="43"/>
    </row>
    <row r="6" spans="1:112" s="39" customFormat="1" ht="42" customHeight="1" x14ac:dyDescent="0.6">
      <c r="A6" s="49"/>
      <c r="B6" s="45"/>
      <c r="C6" s="45"/>
      <c r="D6" s="45"/>
      <c r="E6" s="45"/>
      <c r="F6" s="45"/>
      <c r="G6" s="45"/>
      <c r="H6" s="45"/>
      <c r="I6" s="45"/>
      <c r="J6" s="50"/>
      <c r="K6" s="50"/>
      <c r="L6" s="50"/>
      <c r="M6" s="426" t="s">
        <v>277</v>
      </c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39" t="s">
        <v>279</v>
      </c>
      <c r="BT6" s="49"/>
      <c r="BU6" s="49"/>
      <c r="BV6" s="45"/>
      <c r="BW6" s="45"/>
      <c r="BX6" s="51"/>
      <c r="BY6" s="51"/>
      <c r="BZ6" s="51"/>
      <c r="CA6" s="51"/>
      <c r="CB6" s="51"/>
      <c r="CC6" s="44"/>
      <c r="CD6" s="44"/>
      <c r="CE6" s="44"/>
      <c r="CF6" s="44"/>
      <c r="CG6" s="44"/>
      <c r="CH6" s="44"/>
      <c r="CI6" s="44"/>
      <c r="CJ6" s="42"/>
      <c r="CK6" s="42"/>
      <c r="CL6" s="43"/>
      <c r="CM6" s="43"/>
      <c r="CN6" s="42"/>
      <c r="CO6" s="43"/>
      <c r="CP6" s="43"/>
      <c r="CQ6" s="42"/>
      <c r="CR6" s="43"/>
      <c r="CS6" s="43"/>
      <c r="CT6" s="42"/>
      <c r="CU6" s="43"/>
      <c r="CV6" s="43"/>
      <c r="CW6" s="42"/>
      <c r="CX6" s="43"/>
      <c r="CY6" s="43"/>
      <c r="CZ6" s="42"/>
      <c r="DA6" s="43"/>
      <c r="DB6" s="43"/>
      <c r="DC6" s="42"/>
      <c r="DD6" s="43"/>
      <c r="DE6" s="43"/>
      <c r="DF6" s="42"/>
      <c r="DG6" s="43"/>
      <c r="DH6" s="43"/>
    </row>
    <row r="7" spans="1:112" s="39" customFormat="1" ht="42" customHeight="1" x14ac:dyDescent="0.6">
      <c r="A7" s="52"/>
      <c r="B7" s="53"/>
      <c r="C7" s="53"/>
      <c r="D7" s="53"/>
      <c r="E7" s="53"/>
      <c r="F7" s="39" t="s">
        <v>276</v>
      </c>
      <c r="G7" s="45"/>
      <c r="H7" s="45"/>
      <c r="I7" s="45"/>
      <c r="J7" s="50"/>
      <c r="K7" s="45"/>
      <c r="L7" s="45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5"/>
      <c r="BT7" s="54"/>
      <c r="BU7" s="54"/>
      <c r="BV7" s="45"/>
      <c r="BW7" s="45"/>
      <c r="BZ7" s="41"/>
      <c r="CA7" s="41"/>
      <c r="CB7" s="41"/>
      <c r="CC7" s="44"/>
      <c r="CD7" s="44"/>
      <c r="CE7" s="44"/>
      <c r="CF7" s="44"/>
      <c r="CG7" s="44"/>
      <c r="CH7" s="44"/>
      <c r="CI7" s="44"/>
      <c r="CJ7" s="42"/>
      <c r="CK7" s="42"/>
      <c r="CL7" s="43"/>
      <c r="CM7" s="43"/>
      <c r="CN7" s="42"/>
      <c r="CO7" s="43"/>
      <c r="CP7" s="43"/>
      <c r="CQ7" s="42"/>
      <c r="CR7" s="43"/>
      <c r="CS7" s="43"/>
      <c r="CT7" s="42"/>
      <c r="CU7" s="43"/>
      <c r="CV7" s="43"/>
      <c r="CW7" s="42"/>
      <c r="CX7" s="43"/>
      <c r="CY7" s="43"/>
      <c r="CZ7" s="42"/>
      <c r="DA7" s="43"/>
      <c r="DB7" s="43"/>
      <c r="DC7" s="42"/>
      <c r="DD7" s="43"/>
      <c r="DE7" s="43"/>
      <c r="DF7" s="42"/>
      <c r="DG7" s="43"/>
      <c r="DH7" s="43"/>
    </row>
    <row r="8" spans="1:112" s="39" customFormat="1" ht="42" customHeight="1" x14ac:dyDescent="0.6">
      <c r="A8" s="49"/>
      <c r="B8" s="45"/>
      <c r="C8" s="45"/>
      <c r="D8" s="45"/>
      <c r="E8" s="45"/>
      <c r="F8" s="45"/>
      <c r="G8" s="45"/>
      <c r="H8" s="45"/>
      <c r="I8" s="45"/>
      <c r="J8" s="50"/>
      <c r="K8" s="45"/>
      <c r="L8" s="45"/>
      <c r="M8" s="426" t="s">
        <v>205</v>
      </c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5" t="s">
        <v>297</v>
      </c>
      <c r="BT8" s="45"/>
      <c r="BU8" s="45"/>
      <c r="BV8" s="45"/>
      <c r="BW8" s="45"/>
      <c r="BX8" s="41"/>
      <c r="BY8" s="41"/>
      <c r="BZ8" s="41"/>
      <c r="CA8" s="41"/>
      <c r="CB8" s="41"/>
      <c r="CC8" s="44"/>
      <c r="CD8" s="44"/>
      <c r="CE8" s="44"/>
      <c r="CF8" s="44"/>
      <c r="CG8" s="44"/>
      <c r="CH8" s="44"/>
      <c r="CI8" s="44"/>
      <c r="CJ8" s="42"/>
      <c r="CK8" s="42"/>
      <c r="CL8" s="43"/>
      <c r="CM8" s="43"/>
      <c r="CN8" s="42"/>
      <c r="CO8" s="43"/>
      <c r="CP8" s="43"/>
      <c r="CQ8" s="42"/>
      <c r="CR8" s="43"/>
      <c r="CS8" s="43"/>
      <c r="CT8" s="42"/>
      <c r="CU8" s="43"/>
      <c r="CV8" s="43"/>
      <c r="CW8" s="42"/>
      <c r="CX8" s="43"/>
      <c r="CY8" s="43"/>
      <c r="CZ8" s="42"/>
      <c r="DA8" s="43"/>
      <c r="DB8" s="43"/>
      <c r="DC8" s="42"/>
      <c r="DD8" s="43"/>
      <c r="DE8" s="43"/>
      <c r="DF8" s="42"/>
      <c r="DG8" s="43"/>
      <c r="DH8" s="43"/>
    </row>
    <row r="9" spans="1:112" s="39" customFormat="1" ht="42" customHeight="1" x14ac:dyDescent="0.6">
      <c r="A9" s="49" t="s">
        <v>275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9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426"/>
      <c r="BA9" s="426"/>
      <c r="BB9" s="426"/>
      <c r="BC9" s="426"/>
      <c r="BD9" s="426"/>
      <c r="BE9" s="426"/>
      <c r="BF9" s="426"/>
      <c r="BG9" s="426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5"/>
      <c r="BT9" s="45"/>
      <c r="BU9" s="45"/>
      <c r="BV9" s="45"/>
      <c r="BW9" s="45"/>
      <c r="BX9" s="49"/>
      <c r="BY9" s="47"/>
      <c r="BZ9" s="47"/>
      <c r="CA9" s="41"/>
      <c r="CB9" s="41"/>
      <c r="CC9" s="44"/>
      <c r="CD9" s="44"/>
      <c r="CE9" s="44"/>
      <c r="CF9" s="44"/>
      <c r="CG9" s="44"/>
      <c r="CH9" s="44"/>
      <c r="CI9" s="44"/>
      <c r="CJ9" s="42"/>
      <c r="CK9" s="42"/>
      <c r="CL9" s="43"/>
      <c r="CM9" s="43"/>
      <c r="CN9" s="42"/>
      <c r="CO9" s="43"/>
      <c r="CP9" s="43"/>
      <c r="CQ9" s="42"/>
      <c r="CR9" s="43"/>
      <c r="CS9" s="43"/>
      <c r="CT9" s="42"/>
      <c r="CU9" s="43"/>
      <c r="CV9" s="43"/>
      <c r="CW9" s="42"/>
      <c r="CX9" s="43"/>
      <c r="CY9" s="43"/>
      <c r="CZ9" s="42"/>
      <c r="DA9" s="43"/>
      <c r="DB9" s="43"/>
      <c r="DC9" s="42"/>
      <c r="DD9" s="43"/>
      <c r="DE9" s="43"/>
      <c r="DF9" s="42"/>
      <c r="DG9" s="43"/>
      <c r="DH9" s="43"/>
    </row>
    <row r="10" spans="1:112" s="39" customFormat="1" ht="39" customHeight="1" x14ac:dyDescent="0.6">
      <c r="A10" s="49"/>
      <c r="B10" s="45"/>
      <c r="C10" s="45"/>
      <c r="D10" s="45"/>
      <c r="E10" s="45"/>
      <c r="F10" s="45"/>
      <c r="G10" s="45"/>
      <c r="H10" s="45"/>
      <c r="I10" s="45"/>
      <c r="J10" s="45"/>
      <c r="K10" s="49"/>
      <c r="L10" s="49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5"/>
      <c r="BT10" s="45"/>
      <c r="BU10" s="45"/>
      <c r="BV10" s="45"/>
      <c r="BX10" s="55"/>
      <c r="BY10" s="55"/>
      <c r="BZ10" s="55"/>
      <c r="CA10" s="55"/>
      <c r="CB10" s="56"/>
      <c r="CC10" s="44"/>
      <c r="CD10" s="44"/>
      <c r="CE10" s="44"/>
      <c r="CF10" s="44"/>
      <c r="CG10" s="44"/>
      <c r="CH10" s="44"/>
      <c r="CI10" s="44"/>
      <c r="CJ10" s="42"/>
      <c r="CK10" s="42"/>
      <c r="CL10" s="43"/>
      <c r="CM10" s="43"/>
      <c r="CN10" s="42"/>
      <c r="CO10" s="43"/>
      <c r="CP10" s="43"/>
      <c r="CQ10" s="42"/>
      <c r="CR10" s="43"/>
      <c r="CS10" s="43"/>
      <c r="CT10" s="42"/>
      <c r="CU10" s="43"/>
      <c r="CV10" s="43"/>
      <c r="CW10" s="42"/>
      <c r="CX10" s="43"/>
      <c r="CY10" s="43"/>
      <c r="CZ10" s="42"/>
      <c r="DA10" s="43"/>
      <c r="DB10" s="43"/>
      <c r="DC10" s="42"/>
      <c r="DD10" s="43"/>
      <c r="DE10" s="43"/>
      <c r="DF10" s="42"/>
      <c r="DG10" s="43"/>
      <c r="DH10" s="43"/>
    </row>
    <row r="11" spans="1:112" s="39" customFormat="1" ht="8.25" customHeight="1" x14ac:dyDescent="0.6">
      <c r="A11" s="54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4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5"/>
      <c r="AP11" s="425"/>
      <c r="AQ11" s="425"/>
      <c r="AR11" s="425"/>
      <c r="AS11" s="425"/>
      <c r="AT11" s="425"/>
      <c r="AU11" s="425"/>
      <c r="AV11" s="425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5"/>
      <c r="BP11" s="54"/>
      <c r="BQ11" s="45"/>
      <c r="BR11" s="45"/>
      <c r="BS11" s="45"/>
      <c r="BT11" s="45"/>
      <c r="BU11" s="45"/>
      <c r="BV11" s="45"/>
      <c r="CB11" s="56"/>
      <c r="CC11" s="44"/>
      <c r="CD11" s="44"/>
      <c r="CE11" s="44"/>
      <c r="CF11" s="44"/>
      <c r="CG11" s="44"/>
      <c r="CH11" s="44"/>
      <c r="CI11" s="44"/>
      <c r="CJ11" s="42"/>
      <c r="CK11" s="42"/>
      <c r="CL11" s="43"/>
      <c r="CM11" s="43"/>
      <c r="CN11" s="42"/>
      <c r="CO11" s="43"/>
      <c r="CP11" s="43"/>
      <c r="CQ11" s="42"/>
      <c r="CR11" s="43"/>
      <c r="CS11" s="43"/>
      <c r="CT11" s="42"/>
      <c r="CU11" s="43"/>
      <c r="CV11" s="43"/>
      <c r="CW11" s="42"/>
      <c r="CX11" s="43"/>
      <c r="CY11" s="43"/>
      <c r="CZ11" s="42"/>
      <c r="DA11" s="43"/>
      <c r="DB11" s="43"/>
      <c r="DC11" s="42"/>
      <c r="DD11" s="43"/>
      <c r="DE11" s="43"/>
      <c r="DF11" s="42"/>
      <c r="DG11" s="43"/>
      <c r="DH11" s="43"/>
    </row>
    <row r="12" spans="1:112" s="39" customFormat="1" ht="42" customHeight="1" x14ac:dyDescent="0.6">
      <c r="A12" s="39" t="s">
        <v>240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AL12" s="40"/>
      <c r="AM12" s="40"/>
      <c r="BO12" s="45"/>
      <c r="BP12" s="45"/>
      <c r="BQ12" s="45"/>
      <c r="BR12" s="45"/>
      <c r="BS12" s="45"/>
      <c r="BT12" s="45"/>
      <c r="BU12" s="45"/>
      <c r="BV12" s="45"/>
      <c r="CB12" s="41"/>
      <c r="CC12" s="44"/>
      <c r="CD12" s="44"/>
      <c r="CE12" s="44"/>
      <c r="CF12" s="44"/>
      <c r="CG12" s="44"/>
      <c r="CH12" s="44"/>
      <c r="CI12" s="44"/>
      <c r="CJ12" s="42"/>
      <c r="CK12" s="42"/>
      <c r="CL12" s="43"/>
      <c r="CM12" s="43"/>
      <c r="CN12" s="42"/>
      <c r="CO12" s="43"/>
      <c r="CP12" s="43"/>
      <c r="CQ12" s="42"/>
      <c r="CR12" s="43"/>
      <c r="CS12" s="43"/>
      <c r="CT12" s="42"/>
      <c r="CU12" s="43"/>
      <c r="CV12" s="43"/>
      <c r="CW12" s="42"/>
      <c r="CX12" s="43"/>
      <c r="CY12" s="43"/>
      <c r="CZ12" s="42"/>
      <c r="DA12" s="43"/>
      <c r="DB12" s="43"/>
      <c r="DC12" s="42"/>
      <c r="DD12" s="43"/>
      <c r="DE12" s="43"/>
      <c r="DF12" s="42"/>
      <c r="DG12" s="43"/>
      <c r="DH12" s="43"/>
    </row>
    <row r="13" spans="1:112" s="39" customFormat="1" ht="6.75" customHeight="1" x14ac:dyDescent="0.6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  <c r="AQ13" s="425"/>
      <c r="AR13" s="425"/>
      <c r="AS13" s="425"/>
      <c r="AT13" s="425"/>
      <c r="AU13" s="425"/>
      <c r="AV13" s="425"/>
      <c r="AW13" s="425"/>
      <c r="AX13" s="425"/>
      <c r="AY13" s="425"/>
      <c r="AZ13" s="425"/>
      <c r="BA13" s="425"/>
      <c r="BB13" s="425"/>
      <c r="BC13" s="425"/>
      <c r="BD13" s="425"/>
      <c r="BE13" s="425"/>
      <c r="BF13" s="425"/>
      <c r="BG13" s="425"/>
      <c r="BH13" s="425"/>
      <c r="BI13" s="425"/>
      <c r="BJ13" s="425"/>
      <c r="BK13" s="425"/>
      <c r="BL13" s="425"/>
      <c r="BM13" s="425"/>
      <c r="BN13" s="425"/>
      <c r="BO13" s="58"/>
      <c r="BP13" s="45"/>
      <c r="BQ13" s="49"/>
      <c r="BR13" s="49"/>
      <c r="BS13" s="49"/>
      <c r="BT13" s="49"/>
      <c r="BU13" s="49"/>
      <c r="BV13" s="49"/>
      <c r="BW13" s="47"/>
      <c r="BX13" s="59"/>
      <c r="BY13" s="59"/>
      <c r="BZ13" s="59"/>
      <c r="CA13" s="59"/>
      <c r="CB13" s="41"/>
      <c r="CC13" s="44"/>
      <c r="CD13" s="44"/>
      <c r="CE13" s="44"/>
      <c r="CF13" s="44"/>
      <c r="CG13" s="44"/>
      <c r="CH13" s="44"/>
      <c r="CI13" s="44"/>
      <c r="CJ13" s="42"/>
      <c r="CK13" s="42"/>
      <c r="CL13" s="43"/>
      <c r="CM13" s="43"/>
      <c r="CN13" s="42"/>
      <c r="CO13" s="43"/>
      <c r="CP13" s="43"/>
      <c r="CQ13" s="42"/>
      <c r="CR13" s="43"/>
      <c r="CS13" s="43"/>
      <c r="CT13" s="42"/>
      <c r="CU13" s="43"/>
      <c r="CV13" s="43"/>
      <c r="CW13" s="42"/>
      <c r="CX13" s="43"/>
      <c r="CY13" s="43"/>
      <c r="CZ13" s="42"/>
      <c r="DA13" s="43"/>
      <c r="DB13" s="43"/>
      <c r="DC13" s="42"/>
      <c r="DD13" s="43"/>
      <c r="DE13" s="43"/>
      <c r="DF13" s="42"/>
      <c r="DG13" s="43"/>
      <c r="DH13" s="43"/>
    </row>
    <row r="14" spans="1:112" s="39" customFormat="1" ht="8.25" customHeight="1" x14ac:dyDescent="0.6">
      <c r="AL14" s="40"/>
      <c r="AM14" s="40"/>
      <c r="BO14" s="45"/>
      <c r="BP14" s="45"/>
      <c r="BQ14" s="49"/>
      <c r="BR14" s="49"/>
      <c r="BS14" s="49"/>
      <c r="BT14" s="49"/>
      <c r="BU14" s="49"/>
      <c r="BV14" s="47"/>
      <c r="BW14" s="47"/>
      <c r="BZ14" s="41"/>
      <c r="CA14" s="41"/>
      <c r="CB14" s="41"/>
      <c r="CC14" s="44"/>
      <c r="CD14" s="44"/>
      <c r="CE14" s="44"/>
      <c r="CF14" s="44"/>
      <c r="CG14" s="44"/>
      <c r="CH14" s="44"/>
      <c r="CI14" s="44"/>
      <c r="CJ14" s="42"/>
      <c r="CK14" s="42"/>
      <c r="CL14" s="43"/>
      <c r="CM14" s="43"/>
      <c r="CN14" s="42"/>
      <c r="CO14" s="43"/>
      <c r="CP14" s="43"/>
      <c r="CQ14" s="42"/>
      <c r="CR14" s="43"/>
      <c r="CS14" s="43"/>
      <c r="CT14" s="42"/>
      <c r="CU14" s="43"/>
      <c r="CV14" s="43"/>
      <c r="CW14" s="42"/>
      <c r="CX14" s="43"/>
      <c r="CY14" s="43"/>
      <c r="CZ14" s="42"/>
      <c r="DA14" s="43"/>
      <c r="DB14" s="43"/>
      <c r="DC14" s="42"/>
      <c r="DD14" s="43"/>
      <c r="DE14" s="43"/>
      <c r="DF14" s="42"/>
      <c r="DG14" s="43"/>
      <c r="DH14" s="43"/>
    </row>
    <row r="15" spans="1:112" s="39" customFormat="1" ht="24.75" customHeight="1" x14ac:dyDescent="0.6">
      <c r="AL15" s="40"/>
      <c r="AM15" s="40"/>
      <c r="BZ15" s="41"/>
      <c r="CA15" s="41"/>
      <c r="CB15" s="41"/>
      <c r="CC15" s="44"/>
      <c r="CD15" s="44"/>
      <c r="CE15" s="44"/>
      <c r="CF15" s="44"/>
      <c r="CG15" s="44"/>
      <c r="CH15" s="44"/>
      <c r="CI15" s="44"/>
      <c r="CJ15" s="42"/>
      <c r="CK15" s="42"/>
      <c r="CL15" s="43"/>
      <c r="CM15" s="43"/>
      <c r="CN15" s="42"/>
      <c r="CO15" s="43"/>
      <c r="CP15" s="43"/>
      <c r="CQ15" s="42"/>
      <c r="CR15" s="43"/>
      <c r="CS15" s="43"/>
      <c r="CT15" s="42"/>
      <c r="CU15" s="43"/>
      <c r="CV15" s="43"/>
      <c r="CW15" s="42"/>
      <c r="CX15" s="43"/>
      <c r="CY15" s="43"/>
      <c r="CZ15" s="42"/>
      <c r="DA15" s="43"/>
      <c r="DB15" s="43"/>
      <c r="DC15" s="42"/>
      <c r="DD15" s="43"/>
      <c r="DE15" s="43"/>
      <c r="DF15" s="42"/>
      <c r="DG15" s="43"/>
      <c r="DH15" s="43"/>
    </row>
    <row r="16" spans="1:112" s="39" customFormat="1" ht="42" x14ac:dyDescent="0.6">
      <c r="E16" s="60" t="s">
        <v>158</v>
      </c>
      <c r="AL16" s="40"/>
      <c r="AM16" s="40"/>
      <c r="BG16" s="61"/>
      <c r="BL16" s="61" t="s">
        <v>6</v>
      </c>
      <c r="BZ16" s="41"/>
      <c r="CA16" s="41"/>
      <c r="CB16" s="41"/>
      <c r="CC16" s="44"/>
      <c r="CD16" s="44"/>
      <c r="CE16" s="44"/>
      <c r="CF16" s="44"/>
      <c r="CG16" s="44"/>
      <c r="CH16" s="44"/>
      <c r="CI16" s="44"/>
      <c r="CJ16" s="42"/>
      <c r="CK16" s="42"/>
      <c r="CL16" s="43"/>
      <c r="CM16" s="43"/>
      <c r="CN16" s="42"/>
      <c r="CO16" s="43"/>
      <c r="CP16" s="43"/>
      <c r="CQ16" s="42"/>
      <c r="CR16" s="43"/>
      <c r="CS16" s="43"/>
      <c r="CT16" s="42"/>
      <c r="CU16" s="43"/>
      <c r="CV16" s="43"/>
      <c r="CW16" s="42"/>
      <c r="CX16" s="43"/>
      <c r="CY16" s="43"/>
      <c r="CZ16" s="42"/>
      <c r="DA16" s="43"/>
      <c r="DB16" s="43"/>
      <c r="DC16" s="42"/>
      <c r="DD16" s="43"/>
      <c r="DE16" s="43"/>
      <c r="DF16" s="42"/>
      <c r="DG16" s="43"/>
      <c r="DH16" s="43"/>
    </row>
    <row r="17" spans="1:112" s="39" customFormat="1" ht="42" x14ac:dyDescent="0.6">
      <c r="AL17" s="40"/>
      <c r="AM17" s="40"/>
      <c r="BZ17" s="41"/>
      <c r="CA17" s="41"/>
      <c r="CB17" s="41"/>
      <c r="CC17" s="44"/>
      <c r="CD17" s="44"/>
      <c r="CE17" s="44"/>
      <c r="CF17" s="44"/>
      <c r="CG17" s="44"/>
      <c r="CH17" s="44"/>
      <c r="CI17" s="44"/>
      <c r="CJ17" s="42"/>
      <c r="CK17" s="42"/>
      <c r="CL17" s="43"/>
      <c r="CM17" s="43"/>
      <c r="CN17" s="42"/>
      <c r="CO17" s="43"/>
      <c r="CP17" s="43"/>
      <c r="CQ17" s="42"/>
      <c r="CR17" s="43"/>
      <c r="CS17" s="43"/>
      <c r="CT17" s="42"/>
      <c r="CU17" s="43"/>
      <c r="CV17" s="43"/>
      <c r="CW17" s="42"/>
      <c r="CX17" s="43"/>
      <c r="CY17" s="43"/>
      <c r="CZ17" s="42"/>
      <c r="DA17" s="43"/>
      <c r="DB17" s="43"/>
      <c r="DC17" s="42"/>
      <c r="DD17" s="43"/>
      <c r="DE17" s="43"/>
      <c r="DF17" s="42"/>
      <c r="DG17" s="43"/>
      <c r="DH17" s="43"/>
    </row>
    <row r="18" spans="1:112" s="39" customFormat="1" ht="34.5" customHeight="1" x14ac:dyDescent="0.6">
      <c r="A18" s="423" t="s">
        <v>75</v>
      </c>
      <c r="B18" s="420" t="s">
        <v>76</v>
      </c>
      <c r="C18" s="421"/>
      <c r="D18" s="421"/>
      <c r="E18" s="422"/>
      <c r="F18" s="420" t="s">
        <v>87</v>
      </c>
      <c r="G18" s="421"/>
      <c r="H18" s="421"/>
      <c r="I18" s="421"/>
      <c r="J18" s="62"/>
      <c r="K18" s="420" t="s">
        <v>86</v>
      </c>
      <c r="L18" s="421"/>
      <c r="M18" s="421"/>
      <c r="N18" s="62"/>
      <c r="O18" s="421" t="s">
        <v>85</v>
      </c>
      <c r="P18" s="421"/>
      <c r="Q18" s="421"/>
      <c r="R18" s="422"/>
      <c r="S18" s="420" t="s">
        <v>84</v>
      </c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63" t="s">
        <v>228</v>
      </c>
      <c r="AN18" s="421" t="s">
        <v>83</v>
      </c>
      <c r="AO18" s="421"/>
      <c r="AP18" s="421"/>
      <c r="AQ18" s="62"/>
      <c r="AR18" s="421" t="s">
        <v>82</v>
      </c>
      <c r="AS18" s="421"/>
      <c r="AT18" s="421"/>
      <c r="AU18" s="62"/>
      <c r="AV18" s="421" t="s">
        <v>81</v>
      </c>
      <c r="AW18" s="421"/>
      <c r="AX18" s="421"/>
      <c r="AY18" s="422"/>
      <c r="AZ18" s="62"/>
      <c r="BA18" s="420" t="s">
        <v>80</v>
      </c>
      <c r="BB18" s="421"/>
      <c r="BC18" s="422"/>
      <c r="BD18" s="62"/>
      <c r="BE18" s="420" t="s">
        <v>79</v>
      </c>
      <c r="BF18" s="421"/>
      <c r="BG18" s="421"/>
      <c r="BH18" s="422"/>
      <c r="BI18" s="420" t="s">
        <v>78</v>
      </c>
      <c r="BJ18" s="421"/>
      <c r="BK18" s="421"/>
      <c r="BL18" s="422"/>
      <c r="BM18" s="62"/>
      <c r="BN18" s="420" t="s">
        <v>77</v>
      </c>
      <c r="BO18" s="421"/>
      <c r="BP18" s="422"/>
      <c r="BQ18" s="62"/>
      <c r="BR18" s="420" t="s">
        <v>76</v>
      </c>
      <c r="BS18" s="421"/>
      <c r="BT18" s="421"/>
      <c r="BU18" s="422"/>
      <c r="BV18" s="415" t="s">
        <v>31</v>
      </c>
      <c r="BW18" s="415" t="s">
        <v>26</v>
      </c>
      <c r="BX18" s="415" t="s">
        <v>27</v>
      </c>
      <c r="BY18" s="415" t="s">
        <v>72</v>
      </c>
      <c r="BZ18" s="415" t="s">
        <v>73</v>
      </c>
      <c r="CA18" s="415" t="s">
        <v>74</v>
      </c>
      <c r="CB18" s="415" t="s">
        <v>5</v>
      </c>
      <c r="CC18" s="44"/>
      <c r="CD18" s="44"/>
      <c r="CE18" s="44"/>
      <c r="CF18" s="44"/>
      <c r="CG18" s="44"/>
      <c r="CH18" s="44"/>
      <c r="CI18" s="44"/>
      <c r="CJ18" s="42"/>
      <c r="CK18" s="42"/>
      <c r="CL18" s="43"/>
      <c r="CM18" s="43"/>
      <c r="CN18" s="42"/>
      <c r="CO18" s="43"/>
      <c r="CP18" s="43"/>
      <c r="CQ18" s="42"/>
      <c r="CR18" s="43"/>
      <c r="CS18" s="43"/>
      <c r="CT18" s="42"/>
      <c r="CU18" s="43"/>
      <c r="CV18" s="43"/>
      <c r="CW18" s="42"/>
      <c r="CX18" s="43"/>
      <c r="CY18" s="43"/>
      <c r="CZ18" s="42"/>
      <c r="DA18" s="43"/>
      <c r="DB18" s="43"/>
      <c r="DC18" s="42"/>
      <c r="DD18" s="43"/>
      <c r="DE18" s="43"/>
      <c r="DF18" s="42"/>
      <c r="DG18" s="43"/>
      <c r="DH18" s="43"/>
    </row>
    <row r="19" spans="1:112" s="39" customFormat="1" ht="409.6" customHeight="1" x14ac:dyDescent="0.6">
      <c r="A19" s="424"/>
      <c r="B19" s="64" t="s">
        <v>43</v>
      </c>
      <c r="C19" s="64" t="s">
        <v>44</v>
      </c>
      <c r="D19" s="64" t="s">
        <v>45</v>
      </c>
      <c r="E19" s="64" t="s">
        <v>46</v>
      </c>
      <c r="F19" s="64" t="s">
        <v>255</v>
      </c>
      <c r="G19" s="64" t="s">
        <v>256</v>
      </c>
      <c r="H19" s="64" t="s">
        <v>257</v>
      </c>
      <c r="I19" s="65" t="s">
        <v>258</v>
      </c>
      <c r="J19" s="66" t="s">
        <v>259</v>
      </c>
      <c r="K19" s="67" t="s">
        <v>47</v>
      </c>
      <c r="L19" s="64" t="s">
        <v>48</v>
      </c>
      <c r="M19" s="65" t="s">
        <v>49</v>
      </c>
      <c r="N19" s="66" t="s">
        <v>260</v>
      </c>
      <c r="O19" s="67" t="s">
        <v>50</v>
      </c>
      <c r="P19" s="64" t="s">
        <v>51</v>
      </c>
      <c r="Q19" s="64" t="s">
        <v>52</v>
      </c>
      <c r="R19" s="64" t="s">
        <v>53</v>
      </c>
      <c r="S19" s="64" t="s">
        <v>261</v>
      </c>
      <c r="T19" s="64" t="s">
        <v>256</v>
      </c>
      <c r="U19" s="64" t="s">
        <v>257</v>
      </c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5" t="s">
        <v>258</v>
      </c>
      <c r="AM19" s="66" t="s">
        <v>262</v>
      </c>
      <c r="AN19" s="68" t="s">
        <v>54</v>
      </c>
      <c r="AO19" s="69" t="s">
        <v>55</v>
      </c>
      <c r="AP19" s="70" t="s">
        <v>56</v>
      </c>
      <c r="AQ19" s="66" t="s">
        <v>263</v>
      </c>
      <c r="AR19" s="68" t="s">
        <v>36</v>
      </c>
      <c r="AS19" s="69" t="s">
        <v>37</v>
      </c>
      <c r="AT19" s="70" t="s">
        <v>38</v>
      </c>
      <c r="AU19" s="66" t="s">
        <v>264</v>
      </c>
      <c r="AV19" s="67" t="s">
        <v>36</v>
      </c>
      <c r="AW19" s="64" t="s">
        <v>37</v>
      </c>
      <c r="AX19" s="64" t="s">
        <v>38</v>
      </c>
      <c r="AY19" s="64" t="s">
        <v>39</v>
      </c>
      <c r="AZ19" s="66" t="s">
        <v>265</v>
      </c>
      <c r="BA19" s="64" t="s">
        <v>47</v>
      </c>
      <c r="BB19" s="64" t="s">
        <v>48</v>
      </c>
      <c r="BC19" s="64" t="s">
        <v>49</v>
      </c>
      <c r="BD19" s="66" t="s">
        <v>266</v>
      </c>
      <c r="BE19" s="64" t="s">
        <v>43</v>
      </c>
      <c r="BF19" s="64" t="s">
        <v>44</v>
      </c>
      <c r="BG19" s="64" t="s">
        <v>45</v>
      </c>
      <c r="BH19" s="64" t="s">
        <v>46</v>
      </c>
      <c r="BI19" s="64" t="s">
        <v>267</v>
      </c>
      <c r="BJ19" s="64" t="s">
        <v>256</v>
      </c>
      <c r="BK19" s="64" t="s">
        <v>257</v>
      </c>
      <c r="BL19" s="64" t="s">
        <v>258</v>
      </c>
      <c r="BM19" s="66" t="s">
        <v>268</v>
      </c>
      <c r="BN19" s="64" t="s">
        <v>47</v>
      </c>
      <c r="BO19" s="64" t="s">
        <v>48</v>
      </c>
      <c r="BP19" s="64" t="s">
        <v>49</v>
      </c>
      <c r="BQ19" s="66" t="s">
        <v>233</v>
      </c>
      <c r="BR19" s="64" t="s">
        <v>50</v>
      </c>
      <c r="BS19" s="64" t="s">
        <v>51</v>
      </c>
      <c r="BT19" s="64" t="s">
        <v>52</v>
      </c>
      <c r="BU19" s="65" t="s">
        <v>269</v>
      </c>
      <c r="BV19" s="416"/>
      <c r="BW19" s="416"/>
      <c r="BX19" s="416"/>
      <c r="BY19" s="416"/>
      <c r="BZ19" s="416"/>
      <c r="CA19" s="416"/>
      <c r="CB19" s="416"/>
      <c r="CC19" s="44"/>
      <c r="CD19" s="44"/>
      <c r="CE19" s="44"/>
      <c r="CF19" s="44"/>
      <c r="CG19" s="44"/>
      <c r="CH19" s="44"/>
      <c r="CI19" s="44"/>
      <c r="CJ19" s="42"/>
      <c r="CK19" s="42"/>
      <c r="CL19" s="43"/>
      <c r="CM19" s="43"/>
      <c r="CN19" s="42"/>
      <c r="CO19" s="43"/>
      <c r="CP19" s="43"/>
      <c r="CQ19" s="42"/>
      <c r="CR19" s="43"/>
      <c r="CS19" s="43"/>
      <c r="CT19" s="42"/>
      <c r="CU19" s="43"/>
      <c r="CV19" s="43"/>
      <c r="CW19" s="42"/>
      <c r="CX19" s="43"/>
      <c r="CY19" s="43"/>
      <c r="CZ19" s="42"/>
      <c r="DA19" s="43"/>
      <c r="DB19" s="43"/>
      <c r="DC19" s="42"/>
      <c r="DD19" s="43"/>
      <c r="DE19" s="43"/>
      <c r="DF19" s="42"/>
      <c r="DG19" s="43"/>
      <c r="DH19" s="43"/>
    </row>
    <row r="20" spans="1:112" s="39" customFormat="1" ht="39.950000000000003" customHeight="1" x14ac:dyDescent="0.6">
      <c r="A20" s="71" t="s">
        <v>23</v>
      </c>
      <c r="B20" s="417" t="s">
        <v>225</v>
      </c>
      <c r="C20" s="418"/>
      <c r="D20" s="418"/>
      <c r="E20" s="419"/>
      <c r="F20" s="72" t="s">
        <v>1</v>
      </c>
      <c r="G20" s="72" t="s">
        <v>1</v>
      </c>
      <c r="H20" s="72" t="s">
        <v>1</v>
      </c>
      <c r="I20" s="72"/>
      <c r="J20" s="73"/>
      <c r="K20" s="72">
        <v>22</v>
      </c>
      <c r="L20" s="73"/>
      <c r="M20" s="73"/>
      <c r="N20" s="73"/>
      <c r="O20" s="73"/>
      <c r="P20" s="73"/>
      <c r="Q20" s="73"/>
      <c r="R20" s="73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4" t="s">
        <v>0</v>
      </c>
      <c r="AO20" s="74" t="s">
        <v>0</v>
      </c>
      <c r="AP20" s="74" t="s">
        <v>0</v>
      </c>
      <c r="AQ20" s="72" t="s">
        <v>60</v>
      </c>
      <c r="AR20" s="72" t="s">
        <v>60</v>
      </c>
      <c r="AS20" s="72" t="s">
        <v>1</v>
      </c>
      <c r="AT20" s="72" t="s">
        <v>1</v>
      </c>
      <c r="AU20" s="72" t="s">
        <v>1</v>
      </c>
      <c r="AV20" s="72"/>
      <c r="AW20" s="72"/>
      <c r="AX20" s="72"/>
      <c r="AY20" s="72"/>
      <c r="AZ20" s="72">
        <v>20</v>
      </c>
      <c r="BA20" s="72"/>
      <c r="BB20" s="72"/>
      <c r="BC20" s="72"/>
      <c r="BD20" s="72"/>
      <c r="BE20" s="72"/>
      <c r="BF20" s="72"/>
      <c r="BG20" s="72"/>
      <c r="BH20" s="72"/>
      <c r="BI20" s="74"/>
      <c r="BJ20" s="74"/>
      <c r="BK20" s="74"/>
      <c r="BL20" s="72"/>
      <c r="BM20" s="74" t="s">
        <v>0</v>
      </c>
      <c r="BN20" s="74" t="s">
        <v>0</v>
      </c>
      <c r="BO20" s="74" t="s">
        <v>0</v>
      </c>
      <c r="BP20" s="72" t="s">
        <v>62</v>
      </c>
      <c r="BQ20" s="72" t="s">
        <v>62</v>
      </c>
      <c r="BR20" s="72" t="s">
        <v>60</v>
      </c>
      <c r="BS20" s="72" t="s">
        <v>60</v>
      </c>
      <c r="BT20" s="72" t="s">
        <v>60</v>
      </c>
      <c r="BU20" s="65" t="s">
        <v>60</v>
      </c>
      <c r="BV20" s="72">
        <f>K20+AZ20</f>
        <v>42</v>
      </c>
      <c r="BW20" s="72">
        <v>6</v>
      </c>
      <c r="BX20" s="72">
        <v>6</v>
      </c>
      <c r="BY20" s="72">
        <v>2</v>
      </c>
      <c r="BZ20" s="72"/>
      <c r="CA20" s="72">
        <v>6</v>
      </c>
      <c r="CB20" s="72" t="s">
        <v>313</v>
      </c>
      <c r="CC20" s="44"/>
      <c r="CD20" s="44"/>
      <c r="CE20" s="44"/>
      <c r="CF20" s="44"/>
      <c r="CG20" s="44"/>
      <c r="CH20" s="44"/>
      <c r="CI20" s="44"/>
      <c r="CJ20" s="42"/>
      <c r="CK20" s="42"/>
      <c r="CL20" s="43"/>
      <c r="CM20" s="43"/>
      <c r="CN20" s="42"/>
      <c r="CO20" s="43"/>
      <c r="CP20" s="43"/>
      <c r="CQ20" s="42"/>
      <c r="CR20" s="43"/>
      <c r="CS20" s="43"/>
      <c r="CT20" s="42"/>
      <c r="CU20" s="43"/>
      <c r="CV20" s="43"/>
      <c r="CW20" s="42"/>
      <c r="CX20" s="43"/>
      <c r="CY20" s="43"/>
      <c r="CZ20" s="42"/>
      <c r="DA20" s="43"/>
      <c r="DB20" s="43"/>
      <c r="DC20" s="42"/>
      <c r="DD20" s="43"/>
      <c r="DE20" s="43"/>
      <c r="DF20" s="42"/>
      <c r="DG20" s="43"/>
      <c r="DH20" s="43"/>
    </row>
    <row r="21" spans="1:112" s="39" customFormat="1" ht="39.950000000000003" customHeight="1" x14ac:dyDescent="0.6">
      <c r="A21" s="71" t="s">
        <v>24</v>
      </c>
      <c r="B21" s="420"/>
      <c r="C21" s="421"/>
      <c r="D21" s="421"/>
      <c r="E21" s="422"/>
      <c r="F21" s="72" t="s">
        <v>1</v>
      </c>
      <c r="G21" s="72" t="s">
        <v>1</v>
      </c>
      <c r="H21" s="72" t="s">
        <v>1</v>
      </c>
      <c r="I21" s="72" t="s">
        <v>1</v>
      </c>
      <c r="J21" s="72" t="s">
        <v>1</v>
      </c>
      <c r="K21" s="72">
        <v>18</v>
      </c>
      <c r="L21" s="73"/>
      <c r="M21" s="73"/>
      <c r="N21" s="73"/>
      <c r="O21" s="73"/>
      <c r="P21" s="73"/>
      <c r="Q21" s="73"/>
      <c r="R21" s="73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4" t="s">
        <v>0</v>
      </c>
      <c r="AO21" s="74" t="s">
        <v>0</v>
      </c>
      <c r="AP21" s="74" t="s">
        <v>0</v>
      </c>
      <c r="AQ21" s="72" t="s">
        <v>60</v>
      </c>
      <c r="AR21" s="72" t="s">
        <v>60</v>
      </c>
      <c r="AS21" s="72" t="s">
        <v>1</v>
      </c>
      <c r="AT21" s="72" t="s">
        <v>1</v>
      </c>
      <c r="AU21" s="72" t="s">
        <v>1</v>
      </c>
      <c r="AV21" s="72" t="s">
        <v>1</v>
      </c>
      <c r="AW21" s="72"/>
      <c r="AX21" s="72"/>
      <c r="AY21" s="72"/>
      <c r="AZ21" s="72">
        <v>21</v>
      </c>
      <c r="BA21" s="72"/>
      <c r="BB21" s="72"/>
      <c r="BC21" s="72"/>
      <c r="BD21" s="72"/>
      <c r="BE21" s="72"/>
      <c r="BF21" s="72"/>
      <c r="BG21" s="72"/>
      <c r="BH21" s="72"/>
      <c r="BI21" s="74"/>
      <c r="BJ21" s="74"/>
      <c r="BK21" s="72"/>
      <c r="BL21" s="72"/>
      <c r="BM21" s="72"/>
      <c r="BN21" s="72" t="s">
        <v>62</v>
      </c>
      <c r="BO21" s="74" t="s">
        <v>0</v>
      </c>
      <c r="BP21" s="74" t="s">
        <v>0</v>
      </c>
      <c r="BQ21" s="74" t="s">
        <v>0</v>
      </c>
      <c r="BR21" s="72" t="s">
        <v>60</v>
      </c>
      <c r="BS21" s="72" t="s">
        <v>60</v>
      </c>
      <c r="BT21" s="72" t="s">
        <v>60</v>
      </c>
      <c r="BU21" s="65" t="s">
        <v>60</v>
      </c>
      <c r="BV21" s="72">
        <f>K21+AZ21</f>
        <v>39</v>
      </c>
      <c r="BW21" s="72">
        <v>6</v>
      </c>
      <c r="BX21" s="72">
        <v>9</v>
      </c>
      <c r="BY21" s="72">
        <v>1</v>
      </c>
      <c r="BZ21" s="72"/>
      <c r="CA21" s="72">
        <v>6</v>
      </c>
      <c r="CB21" s="72" t="s">
        <v>314</v>
      </c>
      <c r="CC21" s="44"/>
      <c r="CD21" s="44"/>
      <c r="CE21" s="44"/>
      <c r="CF21" s="44"/>
      <c r="CG21" s="44"/>
      <c r="CH21" s="44"/>
      <c r="CI21" s="44"/>
      <c r="CJ21" s="42"/>
      <c r="CK21" s="42"/>
      <c r="CL21" s="43"/>
      <c r="CM21" s="43"/>
      <c r="CN21" s="42"/>
      <c r="CO21" s="43"/>
      <c r="CP21" s="43"/>
      <c r="CQ21" s="42"/>
      <c r="CR21" s="43"/>
      <c r="CS21" s="43"/>
      <c r="CT21" s="42"/>
      <c r="CU21" s="43"/>
      <c r="CV21" s="43"/>
      <c r="CW21" s="42"/>
      <c r="CX21" s="43"/>
      <c r="CY21" s="43"/>
      <c r="CZ21" s="42"/>
      <c r="DA21" s="43"/>
      <c r="DB21" s="43"/>
      <c r="DC21" s="42"/>
      <c r="DD21" s="43"/>
      <c r="DE21" s="43"/>
      <c r="DF21" s="42"/>
      <c r="DG21" s="43"/>
      <c r="DH21" s="43"/>
    </row>
    <row r="22" spans="1:112" s="39" customFormat="1" ht="39.950000000000003" customHeight="1" x14ac:dyDescent="0.6">
      <c r="A22" s="71" t="s">
        <v>25</v>
      </c>
      <c r="B22" s="420"/>
      <c r="C22" s="421"/>
      <c r="D22" s="421"/>
      <c r="E22" s="422"/>
      <c r="F22" s="72" t="s">
        <v>1</v>
      </c>
      <c r="G22" s="72" t="s">
        <v>1</v>
      </c>
      <c r="H22" s="72" t="s">
        <v>1</v>
      </c>
      <c r="I22" s="72"/>
      <c r="J22" s="73"/>
      <c r="K22" s="72">
        <v>18</v>
      </c>
      <c r="L22" s="73"/>
      <c r="M22" s="73"/>
      <c r="N22" s="73"/>
      <c r="O22" s="73"/>
      <c r="P22" s="73"/>
      <c r="Q22" s="73"/>
      <c r="R22" s="73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4" t="s">
        <v>0</v>
      </c>
      <c r="AO22" s="74" t="s">
        <v>0</v>
      </c>
      <c r="AP22" s="74" t="s">
        <v>0</v>
      </c>
      <c r="AQ22" s="72" t="s">
        <v>60</v>
      </c>
      <c r="AR22" s="72" t="s">
        <v>60</v>
      </c>
      <c r="AS22" s="72" t="s">
        <v>1</v>
      </c>
      <c r="AT22" s="72" t="s">
        <v>1</v>
      </c>
      <c r="AU22" s="72" t="s">
        <v>1</v>
      </c>
      <c r="AV22" s="72"/>
      <c r="AW22" s="72"/>
      <c r="AX22" s="72"/>
      <c r="AY22" s="72"/>
      <c r="AZ22" s="72">
        <v>20</v>
      </c>
      <c r="BA22" s="72"/>
      <c r="BB22" s="72"/>
      <c r="BC22" s="72"/>
      <c r="BD22" s="72"/>
      <c r="BE22" s="72"/>
      <c r="BF22" s="72"/>
      <c r="BG22" s="72"/>
      <c r="BH22" s="74"/>
      <c r="BI22" s="74"/>
      <c r="BJ22" s="74"/>
      <c r="BK22" s="72"/>
      <c r="BL22" s="72"/>
      <c r="BM22" s="72" t="s">
        <v>0</v>
      </c>
      <c r="BN22" s="74" t="s">
        <v>0</v>
      </c>
      <c r="BO22" s="74" t="s">
        <v>0</v>
      </c>
      <c r="BP22" s="72" t="s">
        <v>62</v>
      </c>
      <c r="BQ22" s="72" t="s">
        <v>62</v>
      </c>
      <c r="BR22" s="72" t="s">
        <v>60</v>
      </c>
      <c r="BS22" s="72" t="s">
        <v>60</v>
      </c>
      <c r="BT22" s="72" t="s">
        <v>60</v>
      </c>
      <c r="BU22" s="65" t="s">
        <v>60</v>
      </c>
      <c r="BV22" s="72">
        <f>K22+AZ22</f>
        <v>38</v>
      </c>
      <c r="BW22" s="72">
        <v>6</v>
      </c>
      <c r="BX22" s="72">
        <v>6</v>
      </c>
      <c r="BY22" s="72">
        <v>2</v>
      </c>
      <c r="BZ22" s="72"/>
      <c r="CA22" s="72">
        <v>6</v>
      </c>
      <c r="CB22" s="72" t="s">
        <v>314</v>
      </c>
      <c r="CC22" s="44"/>
      <c r="CD22" s="44"/>
      <c r="CE22" s="44"/>
      <c r="CF22" s="44"/>
      <c r="CG22" s="44"/>
      <c r="CH22" s="44"/>
      <c r="CI22" s="44"/>
      <c r="CJ22" s="42"/>
      <c r="CK22" s="42"/>
      <c r="CL22" s="43"/>
      <c r="CM22" s="43"/>
      <c r="CN22" s="42"/>
      <c r="CO22" s="43"/>
      <c r="CP22" s="43"/>
      <c r="CQ22" s="42"/>
      <c r="CR22" s="43"/>
      <c r="CS22" s="43"/>
      <c r="CT22" s="42"/>
      <c r="CU22" s="43"/>
      <c r="CV22" s="43"/>
      <c r="CW22" s="42"/>
      <c r="CX22" s="43"/>
      <c r="CY22" s="43"/>
      <c r="CZ22" s="42"/>
      <c r="DA22" s="43"/>
      <c r="DB22" s="43"/>
      <c r="DC22" s="42"/>
      <c r="DD22" s="43"/>
      <c r="DE22" s="43"/>
      <c r="DF22" s="42"/>
      <c r="DG22" s="43"/>
      <c r="DH22" s="43"/>
    </row>
    <row r="23" spans="1:112" s="39" customFormat="1" ht="39.950000000000003" customHeight="1" x14ac:dyDescent="0.6">
      <c r="A23" s="72" t="s">
        <v>148</v>
      </c>
      <c r="B23" s="420"/>
      <c r="C23" s="421"/>
      <c r="D23" s="421"/>
      <c r="E23" s="422"/>
      <c r="F23" s="72" t="s">
        <v>62</v>
      </c>
      <c r="G23" s="72" t="s">
        <v>62</v>
      </c>
      <c r="H23" s="72" t="s">
        <v>62</v>
      </c>
      <c r="I23" s="72" t="s">
        <v>62</v>
      </c>
      <c r="J23" s="72"/>
      <c r="K23" s="148">
        <v>14</v>
      </c>
      <c r="L23" s="72"/>
      <c r="M23" s="73"/>
      <c r="N23" s="73"/>
      <c r="O23" s="73"/>
      <c r="P23" s="73"/>
      <c r="Q23" s="73"/>
      <c r="R23" s="73"/>
      <c r="S23" s="73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4" t="s">
        <v>0</v>
      </c>
      <c r="AO23" s="74" t="s">
        <v>0</v>
      </c>
      <c r="AP23" s="72" t="s">
        <v>60</v>
      </c>
      <c r="AQ23" s="72" t="s">
        <v>60</v>
      </c>
      <c r="AR23" s="72" t="s">
        <v>62</v>
      </c>
      <c r="AS23" s="72" t="s">
        <v>62</v>
      </c>
      <c r="AT23" s="72" t="s">
        <v>62</v>
      </c>
      <c r="AU23" s="72" t="s">
        <v>62</v>
      </c>
      <c r="AV23" s="72"/>
      <c r="AW23" s="72"/>
      <c r="AX23" s="72"/>
      <c r="AY23" s="72"/>
      <c r="AZ23" s="75">
        <v>13</v>
      </c>
      <c r="BA23" s="75"/>
      <c r="BB23" s="74"/>
      <c r="BC23" s="74"/>
      <c r="BD23" s="74"/>
      <c r="BE23" s="72"/>
      <c r="BF23" s="72"/>
      <c r="BG23" s="72"/>
      <c r="BH23" s="74"/>
      <c r="BI23" s="74" t="s">
        <v>0</v>
      </c>
      <c r="BJ23" s="74" t="s">
        <v>0</v>
      </c>
      <c r="BK23" s="75" t="s">
        <v>64</v>
      </c>
      <c r="BL23" s="75" t="s">
        <v>64</v>
      </c>
      <c r="BM23" s="75" t="s">
        <v>64</v>
      </c>
      <c r="BN23" s="72"/>
      <c r="BO23" s="72"/>
      <c r="BP23" s="72"/>
      <c r="BQ23" s="72"/>
      <c r="BR23" s="72"/>
      <c r="BS23" s="72"/>
      <c r="BT23" s="72"/>
      <c r="BU23" s="65"/>
      <c r="BV23" s="72">
        <v>27</v>
      </c>
      <c r="BW23" s="72">
        <v>4</v>
      </c>
      <c r="BX23" s="72"/>
      <c r="BY23" s="72">
        <v>8</v>
      </c>
      <c r="BZ23" s="72">
        <v>3</v>
      </c>
      <c r="CA23" s="72">
        <v>2</v>
      </c>
      <c r="CB23" s="72">
        <v>44</v>
      </c>
      <c r="CC23" s="44"/>
      <c r="CD23" s="44"/>
      <c r="CE23" s="44"/>
      <c r="CF23" s="44"/>
      <c r="CG23" s="44"/>
      <c r="CH23" s="44"/>
      <c r="CI23" s="44"/>
      <c r="CJ23" s="42"/>
      <c r="CK23" s="42"/>
      <c r="CL23" s="43"/>
      <c r="CM23" s="43"/>
      <c r="CN23" s="42"/>
      <c r="CO23" s="43"/>
      <c r="CP23" s="43"/>
      <c r="CQ23" s="42"/>
      <c r="CR23" s="43"/>
      <c r="CS23" s="43"/>
      <c r="CT23" s="42"/>
      <c r="CU23" s="43"/>
      <c r="CV23" s="43"/>
      <c r="CW23" s="42"/>
      <c r="CX23" s="43"/>
      <c r="CY23" s="43"/>
      <c r="CZ23" s="42"/>
      <c r="DA23" s="43"/>
      <c r="DB23" s="43"/>
      <c r="DC23" s="42"/>
      <c r="DD23" s="43"/>
      <c r="DE23" s="43"/>
      <c r="DF23" s="42"/>
      <c r="DG23" s="43"/>
      <c r="DH23" s="43"/>
    </row>
    <row r="24" spans="1:112" s="39" customFormat="1" ht="39.950000000000003" customHeight="1" x14ac:dyDescent="0.6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2">
        <f>SUM(BV20:BV23)</f>
        <v>146</v>
      </c>
      <c r="BW24" s="72">
        <f t="shared" ref="BW24:CA24" si="0">SUM(BW20:BW23)</f>
        <v>22</v>
      </c>
      <c r="BX24" s="72">
        <f t="shared" si="0"/>
        <v>21</v>
      </c>
      <c r="BY24" s="72">
        <f t="shared" si="0"/>
        <v>13</v>
      </c>
      <c r="BZ24" s="72">
        <f t="shared" si="0"/>
        <v>3</v>
      </c>
      <c r="CA24" s="72">
        <f t="shared" si="0"/>
        <v>20</v>
      </c>
      <c r="CB24" s="72" t="s">
        <v>322</v>
      </c>
      <c r="CC24" s="44"/>
      <c r="CD24" s="44"/>
      <c r="CE24" s="44"/>
      <c r="CF24" s="44"/>
      <c r="CG24" s="44"/>
      <c r="CH24" s="44"/>
      <c r="CI24" s="44"/>
      <c r="CJ24" s="42"/>
      <c r="CK24" s="42"/>
      <c r="CL24" s="43"/>
      <c r="CM24" s="43"/>
      <c r="CN24" s="42"/>
      <c r="CO24" s="43"/>
      <c r="CP24" s="43"/>
      <c r="CQ24" s="42"/>
      <c r="CR24" s="43"/>
      <c r="CS24" s="43"/>
      <c r="CT24" s="42"/>
      <c r="CU24" s="43"/>
      <c r="CV24" s="43"/>
      <c r="CW24" s="42"/>
      <c r="CX24" s="43"/>
      <c r="CY24" s="43"/>
      <c r="CZ24" s="42"/>
      <c r="DA24" s="43"/>
      <c r="DB24" s="43"/>
      <c r="DC24" s="42"/>
      <c r="DD24" s="43"/>
      <c r="DE24" s="43"/>
      <c r="DF24" s="42"/>
      <c r="DG24" s="43"/>
      <c r="DH24" s="43"/>
    </row>
    <row r="25" spans="1:112" s="39" customFormat="1" ht="12" customHeight="1" x14ac:dyDescent="0.6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9"/>
      <c r="AM25" s="79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Z25" s="41"/>
      <c r="CA25" s="41"/>
      <c r="CB25" s="41"/>
      <c r="CC25" s="44"/>
      <c r="CD25" s="44"/>
      <c r="CE25" s="44"/>
      <c r="CF25" s="44"/>
      <c r="CG25" s="44"/>
      <c r="CH25" s="44"/>
      <c r="CI25" s="44"/>
      <c r="CJ25" s="42"/>
      <c r="CK25" s="42"/>
      <c r="CL25" s="43"/>
      <c r="CM25" s="43"/>
      <c r="CN25" s="42"/>
      <c r="CO25" s="43"/>
      <c r="CP25" s="43"/>
      <c r="CQ25" s="42"/>
      <c r="CR25" s="43"/>
      <c r="CS25" s="43"/>
      <c r="CT25" s="42"/>
      <c r="CU25" s="43"/>
      <c r="CV25" s="43"/>
      <c r="CW25" s="42"/>
      <c r="CX25" s="43"/>
      <c r="CY25" s="43"/>
      <c r="CZ25" s="42"/>
      <c r="DA25" s="43"/>
      <c r="DB25" s="43"/>
      <c r="DC25" s="42"/>
      <c r="DD25" s="43"/>
      <c r="DE25" s="43"/>
      <c r="DF25" s="42"/>
      <c r="DG25" s="43"/>
      <c r="DH25" s="43"/>
    </row>
    <row r="26" spans="1:112" s="39" customFormat="1" ht="42" x14ac:dyDescent="0.6">
      <c r="A26" s="76"/>
      <c r="B26" s="76"/>
      <c r="C26" s="76" t="s">
        <v>7</v>
      </c>
      <c r="D26" s="76"/>
      <c r="E26" s="76"/>
      <c r="F26" s="76"/>
      <c r="H26" s="80"/>
      <c r="I26" s="78" t="s">
        <v>91</v>
      </c>
      <c r="J26" s="76" t="s">
        <v>4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9"/>
      <c r="AM26" s="81" t="s">
        <v>1</v>
      </c>
      <c r="AN26" s="78" t="s">
        <v>91</v>
      </c>
      <c r="AO26" s="76" t="s">
        <v>59</v>
      </c>
      <c r="AQ26" s="76"/>
      <c r="AR26" s="76"/>
      <c r="AS26" s="76"/>
      <c r="AT26" s="76"/>
      <c r="AU26" s="76"/>
      <c r="AV26" s="76"/>
      <c r="AW26" s="76"/>
      <c r="AY26" s="82"/>
      <c r="AZ26" s="83" t="s">
        <v>64</v>
      </c>
      <c r="BA26" s="94" t="s">
        <v>91</v>
      </c>
      <c r="BB26" s="76" t="s">
        <v>63</v>
      </c>
      <c r="BC26" s="76"/>
      <c r="BJ26" s="82"/>
      <c r="BK26" s="78"/>
      <c r="BL26" s="76"/>
      <c r="BO26" s="82"/>
      <c r="BP26" s="78"/>
      <c r="BQ26" s="76"/>
      <c r="BZ26" s="41"/>
      <c r="CA26" s="41"/>
      <c r="CB26" s="41"/>
      <c r="CC26" s="44"/>
      <c r="CD26" s="44"/>
      <c r="CE26" s="44"/>
      <c r="CF26" s="44"/>
      <c r="CG26" s="44"/>
      <c r="CH26" s="44"/>
      <c r="CI26" s="44"/>
      <c r="CJ26" s="42"/>
      <c r="CK26" s="42"/>
      <c r="CL26" s="43"/>
      <c r="CM26" s="43"/>
      <c r="CN26" s="42"/>
      <c r="CO26" s="43"/>
      <c r="CP26" s="43"/>
      <c r="CQ26" s="42"/>
      <c r="CR26" s="43"/>
      <c r="CS26" s="43"/>
      <c r="CT26" s="42"/>
      <c r="CU26" s="43"/>
      <c r="CV26" s="43"/>
      <c r="CW26" s="42"/>
      <c r="CX26" s="43"/>
      <c r="CY26" s="43"/>
      <c r="CZ26" s="42"/>
      <c r="DA26" s="43"/>
      <c r="DB26" s="43"/>
      <c r="DC26" s="42"/>
      <c r="DD26" s="43"/>
      <c r="DE26" s="43"/>
      <c r="DF26" s="42"/>
      <c r="DG26" s="43"/>
      <c r="DH26" s="43"/>
    </row>
    <row r="27" spans="1:112" s="39" customFormat="1" ht="18" customHeight="1" x14ac:dyDescent="0.6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9"/>
      <c r="AM27" s="79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84"/>
      <c r="AZ27" s="76"/>
      <c r="BA27" s="76"/>
      <c r="BB27" s="76"/>
      <c r="BC27" s="76"/>
      <c r="BZ27" s="41"/>
      <c r="CA27" s="41"/>
      <c r="CB27" s="41"/>
      <c r="CC27" s="44"/>
      <c r="CD27" s="44"/>
      <c r="CE27" s="44"/>
      <c r="CF27" s="44"/>
      <c r="CG27" s="44"/>
      <c r="CH27" s="44"/>
      <c r="CI27" s="44"/>
      <c r="CJ27" s="42"/>
      <c r="CK27" s="42"/>
      <c r="CL27" s="43"/>
      <c r="CM27" s="43"/>
      <c r="CN27" s="42"/>
      <c r="CO27" s="43"/>
      <c r="CP27" s="43"/>
      <c r="CQ27" s="42"/>
      <c r="CR27" s="43"/>
      <c r="CS27" s="43"/>
      <c r="CT27" s="42"/>
      <c r="CU27" s="43"/>
      <c r="CV27" s="43"/>
      <c r="CW27" s="42"/>
      <c r="CX27" s="43"/>
      <c r="CY27" s="43"/>
      <c r="CZ27" s="42"/>
      <c r="DA27" s="43"/>
      <c r="DB27" s="43"/>
      <c r="DC27" s="42"/>
      <c r="DD27" s="43"/>
      <c r="DE27" s="43"/>
      <c r="DF27" s="42"/>
      <c r="DG27" s="43"/>
      <c r="DH27" s="43"/>
    </row>
    <row r="28" spans="1:112" s="39" customFormat="1" ht="42" x14ac:dyDescent="0.6">
      <c r="A28" s="76"/>
      <c r="B28" s="76"/>
      <c r="C28" s="76"/>
      <c r="D28" s="76"/>
      <c r="E28" s="76"/>
      <c r="F28" s="76"/>
      <c r="G28" s="76"/>
      <c r="H28" s="85" t="s">
        <v>0</v>
      </c>
      <c r="I28" s="78" t="s">
        <v>91</v>
      </c>
      <c r="J28" s="76" t="s">
        <v>65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9"/>
      <c r="AM28" s="83" t="s">
        <v>62</v>
      </c>
      <c r="AN28" s="78" t="s">
        <v>91</v>
      </c>
      <c r="AO28" s="76" t="s">
        <v>66</v>
      </c>
      <c r="AQ28" s="76"/>
      <c r="AR28" s="76"/>
      <c r="AS28" s="76"/>
      <c r="AT28" s="76"/>
      <c r="AU28" s="76"/>
      <c r="AV28" s="76"/>
      <c r="AW28" s="76"/>
      <c r="AY28" s="82"/>
      <c r="AZ28" s="83" t="s">
        <v>60</v>
      </c>
      <c r="BA28" s="94" t="s">
        <v>91</v>
      </c>
      <c r="BB28" s="76" t="s">
        <v>61</v>
      </c>
      <c r="BO28" s="82"/>
      <c r="BP28" s="78"/>
      <c r="BQ28" s="76"/>
      <c r="BZ28" s="41"/>
      <c r="CA28" s="41"/>
      <c r="CB28" s="41"/>
      <c r="CC28" s="44"/>
      <c r="CD28" s="44"/>
      <c r="CE28" s="44"/>
      <c r="CF28" s="44"/>
      <c r="CG28" s="44"/>
      <c r="CH28" s="44"/>
      <c r="CI28" s="44"/>
      <c r="CJ28" s="42"/>
      <c r="CK28" s="42"/>
      <c r="CL28" s="43"/>
      <c r="CM28" s="43"/>
      <c r="CN28" s="42"/>
      <c r="CO28" s="43"/>
      <c r="CP28" s="43"/>
      <c r="CQ28" s="42"/>
      <c r="CR28" s="43"/>
      <c r="CS28" s="43"/>
      <c r="CT28" s="42"/>
      <c r="CU28" s="43"/>
      <c r="CV28" s="43"/>
      <c r="CW28" s="42"/>
      <c r="CX28" s="43"/>
      <c r="CY28" s="43"/>
      <c r="CZ28" s="42"/>
      <c r="DA28" s="43"/>
      <c r="DB28" s="43"/>
      <c r="DC28" s="42"/>
      <c r="DD28" s="43"/>
      <c r="DE28" s="43"/>
      <c r="DF28" s="42"/>
      <c r="DG28" s="43"/>
      <c r="DH28" s="43"/>
    </row>
    <row r="29" spans="1:112" s="39" customFormat="1" ht="42" x14ac:dyDescent="0.6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9"/>
      <c r="AM29" s="79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Z29" s="41"/>
      <c r="CA29" s="41"/>
      <c r="CB29" s="41"/>
      <c r="CC29" s="44"/>
      <c r="CD29" s="44"/>
      <c r="CE29" s="44"/>
      <c r="CF29" s="44"/>
      <c r="CG29" s="44"/>
      <c r="CH29" s="44"/>
      <c r="CI29" s="44"/>
      <c r="CJ29" s="42"/>
      <c r="CK29" s="42"/>
      <c r="CL29" s="43"/>
      <c r="CM29" s="43"/>
      <c r="CN29" s="42"/>
      <c r="CO29" s="43"/>
      <c r="CP29" s="43"/>
      <c r="CQ29" s="42"/>
      <c r="CR29" s="43"/>
      <c r="CS29" s="43"/>
      <c r="CT29" s="42"/>
      <c r="CU29" s="43"/>
      <c r="CV29" s="43"/>
      <c r="CW29" s="42"/>
      <c r="CX29" s="43"/>
      <c r="CY29" s="43"/>
      <c r="CZ29" s="42"/>
      <c r="DA29" s="43"/>
      <c r="DB29" s="43"/>
      <c r="DC29" s="42"/>
      <c r="DD29" s="43"/>
      <c r="DE29" s="43"/>
      <c r="DF29" s="42"/>
      <c r="DG29" s="43"/>
      <c r="DH29" s="43"/>
    </row>
    <row r="30" spans="1:112" s="2" customFormat="1" ht="3.75" customHeight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6"/>
      <c r="AM30" s="16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7"/>
      <c r="CA30" s="17"/>
      <c r="CB30" s="17"/>
      <c r="CC30" s="13"/>
      <c r="CD30" s="13"/>
      <c r="CE30" s="13"/>
      <c r="CF30" s="13"/>
      <c r="CG30" s="13"/>
      <c r="CH30" s="13"/>
      <c r="CI30" s="13"/>
      <c r="CJ30" s="10"/>
      <c r="CK30" s="10"/>
      <c r="CL30" s="12"/>
      <c r="CM30" s="12"/>
      <c r="CN30" s="10"/>
      <c r="CO30" s="12"/>
      <c r="CP30" s="12"/>
      <c r="CQ30" s="10"/>
      <c r="CR30" s="12"/>
      <c r="CS30" s="12"/>
      <c r="CT30" s="10"/>
      <c r="CU30" s="12"/>
      <c r="CV30" s="12"/>
      <c r="CW30" s="10"/>
      <c r="CX30" s="12"/>
      <c r="CY30" s="12"/>
      <c r="CZ30" s="10"/>
      <c r="DA30" s="12"/>
      <c r="DB30" s="12"/>
      <c r="DC30" s="10"/>
      <c r="DD30" s="12"/>
      <c r="DE30" s="12"/>
      <c r="DF30" s="10"/>
      <c r="DG30" s="12"/>
      <c r="DH30" s="12"/>
    </row>
    <row r="31" spans="1:112" ht="30" x14ac:dyDescent="0.4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6"/>
      <c r="AM31" s="6"/>
      <c r="AN31" s="2"/>
      <c r="AO31" s="2"/>
      <c r="AP31" s="2"/>
      <c r="AQ31" s="2"/>
      <c r="AR31" s="2"/>
    </row>
  </sheetData>
  <mergeCells count="36">
    <mergeCell ref="B21:E21"/>
    <mergeCell ref="B22:E22"/>
    <mergeCell ref="B23:E23"/>
    <mergeCell ref="AN18:AP18"/>
    <mergeCell ref="M11:BN11"/>
    <mergeCell ref="M13:BN13"/>
    <mergeCell ref="M2:BR2"/>
    <mergeCell ref="M8:BR8"/>
    <mergeCell ref="M9:BR9"/>
    <mergeCell ref="M10:BR10"/>
    <mergeCell ref="M3:BR3"/>
    <mergeCell ref="M4:BR4"/>
    <mergeCell ref="M5:BR5"/>
    <mergeCell ref="M6:BR6"/>
    <mergeCell ref="M7:BR7"/>
    <mergeCell ref="A18:A19"/>
    <mergeCell ref="B18:E18"/>
    <mergeCell ref="F18:I18"/>
    <mergeCell ref="K18:M18"/>
    <mergeCell ref="O18:R18"/>
    <mergeCell ref="BZ18:BZ19"/>
    <mergeCell ref="CA18:CA19"/>
    <mergeCell ref="CB18:CB19"/>
    <mergeCell ref="B20:E20"/>
    <mergeCell ref="BR18:BU18"/>
    <mergeCell ref="BV18:BV19"/>
    <mergeCell ref="BW18:BW19"/>
    <mergeCell ref="BX18:BX19"/>
    <mergeCell ref="BY18:BY19"/>
    <mergeCell ref="AR18:AT18"/>
    <mergeCell ref="AV18:AY18"/>
    <mergeCell ref="BA18:BC18"/>
    <mergeCell ref="BE18:BH18"/>
    <mergeCell ref="BI18:BL18"/>
    <mergeCell ref="BN18:BP18"/>
    <mergeCell ref="S18:AL18"/>
  </mergeCells>
  <printOptions horizontalCentered="1"/>
  <pageMargins left="0.35433070866141736" right="0.15748031496062992" top="1.1811023622047245" bottom="0.15748031496062992" header="0.11811023622047245" footer="0.11811023622047245"/>
  <pageSetup paperSize="8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227"/>
  <sheetViews>
    <sheetView tabSelected="1" view="pageBreakPreview" topLeftCell="A75" zoomScale="20" zoomScaleNormal="17" zoomScaleSheetLayoutView="20" workbookViewId="0">
      <selection activeCell="A56" sqref="A56:CF56"/>
    </sheetView>
  </sheetViews>
  <sheetFormatPr defaultColWidth="4.7109375" defaultRowHeight="62.25" x14ac:dyDescent="0.8"/>
  <cols>
    <col min="1" max="1" width="26.7109375" style="321" customWidth="1"/>
    <col min="2" max="3" width="7.7109375" style="321" customWidth="1"/>
    <col min="4" max="4" width="14.85546875" style="321" customWidth="1"/>
    <col min="5" max="5" width="9.85546875" style="321" customWidth="1"/>
    <col min="6" max="6" width="7.7109375" style="321" customWidth="1"/>
    <col min="7" max="7" width="9.42578125" style="321" customWidth="1"/>
    <col min="8" max="8" width="9" style="321" customWidth="1"/>
    <col min="9" max="10" width="7.7109375" style="321" customWidth="1"/>
    <col min="11" max="11" width="15.28515625" style="321" customWidth="1"/>
    <col min="12" max="15" width="7.7109375" style="321" customWidth="1"/>
    <col min="16" max="16" width="5.5703125" style="321" customWidth="1"/>
    <col min="17" max="18" width="7.7109375" style="321" customWidth="1"/>
    <col min="19" max="19" width="54.5703125" style="321" customWidth="1"/>
    <col min="20" max="20" width="20.7109375" style="321" customWidth="1"/>
    <col min="21" max="21" width="16.42578125" style="321" customWidth="1"/>
    <col min="22" max="22" width="15.7109375" style="321" hidden="1" customWidth="1"/>
    <col min="23" max="36" width="14.28515625" style="321" hidden="1" customWidth="1"/>
    <col min="37" max="37" width="13.5703125" style="321" hidden="1" customWidth="1"/>
    <col min="38" max="38" width="14.28515625" style="373" customWidth="1"/>
    <col min="39" max="39" width="27.85546875" style="373" customWidth="1"/>
    <col min="40" max="50" width="14.28515625" style="321" customWidth="1"/>
    <col min="51" max="51" width="12.5703125" style="321" customWidth="1"/>
    <col min="52" max="54" width="20.7109375" style="322" hidden="1" customWidth="1"/>
    <col min="55" max="55" width="23.5703125" style="322" customWidth="1"/>
    <col min="56" max="56" width="20.7109375" style="322" customWidth="1"/>
    <col min="57" max="57" width="20.7109375" style="323" customWidth="1"/>
    <col min="58" max="59" width="20.7109375" style="322" customWidth="1"/>
    <col min="60" max="60" width="20.7109375" style="323" customWidth="1"/>
    <col min="61" max="62" width="20.7109375" style="321" customWidth="1"/>
    <col min="63" max="63" width="20.7109375" style="324" customWidth="1"/>
    <col min="64" max="64" width="24.7109375" style="321" customWidth="1"/>
    <col min="65" max="65" width="20.7109375" style="321" customWidth="1"/>
    <col min="66" max="66" width="20.7109375" style="324" customWidth="1"/>
    <col min="67" max="68" width="20.7109375" style="321" customWidth="1"/>
    <col min="69" max="69" width="20.7109375" style="324" customWidth="1"/>
    <col min="70" max="71" width="20.7109375" style="321" customWidth="1"/>
    <col min="72" max="72" width="20.7109375" style="324" customWidth="1"/>
    <col min="73" max="74" width="20.7109375" style="321" customWidth="1"/>
    <col min="75" max="75" width="20.7109375" style="324" customWidth="1"/>
    <col min="76" max="77" width="20.7109375" style="321" customWidth="1"/>
    <col min="78" max="78" width="20.7109375" style="324" customWidth="1"/>
    <col min="79" max="79" width="12.7109375" style="324" customWidth="1"/>
    <col min="80" max="80" width="11" style="324" customWidth="1"/>
    <col min="81" max="81" width="27.7109375" style="325" customWidth="1"/>
    <col min="82" max="82" width="27.140625" style="325" customWidth="1"/>
    <col min="83" max="83" width="11.85546875" style="325" customWidth="1"/>
    <col min="84" max="84" width="6.7109375" style="325" customWidth="1"/>
    <col min="85" max="85" width="5.28515625" style="5" bestFit="1" customWidth="1"/>
    <col min="86" max="86" width="7.42578125" style="1" customWidth="1"/>
    <col min="87" max="87" width="26.140625" style="1" customWidth="1"/>
    <col min="88" max="88" width="24" style="7" customWidth="1"/>
    <col min="89" max="89" width="27.140625" style="1" customWidth="1"/>
    <col min="90" max="90" width="27.85546875" style="1" customWidth="1"/>
    <col min="91" max="91" width="24.42578125" style="7" customWidth="1"/>
    <col min="92" max="92" width="24.42578125" style="9" customWidth="1"/>
    <col min="93" max="93" width="24.42578125" style="134" customWidth="1"/>
    <col min="94" max="95" width="24.42578125" style="11" customWidth="1"/>
    <col min="96" max="96" width="24.42578125" style="134" customWidth="1"/>
    <col min="97" max="98" width="24.42578125" style="11" customWidth="1"/>
    <col min="99" max="99" width="24.42578125" style="134" customWidth="1"/>
    <col min="100" max="101" width="24.42578125" style="11" customWidth="1"/>
    <col min="102" max="102" width="24.42578125" style="134" customWidth="1"/>
    <col min="103" max="104" width="24.42578125" style="11" customWidth="1"/>
    <col min="105" max="105" width="24.42578125" style="134" customWidth="1"/>
    <col min="106" max="107" width="24.42578125" style="11" customWidth="1"/>
    <col min="108" max="108" width="24.42578125" style="134" customWidth="1"/>
    <col min="109" max="110" width="24.42578125" style="11" customWidth="1"/>
    <col min="111" max="111" width="24.42578125" style="134" customWidth="1"/>
    <col min="112" max="113" width="24.42578125" style="11" customWidth="1"/>
    <col min="114" max="114" width="24.42578125" style="134" customWidth="1"/>
    <col min="115" max="116" width="24.42578125" style="11" customWidth="1"/>
    <col min="117" max="16384" width="4.7109375" style="1"/>
  </cols>
  <sheetData>
    <row r="1" spans="1:116" s="26" customFormat="1" ht="35.1" customHeight="1" x14ac:dyDescent="0.9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494" t="s">
        <v>204</v>
      </c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160"/>
      <c r="BS1" s="160"/>
      <c r="BT1" s="161"/>
      <c r="BU1" s="160"/>
      <c r="BV1" s="160"/>
      <c r="BW1" s="161"/>
      <c r="BX1" s="160"/>
      <c r="BY1" s="160"/>
      <c r="BZ1" s="161"/>
      <c r="CA1" s="161"/>
      <c r="CB1" s="161"/>
      <c r="CC1" s="162"/>
      <c r="CD1" s="162"/>
      <c r="CE1" s="162"/>
      <c r="CF1" s="162"/>
      <c r="CG1" s="27"/>
      <c r="CJ1" s="28"/>
      <c r="CM1" s="28"/>
      <c r="CN1" s="35"/>
      <c r="CO1" s="124"/>
      <c r="CP1" s="29"/>
      <c r="CQ1" s="29"/>
      <c r="CR1" s="124"/>
      <c r="CS1" s="29"/>
      <c r="CT1" s="29"/>
      <c r="CU1" s="124"/>
      <c r="CV1" s="29"/>
      <c r="CW1" s="29"/>
      <c r="CX1" s="124"/>
      <c r="CY1" s="29"/>
      <c r="CZ1" s="29"/>
      <c r="DA1" s="124"/>
      <c r="DB1" s="29"/>
      <c r="DC1" s="29"/>
      <c r="DD1" s="124"/>
      <c r="DE1" s="29"/>
      <c r="DF1" s="29"/>
      <c r="DG1" s="124"/>
      <c r="DH1" s="29"/>
      <c r="DI1" s="29"/>
      <c r="DJ1" s="124"/>
      <c r="DK1" s="29"/>
      <c r="DL1" s="29"/>
    </row>
    <row r="2" spans="1:116" s="26" customFormat="1" ht="35.1" customHeight="1" x14ac:dyDescent="0.9">
      <c r="A2" s="160"/>
      <c r="B2" s="160" t="s">
        <v>92</v>
      </c>
      <c r="C2" s="160"/>
      <c r="D2" s="160"/>
      <c r="E2" s="160"/>
      <c r="F2" s="160"/>
      <c r="G2" s="160"/>
      <c r="H2" s="160"/>
      <c r="I2" s="160"/>
      <c r="J2" s="160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4"/>
      <c r="BF2" s="163"/>
      <c r="BG2" s="163"/>
      <c r="BH2" s="164"/>
      <c r="BI2" s="163"/>
      <c r="BJ2" s="163"/>
      <c r="BK2" s="164"/>
      <c r="BL2" s="163"/>
      <c r="BM2" s="163"/>
      <c r="BN2" s="161"/>
      <c r="BO2" s="160"/>
      <c r="BP2" s="160"/>
      <c r="BQ2" s="161"/>
      <c r="BR2" s="160"/>
      <c r="BS2" s="160"/>
      <c r="BT2" s="498"/>
      <c r="BU2" s="498"/>
      <c r="BV2" s="498"/>
      <c r="BW2" s="498"/>
      <c r="BX2" s="498"/>
      <c r="BY2" s="498"/>
      <c r="BZ2" s="498"/>
      <c r="CA2" s="498"/>
      <c r="CB2" s="498"/>
      <c r="CC2" s="498"/>
      <c r="CD2" s="498"/>
      <c r="CE2" s="498"/>
      <c r="CF2" s="498"/>
      <c r="CG2" s="27"/>
      <c r="CJ2" s="28"/>
      <c r="CM2" s="28"/>
      <c r="CN2" s="35"/>
      <c r="CO2" s="124"/>
      <c r="CP2" s="29"/>
      <c r="CQ2" s="29"/>
      <c r="CR2" s="124"/>
      <c r="CS2" s="29"/>
      <c r="CT2" s="29"/>
      <c r="CU2" s="124"/>
      <c r="CV2" s="29"/>
      <c r="CW2" s="29"/>
      <c r="CX2" s="124"/>
      <c r="CY2" s="29"/>
      <c r="CZ2" s="29"/>
      <c r="DA2" s="124"/>
      <c r="DB2" s="29"/>
      <c r="DC2" s="29"/>
      <c r="DD2" s="124"/>
      <c r="DE2" s="29"/>
      <c r="DF2" s="29"/>
      <c r="DG2" s="124"/>
      <c r="DH2" s="29"/>
      <c r="DI2" s="29"/>
      <c r="DJ2" s="124"/>
      <c r="DK2" s="29"/>
      <c r="DL2" s="29"/>
    </row>
    <row r="3" spans="1:116" s="26" customFormat="1" ht="35.1" customHeight="1" x14ac:dyDescent="0.9">
      <c r="A3" s="160"/>
      <c r="B3" s="160" t="s">
        <v>201</v>
      </c>
      <c r="C3" s="160"/>
      <c r="D3" s="160"/>
      <c r="E3" s="160"/>
      <c r="F3" s="160"/>
      <c r="G3" s="160"/>
      <c r="H3" s="160"/>
      <c r="I3" s="160"/>
      <c r="J3" s="160"/>
      <c r="K3" s="494" t="s">
        <v>203</v>
      </c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160"/>
      <c r="BT3" s="161" t="s">
        <v>206</v>
      </c>
      <c r="BU3" s="160"/>
      <c r="BV3" s="160"/>
      <c r="BW3" s="161"/>
      <c r="BX3" s="160"/>
      <c r="BY3" s="160"/>
      <c r="BZ3" s="161"/>
      <c r="CA3" s="161"/>
      <c r="CB3" s="161"/>
      <c r="CC3" s="162"/>
      <c r="CD3" s="162"/>
      <c r="CE3" s="162"/>
      <c r="CF3" s="162"/>
      <c r="CG3" s="27"/>
      <c r="CJ3" s="28"/>
      <c r="CM3" s="28"/>
      <c r="CN3" s="35"/>
      <c r="CO3" s="124"/>
      <c r="CP3" s="29"/>
      <c r="CQ3" s="29"/>
      <c r="CR3" s="124"/>
      <c r="CS3" s="29"/>
      <c r="CT3" s="29"/>
      <c r="CU3" s="124"/>
      <c r="CV3" s="29"/>
      <c r="CW3" s="29"/>
      <c r="CX3" s="124"/>
      <c r="CY3" s="29"/>
      <c r="CZ3" s="29"/>
      <c r="DA3" s="124"/>
      <c r="DB3" s="29"/>
      <c r="DC3" s="29"/>
      <c r="DD3" s="124"/>
      <c r="DE3" s="29"/>
      <c r="DF3" s="29"/>
      <c r="DG3" s="124"/>
      <c r="DH3" s="29"/>
      <c r="DI3" s="29"/>
      <c r="DJ3" s="124"/>
      <c r="DK3" s="29"/>
      <c r="DL3" s="29"/>
    </row>
    <row r="4" spans="1:116" s="26" customFormat="1" ht="35.1" customHeight="1" x14ac:dyDescent="0.9">
      <c r="A4" s="160"/>
      <c r="B4" s="160" t="s">
        <v>93</v>
      </c>
      <c r="C4" s="160"/>
      <c r="D4" s="160"/>
      <c r="E4" s="160"/>
      <c r="F4" s="160"/>
      <c r="G4" s="160"/>
      <c r="H4" s="160"/>
      <c r="I4" s="160"/>
      <c r="J4" s="160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6"/>
      <c r="BF4" s="165"/>
      <c r="BG4" s="165"/>
      <c r="BH4" s="166"/>
      <c r="BI4" s="165"/>
      <c r="BJ4" s="165"/>
      <c r="BK4" s="166"/>
      <c r="BL4" s="165"/>
      <c r="BM4" s="165"/>
      <c r="BN4" s="161"/>
      <c r="BO4" s="160"/>
      <c r="BP4" s="160"/>
      <c r="BQ4" s="161"/>
      <c r="BR4" s="160"/>
      <c r="BS4" s="160"/>
      <c r="BT4" s="161" t="s">
        <v>207</v>
      </c>
      <c r="BU4" s="160"/>
      <c r="BV4" s="160"/>
      <c r="BW4" s="161"/>
      <c r="BX4" s="160"/>
      <c r="BY4" s="160"/>
      <c r="BZ4" s="161"/>
      <c r="CA4" s="161"/>
      <c r="CB4" s="161"/>
      <c r="CC4" s="162"/>
      <c r="CD4" s="162"/>
      <c r="CE4" s="162"/>
      <c r="CF4" s="162"/>
      <c r="CG4" s="27"/>
      <c r="CJ4" s="28"/>
      <c r="CM4" s="28"/>
      <c r="CN4" s="35"/>
      <c r="CO4" s="124"/>
      <c r="CP4" s="29"/>
      <c r="CQ4" s="29"/>
      <c r="CR4" s="124"/>
      <c r="CS4" s="29"/>
      <c r="CT4" s="29"/>
      <c r="CU4" s="124"/>
      <c r="CV4" s="29"/>
      <c r="CW4" s="29"/>
      <c r="CX4" s="124"/>
      <c r="CY4" s="29"/>
      <c r="CZ4" s="29"/>
      <c r="DA4" s="124"/>
      <c r="DB4" s="29"/>
      <c r="DC4" s="29"/>
      <c r="DD4" s="124"/>
      <c r="DE4" s="29"/>
      <c r="DF4" s="29"/>
      <c r="DG4" s="124"/>
      <c r="DH4" s="29"/>
      <c r="DI4" s="29"/>
      <c r="DJ4" s="124"/>
      <c r="DK4" s="29"/>
      <c r="DL4" s="29"/>
    </row>
    <row r="5" spans="1:116" s="26" customFormat="1" ht="35.1" customHeight="1" x14ac:dyDescent="0.9">
      <c r="A5" s="160"/>
      <c r="B5" s="160" t="s">
        <v>94</v>
      </c>
      <c r="C5" s="160"/>
      <c r="D5" s="160"/>
      <c r="E5" s="160"/>
      <c r="F5" s="160"/>
      <c r="G5" s="160"/>
      <c r="H5" s="160"/>
      <c r="I5" s="160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496"/>
      <c r="BO5" s="160"/>
      <c r="BP5" s="160"/>
      <c r="BQ5" s="161"/>
      <c r="BR5" s="160"/>
      <c r="BS5" s="160"/>
      <c r="BT5" s="161" t="s">
        <v>208</v>
      </c>
      <c r="BU5" s="160"/>
      <c r="BV5" s="160"/>
      <c r="BW5" s="161"/>
      <c r="BX5" s="160"/>
      <c r="BY5" s="160"/>
      <c r="BZ5" s="167"/>
      <c r="CA5" s="167"/>
      <c r="CB5" s="167"/>
      <c r="CC5" s="168"/>
      <c r="CD5" s="168"/>
      <c r="CE5" s="168"/>
      <c r="CF5" s="168"/>
      <c r="CG5" s="27"/>
      <c r="CJ5" s="28"/>
      <c r="CM5" s="28"/>
      <c r="CN5" s="35"/>
      <c r="CO5" s="124"/>
      <c r="CP5" s="29"/>
      <c r="CQ5" s="29"/>
      <c r="CR5" s="124"/>
      <c r="CS5" s="29"/>
      <c r="CT5" s="29"/>
      <c r="CU5" s="124"/>
      <c r="CV5" s="29"/>
      <c r="CW5" s="29"/>
      <c r="CX5" s="124"/>
      <c r="CY5" s="29"/>
      <c r="CZ5" s="29"/>
      <c r="DA5" s="124"/>
      <c r="DB5" s="29"/>
      <c r="DC5" s="29"/>
      <c r="DD5" s="124"/>
      <c r="DE5" s="29"/>
      <c r="DF5" s="29"/>
      <c r="DG5" s="124"/>
      <c r="DH5" s="29"/>
      <c r="DI5" s="29"/>
      <c r="DJ5" s="124"/>
      <c r="DK5" s="29"/>
      <c r="DL5" s="29"/>
    </row>
    <row r="6" spans="1:116" s="26" customFormat="1" ht="45.75" customHeight="1" x14ac:dyDescent="0.9">
      <c r="A6" s="160"/>
      <c r="B6" s="172" t="s">
        <v>239</v>
      </c>
      <c r="C6" s="160"/>
      <c r="D6" s="160"/>
      <c r="E6" s="160"/>
      <c r="F6" s="160"/>
      <c r="G6" s="160"/>
      <c r="H6" s="160"/>
      <c r="I6" s="160"/>
      <c r="J6" s="328"/>
      <c r="K6" s="328"/>
      <c r="L6" s="496" t="s">
        <v>165</v>
      </c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496"/>
      <c r="BS6" s="160"/>
      <c r="BT6" s="161" t="s">
        <v>199</v>
      </c>
      <c r="BU6" s="160"/>
      <c r="BV6" s="160"/>
      <c r="BW6" s="161"/>
      <c r="BX6" s="160"/>
      <c r="BY6" s="160"/>
      <c r="BZ6" s="167"/>
      <c r="CA6" s="167"/>
      <c r="CB6" s="167"/>
      <c r="CC6" s="168"/>
      <c r="CD6" s="168"/>
      <c r="CE6" s="168"/>
      <c r="CF6" s="168"/>
      <c r="CG6" s="27"/>
      <c r="CJ6" s="28"/>
      <c r="CM6" s="28"/>
      <c r="CN6" s="35"/>
      <c r="CO6" s="124"/>
      <c r="CP6" s="29"/>
      <c r="CQ6" s="29"/>
      <c r="CR6" s="124"/>
      <c r="CS6" s="29"/>
      <c r="CT6" s="29"/>
      <c r="CU6" s="124"/>
      <c r="CV6" s="29"/>
      <c r="CW6" s="29"/>
      <c r="CX6" s="124"/>
      <c r="CY6" s="29"/>
      <c r="CZ6" s="29"/>
      <c r="DA6" s="124"/>
      <c r="DB6" s="29"/>
      <c r="DC6" s="29"/>
      <c r="DD6" s="124"/>
      <c r="DE6" s="29"/>
      <c r="DF6" s="29"/>
      <c r="DG6" s="124"/>
      <c r="DH6" s="29"/>
      <c r="DI6" s="29"/>
      <c r="DJ6" s="124"/>
      <c r="DK6" s="29"/>
      <c r="DL6" s="29"/>
    </row>
    <row r="7" spans="1:116" s="26" customFormat="1" ht="409.5" customHeight="1" x14ac:dyDescent="0.9">
      <c r="A7" s="160"/>
      <c r="B7" s="317" t="s">
        <v>202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5"/>
      <c r="AM7" s="165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1"/>
      <c r="BF7" s="160"/>
      <c r="BG7" s="160"/>
      <c r="BH7" s="161"/>
      <c r="BI7" s="160"/>
      <c r="BJ7" s="160"/>
      <c r="BK7" s="161"/>
      <c r="BL7" s="160"/>
      <c r="BM7" s="160"/>
      <c r="BN7" s="161"/>
      <c r="BO7" s="160"/>
      <c r="BP7" s="160"/>
      <c r="BQ7" s="161"/>
      <c r="BR7" s="160"/>
      <c r="BS7" s="160"/>
      <c r="BT7" s="161"/>
      <c r="BU7" s="160"/>
      <c r="BV7" s="160"/>
      <c r="BW7" s="161"/>
      <c r="BX7" s="160"/>
      <c r="BY7" s="160"/>
      <c r="BZ7" s="161"/>
      <c r="CA7" s="161"/>
      <c r="CB7" s="161"/>
      <c r="CC7" s="162"/>
      <c r="CD7" s="162"/>
      <c r="CE7" s="162"/>
      <c r="CF7" s="162"/>
      <c r="CG7" s="27"/>
      <c r="CJ7" s="28"/>
      <c r="CM7" s="28"/>
      <c r="CN7" s="35"/>
      <c r="CO7" s="124"/>
      <c r="CP7" s="29"/>
      <c r="CQ7" s="29"/>
      <c r="CR7" s="124"/>
      <c r="CS7" s="29"/>
      <c r="CT7" s="29"/>
      <c r="CU7" s="124"/>
      <c r="CV7" s="29"/>
      <c r="CW7" s="29"/>
      <c r="CX7" s="124"/>
      <c r="CY7" s="29"/>
      <c r="CZ7" s="29"/>
      <c r="DA7" s="124"/>
      <c r="DB7" s="29"/>
      <c r="DC7" s="29"/>
      <c r="DD7" s="124"/>
      <c r="DE7" s="29"/>
      <c r="DF7" s="29"/>
      <c r="DG7" s="124"/>
      <c r="DH7" s="29"/>
      <c r="DI7" s="29"/>
      <c r="DJ7" s="124"/>
      <c r="DK7" s="29"/>
      <c r="DL7" s="29"/>
    </row>
    <row r="8" spans="1:116" s="26" customFormat="1" ht="35.1" customHeight="1" x14ac:dyDescent="0.9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72"/>
      <c r="M8" s="172"/>
      <c r="N8" s="172"/>
      <c r="O8" s="172"/>
      <c r="P8" s="172"/>
      <c r="Q8" s="172"/>
      <c r="R8" s="172"/>
      <c r="S8" s="172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7"/>
      <c r="BF8" s="168"/>
      <c r="BG8" s="168"/>
      <c r="BH8" s="167"/>
      <c r="BI8" s="168"/>
      <c r="BJ8" s="168"/>
      <c r="BK8" s="167"/>
      <c r="BL8" s="168"/>
      <c r="BM8" s="169"/>
      <c r="BN8" s="170"/>
      <c r="BO8" s="162"/>
      <c r="BP8" s="160"/>
      <c r="BQ8" s="161"/>
      <c r="BR8" s="160"/>
      <c r="BS8" s="162"/>
      <c r="BT8" s="161" t="s">
        <v>209</v>
      </c>
      <c r="BU8" s="162"/>
      <c r="BV8" s="162"/>
      <c r="BW8" s="171"/>
      <c r="BX8" s="162"/>
      <c r="BY8" s="162"/>
      <c r="BZ8" s="171"/>
      <c r="CA8" s="171"/>
      <c r="CB8" s="171"/>
      <c r="CC8" s="162"/>
      <c r="CD8" s="162"/>
      <c r="CE8" s="162"/>
      <c r="CF8" s="162"/>
      <c r="CG8" s="27"/>
      <c r="CJ8" s="28"/>
      <c r="CM8" s="28"/>
      <c r="CN8" s="35"/>
      <c r="CO8" s="124"/>
      <c r="CP8" s="29"/>
      <c r="CQ8" s="29"/>
      <c r="CR8" s="124"/>
      <c r="CS8" s="29"/>
      <c r="CT8" s="29"/>
      <c r="CU8" s="124"/>
      <c r="CV8" s="29"/>
      <c r="CW8" s="29"/>
      <c r="CX8" s="124"/>
      <c r="CY8" s="29"/>
      <c r="CZ8" s="29"/>
      <c r="DA8" s="124"/>
      <c r="DB8" s="29"/>
      <c r="DC8" s="29"/>
      <c r="DD8" s="124"/>
      <c r="DE8" s="29"/>
      <c r="DF8" s="29"/>
      <c r="DG8" s="124"/>
      <c r="DH8" s="29"/>
      <c r="DI8" s="29"/>
      <c r="DJ8" s="124"/>
      <c r="DK8" s="29"/>
      <c r="DL8" s="29"/>
    </row>
    <row r="9" spans="1:116" s="26" customFormat="1" ht="289.5" customHeight="1" x14ac:dyDescent="0.9">
      <c r="A9" s="160"/>
      <c r="B9" s="160" t="s">
        <v>101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495" t="s">
        <v>205</v>
      </c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  <c r="AD9" s="495"/>
      <c r="AE9" s="495"/>
      <c r="AF9" s="495"/>
      <c r="AG9" s="495"/>
      <c r="AH9" s="495"/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5"/>
      <c r="AT9" s="495"/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5"/>
      <c r="BF9" s="495"/>
      <c r="BG9" s="495"/>
      <c r="BH9" s="495"/>
      <c r="BI9" s="495"/>
      <c r="BJ9" s="495"/>
      <c r="BK9" s="495"/>
      <c r="BL9" s="495"/>
      <c r="BM9" s="495"/>
      <c r="BN9" s="495"/>
      <c r="BO9" s="495"/>
      <c r="BP9" s="495"/>
      <c r="BQ9" s="495"/>
      <c r="BR9" s="172"/>
      <c r="BS9" s="172"/>
      <c r="BT9" s="173" t="s">
        <v>210</v>
      </c>
      <c r="BU9" s="172"/>
      <c r="BV9" s="172"/>
      <c r="BW9" s="173"/>
      <c r="BX9" s="172"/>
      <c r="BY9" s="172"/>
      <c r="BZ9" s="173"/>
      <c r="CA9" s="173"/>
      <c r="CB9" s="173"/>
      <c r="CC9" s="172"/>
      <c r="CD9" s="172"/>
      <c r="CE9" s="162"/>
      <c r="CF9" s="162"/>
      <c r="CG9" s="27"/>
      <c r="CJ9" s="28"/>
      <c r="CM9" s="28"/>
      <c r="CN9" s="35"/>
      <c r="CO9" s="124"/>
      <c r="CP9" s="29"/>
      <c r="CQ9" s="29"/>
      <c r="CR9" s="124"/>
      <c r="CS9" s="29"/>
      <c r="CT9" s="29"/>
      <c r="CU9" s="124"/>
      <c r="CV9" s="29"/>
      <c r="CW9" s="29"/>
      <c r="CX9" s="124"/>
      <c r="CY9" s="29"/>
      <c r="CZ9" s="29"/>
      <c r="DA9" s="124"/>
      <c r="DB9" s="29"/>
      <c r="DC9" s="29"/>
      <c r="DD9" s="124"/>
      <c r="DE9" s="29"/>
      <c r="DF9" s="29"/>
      <c r="DG9" s="124"/>
      <c r="DH9" s="29"/>
      <c r="DI9" s="29"/>
      <c r="DJ9" s="124"/>
      <c r="DK9" s="29"/>
      <c r="DL9" s="29"/>
    </row>
    <row r="10" spans="1:116" s="26" customFormat="1" ht="27.75" customHeight="1" x14ac:dyDescent="0.9">
      <c r="A10" s="184"/>
      <c r="B10" s="184"/>
      <c r="C10" s="179"/>
      <c r="D10" s="179"/>
      <c r="E10" s="179"/>
      <c r="F10" s="179"/>
      <c r="G10" s="179"/>
      <c r="H10" s="179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5"/>
      <c r="BF10" s="174"/>
      <c r="BG10" s="174"/>
      <c r="BH10" s="175"/>
      <c r="BI10" s="168"/>
      <c r="BJ10" s="168"/>
      <c r="BK10" s="167"/>
      <c r="BL10" s="176"/>
      <c r="BM10" s="176"/>
      <c r="BN10" s="177"/>
      <c r="BO10" s="178"/>
      <c r="BP10" s="179"/>
      <c r="BQ10" s="180"/>
      <c r="BR10" s="179"/>
      <c r="BS10" s="179"/>
      <c r="BT10" s="181" t="s">
        <v>211</v>
      </c>
      <c r="BU10" s="179"/>
      <c r="BV10" s="179"/>
      <c r="BW10" s="180"/>
      <c r="BX10" s="179"/>
      <c r="BY10" s="179"/>
      <c r="BZ10" s="180"/>
      <c r="CA10" s="180"/>
      <c r="CB10" s="180"/>
      <c r="CC10" s="179"/>
      <c r="CD10" s="179"/>
      <c r="CE10" s="179"/>
      <c r="CF10" s="182"/>
      <c r="CG10" s="27"/>
      <c r="CJ10" s="28"/>
      <c r="CM10" s="28"/>
      <c r="CN10" s="35"/>
      <c r="CO10" s="124"/>
      <c r="CP10" s="29"/>
      <c r="CQ10" s="29"/>
      <c r="CR10" s="124"/>
      <c r="CS10" s="29"/>
      <c r="CT10" s="29"/>
      <c r="CU10" s="124"/>
      <c r="CV10" s="29"/>
      <c r="CW10" s="29"/>
      <c r="CX10" s="124"/>
      <c r="CY10" s="29"/>
      <c r="CZ10" s="29"/>
      <c r="DA10" s="124"/>
      <c r="DB10" s="29"/>
      <c r="DC10" s="29"/>
      <c r="DD10" s="124"/>
      <c r="DE10" s="29"/>
      <c r="DF10" s="29"/>
      <c r="DG10" s="124"/>
      <c r="DH10" s="29"/>
      <c r="DI10" s="29"/>
      <c r="DJ10" s="124"/>
      <c r="DK10" s="29"/>
      <c r="DL10" s="29"/>
    </row>
    <row r="11" spans="1:116" s="26" customFormat="1" ht="409.5" hidden="1" customHeight="1" x14ac:dyDescent="0.9">
      <c r="A11" s="184"/>
      <c r="B11" s="184" t="s">
        <v>240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489"/>
      <c r="AN11" s="489"/>
      <c r="AO11" s="489"/>
      <c r="AP11" s="489"/>
      <c r="AQ11" s="489"/>
      <c r="AR11" s="489"/>
      <c r="AS11" s="489"/>
      <c r="AT11" s="489"/>
      <c r="AU11" s="489"/>
      <c r="AV11" s="489"/>
      <c r="AW11" s="489"/>
      <c r="AX11" s="489"/>
      <c r="AY11" s="489"/>
      <c r="AZ11" s="489"/>
      <c r="BA11" s="489"/>
      <c r="BB11" s="489"/>
      <c r="BC11" s="489"/>
      <c r="BD11" s="489"/>
      <c r="BE11" s="489"/>
      <c r="BF11" s="489"/>
      <c r="BG11" s="489"/>
      <c r="BH11" s="489"/>
      <c r="BI11" s="176"/>
      <c r="BJ11" s="176"/>
      <c r="BK11" s="177"/>
      <c r="BL11" s="176"/>
      <c r="BM11" s="176"/>
      <c r="BN11" s="177"/>
      <c r="BO11" s="183"/>
      <c r="BP11" s="184"/>
      <c r="BQ11" s="185"/>
      <c r="BR11" s="184"/>
      <c r="BS11" s="184"/>
      <c r="BT11" s="185"/>
      <c r="BU11" s="184"/>
      <c r="BV11" s="184"/>
      <c r="BW11" s="185"/>
      <c r="BX11" s="184"/>
      <c r="BY11" s="184"/>
      <c r="BZ11" s="185"/>
      <c r="CA11" s="185"/>
      <c r="CB11" s="185"/>
      <c r="CC11" s="184"/>
      <c r="CD11" s="184"/>
      <c r="CE11" s="184"/>
      <c r="CF11" s="182"/>
      <c r="CG11" s="27"/>
      <c r="CJ11" s="28"/>
      <c r="CM11" s="28"/>
      <c r="CN11" s="35"/>
      <c r="CO11" s="124"/>
      <c r="CP11" s="29"/>
      <c r="CQ11" s="29"/>
      <c r="CR11" s="124"/>
      <c r="CS11" s="29"/>
      <c r="CT11" s="29"/>
      <c r="CU11" s="124"/>
      <c r="CV11" s="29"/>
      <c r="CW11" s="29"/>
      <c r="CX11" s="124"/>
      <c r="CY11" s="29"/>
      <c r="CZ11" s="29"/>
      <c r="DA11" s="124"/>
      <c r="DB11" s="29"/>
      <c r="DC11" s="29"/>
      <c r="DD11" s="124"/>
      <c r="DE11" s="29"/>
      <c r="DF11" s="29"/>
      <c r="DG11" s="124"/>
      <c r="DH11" s="29"/>
      <c r="DI11" s="29"/>
      <c r="DJ11" s="124"/>
      <c r="DK11" s="29"/>
      <c r="DL11" s="29"/>
    </row>
    <row r="12" spans="1:116" s="26" customFormat="1" ht="35.1" customHeight="1" x14ac:dyDescent="0.9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97"/>
      <c r="V12" s="197"/>
      <c r="W12" s="197"/>
      <c r="X12" s="197"/>
      <c r="Y12" s="197"/>
      <c r="Z12" s="197"/>
      <c r="AA12" s="197"/>
      <c r="AB12" s="197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499"/>
      <c r="AO12" s="499"/>
      <c r="AP12" s="499"/>
      <c r="AQ12" s="499"/>
      <c r="AR12" s="499"/>
      <c r="AS12" s="499"/>
      <c r="AT12" s="499"/>
      <c r="AU12" s="499"/>
      <c r="AV12" s="499"/>
      <c r="AW12" s="499"/>
      <c r="AX12" s="499"/>
      <c r="AY12" s="499"/>
      <c r="AZ12" s="499"/>
      <c r="BA12" s="499"/>
      <c r="BB12" s="499"/>
      <c r="BC12" s="499"/>
      <c r="BD12" s="186"/>
      <c r="BE12" s="187"/>
      <c r="BF12" s="186"/>
      <c r="BG12" s="186"/>
      <c r="BH12" s="187"/>
      <c r="BI12" s="188"/>
      <c r="BJ12" s="188"/>
      <c r="BK12" s="189"/>
      <c r="BL12" s="188"/>
      <c r="BM12" s="188"/>
      <c r="BN12" s="189"/>
      <c r="BO12" s="183"/>
      <c r="BP12" s="190"/>
      <c r="BQ12" s="185"/>
      <c r="BR12" s="184"/>
      <c r="BS12" s="184"/>
      <c r="BT12" s="181" t="s">
        <v>212</v>
      </c>
      <c r="BU12" s="184"/>
      <c r="BV12" s="184"/>
      <c r="BW12" s="185"/>
      <c r="BX12" s="184"/>
      <c r="BY12" s="184"/>
      <c r="BZ12" s="185"/>
      <c r="CA12" s="185"/>
      <c r="CB12" s="185"/>
      <c r="CC12" s="184"/>
      <c r="CD12" s="184"/>
      <c r="CE12" s="184"/>
      <c r="CF12" s="191"/>
      <c r="CG12" s="27"/>
      <c r="CJ12" s="28"/>
      <c r="CM12" s="28"/>
      <c r="CN12" s="35"/>
      <c r="CO12" s="124"/>
      <c r="CP12" s="29"/>
      <c r="CQ12" s="29"/>
      <c r="CR12" s="124"/>
      <c r="CS12" s="29"/>
      <c r="CT12" s="29"/>
      <c r="CU12" s="124"/>
      <c r="CV12" s="29"/>
      <c r="CW12" s="29"/>
      <c r="CX12" s="124"/>
      <c r="CY12" s="29"/>
      <c r="CZ12" s="29"/>
      <c r="DA12" s="124"/>
      <c r="DB12" s="29"/>
      <c r="DC12" s="29"/>
      <c r="DD12" s="124"/>
      <c r="DE12" s="29"/>
      <c r="DF12" s="29"/>
      <c r="DG12" s="124"/>
      <c r="DH12" s="29"/>
      <c r="DI12" s="29"/>
      <c r="DJ12" s="124"/>
      <c r="DK12" s="29"/>
      <c r="DL12" s="29"/>
    </row>
    <row r="13" spans="1:116" s="26" customFormat="1" ht="35.1" customHeight="1" x14ac:dyDescent="0.9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3"/>
      <c r="T13" s="183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7"/>
      <c r="AK13" s="497"/>
      <c r="AL13" s="497"/>
      <c r="AM13" s="497"/>
      <c r="AN13" s="497"/>
      <c r="AO13" s="497"/>
      <c r="AP13" s="497"/>
      <c r="AQ13" s="497"/>
      <c r="AR13" s="497"/>
      <c r="AS13" s="497"/>
      <c r="AT13" s="497"/>
      <c r="AU13" s="497"/>
      <c r="AV13" s="497"/>
      <c r="AW13" s="497"/>
      <c r="AX13" s="497"/>
      <c r="AY13" s="497"/>
      <c r="AZ13" s="497"/>
      <c r="BA13" s="497"/>
      <c r="BB13" s="497"/>
      <c r="BC13" s="497"/>
      <c r="BD13" s="497"/>
      <c r="BE13" s="497"/>
      <c r="BF13" s="497"/>
      <c r="BG13" s="497"/>
      <c r="BH13" s="497"/>
      <c r="BI13" s="497"/>
      <c r="BJ13" s="497"/>
      <c r="BK13" s="177"/>
      <c r="BL13" s="176"/>
      <c r="BM13" s="176"/>
      <c r="BN13" s="177"/>
      <c r="BO13" s="183"/>
      <c r="BP13" s="192"/>
      <c r="BQ13" s="193"/>
      <c r="BR13" s="192"/>
      <c r="BS13" s="192"/>
      <c r="BT13" s="193"/>
      <c r="BU13" s="192"/>
      <c r="BV13" s="192"/>
      <c r="BW13" s="193"/>
      <c r="BX13" s="192"/>
      <c r="BY13" s="192"/>
      <c r="BZ13" s="193"/>
      <c r="CA13" s="193"/>
      <c r="CB13" s="193"/>
      <c r="CC13" s="192"/>
      <c r="CD13" s="192"/>
      <c r="CE13" s="192"/>
      <c r="CF13" s="191"/>
      <c r="CG13" s="27"/>
      <c r="CJ13" s="28"/>
      <c r="CM13" s="28"/>
      <c r="CN13" s="35"/>
      <c r="CO13" s="124"/>
      <c r="CP13" s="29"/>
      <c r="CQ13" s="29"/>
      <c r="CR13" s="124"/>
      <c r="CS13" s="29"/>
      <c r="CT13" s="29"/>
      <c r="CU13" s="124"/>
      <c r="CV13" s="29"/>
      <c r="CW13" s="29"/>
      <c r="CX13" s="124"/>
      <c r="CY13" s="29"/>
      <c r="CZ13" s="29"/>
      <c r="DA13" s="124"/>
      <c r="DB13" s="29"/>
      <c r="DC13" s="29"/>
      <c r="DD13" s="124"/>
      <c r="DE13" s="29"/>
      <c r="DF13" s="29"/>
      <c r="DG13" s="124"/>
      <c r="DH13" s="29"/>
      <c r="DI13" s="29"/>
      <c r="DJ13" s="124"/>
      <c r="DK13" s="29"/>
      <c r="DL13" s="29"/>
    </row>
    <row r="14" spans="1:116" s="26" customFormat="1" ht="22.9" customHeight="1" x14ac:dyDescent="0.9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90"/>
      <c r="AM14" s="190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5"/>
      <c r="BF14" s="184"/>
      <c r="BG14" s="184"/>
      <c r="BH14" s="185"/>
      <c r="BI14" s="160"/>
      <c r="BJ14" s="160"/>
      <c r="BK14" s="161"/>
      <c r="BL14" s="160"/>
      <c r="BM14" s="160"/>
      <c r="BN14" s="161"/>
      <c r="BO14" s="184"/>
      <c r="BP14" s="184"/>
      <c r="BQ14" s="185"/>
      <c r="BR14" s="184"/>
      <c r="BS14" s="184"/>
      <c r="BT14" s="185"/>
      <c r="BU14" s="184"/>
      <c r="BV14" s="184"/>
      <c r="BW14" s="185"/>
      <c r="BX14" s="184"/>
      <c r="BY14" s="184"/>
      <c r="BZ14" s="185"/>
      <c r="CA14" s="185"/>
      <c r="CB14" s="185"/>
      <c r="CC14" s="191"/>
      <c r="CD14" s="191"/>
      <c r="CE14" s="191"/>
      <c r="CF14" s="191"/>
      <c r="CG14" s="27"/>
      <c r="CJ14" s="28"/>
      <c r="CM14" s="28"/>
      <c r="CN14" s="35"/>
      <c r="CO14" s="124"/>
      <c r="CP14" s="29"/>
      <c r="CQ14" s="29"/>
      <c r="CR14" s="124"/>
      <c r="CS14" s="29"/>
      <c r="CT14" s="29"/>
      <c r="CU14" s="124"/>
      <c r="CV14" s="29"/>
      <c r="CW14" s="29"/>
      <c r="CX14" s="124"/>
      <c r="CY14" s="29"/>
      <c r="CZ14" s="29"/>
      <c r="DA14" s="124"/>
      <c r="DB14" s="29"/>
      <c r="DC14" s="29"/>
      <c r="DD14" s="124"/>
      <c r="DE14" s="29"/>
      <c r="DF14" s="29"/>
      <c r="DG14" s="124"/>
      <c r="DH14" s="29"/>
      <c r="DI14" s="29"/>
      <c r="DJ14" s="124"/>
      <c r="DK14" s="29"/>
      <c r="DL14" s="29"/>
    </row>
    <row r="15" spans="1:116" s="26" customFormat="1" ht="22.9" customHeight="1" x14ac:dyDescent="0.9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90"/>
      <c r="AM15" s="190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5"/>
      <c r="BF15" s="184"/>
      <c r="BG15" s="184"/>
      <c r="BH15" s="185"/>
      <c r="BI15" s="160"/>
      <c r="BJ15" s="160"/>
      <c r="BK15" s="161"/>
      <c r="BL15" s="160"/>
      <c r="BM15" s="160"/>
      <c r="BN15" s="161"/>
      <c r="BO15" s="184"/>
      <c r="BP15" s="184"/>
      <c r="BQ15" s="185"/>
      <c r="BR15" s="184"/>
      <c r="BS15" s="184"/>
      <c r="BT15" s="185"/>
      <c r="BU15" s="184"/>
      <c r="BV15" s="184"/>
      <c r="BW15" s="185"/>
      <c r="BX15" s="184"/>
      <c r="BY15" s="184"/>
      <c r="BZ15" s="185"/>
      <c r="CA15" s="185"/>
      <c r="CB15" s="185"/>
      <c r="CC15" s="191"/>
      <c r="CD15" s="191"/>
      <c r="CE15" s="191"/>
      <c r="CF15" s="191"/>
      <c r="CG15" s="27"/>
      <c r="CJ15" s="28"/>
      <c r="CM15" s="28"/>
      <c r="CN15" s="35"/>
      <c r="CO15" s="124"/>
      <c r="CP15" s="29"/>
      <c r="CQ15" s="29"/>
      <c r="CR15" s="124"/>
      <c r="CS15" s="29"/>
      <c r="CT15" s="29"/>
      <c r="CU15" s="124"/>
      <c r="CV15" s="29"/>
      <c r="CW15" s="29"/>
      <c r="CX15" s="124"/>
      <c r="CY15" s="29"/>
      <c r="CZ15" s="29"/>
      <c r="DA15" s="124"/>
      <c r="DB15" s="29"/>
      <c r="DC15" s="29"/>
      <c r="DD15" s="124"/>
      <c r="DE15" s="29"/>
      <c r="DF15" s="29"/>
      <c r="DG15" s="124"/>
      <c r="DH15" s="29"/>
      <c r="DI15" s="29"/>
      <c r="DJ15" s="124"/>
      <c r="DK15" s="29"/>
      <c r="DL15" s="29"/>
    </row>
    <row r="16" spans="1:116" s="26" customFormat="1" ht="64.5" x14ac:dyDescent="0.9">
      <c r="A16" s="184"/>
      <c r="B16" s="184"/>
      <c r="C16" s="184"/>
      <c r="D16" s="184"/>
      <c r="E16" s="329" t="s">
        <v>158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90"/>
      <c r="AM16" s="190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5"/>
      <c r="BF16" s="184"/>
      <c r="BG16" s="184"/>
      <c r="BH16" s="185"/>
      <c r="BI16" s="160"/>
      <c r="BJ16" s="194"/>
      <c r="BK16" s="161"/>
      <c r="BL16" s="160"/>
      <c r="BM16" s="160"/>
      <c r="BN16" s="161"/>
      <c r="BO16" s="195" t="s">
        <v>6</v>
      </c>
      <c r="BP16" s="184"/>
      <c r="BQ16" s="185"/>
      <c r="BR16" s="184"/>
      <c r="BS16" s="184"/>
      <c r="BT16" s="185"/>
      <c r="BU16" s="184"/>
      <c r="BV16" s="184"/>
      <c r="BW16" s="185"/>
      <c r="BX16" s="184"/>
      <c r="BY16" s="184"/>
      <c r="BZ16" s="185"/>
      <c r="CA16" s="185"/>
      <c r="CB16" s="185"/>
      <c r="CC16" s="191"/>
      <c r="CD16" s="191"/>
      <c r="CE16" s="191"/>
      <c r="CF16" s="191"/>
      <c r="CG16" s="27"/>
      <c r="CJ16" s="28"/>
      <c r="CM16" s="28"/>
      <c r="CN16" s="35"/>
      <c r="CO16" s="124"/>
      <c r="CP16" s="29"/>
      <c r="CQ16" s="29"/>
      <c r="CR16" s="124"/>
      <c r="CS16" s="29"/>
      <c r="CT16" s="29"/>
      <c r="CU16" s="124"/>
      <c r="CV16" s="29"/>
      <c r="CW16" s="29"/>
      <c r="CX16" s="124"/>
      <c r="CY16" s="29"/>
      <c r="CZ16" s="29"/>
      <c r="DA16" s="124"/>
      <c r="DB16" s="29"/>
      <c r="DC16" s="29"/>
      <c r="DD16" s="124"/>
      <c r="DE16" s="29"/>
      <c r="DF16" s="29"/>
      <c r="DG16" s="124"/>
      <c r="DH16" s="29"/>
      <c r="DI16" s="29"/>
      <c r="DJ16" s="124"/>
      <c r="DK16" s="29"/>
      <c r="DL16" s="29"/>
    </row>
    <row r="17" spans="1:116" s="26" customFormat="1" ht="138" customHeight="1" x14ac:dyDescent="0.9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90"/>
      <c r="AM17" s="190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5"/>
      <c r="BF17" s="184"/>
      <c r="BG17" s="184"/>
      <c r="BH17" s="185"/>
      <c r="BI17" s="160"/>
      <c r="BJ17" s="160"/>
      <c r="BK17" s="161"/>
      <c r="BL17" s="160"/>
      <c r="BM17" s="160"/>
      <c r="BN17" s="161"/>
      <c r="BO17" s="184"/>
      <c r="BP17" s="184"/>
      <c r="BQ17" s="185"/>
      <c r="BR17" s="184"/>
      <c r="BS17" s="184"/>
      <c r="BT17" s="185"/>
      <c r="BU17" s="184"/>
      <c r="BV17" s="184"/>
      <c r="BW17" s="185"/>
      <c r="BX17" s="184"/>
      <c r="BY17" s="184"/>
      <c r="BZ17" s="185"/>
      <c r="CA17" s="185"/>
      <c r="CB17" s="185"/>
      <c r="CC17" s="191"/>
      <c r="CD17" s="191"/>
      <c r="CE17" s="191"/>
      <c r="CF17" s="191"/>
      <c r="CG17" s="27"/>
      <c r="CJ17" s="28"/>
      <c r="CM17" s="28"/>
      <c r="CN17" s="35"/>
      <c r="CO17" s="124"/>
      <c r="CP17" s="29"/>
      <c r="CQ17" s="29"/>
      <c r="CR17" s="124"/>
      <c r="CS17" s="29"/>
      <c r="CT17" s="29"/>
      <c r="CU17" s="124"/>
      <c r="CV17" s="29"/>
      <c r="CW17" s="29"/>
      <c r="CX17" s="124"/>
      <c r="CY17" s="29"/>
      <c r="CZ17" s="29"/>
      <c r="DA17" s="124"/>
      <c r="DB17" s="29"/>
      <c r="DC17" s="29"/>
      <c r="DD17" s="124"/>
      <c r="DE17" s="29"/>
      <c r="DF17" s="29"/>
      <c r="DG17" s="124"/>
      <c r="DH17" s="29"/>
      <c r="DI17" s="29"/>
      <c r="DJ17" s="124"/>
      <c r="DK17" s="29"/>
      <c r="DL17" s="29"/>
    </row>
    <row r="18" spans="1:116" s="31" customFormat="1" ht="34.5" customHeight="1" x14ac:dyDescent="0.45">
      <c r="A18" s="488" t="s">
        <v>75</v>
      </c>
      <c r="B18" s="489" t="s">
        <v>76</v>
      </c>
      <c r="C18" s="489"/>
      <c r="D18" s="489"/>
      <c r="E18" s="489"/>
      <c r="F18" s="489" t="s">
        <v>87</v>
      </c>
      <c r="G18" s="489"/>
      <c r="H18" s="489"/>
      <c r="I18" s="489"/>
      <c r="J18" s="186"/>
      <c r="K18" s="489" t="s">
        <v>86</v>
      </c>
      <c r="L18" s="489"/>
      <c r="M18" s="489"/>
      <c r="N18" s="186"/>
      <c r="O18" s="489" t="s">
        <v>85</v>
      </c>
      <c r="P18" s="489"/>
      <c r="Q18" s="489"/>
      <c r="R18" s="489"/>
      <c r="S18" s="489" t="s">
        <v>84</v>
      </c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197" t="s">
        <v>228</v>
      </c>
      <c r="AN18" s="489" t="s">
        <v>83</v>
      </c>
      <c r="AO18" s="489"/>
      <c r="AP18" s="489"/>
      <c r="AQ18" s="186"/>
      <c r="AR18" s="489" t="s">
        <v>82</v>
      </c>
      <c r="AS18" s="489"/>
      <c r="AT18" s="489"/>
      <c r="AU18" s="186"/>
      <c r="AV18" s="489" t="s">
        <v>81</v>
      </c>
      <c r="AW18" s="489"/>
      <c r="AX18" s="489"/>
      <c r="AY18" s="489"/>
      <c r="AZ18" s="196"/>
      <c r="BA18" s="196"/>
      <c r="BB18" s="196"/>
      <c r="BC18" s="186"/>
      <c r="BD18" s="489" t="s">
        <v>80</v>
      </c>
      <c r="BE18" s="489"/>
      <c r="BF18" s="489"/>
      <c r="BG18" s="186"/>
      <c r="BH18" s="489" t="s">
        <v>79</v>
      </c>
      <c r="BI18" s="489"/>
      <c r="BJ18" s="489"/>
      <c r="BK18" s="489"/>
      <c r="BL18" s="489" t="s">
        <v>78</v>
      </c>
      <c r="BM18" s="489"/>
      <c r="BN18" s="489"/>
      <c r="BO18" s="489"/>
      <c r="BP18" s="186"/>
      <c r="BQ18" s="489" t="s">
        <v>77</v>
      </c>
      <c r="BR18" s="489"/>
      <c r="BS18" s="489"/>
      <c r="BT18" s="187"/>
      <c r="BU18" s="489" t="s">
        <v>76</v>
      </c>
      <c r="BV18" s="489"/>
      <c r="BW18" s="489"/>
      <c r="BX18" s="489"/>
      <c r="BY18" s="488" t="s">
        <v>31</v>
      </c>
      <c r="BZ18" s="491" t="s">
        <v>26</v>
      </c>
      <c r="CA18" s="491" t="s">
        <v>27</v>
      </c>
      <c r="CB18" s="491" t="s">
        <v>72</v>
      </c>
      <c r="CC18" s="488" t="s">
        <v>71</v>
      </c>
      <c r="CD18" s="488" t="s">
        <v>73</v>
      </c>
      <c r="CE18" s="488" t="s">
        <v>74</v>
      </c>
      <c r="CF18" s="488" t="s">
        <v>5</v>
      </c>
      <c r="CN18" s="138"/>
      <c r="CO18" s="125"/>
      <c r="CP18" s="32"/>
      <c r="CQ18" s="32"/>
      <c r="CR18" s="125"/>
      <c r="CS18" s="32"/>
      <c r="CT18" s="32"/>
      <c r="CU18" s="125"/>
      <c r="CV18" s="32"/>
      <c r="CW18" s="32"/>
      <c r="CX18" s="125"/>
      <c r="CY18" s="32"/>
      <c r="CZ18" s="32"/>
      <c r="DA18" s="125"/>
      <c r="DB18" s="32"/>
      <c r="DC18" s="32"/>
      <c r="DD18" s="125"/>
      <c r="DE18" s="32"/>
      <c r="DF18" s="32"/>
      <c r="DG18" s="125"/>
      <c r="DH18" s="32"/>
      <c r="DI18" s="32"/>
      <c r="DJ18" s="125"/>
      <c r="DK18" s="32"/>
      <c r="DL18" s="32"/>
    </row>
    <row r="19" spans="1:116" s="31" customFormat="1" ht="126.75" customHeight="1" x14ac:dyDescent="0.45">
      <c r="A19" s="488"/>
      <c r="B19" s="197" t="s">
        <v>224</v>
      </c>
      <c r="C19" s="197" t="s">
        <v>55</v>
      </c>
      <c r="D19" s="197" t="s">
        <v>56</v>
      </c>
      <c r="E19" s="197" t="s">
        <v>57</v>
      </c>
      <c r="F19" s="197" t="s">
        <v>88</v>
      </c>
      <c r="G19" s="197" t="s">
        <v>37</v>
      </c>
      <c r="H19" s="197" t="s">
        <v>38</v>
      </c>
      <c r="I19" s="197" t="s">
        <v>39</v>
      </c>
      <c r="J19" s="197" t="s">
        <v>236</v>
      </c>
      <c r="K19" s="197" t="s">
        <v>40</v>
      </c>
      <c r="L19" s="197" t="s">
        <v>41</v>
      </c>
      <c r="M19" s="197" t="s">
        <v>42</v>
      </c>
      <c r="N19" s="197" t="s">
        <v>234</v>
      </c>
      <c r="O19" s="197" t="s">
        <v>43</v>
      </c>
      <c r="P19" s="197" t="s">
        <v>44</v>
      </c>
      <c r="Q19" s="197" t="s">
        <v>45</v>
      </c>
      <c r="R19" s="197" t="s">
        <v>46</v>
      </c>
      <c r="S19" s="197" t="s">
        <v>36</v>
      </c>
      <c r="T19" s="197" t="s">
        <v>37</v>
      </c>
      <c r="U19" s="197" t="s">
        <v>38</v>
      </c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 t="s">
        <v>39</v>
      </c>
      <c r="AM19" s="197" t="s">
        <v>235</v>
      </c>
      <c r="AN19" s="197" t="s">
        <v>47</v>
      </c>
      <c r="AO19" s="197" t="s">
        <v>48</v>
      </c>
      <c r="AP19" s="197" t="s">
        <v>49</v>
      </c>
      <c r="AQ19" s="197" t="s">
        <v>233</v>
      </c>
      <c r="AR19" s="197" t="s">
        <v>50</v>
      </c>
      <c r="AS19" s="197" t="s">
        <v>51</v>
      </c>
      <c r="AT19" s="197" t="s">
        <v>52</v>
      </c>
      <c r="AU19" s="197" t="s">
        <v>232</v>
      </c>
      <c r="AV19" s="197" t="s">
        <v>50</v>
      </c>
      <c r="AW19" s="197" t="s">
        <v>51</v>
      </c>
      <c r="AX19" s="197" t="s">
        <v>52</v>
      </c>
      <c r="AY19" s="197" t="s">
        <v>53</v>
      </c>
      <c r="AZ19" s="197"/>
      <c r="BA19" s="197"/>
      <c r="BB19" s="197"/>
      <c r="BC19" s="197" t="s">
        <v>241</v>
      </c>
      <c r="BD19" s="197" t="s">
        <v>40</v>
      </c>
      <c r="BE19" s="198" t="s">
        <v>41</v>
      </c>
      <c r="BF19" s="197" t="s">
        <v>42</v>
      </c>
      <c r="BG19" s="197" t="s">
        <v>231</v>
      </c>
      <c r="BH19" s="198" t="s">
        <v>54</v>
      </c>
      <c r="BI19" s="176" t="s">
        <v>55</v>
      </c>
      <c r="BJ19" s="176" t="s">
        <v>56</v>
      </c>
      <c r="BK19" s="177" t="s">
        <v>57</v>
      </c>
      <c r="BL19" s="176" t="s">
        <v>36</v>
      </c>
      <c r="BM19" s="176" t="s">
        <v>37</v>
      </c>
      <c r="BN19" s="177" t="s">
        <v>38</v>
      </c>
      <c r="BO19" s="197" t="s">
        <v>39</v>
      </c>
      <c r="BP19" s="197" t="s">
        <v>230</v>
      </c>
      <c r="BQ19" s="198" t="s">
        <v>40</v>
      </c>
      <c r="BR19" s="197" t="s">
        <v>41</v>
      </c>
      <c r="BS19" s="197" t="s">
        <v>42</v>
      </c>
      <c r="BT19" s="198" t="s">
        <v>229</v>
      </c>
      <c r="BU19" s="197" t="s">
        <v>43</v>
      </c>
      <c r="BV19" s="197" t="s">
        <v>44</v>
      </c>
      <c r="BW19" s="198" t="s">
        <v>45</v>
      </c>
      <c r="BX19" s="197" t="s">
        <v>58</v>
      </c>
      <c r="BY19" s="488"/>
      <c r="BZ19" s="491"/>
      <c r="CA19" s="491"/>
      <c r="CB19" s="491"/>
      <c r="CC19" s="488"/>
      <c r="CD19" s="488"/>
      <c r="CE19" s="488"/>
      <c r="CF19" s="488"/>
      <c r="CN19" s="138"/>
      <c r="CO19" s="125"/>
      <c r="CP19" s="32"/>
      <c r="CQ19" s="32"/>
      <c r="CR19" s="125"/>
      <c r="CS19" s="32"/>
      <c r="CT19" s="32"/>
      <c r="CU19" s="125"/>
      <c r="CV19" s="32"/>
      <c r="CW19" s="32"/>
      <c r="CX19" s="125"/>
      <c r="CY19" s="32"/>
      <c r="CZ19" s="32"/>
      <c r="DA19" s="125"/>
      <c r="DB19" s="32"/>
      <c r="DC19" s="32"/>
      <c r="DD19" s="125"/>
      <c r="DE19" s="32"/>
      <c r="DF19" s="32"/>
      <c r="DG19" s="125"/>
      <c r="DH19" s="32"/>
      <c r="DI19" s="32"/>
      <c r="DJ19" s="125"/>
      <c r="DK19" s="32"/>
      <c r="DL19" s="32"/>
    </row>
    <row r="20" spans="1:116" s="31" customFormat="1" ht="39.75" customHeight="1" x14ac:dyDescent="0.9">
      <c r="A20" s="330" t="s">
        <v>23</v>
      </c>
      <c r="B20" s="501" t="s">
        <v>225</v>
      </c>
      <c r="C20" s="501"/>
      <c r="D20" s="501"/>
      <c r="E20" s="501"/>
      <c r="F20" s="184"/>
      <c r="G20" s="184"/>
      <c r="H20" s="184"/>
      <c r="I20" s="184"/>
      <c r="J20" s="184"/>
      <c r="K20" s="196">
        <v>22</v>
      </c>
      <c r="L20" s="184"/>
      <c r="M20" s="184"/>
      <c r="N20" s="184"/>
      <c r="O20" s="184"/>
      <c r="P20" s="184"/>
      <c r="Q20" s="184"/>
      <c r="R20" s="184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202" t="s">
        <v>0</v>
      </c>
      <c r="AO20" s="202" t="s">
        <v>0</v>
      </c>
      <c r="AP20" s="202" t="s">
        <v>0</v>
      </c>
      <c r="AQ20" s="196" t="s">
        <v>60</v>
      </c>
      <c r="AR20" s="196" t="s">
        <v>60</v>
      </c>
      <c r="AS20" s="196" t="s">
        <v>1</v>
      </c>
      <c r="AT20" s="196" t="s">
        <v>1</v>
      </c>
      <c r="AU20" s="196" t="s">
        <v>1</v>
      </c>
      <c r="AV20" s="196" t="s">
        <v>1</v>
      </c>
      <c r="AW20" s="196"/>
      <c r="AX20" s="196"/>
      <c r="AY20" s="196"/>
      <c r="AZ20" s="196"/>
      <c r="BA20" s="196"/>
      <c r="BB20" s="196"/>
      <c r="BC20" s="196">
        <v>21</v>
      </c>
      <c r="BD20" s="196"/>
      <c r="BE20" s="250"/>
      <c r="BF20" s="196"/>
      <c r="BG20" s="196"/>
      <c r="BH20" s="250"/>
      <c r="BI20" s="169"/>
      <c r="BJ20" s="169"/>
      <c r="BK20" s="170"/>
      <c r="BL20" s="199"/>
      <c r="BM20" s="199"/>
      <c r="BN20" s="200"/>
      <c r="BO20" s="196"/>
      <c r="BP20" s="196"/>
      <c r="BQ20" s="201" t="s">
        <v>0</v>
      </c>
      <c r="BR20" s="202" t="s">
        <v>0</v>
      </c>
      <c r="BS20" s="202" t="s">
        <v>0</v>
      </c>
      <c r="BT20" s="250" t="s">
        <v>62</v>
      </c>
      <c r="BU20" s="196" t="s">
        <v>60</v>
      </c>
      <c r="BV20" s="196" t="s">
        <v>60</v>
      </c>
      <c r="BW20" s="250" t="s">
        <v>60</v>
      </c>
      <c r="BX20" s="197" t="s">
        <v>60</v>
      </c>
      <c r="BY20" s="196">
        <f>K20+BC20</f>
        <v>43</v>
      </c>
      <c r="BZ20" s="250">
        <v>6</v>
      </c>
      <c r="CA20" s="250">
        <v>4</v>
      </c>
      <c r="CB20" s="250">
        <v>1</v>
      </c>
      <c r="CC20" s="196"/>
      <c r="CD20" s="196"/>
      <c r="CE20" s="196">
        <v>6</v>
      </c>
      <c r="CF20" s="196" t="s">
        <v>441</v>
      </c>
      <c r="CN20" s="138"/>
      <c r="CO20" s="125"/>
      <c r="CP20" s="32"/>
      <c r="CQ20" s="32"/>
      <c r="CR20" s="125"/>
      <c r="CS20" s="32"/>
      <c r="CT20" s="32"/>
      <c r="CU20" s="125"/>
      <c r="CV20" s="32"/>
      <c r="CW20" s="32"/>
      <c r="CX20" s="125"/>
      <c r="CY20" s="32"/>
      <c r="CZ20" s="32"/>
      <c r="DA20" s="125"/>
      <c r="DB20" s="32"/>
      <c r="DC20" s="32"/>
      <c r="DD20" s="125"/>
      <c r="DE20" s="32"/>
      <c r="DF20" s="32"/>
      <c r="DG20" s="125"/>
      <c r="DH20" s="32"/>
      <c r="DI20" s="32"/>
      <c r="DJ20" s="125"/>
      <c r="DK20" s="32"/>
      <c r="DL20" s="32"/>
    </row>
    <row r="21" spans="1:116" s="31" customFormat="1" ht="39.75" customHeight="1" x14ac:dyDescent="0.9">
      <c r="A21" s="330" t="s">
        <v>24</v>
      </c>
      <c r="B21" s="196"/>
      <c r="C21" s="196"/>
      <c r="D21" s="196"/>
      <c r="E21" s="196"/>
      <c r="F21" s="196" t="s">
        <v>1</v>
      </c>
      <c r="G21" s="196" t="s">
        <v>1</v>
      </c>
      <c r="H21" s="196" t="s">
        <v>1</v>
      </c>
      <c r="I21" s="196" t="s">
        <v>1</v>
      </c>
      <c r="J21" s="184"/>
      <c r="K21" s="196">
        <v>18</v>
      </c>
      <c r="L21" s="184"/>
      <c r="M21" s="184"/>
      <c r="N21" s="184"/>
      <c r="O21" s="184"/>
      <c r="P21" s="184"/>
      <c r="Q21" s="184"/>
      <c r="R21" s="184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202" t="s">
        <v>0</v>
      </c>
      <c r="AO21" s="202" t="s">
        <v>0</v>
      </c>
      <c r="AP21" s="202" t="s">
        <v>0</v>
      </c>
      <c r="AQ21" s="196" t="s">
        <v>60</v>
      </c>
      <c r="AR21" s="196" t="s">
        <v>60</v>
      </c>
      <c r="AS21" s="196" t="s">
        <v>1</v>
      </c>
      <c r="AT21" s="196" t="s">
        <v>1</v>
      </c>
      <c r="AU21" s="196" t="s">
        <v>1</v>
      </c>
      <c r="AV21" s="196" t="s">
        <v>1</v>
      </c>
      <c r="AW21" s="196"/>
      <c r="AX21" s="196"/>
      <c r="AY21" s="196"/>
      <c r="AZ21" s="196"/>
      <c r="BA21" s="196"/>
      <c r="BB21" s="196"/>
      <c r="BC21" s="196">
        <v>20</v>
      </c>
      <c r="BD21" s="196"/>
      <c r="BE21" s="250"/>
      <c r="BF21" s="196"/>
      <c r="BG21" s="196"/>
      <c r="BH21" s="250"/>
      <c r="BI21" s="169"/>
      <c r="BJ21" s="169"/>
      <c r="BK21" s="170"/>
      <c r="BL21" s="199"/>
      <c r="BM21" s="199"/>
      <c r="BN21" s="200"/>
      <c r="BO21" s="202"/>
      <c r="BP21" s="202" t="s">
        <v>0</v>
      </c>
      <c r="BQ21" s="201" t="s">
        <v>0</v>
      </c>
      <c r="BR21" s="202" t="s">
        <v>0</v>
      </c>
      <c r="BS21" s="196" t="s">
        <v>62</v>
      </c>
      <c r="BT21" s="250" t="s">
        <v>62</v>
      </c>
      <c r="BU21" s="196" t="s">
        <v>60</v>
      </c>
      <c r="BV21" s="196" t="s">
        <v>60</v>
      </c>
      <c r="BW21" s="250" t="s">
        <v>60</v>
      </c>
      <c r="BX21" s="197" t="s">
        <v>60</v>
      </c>
      <c r="BY21" s="196">
        <f>K21+BC21</f>
        <v>38</v>
      </c>
      <c r="BZ21" s="250">
        <v>6</v>
      </c>
      <c r="CA21" s="250">
        <v>8</v>
      </c>
      <c r="CB21" s="250">
        <v>2</v>
      </c>
      <c r="CC21" s="196"/>
      <c r="CD21" s="196"/>
      <c r="CE21" s="196">
        <v>6</v>
      </c>
      <c r="CF21" s="196" t="s">
        <v>442</v>
      </c>
      <c r="CN21" s="138"/>
      <c r="CO21" s="125"/>
      <c r="CP21" s="32"/>
      <c r="CQ21" s="32"/>
      <c r="CR21" s="125"/>
      <c r="CS21" s="32"/>
      <c r="CT21" s="32"/>
      <c r="CU21" s="125"/>
      <c r="CV21" s="32"/>
      <c r="CW21" s="32"/>
      <c r="CX21" s="125"/>
      <c r="CY21" s="32"/>
      <c r="CZ21" s="32"/>
      <c r="DA21" s="125"/>
      <c r="DB21" s="32"/>
      <c r="DC21" s="32"/>
      <c r="DD21" s="125"/>
      <c r="DE21" s="32"/>
      <c r="DF21" s="32"/>
      <c r="DG21" s="125"/>
      <c r="DH21" s="32"/>
      <c r="DI21" s="32"/>
      <c r="DJ21" s="125"/>
      <c r="DK21" s="32"/>
      <c r="DL21" s="32"/>
    </row>
    <row r="22" spans="1:116" s="31" customFormat="1" ht="39.75" customHeight="1" x14ac:dyDescent="0.9">
      <c r="A22" s="330" t="s">
        <v>25</v>
      </c>
      <c r="B22" s="196"/>
      <c r="C22" s="196"/>
      <c r="D22" s="196"/>
      <c r="E22" s="196"/>
      <c r="F22" s="196" t="s">
        <v>1</v>
      </c>
      <c r="G22" s="196" t="s">
        <v>1</v>
      </c>
      <c r="H22" s="196" t="s">
        <v>1</v>
      </c>
      <c r="I22" s="196" t="s">
        <v>1</v>
      </c>
      <c r="J22" s="184"/>
      <c r="K22" s="196">
        <v>18</v>
      </c>
      <c r="L22" s="184"/>
      <c r="M22" s="184"/>
      <c r="N22" s="184"/>
      <c r="O22" s="184"/>
      <c r="P22" s="184"/>
      <c r="Q22" s="184"/>
      <c r="R22" s="184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202"/>
      <c r="AN22" s="202" t="s">
        <v>0</v>
      </c>
      <c r="AO22" s="202" t="s">
        <v>0</v>
      </c>
      <c r="AP22" s="202" t="s">
        <v>0</v>
      </c>
      <c r="AQ22" s="196" t="s">
        <v>60</v>
      </c>
      <c r="AR22" s="196" t="s">
        <v>60</v>
      </c>
      <c r="AS22" s="196" t="s">
        <v>1</v>
      </c>
      <c r="AT22" s="196" t="s">
        <v>1</v>
      </c>
      <c r="AU22" s="196" t="s">
        <v>1</v>
      </c>
      <c r="AV22" s="196" t="s">
        <v>1</v>
      </c>
      <c r="AW22" s="196"/>
      <c r="AX22" s="196"/>
      <c r="AY22" s="196"/>
      <c r="AZ22" s="196"/>
      <c r="BA22" s="196"/>
      <c r="BB22" s="196"/>
      <c r="BC22" s="196">
        <v>20</v>
      </c>
      <c r="BD22" s="196"/>
      <c r="BE22" s="250"/>
      <c r="BF22" s="196"/>
      <c r="BG22" s="196"/>
      <c r="BH22" s="250"/>
      <c r="BI22" s="169"/>
      <c r="BJ22" s="169"/>
      <c r="BK22" s="200"/>
      <c r="BL22" s="199"/>
      <c r="BM22" s="199"/>
      <c r="BN22" s="200"/>
      <c r="BO22" s="202"/>
      <c r="BP22" s="202" t="s">
        <v>0</v>
      </c>
      <c r="BQ22" s="201" t="s">
        <v>0</v>
      </c>
      <c r="BR22" s="202" t="s">
        <v>0</v>
      </c>
      <c r="BS22" s="196" t="s">
        <v>62</v>
      </c>
      <c r="BT22" s="250" t="s">
        <v>62</v>
      </c>
      <c r="BU22" s="196" t="s">
        <v>60</v>
      </c>
      <c r="BV22" s="196" t="s">
        <v>60</v>
      </c>
      <c r="BW22" s="250" t="s">
        <v>60</v>
      </c>
      <c r="BX22" s="197" t="s">
        <v>60</v>
      </c>
      <c r="BY22" s="196">
        <f>K22+BC22</f>
        <v>38</v>
      </c>
      <c r="BZ22" s="250">
        <v>6</v>
      </c>
      <c r="CA22" s="250">
        <v>8</v>
      </c>
      <c r="CB22" s="250">
        <v>2</v>
      </c>
      <c r="CC22" s="196"/>
      <c r="CD22" s="196"/>
      <c r="CE22" s="196">
        <v>6</v>
      </c>
      <c r="CF22" s="196" t="s">
        <v>442</v>
      </c>
      <c r="CN22" s="138"/>
      <c r="CO22" s="125"/>
      <c r="CP22" s="32"/>
      <c r="CQ22" s="32"/>
      <c r="CR22" s="125"/>
      <c r="CS22" s="32"/>
      <c r="CT22" s="32"/>
      <c r="CU22" s="125"/>
      <c r="CV22" s="32"/>
      <c r="CW22" s="32"/>
      <c r="CX22" s="125"/>
      <c r="CY22" s="32"/>
      <c r="CZ22" s="32"/>
      <c r="DA22" s="125"/>
      <c r="DB22" s="32"/>
      <c r="DC22" s="32"/>
      <c r="DD22" s="125"/>
      <c r="DE22" s="32"/>
      <c r="DF22" s="32"/>
      <c r="DG22" s="125"/>
      <c r="DH22" s="32"/>
      <c r="DI22" s="32"/>
      <c r="DJ22" s="125"/>
      <c r="DK22" s="32"/>
      <c r="DL22" s="32"/>
    </row>
    <row r="23" spans="1:116" s="31" customFormat="1" ht="39.75" customHeight="1" x14ac:dyDescent="0.9">
      <c r="A23" s="196" t="s">
        <v>148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96">
        <v>14</v>
      </c>
      <c r="L23" s="184"/>
      <c r="M23" s="184"/>
      <c r="N23" s="184"/>
      <c r="O23" s="184"/>
      <c r="P23" s="184"/>
      <c r="Q23" s="184"/>
      <c r="R23" s="184"/>
      <c r="S23" s="196"/>
      <c r="T23" s="196" t="s">
        <v>62</v>
      </c>
      <c r="U23" s="196" t="s">
        <v>62</v>
      </c>
      <c r="V23" s="196" t="s">
        <v>62</v>
      </c>
      <c r="W23" s="196" t="s">
        <v>62</v>
      </c>
      <c r="X23" s="196" t="s">
        <v>62</v>
      </c>
      <c r="Y23" s="196" t="s">
        <v>62</v>
      </c>
      <c r="Z23" s="196" t="s">
        <v>62</v>
      </c>
      <c r="AA23" s="196" t="s">
        <v>62</v>
      </c>
      <c r="AB23" s="196" t="s">
        <v>62</v>
      </c>
      <c r="AC23" s="196" t="s">
        <v>62</v>
      </c>
      <c r="AD23" s="196" t="s">
        <v>62</v>
      </c>
      <c r="AE23" s="196" t="s">
        <v>62</v>
      </c>
      <c r="AF23" s="196" t="s">
        <v>62</v>
      </c>
      <c r="AG23" s="196" t="s">
        <v>62</v>
      </c>
      <c r="AH23" s="196" t="s">
        <v>62</v>
      </c>
      <c r="AI23" s="196"/>
      <c r="AJ23" s="196" t="s">
        <v>62</v>
      </c>
      <c r="AK23" s="196" t="s">
        <v>62</v>
      </c>
      <c r="AL23" s="196" t="s">
        <v>62</v>
      </c>
      <c r="AM23" s="196" t="s">
        <v>62</v>
      </c>
      <c r="AN23" s="202" t="s">
        <v>0</v>
      </c>
      <c r="AO23" s="202" t="s">
        <v>0</v>
      </c>
      <c r="AP23" s="196" t="s">
        <v>60</v>
      </c>
      <c r="AQ23" s="196" t="s">
        <v>60</v>
      </c>
      <c r="AR23" s="196" t="s">
        <v>64</v>
      </c>
      <c r="AS23" s="196" t="s">
        <v>64</v>
      </c>
      <c r="AT23" s="196"/>
      <c r="AU23" s="196"/>
      <c r="AV23" s="196"/>
      <c r="AW23" s="196"/>
      <c r="AX23" s="196"/>
      <c r="AY23" s="196"/>
      <c r="AZ23" s="196"/>
      <c r="BA23" s="196"/>
      <c r="BB23" s="196"/>
      <c r="BC23" s="196">
        <v>11</v>
      </c>
      <c r="BD23" s="196"/>
      <c r="BE23" s="250"/>
      <c r="BF23" s="196"/>
      <c r="BG23" s="202"/>
      <c r="BH23" s="201" t="s">
        <v>0</v>
      </c>
      <c r="BI23" s="199" t="s">
        <v>0</v>
      </c>
      <c r="BJ23" s="169" t="s">
        <v>62</v>
      </c>
      <c r="BK23" s="170" t="s">
        <v>62</v>
      </c>
      <c r="BL23" s="169" t="s">
        <v>62</v>
      </c>
      <c r="BM23" s="169" t="s">
        <v>62</v>
      </c>
      <c r="BN23" s="170" t="s">
        <v>64</v>
      </c>
      <c r="BO23" s="196" t="s">
        <v>64</v>
      </c>
      <c r="BP23" s="196"/>
      <c r="BQ23" s="250"/>
      <c r="BR23" s="196"/>
      <c r="BS23" s="196"/>
      <c r="BT23" s="250"/>
      <c r="BU23" s="196"/>
      <c r="BV23" s="196"/>
      <c r="BW23" s="250"/>
      <c r="BX23" s="197"/>
      <c r="BY23" s="196">
        <v>25</v>
      </c>
      <c r="BZ23" s="250">
        <v>4</v>
      </c>
      <c r="CA23" s="250"/>
      <c r="CB23" s="250">
        <v>8</v>
      </c>
      <c r="CC23" s="196"/>
      <c r="CD23" s="196">
        <v>4</v>
      </c>
      <c r="CE23" s="196">
        <v>2</v>
      </c>
      <c r="CF23" s="196">
        <v>43</v>
      </c>
      <c r="CN23" s="138"/>
      <c r="CO23" s="125"/>
      <c r="CP23" s="32"/>
      <c r="CQ23" s="32"/>
      <c r="CR23" s="125"/>
      <c r="CS23" s="32"/>
      <c r="CT23" s="32"/>
      <c r="CU23" s="125"/>
      <c r="CV23" s="32"/>
      <c r="CW23" s="32"/>
      <c r="CX23" s="125"/>
      <c r="CY23" s="32"/>
      <c r="CZ23" s="32"/>
      <c r="DA23" s="125"/>
      <c r="DB23" s="32"/>
      <c r="DC23" s="32"/>
      <c r="DD23" s="125"/>
      <c r="DE23" s="32"/>
      <c r="DF23" s="32"/>
      <c r="DG23" s="125"/>
      <c r="DH23" s="32"/>
      <c r="DI23" s="32"/>
      <c r="DJ23" s="125"/>
      <c r="DK23" s="32"/>
      <c r="DL23" s="32"/>
    </row>
    <row r="24" spans="1:116" s="31" customFormat="1" ht="39.75" customHeight="1" x14ac:dyDescent="0.9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50"/>
      <c r="BF24" s="203"/>
      <c r="BG24" s="196"/>
      <c r="BH24" s="250"/>
      <c r="BI24" s="169"/>
      <c r="BJ24" s="169"/>
      <c r="BK24" s="170"/>
      <c r="BL24" s="169"/>
      <c r="BM24" s="169"/>
      <c r="BN24" s="170"/>
      <c r="BO24" s="196"/>
      <c r="BP24" s="196"/>
      <c r="BQ24" s="250"/>
      <c r="BR24" s="196"/>
      <c r="BS24" s="196"/>
      <c r="BT24" s="250"/>
      <c r="BU24" s="196"/>
      <c r="BV24" s="196"/>
      <c r="BW24" s="250"/>
      <c r="BX24" s="196"/>
      <c r="BY24" s="196">
        <f t="shared" ref="BY24:CE24" si="0">SUM(BY20:BY23)</f>
        <v>144</v>
      </c>
      <c r="BZ24" s="250">
        <f t="shared" si="0"/>
        <v>22</v>
      </c>
      <c r="CA24" s="250">
        <f t="shared" si="0"/>
        <v>20</v>
      </c>
      <c r="CB24" s="250">
        <f t="shared" si="0"/>
        <v>13</v>
      </c>
      <c r="CC24" s="196">
        <f t="shared" si="0"/>
        <v>0</v>
      </c>
      <c r="CD24" s="196">
        <f t="shared" si="0"/>
        <v>4</v>
      </c>
      <c r="CE24" s="196">
        <f t="shared" si="0"/>
        <v>20</v>
      </c>
      <c r="CF24" s="196" t="s">
        <v>443</v>
      </c>
      <c r="CN24" s="138"/>
      <c r="CO24" s="125"/>
      <c r="CP24" s="32"/>
      <c r="CQ24" s="32"/>
      <c r="CR24" s="125"/>
      <c r="CS24" s="32"/>
      <c r="CT24" s="32"/>
      <c r="CU24" s="125"/>
      <c r="CV24" s="32"/>
      <c r="CW24" s="32"/>
      <c r="CX24" s="125"/>
      <c r="CY24" s="32"/>
      <c r="CZ24" s="32"/>
      <c r="DA24" s="125"/>
      <c r="DB24" s="32"/>
      <c r="DC24" s="32"/>
      <c r="DD24" s="125"/>
      <c r="DE24" s="32"/>
      <c r="DF24" s="32"/>
      <c r="DG24" s="125"/>
      <c r="DH24" s="32"/>
      <c r="DI24" s="32"/>
      <c r="DJ24" s="125"/>
      <c r="DK24" s="32"/>
      <c r="DL24" s="32"/>
    </row>
    <row r="25" spans="1:116" s="31" customFormat="1" ht="12" customHeight="1" x14ac:dyDescent="0.9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5"/>
      <c r="AM25" s="205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185"/>
      <c r="BF25" s="204"/>
      <c r="BG25" s="184"/>
      <c r="BH25" s="185"/>
      <c r="BI25" s="160"/>
      <c r="BJ25" s="160"/>
      <c r="BK25" s="161"/>
      <c r="BL25" s="160"/>
      <c r="BM25" s="160"/>
      <c r="BN25" s="161"/>
      <c r="BO25" s="184"/>
      <c r="BP25" s="184"/>
      <c r="BQ25" s="185"/>
      <c r="BR25" s="184"/>
      <c r="BS25" s="184"/>
      <c r="BT25" s="185"/>
      <c r="BU25" s="184"/>
      <c r="BV25" s="184"/>
      <c r="BW25" s="185"/>
      <c r="BX25" s="184"/>
      <c r="BY25" s="184"/>
      <c r="BZ25" s="185"/>
      <c r="CA25" s="185"/>
      <c r="CB25" s="185"/>
      <c r="CC25" s="191"/>
      <c r="CD25" s="191"/>
      <c r="CE25" s="191"/>
      <c r="CF25" s="191"/>
      <c r="CN25" s="138"/>
      <c r="CO25" s="125"/>
      <c r="CP25" s="32"/>
      <c r="CQ25" s="32"/>
      <c r="CR25" s="125"/>
      <c r="CS25" s="32"/>
      <c r="CT25" s="32"/>
      <c r="CU25" s="125"/>
      <c r="CV25" s="32"/>
      <c r="CW25" s="32"/>
      <c r="CX25" s="125"/>
      <c r="CY25" s="32"/>
      <c r="CZ25" s="32"/>
      <c r="DA25" s="125"/>
      <c r="DB25" s="32"/>
      <c r="DC25" s="32"/>
      <c r="DD25" s="125"/>
      <c r="DE25" s="32"/>
      <c r="DF25" s="32"/>
      <c r="DG25" s="125"/>
      <c r="DH25" s="32"/>
      <c r="DI25" s="32"/>
      <c r="DJ25" s="125"/>
      <c r="DK25" s="32"/>
      <c r="DL25" s="32"/>
    </row>
    <row r="26" spans="1:116" s="30" customFormat="1" ht="64.5" x14ac:dyDescent="0.9">
      <c r="A26" s="204"/>
      <c r="B26" s="204"/>
      <c r="C26" s="204" t="s">
        <v>7</v>
      </c>
      <c r="D26" s="204"/>
      <c r="E26" s="204"/>
      <c r="F26" s="204"/>
      <c r="G26" s="184"/>
      <c r="H26" s="331"/>
      <c r="I26" s="196" t="s">
        <v>91</v>
      </c>
      <c r="J26" s="204" t="s">
        <v>4</v>
      </c>
      <c r="K26" s="184"/>
      <c r="L26" s="184"/>
      <c r="M26" s="18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5"/>
      <c r="AM26" s="203" t="s">
        <v>1</v>
      </c>
      <c r="AN26" s="196" t="s">
        <v>91</v>
      </c>
      <c r="AO26" s="204" t="s">
        <v>59</v>
      </c>
      <c r="AP26" s="184"/>
      <c r="AQ26" s="204"/>
      <c r="AR26" s="204"/>
      <c r="AS26" s="204"/>
      <c r="AT26" s="204"/>
      <c r="AU26" s="204"/>
      <c r="AV26" s="204"/>
      <c r="AW26" s="204"/>
      <c r="AX26" s="184"/>
      <c r="AY26" s="205"/>
      <c r="AZ26" s="205"/>
      <c r="BA26" s="205"/>
      <c r="BB26" s="205"/>
      <c r="BC26" s="205" t="s">
        <v>90</v>
      </c>
      <c r="BD26" s="196" t="s">
        <v>91</v>
      </c>
      <c r="BE26" s="185" t="s">
        <v>89</v>
      </c>
      <c r="BF26" s="204"/>
      <c r="BG26" s="184"/>
      <c r="BH26" s="185"/>
      <c r="BI26" s="160"/>
      <c r="BJ26" s="160"/>
      <c r="BK26" s="161"/>
      <c r="BL26" s="206"/>
      <c r="BM26" s="206" t="s">
        <v>60</v>
      </c>
      <c r="BN26" s="170" t="s">
        <v>91</v>
      </c>
      <c r="BO26" s="204" t="s">
        <v>61</v>
      </c>
      <c r="BP26" s="184"/>
      <c r="BQ26" s="185"/>
      <c r="BR26" s="184"/>
      <c r="BS26" s="184"/>
      <c r="BT26" s="185"/>
      <c r="BU26" s="184"/>
      <c r="BV26" s="184"/>
      <c r="BW26" s="185"/>
      <c r="BX26" s="184"/>
      <c r="BY26" s="184"/>
      <c r="BZ26" s="185"/>
      <c r="CA26" s="185"/>
      <c r="CB26" s="185"/>
      <c r="CC26" s="191"/>
      <c r="CD26" s="191"/>
      <c r="CE26" s="191"/>
      <c r="CF26" s="191"/>
      <c r="CN26" s="38"/>
      <c r="CO26" s="126"/>
      <c r="CP26" s="33"/>
      <c r="CQ26" s="33"/>
      <c r="CR26" s="126"/>
      <c r="CS26" s="33"/>
      <c r="CT26" s="33"/>
      <c r="CU26" s="126"/>
      <c r="CV26" s="33"/>
      <c r="CW26" s="33"/>
      <c r="CX26" s="126"/>
      <c r="CY26" s="33"/>
      <c r="CZ26" s="33"/>
      <c r="DA26" s="126"/>
      <c r="DB26" s="33"/>
      <c r="DC26" s="33"/>
      <c r="DD26" s="126"/>
      <c r="DE26" s="33"/>
      <c r="DF26" s="33"/>
      <c r="DG26" s="126"/>
      <c r="DH26" s="33"/>
      <c r="DI26" s="33"/>
      <c r="DJ26" s="126"/>
      <c r="DK26" s="33"/>
      <c r="DL26" s="33"/>
    </row>
    <row r="27" spans="1:116" s="30" customFormat="1" ht="345" customHeight="1" x14ac:dyDescent="0.9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5"/>
      <c r="AM27" s="205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185"/>
      <c r="BF27" s="204"/>
      <c r="BG27" s="184"/>
      <c r="BH27" s="185"/>
      <c r="BI27" s="160"/>
      <c r="BJ27" s="160"/>
      <c r="BK27" s="161"/>
      <c r="BL27" s="160"/>
      <c r="BM27" s="160"/>
      <c r="BN27" s="161"/>
      <c r="BO27" s="184"/>
      <c r="BP27" s="184"/>
      <c r="BQ27" s="185"/>
      <c r="BR27" s="184"/>
      <c r="BS27" s="184"/>
      <c r="BT27" s="185"/>
      <c r="BU27" s="184"/>
      <c r="BV27" s="184"/>
      <c r="BW27" s="185"/>
      <c r="BX27" s="184"/>
      <c r="BY27" s="184"/>
      <c r="BZ27" s="185"/>
      <c r="CA27" s="185"/>
      <c r="CB27" s="185"/>
      <c r="CC27" s="191"/>
      <c r="CD27" s="191"/>
      <c r="CE27" s="191"/>
      <c r="CF27" s="191"/>
      <c r="CN27" s="38"/>
      <c r="CO27" s="126"/>
      <c r="CP27" s="33"/>
      <c r="CQ27" s="33"/>
      <c r="CR27" s="126"/>
      <c r="CS27" s="33"/>
      <c r="CT27" s="33"/>
      <c r="CU27" s="126"/>
      <c r="CV27" s="33"/>
      <c r="CW27" s="33"/>
      <c r="CX27" s="126"/>
      <c r="CY27" s="33"/>
      <c r="CZ27" s="33"/>
      <c r="DA27" s="126"/>
      <c r="DB27" s="33"/>
      <c r="DC27" s="33"/>
      <c r="DD27" s="126"/>
      <c r="DE27" s="33"/>
      <c r="DF27" s="33"/>
      <c r="DG27" s="126"/>
      <c r="DH27" s="33"/>
      <c r="DI27" s="33"/>
      <c r="DJ27" s="126"/>
      <c r="DK27" s="33"/>
      <c r="DL27" s="33"/>
    </row>
    <row r="28" spans="1:116" s="30" customFormat="1" ht="90.75" customHeight="1" x14ac:dyDescent="0.9">
      <c r="A28" s="204"/>
      <c r="B28" s="204"/>
      <c r="C28" s="204"/>
      <c r="D28" s="204"/>
      <c r="E28" s="204"/>
      <c r="F28" s="204"/>
      <c r="G28" s="204"/>
      <c r="H28" s="332" t="s">
        <v>0</v>
      </c>
      <c r="I28" s="196" t="s">
        <v>91</v>
      </c>
      <c r="J28" s="204" t="s">
        <v>65</v>
      </c>
      <c r="K28" s="184"/>
      <c r="L28" s="184"/>
      <c r="M28" s="18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5"/>
      <c r="AM28" s="205" t="s">
        <v>62</v>
      </c>
      <c r="AN28" s="196" t="s">
        <v>91</v>
      </c>
      <c r="AO28" s="204" t="s">
        <v>66</v>
      </c>
      <c r="AP28" s="184"/>
      <c r="AQ28" s="204"/>
      <c r="AR28" s="204"/>
      <c r="AS28" s="204"/>
      <c r="AT28" s="204"/>
      <c r="AU28" s="204"/>
      <c r="AV28" s="204"/>
      <c r="AW28" s="204"/>
      <c r="AX28" s="184"/>
      <c r="AY28" s="205"/>
      <c r="AZ28" s="205"/>
      <c r="BA28" s="205"/>
      <c r="BB28" s="205"/>
      <c r="BC28" s="205" t="s">
        <v>64</v>
      </c>
      <c r="BD28" s="196" t="s">
        <v>91</v>
      </c>
      <c r="BE28" s="185" t="s">
        <v>63</v>
      </c>
      <c r="BF28" s="204"/>
      <c r="BG28" s="184"/>
      <c r="BH28" s="185"/>
      <c r="BI28" s="160"/>
      <c r="BJ28" s="160"/>
      <c r="BK28" s="161"/>
      <c r="BL28" s="160"/>
      <c r="BM28" s="160"/>
      <c r="BN28" s="161"/>
      <c r="BO28" s="184"/>
      <c r="BP28" s="184"/>
      <c r="BQ28" s="185"/>
      <c r="BR28" s="184"/>
      <c r="BS28" s="184"/>
      <c r="BT28" s="185"/>
      <c r="BU28" s="184"/>
      <c r="BV28" s="184"/>
      <c r="BW28" s="185"/>
      <c r="BX28" s="184"/>
      <c r="BY28" s="184"/>
      <c r="BZ28" s="185"/>
      <c r="CA28" s="185"/>
      <c r="CB28" s="185"/>
      <c r="CC28" s="191"/>
      <c r="CD28" s="191"/>
      <c r="CE28" s="191"/>
      <c r="CF28" s="191"/>
      <c r="CN28" s="38"/>
      <c r="CO28" s="126"/>
      <c r="CP28" s="33"/>
      <c r="CQ28" s="33"/>
      <c r="CR28" s="126"/>
      <c r="CS28" s="33"/>
      <c r="CT28" s="33"/>
      <c r="CU28" s="126"/>
      <c r="CV28" s="33"/>
      <c r="CW28" s="33"/>
      <c r="CX28" s="126"/>
      <c r="CY28" s="33"/>
      <c r="CZ28" s="33"/>
      <c r="DA28" s="126"/>
      <c r="DB28" s="33"/>
      <c r="DC28" s="33"/>
      <c r="DD28" s="126"/>
      <c r="DE28" s="33"/>
      <c r="DF28" s="33"/>
      <c r="DG28" s="126"/>
      <c r="DH28" s="33"/>
      <c r="DI28" s="33"/>
      <c r="DJ28" s="126"/>
      <c r="DK28" s="33"/>
      <c r="DL28" s="33"/>
    </row>
    <row r="29" spans="1:116" s="31" customFormat="1" ht="259.5" customHeight="1" x14ac:dyDescent="0.9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5"/>
      <c r="AM29" s="205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185"/>
      <c r="BF29" s="204"/>
      <c r="BG29" s="184"/>
      <c r="BH29" s="185"/>
      <c r="BI29" s="160"/>
      <c r="BJ29" s="160"/>
      <c r="BK29" s="161"/>
      <c r="BL29" s="160"/>
      <c r="BM29" s="160"/>
      <c r="BN29" s="161"/>
      <c r="BO29" s="184"/>
      <c r="BP29" s="184"/>
      <c r="BQ29" s="185"/>
      <c r="BR29" s="184"/>
      <c r="BS29" s="184"/>
      <c r="BT29" s="185"/>
      <c r="BU29" s="184"/>
      <c r="BV29" s="184"/>
      <c r="BW29" s="185"/>
      <c r="BX29" s="184"/>
      <c r="BY29" s="184"/>
      <c r="BZ29" s="185"/>
      <c r="CA29" s="185"/>
      <c r="CB29" s="185"/>
      <c r="CC29" s="191"/>
      <c r="CD29" s="191"/>
      <c r="CE29" s="191"/>
      <c r="CF29" s="191"/>
      <c r="CN29" s="138"/>
      <c r="CO29" s="125"/>
      <c r="CP29" s="32"/>
      <c r="CQ29" s="32"/>
      <c r="CR29" s="125"/>
      <c r="CS29" s="32"/>
      <c r="CT29" s="32"/>
      <c r="CU29" s="125"/>
      <c r="CV29" s="32"/>
      <c r="CW29" s="32"/>
      <c r="CX29" s="125"/>
      <c r="CY29" s="32"/>
      <c r="CZ29" s="32"/>
      <c r="DA29" s="125"/>
      <c r="DB29" s="32"/>
      <c r="DC29" s="32"/>
      <c r="DD29" s="125"/>
      <c r="DE29" s="32"/>
      <c r="DF29" s="32"/>
      <c r="DG29" s="125"/>
      <c r="DH29" s="32"/>
      <c r="DI29" s="32"/>
      <c r="DJ29" s="125"/>
      <c r="DK29" s="32"/>
      <c r="DL29" s="32"/>
    </row>
    <row r="30" spans="1:116" s="31" customFormat="1" ht="203.25" customHeight="1" x14ac:dyDescent="0.9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5"/>
      <c r="AM30" s="205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185"/>
      <c r="BF30" s="204"/>
      <c r="BG30" s="184"/>
      <c r="BH30" s="185"/>
      <c r="BI30" s="160"/>
      <c r="BJ30" s="160"/>
      <c r="BK30" s="161"/>
      <c r="BL30" s="160"/>
      <c r="BM30" s="160"/>
      <c r="BN30" s="161"/>
      <c r="BO30" s="184"/>
      <c r="BP30" s="184"/>
      <c r="BQ30" s="185"/>
      <c r="BR30" s="184"/>
      <c r="BS30" s="184"/>
      <c r="BT30" s="185"/>
      <c r="BU30" s="184"/>
      <c r="BV30" s="184"/>
      <c r="BW30" s="185"/>
      <c r="BX30" s="184"/>
      <c r="BY30" s="184"/>
      <c r="BZ30" s="185"/>
      <c r="CA30" s="185"/>
      <c r="CB30" s="185"/>
      <c r="CC30" s="191"/>
      <c r="CD30" s="191"/>
      <c r="CE30" s="191"/>
      <c r="CF30" s="191"/>
      <c r="CN30" s="138"/>
      <c r="CO30" s="125"/>
      <c r="CP30" s="32"/>
      <c r="CQ30" s="32"/>
      <c r="CR30" s="125"/>
      <c r="CS30" s="32"/>
      <c r="CT30" s="32"/>
      <c r="CU30" s="125"/>
      <c r="CV30" s="32"/>
      <c r="CW30" s="32"/>
      <c r="CX30" s="125"/>
      <c r="CY30" s="32"/>
      <c r="CZ30" s="32"/>
      <c r="DA30" s="125"/>
      <c r="DB30" s="32"/>
      <c r="DC30" s="32"/>
      <c r="DD30" s="125"/>
      <c r="DE30" s="32"/>
      <c r="DF30" s="32"/>
      <c r="DG30" s="125"/>
      <c r="DH30" s="32"/>
      <c r="DI30" s="32"/>
      <c r="DJ30" s="125"/>
      <c r="DK30" s="32"/>
      <c r="DL30" s="32"/>
    </row>
    <row r="31" spans="1:116" s="87" customFormat="1" ht="60.75" customHeight="1" x14ac:dyDescent="0.9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333"/>
      <c r="AM31" s="333"/>
      <c r="AN31" s="207"/>
      <c r="AO31" s="207"/>
      <c r="AP31" s="207"/>
      <c r="AQ31" s="207"/>
      <c r="AR31" s="207"/>
      <c r="AS31" s="207"/>
      <c r="AT31" s="207"/>
      <c r="AU31" s="208" t="s">
        <v>35</v>
      </c>
      <c r="AV31" s="207"/>
      <c r="AW31" s="207"/>
      <c r="AX31" s="207"/>
      <c r="AY31" s="207"/>
      <c r="AZ31" s="207"/>
      <c r="BA31" s="207"/>
      <c r="BB31" s="207"/>
      <c r="BC31" s="207"/>
      <c r="BD31" s="207"/>
      <c r="BE31" s="209"/>
      <c r="BF31" s="207"/>
      <c r="BG31" s="210"/>
      <c r="BH31" s="209"/>
      <c r="BI31" s="211"/>
      <c r="BJ31" s="211"/>
      <c r="BK31" s="212"/>
      <c r="BL31" s="211"/>
      <c r="BM31" s="211"/>
      <c r="BN31" s="212"/>
      <c r="BO31" s="210"/>
      <c r="BP31" s="210"/>
      <c r="BQ31" s="209"/>
      <c r="BR31" s="210"/>
      <c r="BS31" s="210"/>
      <c r="BT31" s="209"/>
      <c r="BU31" s="210"/>
      <c r="BV31" s="210"/>
      <c r="BW31" s="209"/>
      <c r="BX31" s="210"/>
      <c r="BY31" s="210"/>
      <c r="BZ31" s="209"/>
      <c r="CA31" s="209"/>
      <c r="CB31" s="209"/>
      <c r="CC31" s="213"/>
      <c r="CD31" s="213"/>
      <c r="CE31" s="213"/>
      <c r="CF31" s="213"/>
      <c r="CO31" s="127"/>
      <c r="CP31" s="88"/>
      <c r="CQ31" s="88"/>
      <c r="CR31" s="127"/>
      <c r="CS31" s="88"/>
      <c r="CT31" s="88"/>
      <c r="CU31" s="127"/>
      <c r="CV31" s="88"/>
      <c r="CW31" s="88"/>
      <c r="CX31" s="127"/>
      <c r="CY31" s="88"/>
      <c r="CZ31" s="88"/>
      <c r="DA31" s="127"/>
      <c r="DB31" s="88"/>
      <c r="DC31" s="88"/>
      <c r="DD31" s="127"/>
      <c r="DE31" s="88"/>
      <c r="DF31" s="88"/>
      <c r="DG31" s="127"/>
      <c r="DH31" s="88"/>
      <c r="DI31" s="88"/>
      <c r="DJ31" s="127"/>
      <c r="DK31" s="88"/>
      <c r="DL31" s="88"/>
    </row>
    <row r="32" spans="1:116" s="87" customFormat="1" ht="60.75" customHeight="1" x14ac:dyDescent="0.9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333"/>
      <c r="AM32" s="333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9"/>
      <c r="BF32" s="207"/>
      <c r="BG32" s="210"/>
      <c r="BH32" s="209"/>
      <c r="BI32" s="211"/>
      <c r="BJ32" s="211"/>
      <c r="BK32" s="212"/>
      <c r="BL32" s="211"/>
      <c r="BM32" s="211"/>
      <c r="BN32" s="212"/>
      <c r="BO32" s="210"/>
      <c r="BP32" s="210"/>
      <c r="BQ32" s="209"/>
      <c r="BR32" s="210"/>
      <c r="BS32" s="210"/>
      <c r="BT32" s="209"/>
      <c r="BU32" s="210"/>
      <c r="BV32" s="210"/>
      <c r="BW32" s="209"/>
      <c r="BX32" s="210"/>
      <c r="BY32" s="210"/>
      <c r="BZ32" s="209"/>
      <c r="CA32" s="209"/>
      <c r="CB32" s="209"/>
      <c r="CC32" s="213"/>
      <c r="CD32" s="213"/>
      <c r="CE32" s="213"/>
      <c r="CF32" s="213"/>
      <c r="CO32" s="127"/>
      <c r="CP32" s="88"/>
      <c r="CQ32" s="88"/>
      <c r="CR32" s="127"/>
      <c r="CS32" s="88"/>
      <c r="CT32" s="88"/>
      <c r="CU32" s="127"/>
      <c r="CV32" s="88"/>
      <c r="CW32" s="88"/>
      <c r="CX32" s="127"/>
      <c r="CY32" s="88"/>
      <c r="CZ32" s="88"/>
      <c r="DA32" s="127"/>
      <c r="DB32" s="88"/>
      <c r="DC32" s="88"/>
      <c r="DD32" s="127"/>
      <c r="DE32" s="88"/>
      <c r="DF32" s="88"/>
      <c r="DG32" s="127"/>
      <c r="DH32" s="88"/>
      <c r="DI32" s="88"/>
      <c r="DJ32" s="127"/>
      <c r="DK32" s="88"/>
      <c r="DL32" s="88"/>
    </row>
    <row r="33" spans="1:136" s="86" customFormat="1" ht="57" customHeight="1" x14ac:dyDescent="0.85">
      <c r="A33" s="460" t="s">
        <v>95</v>
      </c>
      <c r="B33" s="460" t="s">
        <v>107</v>
      </c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87" t="s">
        <v>8</v>
      </c>
      <c r="U33" s="487"/>
      <c r="V33" s="215"/>
      <c r="W33" s="215"/>
      <c r="X33" s="215"/>
      <c r="Y33" s="215"/>
      <c r="Z33" s="215"/>
      <c r="AA33" s="215"/>
      <c r="AB33" s="215"/>
      <c r="AC33" s="334"/>
      <c r="AD33" s="215"/>
      <c r="AE33" s="335"/>
      <c r="AF33" s="215"/>
      <c r="AG33" s="215"/>
      <c r="AH33" s="215"/>
      <c r="AI33" s="215"/>
      <c r="AJ33" s="215"/>
      <c r="AK33" s="215"/>
      <c r="AL33" s="487" t="s">
        <v>9</v>
      </c>
      <c r="AM33" s="487"/>
      <c r="AN33" s="478" t="s">
        <v>10</v>
      </c>
      <c r="AO33" s="478"/>
      <c r="AP33" s="478"/>
      <c r="AQ33" s="478"/>
      <c r="AR33" s="478"/>
      <c r="AS33" s="478"/>
      <c r="AT33" s="478"/>
      <c r="AU33" s="478"/>
      <c r="AV33" s="478"/>
      <c r="AW33" s="478"/>
      <c r="AX33" s="478"/>
      <c r="AY33" s="478"/>
      <c r="AZ33" s="226"/>
      <c r="BA33" s="226"/>
      <c r="BB33" s="226"/>
      <c r="BC33" s="504" t="s">
        <v>34</v>
      </c>
      <c r="BD33" s="505"/>
      <c r="BE33" s="505"/>
      <c r="BF33" s="505"/>
      <c r="BG33" s="505"/>
      <c r="BH33" s="505"/>
      <c r="BI33" s="505"/>
      <c r="BJ33" s="505"/>
      <c r="BK33" s="505"/>
      <c r="BL33" s="505"/>
      <c r="BM33" s="505"/>
      <c r="BN33" s="505"/>
      <c r="BO33" s="505"/>
      <c r="BP33" s="505"/>
      <c r="BQ33" s="505"/>
      <c r="BR33" s="505"/>
      <c r="BS33" s="505"/>
      <c r="BT33" s="505"/>
      <c r="BU33" s="505"/>
      <c r="BV33" s="505"/>
      <c r="BW33" s="505"/>
      <c r="BX33" s="505"/>
      <c r="BY33" s="505"/>
      <c r="BZ33" s="506"/>
      <c r="CA33" s="502" t="s">
        <v>22</v>
      </c>
      <c r="CB33" s="503"/>
      <c r="CC33" s="490" t="s">
        <v>96</v>
      </c>
      <c r="CD33" s="490"/>
      <c r="CE33" s="490"/>
      <c r="CF33" s="490"/>
      <c r="CO33" s="103"/>
      <c r="CP33" s="95"/>
      <c r="CQ33" s="95"/>
      <c r="CR33" s="103"/>
      <c r="CS33" s="95"/>
      <c r="CT33" s="95"/>
      <c r="CU33" s="103"/>
      <c r="CV33" s="95"/>
      <c r="CW33" s="95"/>
      <c r="CX33" s="103"/>
      <c r="CY33" s="95"/>
      <c r="CZ33" s="95"/>
      <c r="DA33" s="103"/>
      <c r="DB33" s="95"/>
      <c r="DC33" s="95"/>
      <c r="DD33" s="103"/>
      <c r="DE33" s="95"/>
      <c r="DF33" s="95"/>
      <c r="DG33" s="103"/>
      <c r="DH33" s="95"/>
      <c r="DI33" s="95"/>
      <c r="DJ33" s="103"/>
      <c r="DK33" s="95"/>
      <c r="DL33" s="95"/>
    </row>
    <row r="34" spans="1:136" s="86" customFormat="1" ht="48.75" customHeight="1" x14ac:dyDescent="0.85">
      <c r="A34" s="478"/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87"/>
      <c r="U34" s="487"/>
      <c r="V34" s="215"/>
      <c r="W34" s="215"/>
      <c r="X34" s="215"/>
      <c r="Y34" s="215"/>
      <c r="Z34" s="215"/>
      <c r="AA34" s="215"/>
      <c r="AB34" s="215"/>
      <c r="AC34" s="334"/>
      <c r="AD34" s="215"/>
      <c r="AE34" s="335"/>
      <c r="AF34" s="215"/>
      <c r="AG34" s="215"/>
      <c r="AH34" s="215"/>
      <c r="AI34" s="215"/>
      <c r="AJ34" s="215"/>
      <c r="AK34" s="215"/>
      <c r="AL34" s="487"/>
      <c r="AM34" s="487"/>
      <c r="AN34" s="487" t="s">
        <v>5</v>
      </c>
      <c r="AO34" s="487"/>
      <c r="AP34" s="487" t="s">
        <v>11</v>
      </c>
      <c r="AQ34" s="487"/>
      <c r="AR34" s="433" t="s">
        <v>12</v>
      </c>
      <c r="AS34" s="433"/>
      <c r="AT34" s="433"/>
      <c r="AU34" s="433"/>
      <c r="AV34" s="433"/>
      <c r="AW34" s="433"/>
      <c r="AX34" s="433"/>
      <c r="AY34" s="433"/>
      <c r="AZ34" s="214"/>
      <c r="BA34" s="214"/>
      <c r="BB34" s="214"/>
      <c r="BC34" s="433" t="s">
        <v>14</v>
      </c>
      <c r="BD34" s="433"/>
      <c r="BE34" s="433"/>
      <c r="BF34" s="433"/>
      <c r="BG34" s="433"/>
      <c r="BH34" s="433"/>
      <c r="BI34" s="433" t="s">
        <v>15</v>
      </c>
      <c r="BJ34" s="433"/>
      <c r="BK34" s="433"/>
      <c r="BL34" s="433"/>
      <c r="BM34" s="433"/>
      <c r="BN34" s="433"/>
      <c r="BO34" s="433" t="s">
        <v>16</v>
      </c>
      <c r="BP34" s="433"/>
      <c r="BQ34" s="433"/>
      <c r="BR34" s="433"/>
      <c r="BS34" s="433"/>
      <c r="BT34" s="433"/>
      <c r="BU34" s="433" t="s">
        <v>139</v>
      </c>
      <c r="BV34" s="433"/>
      <c r="BW34" s="433"/>
      <c r="BX34" s="433"/>
      <c r="BY34" s="433"/>
      <c r="BZ34" s="433"/>
      <c r="CA34" s="502"/>
      <c r="CB34" s="503"/>
      <c r="CC34" s="490"/>
      <c r="CD34" s="490"/>
      <c r="CE34" s="490"/>
      <c r="CF34" s="490"/>
      <c r="CO34" s="103"/>
      <c r="CP34" s="95"/>
      <c r="CQ34" s="95"/>
      <c r="CR34" s="103"/>
      <c r="CS34" s="95"/>
      <c r="CT34" s="95"/>
      <c r="CU34" s="103"/>
      <c r="CV34" s="95"/>
      <c r="CW34" s="95"/>
      <c r="CX34" s="103"/>
      <c r="CY34" s="95"/>
      <c r="CZ34" s="95"/>
      <c r="DA34" s="103"/>
      <c r="DB34" s="95"/>
      <c r="DC34" s="95"/>
      <c r="DD34" s="103"/>
      <c r="DE34" s="95"/>
      <c r="DF34" s="95"/>
      <c r="DG34" s="103"/>
      <c r="DH34" s="95"/>
      <c r="DI34" s="95"/>
      <c r="DJ34" s="103"/>
      <c r="DK34" s="95"/>
      <c r="DL34" s="95"/>
    </row>
    <row r="35" spans="1:136" s="86" customFormat="1" ht="105.75" customHeight="1" x14ac:dyDescent="0.85">
      <c r="A35" s="478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87"/>
      <c r="U35" s="487"/>
      <c r="V35" s="215"/>
      <c r="W35" s="215"/>
      <c r="X35" s="215"/>
      <c r="Y35" s="215"/>
      <c r="Z35" s="215"/>
      <c r="AA35" s="215"/>
      <c r="AB35" s="215"/>
      <c r="AC35" s="334"/>
      <c r="AD35" s="215"/>
      <c r="AE35" s="335"/>
      <c r="AF35" s="215"/>
      <c r="AG35" s="215"/>
      <c r="AH35" s="215"/>
      <c r="AI35" s="215"/>
      <c r="AJ35" s="215"/>
      <c r="AK35" s="215"/>
      <c r="AL35" s="487"/>
      <c r="AM35" s="487"/>
      <c r="AN35" s="487"/>
      <c r="AO35" s="487"/>
      <c r="AP35" s="487"/>
      <c r="AQ35" s="487"/>
      <c r="AR35" s="487" t="s">
        <v>13</v>
      </c>
      <c r="AS35" s="487"/>
      <c r="AT35" s="487" t="s">
        <v>97</v>
      </c>
      <c r="AU35" s="487"/>
      <c r="AV35" s="487" t="s">
        <v>98</v>
      </c>
      <c r="AW35" s="487"/>
      <c r="AX35" s="487" t="s">
        <v>70</v>
      </c>
      <c r="AY35" s="487"/>
      <c r="AZ35" s="453" t="s">
        <v>254</v>
      </c>
      <c r="BA35" s="453"/>
      <c r="BB35" s="453"/>
      <c r="BC35" s="453" t="s">
        <v>280</v>
      </c>
      <c r="BD35" s="433"/>
      <c r="BE35" s="433"/>
      <c r="BF35" s="453" t="s">
        <v>271</v>
      </c>
      <c r="BG35" s="433"/>
      <c r="BH35" s="433"/>
      <c r="BI35" s="453" t="s">
        <v>153</v>
      </c>
      <c r="BJ35" s="433"/>
      <c r="BK35" s="433"/>
      <c r="BL35" s="453" t="s">
        <v>270</v>
      </c>
      <c r="BM35" s="433"/>
      <c r="BN35" s="433"/>
      <c r="BO35" s="453" t="s">
        <v>154</v>
      </c>
      <c r="BP35" s="433"/>
      <c r="BQ35" s="433"/>
      <c r="BR35" s="453" t="s">
        <v>272</v>
      </c>
      <c r="BS35" s="433"/>
      <c r="BT35" s="433"/>
      <c r="BU35" s="453" t="s">
        <v>273</v>
      </c>
      <c r="BV35" s="433"/>
      <c r="BW35" s="433"/>
      <c r="BX35" s="453" t="s">
        <v>320</v>
      </c>
      <c r="BY35" s="433"/>
      <c r="BZ35" s="433"/>
      <c r="CA35" s="502"/>
      <c r="CB35" s="503"/>
      <c r="CC35" s="490"/>
      <c r="CD35" s="490"/>
      <c r="CE35" s="490"/>
      <c r="CF35" s="490"/>
      <c r="CO35" s="103"/>
      <c r="CP35" s="95"/>
      <c r="CQ35" s="95"/>
      <c r="CR35" s="103"/>
      <c r="CS35" s="95"/>
      <c r="CT35" s="95"/>
      <c r="CU35" s="103"/>
      <c r="CV35" s="95"/>
      <c r="CW35" s="95"/>
      <c r="CX35" s="103"/>
      <c r="CY35" s="95"/>
      <c r="CZ35" s="95"/>
      <c r="DA35" s="103"/>
      <c r="DB35" s="95"/>
      <c r="DC35" s="95"/>
      <c r="DD35" s="103"/>
      <c r="DE35" s="95"/>
      <c r="DF35" s="95"/>
      <c r="DG35" s="103"/>
      <c r="DH35" s="95"/>
      <c r="DI35" s="95"/>
      <c r="DJ35" s="103"/>
      <c r="DK35" s="95"/>
      <c r="DL35" s="95"/>
    </row>
    <row r="36" spans="1:136" s="86" customFormat="1" ht="290.10000000000002" customHeight="1" x14ac:dyDescent="0.85">
      <c r="A36" s="478"/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87"/>
      <c r="U36" s="487"/>
      <c r="V36" s="215"/>
      <c r="W36" s="215"/>
      <c r="X36" s="215"/>
      <c r="Y36" s="215"/>
      <c r="Z36" s="215"/>
      <c r="AA36" s="215"/>
      <c r="AB36" s="215"/>
      <c r="AC36" s="334"/>
      <c r="AD36" s="215"/>
      <c r="AE36" s="335"/>
      <c r="AF36" s="215"/>
      <c r="AG36" s="215"/>
      <c r="AH36" s="215"/>
      <c r="AI36" s="215"/>
      <c r="AJ36" s="215"/>
      <c r="AK36" s="215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 s="487"/>
      <c r="AW36" s="487"/>
      <c r="AX36" s="487"/>
      <c r="AY36" s="487"/>
      <c r="AZ36" s="215" t="s">
        <v>3</v>
      </c>
      <c r="BA36" s="215" t="s">
        <v>17</v>
      </c>
      <c r="BB36" s="215" t="s">
        <v>18</v>
      </c>
      <c r="BC36" s="215" t="s">
        <v>3</v>
      </c>
      <c r="BD36" s="215" t="s">
        <v>17</v>
      </c>
      <c r="BE36" s="216" t="s">
        <v>18</v>
      </c>
      <c r="BF36" s="215" t="s">
        <v>3</v>
      </c>
      <c r="BG36" s="215" t="s">
        <v>17</v>
      </c>
      <c r="BH36" s="216" t="s">
        <v>18</v>
      </c>
      <c r="BI36" s="215" t="s">
        <v>3</v>
      </c>
      <c r="BJ36" s="215" t="s">
        <v>17</v>
      </c>
      <c r="BK36" s="216" t="s">
        <v>18</v>
      </c>
      <c r="BL36" s="215" t="s">
        <v>3</v>
      </c>
      <c r="BM36" s="215" t="s">
        <v>17</v>
      </c>
      <c r="BN36" s="216" t="s">
        <v>18</v>
      </c>
      <c r="BO36" s="215" t="s">
        <v>3</v>
      </c>
      <c r="BP36" s="215" t="s">
        <v>17</v>
      </c>
      <c r="BQ36" s="216" t="s">
        <v>18</v>
      </c>
      <c r="BR36" s="215" t="s">
        <v>3</v>
      </c>
      <c r="BS36" s="215" t="s">
        <v>17</v>
      </c>
      <c r="BT36" s="216" t="s">
        <v>18</v>
      </c>
      <c r="BU36" s="215" t="s">
        <v>3</v>
      </c>
      <c r="BV36" s="215" t="s">
        <v>17</v>
      </c>
      <c r="BW36" s="216" t="s">
        <v>18</v>
      </c>
      <c r="BX36" s="215" t="s">
        <v>3</v>
      </c>
      <c r="BY36" s="215" t="s">
        <v>17</v>
      </c>
      <c r="BZ36" s="216" t="s">
        <v>18</v>
      </c>
      <c r="CA36" s="502"/>
      <c r="CB36" s="503"/>
      <c r="CC36" s="490"/>
      <c r="CD36" s="490"/>
      <c r="CE36" s="490"/>
      <c r="CF36" s="490"/>
      <c r="CO36" s="103"/>
      <c r="CP36" s="95"/>
      <c r="CQ36" s="95"/>
      <c r="CR36" s="103"/>
      <c r="CS36" s="95"/>
      <c r="CT36" s="95"/>
      <c r="CU36" s="103"/>
      <c r="CV36" s="95"/>
      <c r="CW36" s="95"/>
      <c r="CX36" s="103"/>
      <c r="CY36" s="95"/>
      <c r="CZ36" s="95"/>
      <c r="DA36" s="103"/>
      <c r="DB36" s="95"/>
      <c r="DC36" s="95"/>
      <c r="DD36" s="103"/>
      <c r="DE36" s="95"/>
      <c r="DF36" s="95"/>
      <c r="DG36" s="103"/>
      <c r="DH36" s="95"/>
      <c r="DI36" s="95"/>
      <c r="DJ36" s="103"/>
      <c r="DK36" s="95"/>
      <c r="DL36" s="95"/>
    </row>
    <row r="37" spans="1:136" s="105" customFormat="1" ht="60.75" customHeight="1" x14ac:dyDescent="0.85">
      <c r="A37" s="217" t="s">
        <v>19</v>
      </c>
      <c r="B37" s="442" t="s">
        <v>166</v>
      </c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500"/>
      <c r="U37" s="500"/>
      <c r="V37" s="336">
        <v>1</v>
      </c>
      <c r="W37" s="336">
        <v>2</v>
      </c>
      <c r="X37" s="336">
        <v>3</v>
      </c>
      <c r="Y37" s="336">
        <v>4</v>
      </c>
      <c r="Z37" s="336">
        <v>5</v>
      </c>
      <c r="AA37" s="336">
        <v>6</v>
      </c>
      <c r="AB37" s="336">
        <v>7</v>
      </c>
      <c r="AC37" s="337">
        <v>8</v>
      </c>
      <c r="AD37" s="336">
        <v>1</v>
      </c>
      <c r="AE37" s="338">
        <v>2</v>
      </c>
      <c r="AF37" s="336">
        <v>3</v>
      </c>
      <c r="AG37" s="336">
        <v>4</v>
      </c>
      <c r="AH37" s="336">
        <v>5</v>
      </c>
      <c r="AI37" s="336">
        <v>6</v>
      </c>
      <c r="AJ37" s="336">
        <v>7</v>
      </c>
      <c r="AK37" s="336">
        <v>8</v>
      </c>
      <c r="AL37" s="500"/>
      <c r="AM37" s="500"/>
      <c r="AN37" s="443">
        <f>SUM(AN38:AO68)</f>
        <v>3714</v>
      </c>
      <c r="AO37" s="443"/>
      <c r="AP37" s="443">
        <f>SUM(AP38:AQ68)</f>
        <v>2256</v>
      </c>
      <c r="AQ37" s="443"/>
      <c r="AR37" s="443">
        <f>SUM(AR38:AS68)</f>
        <v>882</v>
      </c>
      <c r="AS37" s="443"/>
      <c r="AT37" s="443">
        <f>SUM(AT38:AU68)</f>
        <v>90</v>
      </c>
      <c r="AU37" s="443"/>
      <c r="AV37" s="443">
        <f>SUM(AV38:AW68)</f>
        <v>1004</v>
      </c>
      <c r="AW37" s="443"/>
      <c r="AX37" s="443">
        <f>SUM(AX38:AY68)</f>
        <v>280</v>
      </c>
      <c r="AY37" s="443"/>
      <c r="AZ37" s="217"/>
      <c r="BA37" s="217"/>
      <c r="BB37" s="218"/>
      <c r="BC37" s="217">
        <f t="shared" ref="BC37:BZ37" si="1">SUM(BC38:BC68)</f>
        <v>740</v>
      </c>
      <c r="BD37" s="217">
        <f t="shared" si="1"/>
        <v>430</v>
      </c>
      <c r="BE37" s="217">
        <f t="shared" si="1"/>
        <v>17</v>
      </c>
      <c r="BF37" s="217">
        <f t="shared" si="1"/>
        <v>328</v>
      </c>
      <c r="BG37" s="217">
        <f t="shared" si="1"/>
        <v>190</v>
      </c>
      <c r="BH37" s="217">
        <f t="shared" si="1"/>
        <v>9</v>
      </c>
      <c r="BI37" s="217">
        <f t="shared" si="1"/>
        <v>314</v>
      </c>
      <c r="BJ37" s="217">
        <f t="shared" si="1"/>
        <v>208</v>
      </c>
      <c r="BK37" s="217">
        <f t="shared" si="1"/>
        <v>9</v>
      </c>
      <c r="BL37" s="217">
        <f t="shared" si="1"/>
        <v>350</v>
      </c>
      <c r="BM37" s="217">
        <f t="shared" si="1"/>
        <v>224</v>
      </c>
      <c r="BN37" s="217">
        <f t="shared" si="1"/>
        <v>8</v>
      </c>
      <c r="BO37" s="217">
        <f t="shared" si="1"/>
        <v>490</v>
      </c>
      <c r="BP37" s="217">
        <f t="shared" si="1"/>
        <v>318</v>
      </c>
      <c r="BQ37" s="217">
        <f t="shared" si="1"/>
        <v>14</v>
      </c>
      <c r="BR37" s="217">
        <f t="shared" si="1"/>
        <v>662</v>
      </c>
      <c r="BS37" s="217">
        <f t="shared" si="1"/>
        <v>424</v>
      </c>
      <c r="BT37" s="217">
        <f t="shared" si="1"/>
        <v>16</v>
      </c>
      <c r="BU37" s="217">
        <f t="shared" si="1"/>
        <v>480</v>
      </c>
      <c r="BV37" s="217">
        <f t="shared" si="1"/>
        <v>276</v>
      </c>
      <c r="BW37" s="217">
        <f t="shared" si="1"/>
        <v>12</v>
      </c>
      <c r="BX37" s="217">
        <f t="shared" si="1"/>
        <v>350</v>
      </c>
      <c r="BY37" s="217">
        <f t="shared" si="1"/>
        <v>186</v>
      </c>
      <c r="BZ37" s="217">
        <f t="shared" si="1"/>
        <v>12</v>
      </c>
      <c r="CA37" s="492">
        <f>SUM(CA38:CB68)</f>
        <v>97</v>
      </c>
      <c r="CB37" s="493"/>
      <c r="CC37" s="443"/>
      <c r="CD37" s="443"/>
      <c r="CE37" s="443"/>
      <c r="CF37" s="443"/>
      <c r="CO37" s="128"/>
      <c r="CP37" s="106"/>
      <c r="CQ37" s="106"/>
      <c r="CR37" s="128"/>
      <c r="CS37" s="106"/>
      <c r="CT37" s="106"/>
      <c r="CU37" s="128"/>
      <c r="CV37" s="106"/>
      <c r="CW37" s="106"/>
      <c r="CX37" s="128"/>
      <c r="CY37" s="106"/>
      <c r="CZ37" s="106"/>
      <c r="DA37" s="128"/>
      <c r="DB37" s="106"/>
      <c r="DC37" s="106"/>
      <c r="DD37" s="128"/>
      <c r="DE37" s="106"/>
      <c r="DF37" s="106"/>
      <c r="DG37" s="128"/>
      <c r="DH37" s="106"/>
      <c r="DI37" s="106"/>
      <c r="DJ37" s="128"/>
      <c r="DK37" s="106"/>
      <c r="DL37" s="106"/>
    </row>
    <row r="38" spans="1:136" s="107" customFormat="1" ht="60.75" customHeight="1" x14ac:dyDescent="0.75">
      <c r="A38" s="339" t="s">
        <v>99</v>
      </c>
      <c r="B38" s="463" t="s">
        <v>346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44"/>
      <c r="U38" s="444"/>
      <c r="V38" s="219"/>
      <c r="W38" s="219"/>
      <c r="X38" s="219"/>
      <c r="Y38" s="219"/>
      <c r="Z38" s="219"/>
      <c r="AA38" s="219"/>
      <c r="AB38" s="219"/>
      <c r="AC38" s="340"/>
      <c r="AD38" s="219"/>
      <c r="AE38" s="341"/>
      <c r="AF38" s="219"/>
      <c r="AG38" s="219"/>
      <c r="AH38" s="219"/>
      <c r="AI38" s="219"/>
      <c r="AJ38" s="219"/>
      <c r="AK38" s="219"/>
      <c r="AL38" s="444"/>
      <c r="AM38" s="444"/>
      <c r="AN38" s="444"/>
      <c r="AO38" s="444"/>
      <c r="AP38" s="444"/>
      <c r="AQ38" s="444"/>
      <c r="AR38" s="444"/>
      <c r="AS38" s="444"/>
      <c r="AT38" s="444"/>
      <c r="AU38" s="444"/>
      <c r="AV38" s="444"/>
      <c r="AW38" s="444"/>
      <c r="AX38" s="444"/>
      <c r="AY38" s="444"/>
      <c r="AZ38" s="219"/>
      <c r="BA38" s="219"/>
      <c r="BB38" s="220"/>
      <c r="BC38" s="219"/>
      <c r="BD38" s="219"/>
      <c r="BE38" s="221"/>
      <c r="BF38" s="219"/>
      <c r="BG38" s="219"/>
      <c r="BH38" s="221"/>
      <c r="BI38" s="219"/>
      <c r="BJ38" s="219"/>
      <c r="BK38" s="221"/>
      <c r="BL38" s="219"/>
      <c r="BM38" s="219"/>
      <c r="BN38" s="221"/>
      <c r="BO38" s="219"/>
      <c r="BP38" s="219"/>
      <c r="BQ38" s="221"/>
      <c r="BR38" s="219"/>
      <c r="BS38" s="219"/>
      <c r="BT38" s="221"/>
      <c r="BU38" s="219"/>
      <c r="BV38" s="219"/>
      <c r="BW38" s="221"/>
      <c r="BX38" s="219"/>
      <c r="BY38" s="219"/>
      <c r="BZ38" s="221"/>
      <c r="CA38" s="445"/>
      <c r="CB38" s="446"/>
      <c r="CC38" s="452"/>
      <c r="CD38" s="452"/>
      <c r="CE38" s="452"/>
      <c r="CF38" s="452"/>
      <c r="CO38" s="129">
        <v>1</v>
      </c>
      <c r="CP38" s="108" t="s">
        <v>237</v>
      </c>
      <c r="CQ38" s="108" t="s">
        <v>238</v>
      </c>
      <c r="CR38" s="129">
        <v>2</v>
      </c>
      <c r="CS38" s="108" t="s">
        <v>237</v>
      </c>
      <c r="CT38" s="108" t="s">
        <v>238</v>
      </c>
      <c r="CU38" s="129">
        <v>3</v>
      </c>
      <c r="CV38" s="108" t="s">
        <v>237</v>
      </c>
      <c r="CW38" s="108" t="s">
        <v>238</v>
      </c>
      <c r="CX38" s="129">
        <v>4</v>
      </c>
      <c r="CY38" s="108" t="s">
        <v>237</v>
      </c>
      <c r="CZ38" s="108" t="s">
        <v>238</v>
      </c>
      <c r="DA38" s="129">
        <v>5</v>
      </c>
      <c r="DB38" s="108" t="s">
        <v>237</v>
      </c>
      <c r="DC38" s="108" t="s">
        <v>238</v>
      </c>
      <c r="DD38" s="129">
        <v>6</v>
      </c>
      <c r="DE38" s="108" t="s">
        <v>237</v>
      </c>
      <c r="DF38" s="108" t="s">
        <v>238</v>
      </c>
      <c r="DG38" s="129">
        <v>7</v>
      </c>
      <c r="DH38" s="108" t="s">
        <v>237</v>
      </c>
      <c r="DI38" s="108" t="s">
        <v>238</v>
      </c>
      <c r="DJ38" s="129">
        <v>8</v>
      </c>
      <c r="DK38" s="108" t="s">
        <v>237</v>
      </c>
      <c r="DL38" s="108" t="s">
        <v>238</v>
      </c>
    </row>
    <row r="39" spans="1:136" s="86" customFormat="1" ht="60.75" customHeight="1" x14ac:dyDescent="0.85">
      <c r="A39" s="342" t="s">
        <v>114</v>
      </c>
      <c r="B39" s="429" t="s">
        <v>109</v>
      </c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8">
        <v>2</v>
      </c>
      <c r="U39" s="428"/>
      <c r="V39" s="222"/>
      <c r="W39" s="222">
        <v>1</v>
      </c>
      <c r="X39" s="222"/>
      <c r="Y39" s="222"/>
      <c r="Z39" s="222"/>
      <c r="AA39" s="222"/>
      <c r="AB39" s="222"/>
      <c r="AC39" s="343"/>
      <c r="AD39" s="222"/>
      <c r="AE39" s="344"/>
      <c r="AF39" s="222"/>
      <c r="AG39" s="222"/>
      <c r="AH39" s="222"/>
      <c r="AI39" s="222"/>
      <c r="AJ39" s="222"/>
      <c r="AK39" s="222"/>
      <c r="AL39" s="428"/>
      <c r="AM39" s="428"/>
      <c r="AN39" s="428">
        <v>144</v>
      </c>
      <c r="AO39" s="428"/>
      <c r="AP39" s="428">
        <v>76</v>
      </c>
      <c r="AQ39" s="428"/>
      <c r="AR39" s="428">
        <v>40</v>
      </c>
      <c r="AS39" s="428"/>
      <c r="AT39" s="428"/>
      <c r="AU39" s="428"/>
      <c r="AV39" s="428"/>
      <c r="AW39" s="428"/>
      <c r="AX39" s="428">
        <v>36</v>
      </c>
      <c r="AY39" s="428"/>
      <c r="AZ39" s="222"/>
      <c r="BA39" s="222"/>
      <c r="BB39" s="222"/>
      <c r="BC39" s="222"/>
      <c r="BD39" s="222"/>
      <c r="BE39" s="229"/>
      <c r="BF39" s="222">
        <v>144</v>
      </c>
      <c r="BG39" s="222">
        <v>76</v>
      </c>
      <c r="BH39" s="229">
        <v>3</v>
      </c>
      <c r="BI39" s="214"/>
      <c r="BJ39" s="214"/>
      <c r="BK39" s="223"/>
      <c r="BL39" s="214"/>
      <c r="BM39" s="214"/>
      <c r="BN39" s="223"/>
      <c r="BO39" s="214"/>
      <c r="BP39" s="214"/>
      <c r="BQ39" s="223"/>
      <c r="BR39" s="214"/>
      <c r="BS39" s="214"/>
      <c r="BT39" s="223"/>
      <c r="BU39" s="214"/>
      <c r="BV39" s="214"/>
      <c r="BW39" s="223"/>
      <c r="BX39" s="214"/>
      <c r="BY39" s="214"/>
      <c r="BZ39" s="223"/>
      <c r="CA39" s="434">
        <f>BE39+BH39+BK39+BN39+BQ39+BT39+BW39+BZ39</f>
        <v>3</v>
      </c>
      <c r="CB39" s="435"/>
      <c r="CC39" s="462" t="s">
        <v>497</v>
      </c>
      <c r="CD39" s="462"/>
      <c r="CE39" s="462"/>
      <c r="CF39" s="462"/>
      <c r="CI39" s="86">
        <f>BC39+BF39+BI39+BL39+BO39+BR39+BU39+BX39</f>
        <v>144</v>
      </c>
      <c r="CJ39" s="86" t="str">
        <f t="shared" ref="CJ39:CJ72" si="2">IF(AN39=CI39,"ОК","Ошибка")</f>
        <v>ОК</v>
      </c>
      <c r="CK39" s="86">
        <f>BD39+BG39+BJ39+BM39+BP39+BS39+BV39+BY39</f>
        <v>76</v>
      </c>
      <c r="CL39" s="86">
        <f t="shared" ref="CL39:CL72" si="3">AR39+AT39+AV39+AX39</f>
        <v>76</v>
      </c>
      <c r="CM39" s="86" t="str">
        <f>IF(CK39=CL39,"ОК","Ошибка")</f>
        <v>ОК</v>
      </c>
      <c r="CN39" s="89">
        <f>AN39/AP39</f>
        <v>1.8947368421052631</v>
      </c>
      <c r="CO39" s="104" t="e">
        <f t="shared" ref="CO39:CO98" si="4">BC39/BD39</f>
        <v>#DIV/0!</v>
      </c>
      <c r="CP39" s="91">
        <f>BE39</f>
        <v>0</v>
      </c>
      <c r="CQ39" s="91">
        <f>BC39/40</f>
        <v>0</v>
      </c>
      <c r="CR39" s="104">
        <f>BF39/BG39</f>
        <v>1.8947368421052631</v>
      </c>
      <c r="CS39" s="91">
        <f>BH39</f>
        <v>3</v>
      </c>
      <c r="CT39" s="91">
        <f t="shared" ref="CT39:CT98" si="5">BF39/40</f>
        <v>3.6</v>
      </c>
      <c r="CU39" s="104" t="e">
        <f>BI39/BJ39</f>
        <v>#DIV/0!</v>
      </c>
      <c r="CV39" s="91">
        <f>BK39</f>
        <v>0</v>
      </c>
      <c r="CW39" s="91">
        <f t="shared" ref="CW39:CW98" si="6">BI39/40</f>
        <v>0</v>
      </c>
      <c r="CX39" s="104" t="e">
        <f>BL39/BM39</f>
        <v>#DIV/0!</v>
      </c>
      <c r="CY39" s="91">
        <f>BN39</f>
        <v>0</v>
      </c>
      <c r="CZ39" s="91">
        <f t="shared" ref="CZ39:CZ98" si="7">BL39/40</f>
        <v>0</v>
      </c>
      <c r="DA39" s="104" t="e">
        <f t="shared" ref="DA39:DA98" si="8">BO39/BP39</f>
        <v>#DIV/0!</v>
      </c>
      <c r="DB39" s="91">
        <f>BQ39</f>
        <v>0</v>
      </c>
      <c r="DC39" s="91">
        <f t="shared" ref="DC39:DC98" si="9">BO39/40</f>
        <v>0</v>
      </c>
      <c r="DD39" s="104" t="e">
        <f>BR39/BS39</f>
        <v>#DIV/0!</v>
      </c>
      <c r="DE39" s="91">
        <f>BT39</f>
        <v>0</v>
      </c>
      <c r="DF39" s="91">
        <f t="shared" ref="DF39:DF98" si="10">BR39/40</f>
        <v>0</v>
      </c>
      <c r="DG39" s="104" t="e">
        <f>BU39/BV39</f>
        <v>#DIV/0!</v>
      </c>
      <c r="DH39" s="91">
        <f>BW39</f>
        <v>0</v>
      </c>
      <c r="DI39" s="91">
        <f t="shared" ref="DI39:DI98" si="11">BU39/40</f>
        <v>0</v>
      </c>
      <c r="DJ39" s="104" t="e">
        <f>BX39/BY39</f>
        <v>#DIV/0!</v>
      </c>
      <c r="DK39" s="91">
        <f>BZ39</f>
        <v>0</v>
      </c>
      <c r="DL39" s="91">
        <f t="shared" ref="DL39:DL98" si="12">BX39/40</f>
        <v>0</v>
      </c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</row>
    <row r="40" spans="1:136" s="86" customFormat="1" ht="60.75" customHeight="1" x14ac:dyDescent="0.85">
      <c r="A40" s="342" t="s">
        <v>115</v>
      </c>
      <c r="B40" s="429" t="s">
        <v>111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8">
        <v>1</v>
      </c>
      <c r="U40" s="428"/>
      <c r="V40" s="222">
        <v>1</v>
      </c>
      <c r="W40" s="222"/>
      <c r="X40" s="222"/>
      <c r="Y40" s="222"/>
      <c r="Z40" s="222"/>
      <c r="AA40" s="222"/>
      <c r="AB40" s="222"/>
      <c r="AC40" s="343"/>
      <c r="AD40" s="222"/>
      <c r="AE40" s="344"/>
      <c r="AF40" s="222"/>
      <c r="AG40" s="222"/>
      <c r="AH40" s="222"/>
      <c r="AI40" s="222"/>
      <c r="AJ40" s="222"/>
      <c r="AK40" s="222"/>
      <c r="AL40" s="428"/>
      <c r="AM40" s="428"/>
      <c r="AN40" s="428">
        <v>144</v>
      </c>
      <c r="AO40" s="428"/>
      <c r="AP40" s="428">
        <v>60</v>
      </c>
      <c r="AQ40" s="428"/>
      <c r="AR40" s="428">
        <v>34</v>
      </c>
      <c r="AS40" s="428"/>
      <c r="AT40" s="428"/>
      <c r="AU40" s="428"/>
      <c r="AV40" s="428"/>
      <c r="AW40" s="428"/>
      <c r="AX40" s="428">
        <v>26</v>
      </c>
      <c r="AY40" s="428"/>
      <c r="AZ40" s="222"/>
      <c r="BA40" s="222"/>
      <c r="BB40" s="222"/>
      <c r="BC40" s="222">
        <v>144</v>
      </c>
      <c r="BD40" s="222">
        <v>60</v>
      </c>
      <c r="BE40" s="229">
        <v>3</v>
      </c>
      <c r="BF40" s="222"/>
      <c r="BG40" s="222"/>
      <c r="BH40" s="229"/>
      <c r="BI40" s="214"/>
      <c r="BJ40" s="214"/>
      <c r="BK40" s="223"/>
      <c r="BL40" s="214"/>
      <c r="BM40" s="214"/>
      <c r="BN40" s="223"/>
      <c r="BO40" s="214"/>
      <c r="BP40" s="214"/>
      <c r="BQ40" s="223"/>
      <c r="BR40" s="214"/>
      <c r="BS40" s="214"/>
      <c r="BT40" s="223"/>
      <c r="BU40" s="214"/>
      <c r="BV40" s="214"/>
      <c r="BW40" s="223"/>
      <c r="BX40" s="214"/>
      <c r="BY40" s="214"/>
      <c r="BZ40" s="223"/>
      <c r="CA40" s="434">
        <f t="shared" ref="CA40:CA42" si="13">BE40+BH40+BK40+BN40+BQ40+BT40+BW40+BZ40</f>
        <v>3</v>
      </c>
      <c r="CB40" s="435"/>
      <c r="CC40" s="462" t="s">
        <v>496</v>
      </c>
      <c r="CD40" s="462"/>
      <c r="CE40" s="462"/>
      <c r="CF40" s="462"/>
      <c r="CI40" s="86">
        <f t="shared" ref="CI40:CI110" si="14">BC40+BF40+BI40+BL40+BO40+BR40+BU40+BX40</f>
        <v>144</v>
      </c>
      <c r="CJ40" s="86" t="str">
        <f t="shared" si="2"/>
        <v>ОК</v>
      </c>
      <c r="CK40" s="86">
        <f t="shared" ref="CK40:CK110" si="15">BD40+BG40+BJ40+BM40+BP40+BS40+BV40+BY40</f>
        <v>60</v>
      </c>
      <c r="CL40" s="86">
        <f t="shared" si="3"/>
        <v>60</v>
      </c>
      <c r="CM40" s="86" t="str">
        <f t="shared" ref="CM40:CM110" si="16">IF(CK40=CL40,"ОК","Ошибка")</f>
        <v>ОК</v>
      </c>
      <c r="CN40" s="89">
        <f t="shared" ref="CN40:CN110" si="17">AN40/AP40</f>
        <v>2.4</v>
      </c>
      <c r="CO40" s="104">
        <f t="shared" si="4"/>
        <v>2.4</v>
      </c>
      <c r="CP40" s="91">
        <f t="shared" ref="CP40:CP98" si="18">BE40</f>
        <v>3</v>
      </c>
      <c r="CQ40" s="91">
        <f t="shared" ref="CQ40:CQ98" si="19">BC40/40</f>
        <v>3.6</v>
      </c>
      <c r="CR40" s="104" t="e">
        <f t="shared" ref="CR40:CR110" si="20">BF40/BG40</f>
        <v>#DIV/0!</v>
      </c>
      <c r="CS40" s="91">
        <f t="shared" ref="CS40:CS98" si="21">BH40</f>
        <v>0</v>
      </c>
      <c r="CT40" s="91">
        <f t="shared" si="5"/>
        <v>0</v>
      </c>
      <c r="CU40" s="104" t="e">
        <f t="shared" ref="CU40:CU110" si="22">BI40/BJ40</f>
        <v>#DIV/0!</v>
      </c>
      <c r="CV40" s="91">
        <f t="shared" ref="CV40:CV98" si="23">BK40</f>
        <v>0</v>
      </c>
      <c r="CW40" s="91">
        <f t="shared" si="6"/>
        <v>0</v>
      </c>
      <c r="CX40" s="104" t="e">
        <f t="shared" ref="CX40:CX110" si="24">BL40/BM40</f>
        <v>#DIV/0!</v>
      </c>
      <c r="CY40" s="91">
        <f t="shared" ref="CY40:CY98" si="25">BN40</f>
        <v>0</v>
      </c>
      <c r="CZ40" s="91">
        <f t="shared" si="7"/>
        <v>0</v>
      </c>
      <c r="DA40" s="104" t="e">
        <f t="shared" si="8"/>
        <v>#DIV/0!</v>
      </c>
      <c r="DB40" s="91">
        <f t="shared" ref="DB40:DB98" si="26">BQ40</f>
        <v>0</v>
      </c>
      <c r="DC40" s="91">
        <f t="shared" si="9"/>
        <v>0</v>
      </c>
      <c r="DD40" s="104" t="e">
        <f t="shared" ref="DD40:DD110" si="27">BR40/BS40</f>
        <v>#DIV/0!</v>
      </c>
      <c r="DE40" s="91">
        <f t="shared" ref="DE40:DE98" si="28">BT40</f>
        <v>0</v>
      </c>
      <c r="DF40" s="91">
        <f t="shared" si="10"/>
        <v>0</v>
      </c>
      <c r="DG40" s="104" t="e">
        <f t="shared" ref="DG40:DG110" si="29">BU40/BV40</f>
        <v>#DIV/0!</v>
      </c>
      <c r="DH40" s="91">
        <f t="shared" ref="DH40:DH98" si="30">BW40</f>
        <v>0</v>
      </c>
      <c r="DI40" s="91">
        <f t="shared" si="11"/>
        <v>0</v>
      </c>
      <c r="DJ40" s="104" t="e">
        <f t="shared" ref="DJ40:DJ110" si="31">BX40/BY40</f>
        <v>#DIV/0!</v>
      </c>
      <c r="DK40" s="91">
        <f t="shared" ref="DK40:DK98" si="32">BZ40</f>
        <v>0</v>
      </c>
      <c r="DL40" s="91">
        <f t="shared" si="12"/>
        <v>0</v>
      </c>
    </row>
    <row r="41" spans="1:136" s="86" customFormat="1" ht="60.75" customHeight="1" x14ac:dyDescent="0.85">
      <c r="A41" s="342" t="s">
        <v>123</v>
      </c>
      <c r="B41" s="429" t="s">
        <v>113</v>
      </c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8"/>
      <c r="U41" s="428"/>
      <c r="V41" s="222"/>
      <c r="W41" s="222"/>
      <c r="X41" s="222"/>
      <c r="Y41" s="222"/>
      <c r="Z41" s="222"/>
      <c r="AA41" s="222"/>
      <c r="AB41" s="222"/>
      <c r="AC41" s="343"/>
      <c r="AD41" s="222">
        <v>1</v>
      </c>
      <c r="AE41" s="344"/>
      <c r="AF41" s="222"/>
      <c r="AG41" s="222"/>
      <c r="AH41" s="222"/>
      <c r="AI41" s="222"/>
      <c r="AJ41" s="222"/>
      <c r="AK41" s="222"/>
      <c r="AL41" s="428" t="s">
        <v>213</v>
      </c>
      <c r="AM41" s="428"/>
      <c r="AN41" s="428">
        <v>72</v>
      </c>
      <c r="AO41" s="428"/>
      <c r="AP41" s="428">
        <v>34</v>
      </c>
      <c r="AQ41" s="428"/>
      <c r="AR41" s="428">
        <v>16</v>
      </c>
      <c r="AS41" s="428"/>
      <c r="AT41" s="428"/>
      <c r="AU41" s="428"/>
      <c r="AV41" s="428"/>
      <c r="AW41" s="428"/>
      <c r="AX41" s="428">
        <v>18</v>
      </c>
      <c r="AY41" s="428"/>
      <c r="AZ41" s="222"/>
      <c r="BA41" s="222"/>
      <c r="BB41" s="222"/>
      <c r="BC41" s="222">
        <v>72</v>
      </c>
      <c r="BD41" s="222">
        <v>34</v>
      </c>
      <c r="BE41" s="229">
        <v>2</v>
      </c>
      <c r="BF41" s="222"/>
      <c r="BG41" s="222"/>
      <c r="BH41" s="229"/>
      <c r="BI41" s="214"/>
      <c r="BJ41" s="214"/>
      <c r="BK41" s="223"/>
      <c r="BL41" s="214"/>
      <c r="BM41" s="214"/>
      <c r="BN41" s="223"/>
      <c r="BO41" s="214"/>
      <c r="BP41" s="214"/>
      <c r="BQ41" s="223"/>
      <c r="BR41" s="214"/>
      <c r="BS41" s="214"/>
      <c r="BT41" s="223"/>
      <c r="BU41" s="214"/>
      <c r="BV41" s="214"/>
      <c r="BW41" s="223"/>
      <c r="BX41" s="214"/>
      <c r="BY41" s="214"/>
      <c r="BZ41" s="223"/>
      <c r="CA41" s="434">
        <f t="shared" si="13"/>
        <v>2</v>
      </c>
      <c r="CB41" s="435"/>
      <c r="CC41" s="462" t="s">
        <v>302</v>
      </c>
      <c r="CD41" s="462"/>
      <c r="CE41" s="462"/>
      <c r="CF41" s="462"/>
      <c r="CI41" s="86">
        <f t="shared" si="14"/>
        <v>72</v>
      </c>
      <c r="CJ41" s="86" t="str">
        <f t="shared" si="2"/>
        <v>ОК</v>
      </c>
      <c r="CK41" s="86">
        <f t="shared" si="15"/>
        <v>34</v>
      </c>
      <c r="CL41" s="86">
        <f t="shared" si="3"/>
        <v>34</v>
      </c>
      <c r="CM41" s="86" t="str">
        <f t="shared" si="16"/>
        <v>ОК</v>
      </c>
      <c r="CN41" s="89">
        <f t="shared" si="17"/>
        <v>2.1176470588235294</v>
      </c>
      <c r="CO41" s="104">
        <f t="shared" si="4"/>
        <v>2.1176470588235294</v>
      </c>
      <c r="CP41" s="91">
        <f t="shared" si="18"/>
        <v>2</v>
      </c>
      <c r="CQ41" s="91">
        <f t="shared" si="19"/>
        <v>1.8</v>
      </c>
      <c r="CR41" s="104" t="e">
        <f t="shared" si="20"/>
        <v>#DIV/0!</v>
      </c>
      <c r="CS41" s="91">
        <f t="shared" si="21"/>
        <v>0</v>
      </c>
      <c r="CT41" s="91">
        <f t="shared" si="5"/>
        <v>0</v>
      </c>
      <c r="CU41" s="104" t="e">
        <f t="shared" si="22"/>
        <v>#DIV/0!</v>
      </c>
      <c r="CV41" s="91">
        <f t="shared" si="23"/>
        <v>0</v>
      </c>
      <c r="CW41" s="91">
        <f t="shared" si="6"/>
        <v>0</v>
      </c>
      <c r="CX41" s="104" t="e">
        <f t="shared" si="24"/>
        <v>#DIV/0!</v>
      </c>
      <c r="CY41" s="91">
        <f t="shared" si="25"/>
        <v>0</v>
      </c>
      <c r="CZ41" s="91">
        <f t="shared" si="7"/>
        <v>0</v>
      </c>
      <c r="DA41" s="104" t="e">
        <f t="shared" si="8"/>
        <v>#DIV/0!</v>
      </c>
      <c r="DB41" s="91">
        <f t="shared" si="26"/>
        <v>0</v>
      </c>
      <c r="DC41" s="91">
        <f t="shared" si="9"/>
        <v>0</v>
      </c>
      <c r="DD41" s="104" t="e">
        <f t="shared" si="27"/>
        <v>#DIV/0!</v>
      </c>
      <c r="DE41" s="91">
        <f t="shared" si="28"/>
        <v>0</v>
      </c>
      <c r="DF41" s="91">
        <f t="shared" si="10"/>
        <v>0</v>
      </c>
      <c r="DG41" s="104" t="e">
        <f t="shared" si="29"/>
        <v>#DIV/0!</v>
      </c>
      <c r="DH41" s="91">
        <f t="shared" si="30"/>
        <v>0</v>
      </c>
      <c r="DI41" s="91">
        <f t="shared" si="11"/>
        <v>0</v>
      </c>
      <c r="DJ41" s="104" t="e">
        <f t="shared" si="31"/>
        <v>#DIV/0!</v>
      </c>
      <c r="DK41" s="91">
        <f t="shared" si="32"/>
        <v>0</v>
      </c>
      <c r="DL41" s="91">
        <f t="shared" si="12"/>
        <v>0</v>
      </c>
    </row>
    <row r="42" spans="1:136" s="86" customFormat="1" ht="60.75" customHeight="1" x14ac:dyDescent="0.85">
      <c r="A42" s="342" t="s">
        <v>124</v>
      </c>
      <c r="B42" s="429" t="s">
        <v>116</v>
      </c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8"/>
      <c r="U42" s="428"/>
      <c r="V42" s="222"/>
      <c r="W42" s="222"/>
      <c r="X42" s="222"/>
      <c r="Y42" s="222"/>
      <c r="Z42" s="222"/>
      <c r="AA42" s="222"/>
      <c r="AB42" s="222"/>
      <c r="AC42" s="343"/>
      <c r="AD42" s="222">
        <v>1</v>
      </c>
      <c r="AE42" s="344"/>
      <c r="AF42" s="222"/>
      <c r="AG42" s="222"/>
      <c r="AH42" s="222"/>
      <c r="AI42" s="222"/>
      <c r="AJ42" s="222"/>
      <c r="AK42" s="222"/>
      <c r="AL42" s="428" t="s">
        <v>213</v>
      </c>
      <c r="AM42" s="428"/>
      <c r="AN42" s="428">
        <v>72</v>
      </c>
      <c r="AO42" s="428"/>
      <c r="AP42" s="428">
        <v>34</v>
      </c>
      <c r="AQ42" s="428"/>
      <c r="AR42" s="428">
        <v>18</v>
      </c>
      <c r="AS42" s="428"/>
      <c r="AT42" s="428"/>
      <c r="AU42" s="428"/>
      <c r="AV42" s="428"/>
      <c r="AW42" s="428"/>
      <c r="AX42" s="428">
        <v>16</v>
      </c>
      <c r="AY42" s="428"/>
      <c r="AZ42" s="222"/>
      <c r="BA42" s="222"/>
      <c r="BB42" s="222"/>
      <c r="BC42" s="222">
        <v>72</v>
      </c>
      <c r="BD42" s="222">
        <v>34</v>
      </c>
      <c r="BE42" s="229">
        <v>2</v>
      </c>
      <c r="BF42" s="222"/>
      <c r="BG42" s="222"/>
      <c r="BH42" s="229"/>
      <c r="BI42" s="214"/>
      <c r="BJ42" s="214"/>
      <c r="BK42" s="223"/>
      <c r="BL42" s="214"/>
      <c r="BM42" s="214"/>
      <c r="BN42" s="223"/>
      <c r="BO42" s="214"/>
      <c r="BP42" s="214"/>
      <c r="BQ42" s="223"/>
      <c r="BR42" s="214"/>
      <c r="BS42" s="214"/>
      <c r="BT42" s="223"/>
      <c r="BU42" s="214"/>
      <c r="BV42" s="214"/>
      <c r="BW42" s="223"/>
      <c r="BX42" s="214"/>
      <c r="BY42" s="214"/>
      <c r="BZ42" s="223"/>
      <c r="CA42" s="434">
        <f t="shared" si="13"/>
        <v>2</v>
      </c>
      <c r="CB42" s="435"/>
      <c r="CC42" s="462" t="s">
        <v>304</v>
      </c>
      <c r="CD42" s="462"/>
      <c r="CE42" s="462"/>
      <c r="CF42" s="462"/>
      <c r="CI42" s="86">
        <f t="shared" si="14"/>
        <v>72</v>
      </c>
      <c r="CJ42" s="86" t="str">
        <f t="shared" si="2"/>
        <v>ОК</v>
      </c>
      <c r="CK42" s="86">
        <f t="shared" si="15"/>
        <v>34</v>
      </c>
      <c r="CL42" s="86">
        <f t="shared" si="3"/>
        <v>34</v>
      </c>
      <c r="CM42" s="86" t="str">
        <f t="shared" si="16"/>
        <v>ОК</v>
      </c>
      <c r="CN42" s="89">
        <f t="shared" si="17"/>
        <v>2.1176470588235294</v>
      </c>
      <c r="CO42" s="104">
        <f t="shared" si="4"/>
        <v>2.1176470588235294</v>
      </c>
      <c r="CP42" s="91">
        <f t="shared" si="18"/>
        <v>2</v>
      </c>
      <c r="CQ42" s="91">
        <f t="shared" si="19"/>
        <v>1.8</v>
      </c>
      <c r="CR42" s="104" t="e">
        <f t="shared" si="20"/>
        <v>#DIV/0!</v>
      </c>
      <c r="CS42" s="91">
        <f t="shared" si="21"/>
        <v>0</v>
      </c>
      <c r="CT42" s="91">
        <f t="shared" si="5"/>
        <v>0</v>
      </c>
      <c r="CU42" s="104" t="e">
        <f t="shared" si="22"/>
        <v>#DIV/0!</v>
      </c>
      <c r="CV42" s="91">
        <f t="shared" si="23"/>
        <v>0</v>
      </c>
      <c r="CW42" s="91">
        <f t="shared" si="6"/>
        <v>0</v>
      </c>
      <c r="CX42" s="104" t="e">
        <f t="shared" si="24"/>
        <v>#DIV/0!</v>
      </c>
      <c r="CY42" s="91">
        <f t="shared" si="25"/>
        <v>0</v>
      </c>
      <c r="CZ42" s="91">
        <f t="shared" si="7"/>
        <v>0</v>
      </c>
      <c r="DA42" s="104" t="e">
        <f t="shared" si="8"/>
        <v>#DIV/0!</v>
      </c>
      <c r="DB42" s="91">
        <f t="shared" si="26"/>
        <v>0</v>
      </c>
      <c r="DC42" s="91">
        <f t="shared" si="9"/>
        <v>0</v>
      </c>
      <c r="DD42" s="104" t="e">
        <f t="shared" si="27"/>
        <v>#DIV/0!</v>
      </c>
      <c r="DE42" s="91">
        <f t="shared" si="28"/>
        <v>0</v>
      </c>
      <c r="DF42" s="91">
        <f t="shared" si="10"/>
        <v>0</v>
      </c>
      <c r="DG42" s="104" t="e">
        <f t="shared" si="29"/>
        <v>#DIV/0!</v>
      </c>
      <c r="DH42" s="91">
        <f t="shared" si="30"/>
        <v>0</v>
      </c>
      <c r="DI42" s="91">
        <f t="shared" si="11"/>
        <v>0</v>
      </c>
      <c r="DJ42" s="104" t="e">
        <f t="shared" si="31"/>
        <v>#DIV/0!</v>
      </c>
      <c r="DK42" s="91">
        <f t="shared" si="32"/>
        <v>0</v>
      </c>
      <c r="DL42" s="91">
        <f t="shared" si="12"/>
        <v>0</v>
      </c>
    </row>
    <row r="43" spans="1:136" s="107" customFormat="1" ht="69" customHeight="1" x14ac:dyDescent="0.85">
      <c r="A43" s="339" t="s">
        <v>108</v>
      </c>
      <c r="B43" s="463" t="s">
        <v>418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86" t="s">
        <v>444</v>
      </c>
      <c r="U43" s="486"/>
      <c r="V43" s="219"/>
      <c r="W43" s="219"/>
      <c r="X43" s="219"/>
      <c r="Y43" s="219">
        <v>1</v>
      </c>
      <c r="Z43" s="219"/>
      <c r="AA43" s="219"/>
      <c r="AB43" s="219"/>
      <c r="AC43" s="340"/>
      <c r="AD43" s="219"/>
      <c r="AE43" s="341"/>
      <c r="AF43" s="219"/>
      <c r="AG43" s="219"/>
      <c r="AH43" s="219"/>
      <c r="AI43" s="219"/>
      <c r="AJ43" s="219"/>
      <c r="AK43" s="219"/>
      <c r="AL43" s="444"/>
      <c r="AM43" s="444"/>
      <c r="AN43" s="444"/>
      <c r="AO43" s="444"/>
      <c r="AP43" s="444"/>
      <c r="AQ43" s="444"/>
      <c r="AR43" s="444"/>
      <c r="AS43" s="444"/>
      <c r="AT43" s="444"/>
      <c r="AU43" s="444"/>
      <c r="AV43" s="444"/>
      <c r="AW43" s="444"/>
      <c r="AX43" s="444"/>
      <c r="AY43" s="444"/>
      <c r="AZ43" s="219"/>
      <c r="BA43" s="219"/>
      <c r="BB43" s="220"/>
      <c r="BC43" s="219"/>
      <c r="BD43" s="219"/>
      <c r="BE43" s="221"/>
      <c r="BF43" s="219"/>
      <c r="BG43" s="219"/>
      <c r="BH43" s="221"/>
      <c r="BI43" s="219"/>
      <c r="BJ43" s="219"/>
      <c r="BK43" s="221"/>
      <c r="BL43" s="219"/>
      <c r="BM43" s="219"/>
      <c r="BN43" s="221"/>
      <c r="BO43" s="219"/>
      <c r="BP43" s="219"/>
      <c r="BQ43" s="221"/>
      <c r="BR43" s="219"/>
      <c r="BS43" s="219"/>
      <c r="BT43" s="221"/>
      <c r="BU43" s="219"/>
      <c r="BV43" s="219"/>
      <c r="BW43" s="221"/>
      <c r="BX43" s="219"/>
      <c r="BY43" s="219"/>
      <c r="BZ43" s="221"/>
      <c r="CA43" s="445"/>
      <c r="CB43" s="446"/>
      <c r="CC43" s="452" t="s">
        <v>495</v>
      </c>
      <c r="CD43" s="452"/>
      <c r="CE43" s="452"/>
      <c r="CF43" s="452"/>
      <c r="CI43" s="109">
        <f t="shared" si="14"/>
        <v>0</v>
      </c>
      <c r="CJ43" s="109" t="str">
        <f t="shared" si="2"/>
        <v>ОК</v>
      </c>
      <c r="CK43" s="109">
        <f t="shared" si="15"/>
        <v>0</v>
      </c>
      <c r="CL43" s="109">
        <f t="shared" si="3"/>
        <v>0</v>
      </c>
      <c r="CM43" s="109" t="str">
        <f t="shared" si="16"/>
        <v>ОК</v>
      </c>
      <c r="CN43" s="110" t="e">
        <f t="shared" si="17"/>
        <v>#DIV/0!</v>
      </c>
      <c r="CO43" s="135" t="e">
        <f t="shared" si="4"/>
        <v>#DIV/0!</v>
      </c>
      <c r="CP43" s="111">
        <f t="shared" si="18"/>
        <v>0</v>
      </c>
      <c r="CQ43" s="111">
        <f t="shared" si="19"/>
        <v>0</v>
      </c>
      <c r="CR43" s="135" t="e">
        <f t="shared" si="20"/>
        <v>#DIV/0!</v>
      </c>
      <c r="CS43" s="111">
        <f t="shared" si="21"/>
        <v>0</v>
      </c>
      <c r="CT43" s="111">
        <f t="shared" si="5"/>
        <v>0</v>
      </c>
      <c r="CU43" s="135" t="e">
        <f t="shared" si="22"/>
        <v>#DIV/0!</v>
      </c>
      <c r="CV43" s="111">
        <f t="shared" si="23"/>
        <v>0</v>
      </c>
      <c r="CW43" s="111">
        <f t="shared" si="6"/>
        <v>0</v>
      </c>
      <c r="CX43" s="135" t="e">
        <f t="shared" si="24"/>
        <v>#DIV/0!</v>
      </c>
      <c r="CY43" s="111">
        <f t="shared" si="25"/>
        <v>0</v>
      </c>
      <c r="CZ43" s="111">
        <f t="shared" si="7"/>
        <v>0</v>
      </c>
      <c r="DA43" s="135" t="e">
        <f t="shared" si="8"/>
        <v>#DIV/0!</v>
      </c>
      <c r="DB43" s="111">
        <f t="shared" si="26"/>
        <v>0</v>
      </c>
      <c r="DC43" s="111">
        <f t="shared" si="9"/>
        <v>0</v>
      </c>
      <c r="DD43" s="135" t="e">
        <f t="shared" si="27"/>
        <v>#DIV/0!</v>
      </c>
      <c r="DE43" s="111">
        <f t="shared" si="28"/>
        <v>0</v>
      </c>
      <c r="DF43" s="111">
        <f t="shared" si="10"/>
        <v>0</v>
      </c>
      <c r="DG43" s="135" t="e">
        <f t="shared" si="29"/>
        <v>#DIV/0!</v>
      </c>
      <c r="DH43" s="111">
        <f t="shared" si="30"/>
        <v>0</v>
      </c>
      <c r="DI43" s="111">
        <f t="shared" si="11"/>
        <v>0</v>
      </c>
      <c r="DJ43" s="135" t="e">
        <f t="shared" si="31"/>
        <v>#DIV/0!</v>
      </c>
      <c r="DK43" s="111">
        <f t="shared" si="32"/>
        <v>0</v>
      </c>
      <c r="DL43" s="111">
        <f t="shared" si="12"/>
        <v>0</v>
      </c>
    </row>
    <row r="44" spans="1:136" s="86" customFormat="1" ht="57.95" customHeight="1" x14ac:dyDescent="0.85">
      <c r="A44" s="342" t="s">
        <v>110</v>
      </c>
      <c r="B44" s="432" t="s">
        <v>167</v>
      </c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3" t="s">
        <v>248</v>
      </c>
      <c r="U44" s="433"/>
      <c r="V44" s="214">
        <v>1</v>
      </c>
      <c r="W44" s="214">
        <v>1</v>
      </c>
      <c r="X44" s="214">
        <v>1</v>
      </c>
      <c r="Y44" s="214"/>
      <c r="Z44" s="214"/>
      <c r="AA44" s="214"/>
      <c r="AB44" s="214"/>
      <c r="AC44" s="224"/>
      <c r="AD44" s="214"/>
      <c r="AE44" s="225"/>
      <c r="AF44" s="214"/>
      <c r="AG44" s="214">
        <v>1</v>
      </c>
      <c r="AH44" s="214"/>
      <c r="AI44" s="214"/>
      <c r="AJ44" s="214"/>
      <c r="AK44" s="214"/>
      <c r="AL44" s="433" t="s">
        <v>246</v>
      </c>
      <c r="AM44" s="433"/>
      <c r="AN44" s="433">
        <v>430</v>
      </c>
      <c r="AO44" s="433"/>
      <c r="AP44" s="433">
        <v>272</v>
      </c>
      <c r="AQ44" s="433"/>
      <c r="AR44" s="433">
        <v>136</v>
      </c>
      <c r="AS44" s="433"/>
      <c r="AT44" s="433"/>
      <c r="AU44" s="433"/>
      <c r="AV44" s="433">
        <v>136</v>
      </c>
      <c r="AW44" s="433"/>
      <c r="AX44" s="433"/>
      <c r="AY44" s="433"/>
      <c r="AZ44" s="214"/>
      <c r="BA44" s="214"/>
      <c r="BB44" s="214"/>
      <c r="BC44" s="222">
        <v>98</v>
      </c>
      <c r="BD44" s="222">
        <v>66</v>
      </c>
      <c r="BE44" s="229">
        <v>2</v>
      </c>
      <c r="BF44" s="222">
        <v>118</v>
      </c>
      <c r="BG44" s="222">
        <v>74</v>
      </c>
      <c r="BH44" s="229">
        <v>3</v>
      </c>
      <c r="BI44" s="222">
        <v>106</v>
      </c>
      <c r="BJ44" s="222">
        <v>70</v>
      </c>
      <c r="BK44" s="229">
        <v>3</v>
      </c>
      <c r="BL44" s="222">
        <v>108</v>
      </c>
      <c r="BM44" s="222">
        <v>62</v>
      </c>
      <c r="BN44" s="229">
        <v>3</v>
      </c>
      <c r="BO44" s="214"/>
      <c r="BP44" s="214"/>
      <c r="BQ44" s="223"/>
      <c r="BR44" s="214"/>
      <c r="BS44" s="214"/>
      <c r="BT44" s="223"/>
      <c r="BU44" s="214"/>
      <c r="BV44" s="214"/>
      <c r="BW44" s="223"/>
      <c r="BX44" s="214"/>
      <c r="BY44" s="214"/>
      <c r="BZ44" s="223"/>
      <c r="CA44" s="434">
        <f t="shared" ref="CA44:CA45" si="33">BE44+BH44+BK44+BN44+BQ44+BT44+BW44+BZ44</f>
        <v>11</v>
      </c>
      <c r="CB44" s="435"/>
      <c r="CC44" s="453"/>
      <c r="CD44" s="453"/>
      <c r="CE44" s="453"/>
      <c r="CF44" s="453"/>
      <c r="CI44" s="86">
        <f t="shared" si="14"/>
        <v>430</v>
      </c>
      <c r="CJ44" s="86" t="str">
        <f>IF(AN44=CI44,"ОК","Ошибка")</f>
        <v>ОК</v>
      </c>
      <c r="CK44" s="86">
        <f t="shared" si="15"/>
        <v>272</v>
      </c>
      <c r="CL44" s="86">
        <f t="shared" si="3"/>
        <v>272</v>
      </c>
      <c r="CM44" s="86" t="str">
        <f t="shared" si="16"/>
        <v>ОК</v>
      </c>
      <c r="CN44" s="89">
        <f t="shared" si="17"/>
        <v>1.5808823529411764</v>
      </c>
      <c r="CO44" s="104">
        <f t="shared" si="4"/>
        <v>1.4848484848484849</v>
      </c>
      <c r="CP44" s="91">
        <f t="shared" si="18"/>
        <v>2</v>
      </c>
      <c r="CQ44" s="91">
        <f t="shared" si="19"/>
        <v>2.4500000000000002</v>
      </c>
      <c r="CR44" s="104">
        <f t="shared" si="20"/>
        <v>1.5945945945945945</v>
      </c>
      <c r="CS44" s="91">
        <f t="shared" si="21"/>
        <v>3</v>
      </c>
      <c r="CT44" s="91">
        <f t="shared" si="5"/>
        <v>2.95</v>
      </c>
      <c r="CU44" s="104">
        <f t="shared" si="22"/>
        <v>1.5142857142857142</v>
      </c>
      <c r="CV44" s="91">
        <f t="shared" si="23"/>
        <v>3</v>
      </c>
      <c r="CW44" s="91">
        <f t="shared" si="6"/>
        <v>2.65</v>
      </c>
      <c r="CX44" s="104">
        <f t="shared" si="24"/>
        <v>1.7419354838709677</v>
      </c>
      <c r="CY44" s="91">
        <f t="shared" si="25"/>
        <v>3</v>
      </c>
      <c r="CZ44" s="91">
        <f t="shared" si="7"/>
        <v>2.7</v>
      </c>
      <c r="DA44" s="104" t="e">
        <f t="shared" si="8"/>
        <v>#DIV/0!</v>
      </c>
      <c r="DB44" s="91">
        <f t="shared" si="26"/>
        <v>0</v>
      </c>
      <c r="DC44" s="91">
        <f t="shared" si="9"/>
        <v>0</v>
      </c>
      <c r="DD44" s="104" t="e">
        <f t="shared" si="27"/>
        <v>#DIV/0!</v>
      </c>
      <c r="DE44" s="91">
        <f t="shared" si="28"/>
        <v>0</v>
      </c>
      <c r="DF44" s="91">
        <f t="shared" si="10"/>
        <v>0</v>
      </c>
      <c r="DG44" s="104" t="e">
        <f t="shared" si="29"/>
        <v>#DIV/0!</v>
      </c>
      <c r="DH44" s="91">
        <f t="shared" si="30"/>
        <v>0</v>
      </c>
      <c r="DI44" s="91">
        <f t="shared" si="11"/>
        <v>0</v>
      </c>
      <c r="DJ44" s="104" t="e">
        <f t="shared" si="31"/>
        <v>#DIV/0!</v>
      </c>
      <c r="DK44" s="91">
        <f t="shared" si="32"/>
        <v>0</v>
      </c>
      <c r="DL44" s="91">
        <f t="shared" si="12"/>
        <v>0</v>
      </c>
    </row>
    <row r="45" spans="1:136" s="86" customFormat="1" ht="57.75" customHeight="1" x14ac:dyDescent="0.85">
      <c r="A45" s="342" t="s">
        <v>130</v>
      </c>
      <c r="B45" s="432" t="s">
        <v>168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3">
        <v>3</v>
      </c>
      <c r="U45" s="433"/>
      <c r="V45" s="214"/>
      <c r="W45" s="214"/>
      <c r="X45" s="214">
        <v>1</v>
      </c>
      <c r="Y45" s="214"/>
      <c r="Z45" s="214"/>
      <c r="AA45" s="214"/>
      <c r="AB45" s="214"/>
      <c r="AC45" s="224"/>
      <c r="AD45" s="214"/>
      <c r="AE45" s="225"/>
      <c r="AF45" s="214"/>
      <c r="AG45" s="214"/>
      <c r="AH45" s="214"/>
      <c r="AI45" s="214"/>
      <c r="AJ45" s="214"/>
      <c r="AK45" s="214"/>
      <c r="AL45" s="433"/>
      <c r="AM45" s="433"/>
      <c r="AN45" s="433">
        <v>334</v>
      </c>
      <c r="AO45" s="433"/>
      <c r="AP45" s="433">
        <v>222</v>
      </c>
      <c r="AQ45" s="433"/>
      <c r="AR45" s="433">
        <v>102</v>
      </c>
      <c r="AS45" s="433"/>
      <c r="AT45" s="433">
        <v>44</v>
      </c>
      <c r="AU45" s="433"/>
      <c r="AV45" s="433">
        <v>76</v>
      </c>
      <c r="AW45" s="433"/>
      <c r="AX45" s="433"/>
      <c r="AY45" s="433"/>
      <c r="AZ45" s="214"/>
      <c r="BA45" s="214"/>
      <c r="BB45" s="214"/>
      <c r="BC45" s="214"/>
      <c r="BD45" s="214"/>
      <c r="BE45" s="223"/>
      <c r="BF45" s="214"/>
      <c r="BG45" s="214"/>
      <c r="BH45" s="223"/>
      <c r="BI45" s="214">
        <v>154</v>
      </c>
      <c r="BJ45" s="214">
        <v>102</v>
      </c>
      <c r="BK45" s="223">
        <v>4</v>
      </c>
      <c r="BL45" s="214">
        <v>180</v>
      </c>
      <c r="BM45" s="214">
        <v>120</v>
      </c>
      <c r="BN45" s="223">
        <v>5</v>
      </c>
      <c r="BO45" s="214"/>
      <c r="BP45" s="252"/>
      <c r="BQ45" s="223"/>
      <c r="BR45" s="214"/>
      <c r="BS45" s="214"/>
      <c r="BT45" s="223"/>
      <c r="BU45" s="214"/>
      <c r="BV45" s="214"/>
      <c r="BW45" s="223"/>
      <c r="BX45" s="214"/>
      <c r="BY45" s="214"/>
      <c r="BZ45" s="223"/>
      <c r="CA45" s="434">
        <f t="shared" si="33"/>
        <v>9</v>
      </c>
      <c r="CB45" s="435"/>
      <c r="CC45" s="453"/>
      <c r="CD45" s="453"/>
      <c r="CE45" s="453"/>
      <c r="CF45" s="453"/>
      <c r="CI45" s="86">
        <f t="shared" si="14"/>
        <v>334</v>
      </c>
      <c r="CJ45" s="86" t="str">
        <f t="shared" si="2"/>
        <v>ОК</v>
      </c>
      <c r="CK45" s="86">
        <f t="shared" si="15"/>
        <v>222</v>
      </c>
      <c r="CL45" s="86">
        <f t="shared" si="3"/>
        <v>222</v>
      </c>
      <c r="CM45" s="86" t="str">
        <f t="shared" si="16"/>
        <v>ОК</v>
      </c>
      <c r="CN45" s="89">
        <f t="shared" si="17"/>
        <v>1.5045045045045045</v>
      </c>
      <c r="CO45" s="104" t="e">
        <f t="shared" si="4"/>
        <v>#DIV/0!</v>
      </c>
      <c r="CP45" s="91">
        <f t="shared" si="18"/>
        <v>0</v>
      </c>
      <c r="CQ45" s="91">
        <f>BC45/40</f>
        <v>0</v>
      </c>
      <c r="CR45" s="104" t="e">
        <f t="shared" si="20"/>
        <v>#DIV/0!</v>
      </c>
      <c r="CS45" s="91">
        <f t="shared" si="21"/>
        <v>0</v>
      </c>
      <c r="CT45" s="91">
        <f t="shared" si="5"/>
        <v>0</v>
      </c>
      <c r="CU45" s="104">
        <f t="shared" si="22"/>
        <v>1.5098039215686274</v>
      </c>
      <c r="CV45" s="91">
        <f t="shared" si="23"/>
        <v>4</v>
      </c>
      <c r="CW45" s="91">
        <f t="shared" si="6"/>
        <v>3.85</v>
      </c>
      <c r="CX45" s="104">
        <f t="shared" si="24"/>
        <v>1.5</v>
      </c>
      <c r="CY45" s="91">
        <f t="shared" si="25"/>
        <v>5</v>
      </c>
      <c r="CZ45" s="91">
        <f t="shared" si="7"/>
        <v>4.5</v>
      </c>
      <c r="DA45" s="104" t="e">
        <f t="shared" si="8"/>
        <v>#DIV/0!</v>
      </c>
      <c r="DB45" s="91">
        <f t="shared" si="26"/>
        <v>0</v>
      </c>
      <c r="DC45" s="91">
        <f t="shared" si="9"/>
        <v>0</v>
      </c>
      <c r="DD45" s="104" t="e">
        <f t="shared" si="27"/>
        <v>#DIV/0!</v>
      </c>
      <c r="DE45" s="91">
        <f t="shared" si="28"/>
        <v>0</v>
      </c>
      <c r="DF45" s="91">
        <f t="shared" si="10"/>
        <v>0</v>
      </c>
      <c r="DG45" s="104" t="e">
        <f t="shared" si="29"/>
        <v>#DIV/0!</v>
      </c>
      <c r="DH45" s="91">
        <f t="shared" si="30"/>
        <v>0</v>
      </c>
      <c r="DI45" s="91">
        <f t="shared" si="11"/>
        <v>0</v>
      </c>
      <c r="DJ45" s="104" t="e">
        <f t="shared" si="31"/>
        <v>#DIV/0!</v>
      </c>
      <c r="DK45" s="91">
        <f t="shared" si="32"/>
        <v>0</v>
      </c>
      <c r="DL45" s="91">
        <f t="shared" si="12"/>
        <v>0</v>
      </c>
    </row>
    <row r="46" spans="1:136" s="109" customFormat="1" ht="57.95" customHeight="1" x14ac:dyDescent="0.85">
      <c r="A46" s="339" t="s">
        <v>112</v>
      </c>
      <c r="B46" s="463" t="s">
        <v>349</v>
      </c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44"/>
      <c r="U46" s="444"/>
      <c r="V46" s="219"/>
      <c r="W46" s="219"/>
      <c r="X46" s="219"/>
      <c r="Y46" s="219"/>
      <c r="Z46" s="219"/>
      <c r="AA46" s="219"/>
      <c r="AB46" s="219"/>
      <c r="AC46" s="340"/>
      <c r="AD46" s="219"/>
      <c r="AE46" s="341"/>
      <c r="AF46" s="219"/>
      <c r="AG46" s="219"/>
      <c r="AH46" s="219"/>
      <c r="AI46" s="219"/>
      <c r="AJ46" s="219"/>
      <c r="AK46" s="219"/>
      <c r="AL46" s="444"/>
      <c r="AM46" s="444"/>
      <c r="AN46" s="444"/>
      <c r="AO46" s="444"/>
      <c r="AP46" s="444"/>
      <c r="AQ46" s="444"/>
      <c r="AR46" s="444"/>
      <c r="AS46" s="444"/>
      <c r="AT46" s="444"/>
      <c r="AU46" s="444"/>
      <c r="AV46" s="444"/>
      <c r="AW46" s="444"/>
      <c r="AX46" s="444"/>
      <c r="AY46" s="444"/>
      <c r="AZ46" s="219"/>
      <c r="BA46" s="219"/>
      <c r="BB46" s="220"/>
      <c r="BC46" s="219"/>
      <c r="BD46" s="219"/>
      <c r="BE46" s="221"/>
      <c r="BF46" s="219"/>
      <c r="BG46" s="219"/>
      <c r="BH46" s="221"/>
      <c r="BI46" s="219"/>
      <c r="BJ46" s="219"/>
      <c r="BK46" s="221"/>
      <c r="BL46" s="219"/>
      <c r="BM46" s="219"/>
      <c r="BN46" s="221"/>
      <c r="BO46" s="219"/>
      <c r="BP46" s="219"/>
      <c r="BQ46" s="221"/>
      <c r="BR46" s="219"/>
      <c r="BS46" s="219"/>
      <c r="BT46" s="221"/>
      <c r="BU46" s="219"/>
      <c r="BV46" s="219"/>
      <c r="BW46" s="221"/>
      <c r="BX46" s="219"/>
      <c r="BY46" s="219"/>
      <c r="BZ46" s="221"/>
      <c r="CA46" s="445"/>
      <c r="CB46" s="446"/>
      <c r="CC46" s="452" t="s">
        <v>129</v>
      </c>
      <c r="CD46" s="452"/>
      <c r="CE46" s="452"/>
      <c r="CF46" s="452"/>
      <c r="CN46" s="110"/>
      <c r="CO46" s="135"/>
      <c r="CP46" s="111"/>
      <c r="CQ46" s="111"/>
      <c r="CR46" s="135"/>
      <c r="CS46" s="111"/>
      <c r="CT46" s="111"/>
      <c r="CU46" s="135"/>
      <c r="CV46" s="111"/>
      <c r="CW46" s="111"/>
      <c r="CX46" s="135"/>
      <c r="CY46" s="111"/>
      <c r="CZ46" s="111"/>
      <c r="DA46" s="135"/>
      <c r="DB46" s="111"/>
      <c r="DC46" s="111"/>
      <c r="DD46" s="135"/>
      <c r="DE46" s="111"/>
      <c r="DF46" s="111"/>
      <c r="DG46" s="135"/>
      <c r="DH46" s="111"/>
      <c r="DI46" s="111"/>
      <c r="DJ46" s="135"/>
      <c r="DK46" s="111"/>
      <c r="DL46" s="111"/>
    </row>
    <row r="47" spans="1:136" s="86" customFormat="1" ht="57.95" customHeight="1" x14ac:dyDescent="0.85">
      <c r="A47" s="342" t="s">
        <v>242</v>
      </c>
      <c r="B47" s="432" t="s">
        <v>176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3"/>
      <c r="U47" s="433"/>
      <c r="V47" s="214"/>
      <c r="W47" s="214"/>
      <c r="X47" s="214"/>
      <c r="Y47" s="214"/>
      <c r="Z47" s="214"/>
      <c r="AA47" s="214"/>
      <c r="AB47" s="214"/>
      <c r="AC47" s="224"/>
      <c r="AD47" s="214">
        <v>1</v>
      </c>
      <c r="AE47" s="225"/>
      <c r="AF47" s="214"/>
      <c r="AG47" s="214"/>
      <c r="AH47" s="214"/>
      <c r="AI47" s="214"/>
      <c r="AJ47" s="214"/>
      <c r="AK47" s="214"/>
      <c r="AL47" s="433">
        <v>1</v>
      </c>
      <c r="AM47" s="433"/>
      <c r="AN47" s="433">
        <v>54</v>
      </c>
      <c r="AO47" s="433"/>
      <c r="AP47" s="433">
        <v>34</v>
      </c>
      <c r="AQ47" s="433"/>
      <c r="AR47" s="433">
        <v>6</v>
      </c>
      <c r="AS47" s="433"/>
      <c r="AT47" s="433"/>
      <c r="AU47" s="433"/>
      <c r="AV47" s="433">
        <v>28</v>
      </c>
      <c r="AW47" s="433"/>
      <c r="AX47" s="433"/>
      <c r="AY47" s="433"/>
      <c r="AZ47" s="214"/>
      <c r="BA47" s="214"/>
      <c r="BB47" s="214"/>
      <c r="BC47" s="214">
        <v>54</v>
      </c>
      <c r="BD47" s="214">
        <v>34</v>
      </c>
      <c r="BE47" s="223">
        <v>2</v>
      </c>
      <c r="BF47" s="214"/>
      <c r="BG47" s="214"/>
      <c r="BH47" s="223"/>
      <c r="BI47" s="214"/>
      <c r="BJ47" s="214"/>
      <c r="BK47" s="223"/>
      <c r="BL47" s="214"/>
      <c r="BM47" s="214"/>
      <c r="BN47" s="223"/>
      <c r="BO47" s="214"/>
      <c r="BP47" s="214"/>
      <c r="BQ47" s="223"/>
      <c r="BR47" s="214"/>
      <c r="BS47" s="214"/>
      <c r="BT47" s="223"/>
      <c r="BU47" s="214"/>
      <c r="BV47" s="214"/>
      <c r="BW47" s="223"/>
      <c r="BX47" s="214"/>
      <c r="BY47" s="214"/>
      <c r="BZ47" s="223"/>
      <c r="CA47" s="434">
        <f t="shared" ref="CA47:CA48" si="34">BE47+BH47+BK47+BN47+BQ47+BT47+BW47+BZ47</f>
        <v>2</v>
      </c>
      <c r="CB47" s="435"/>
      <c r="CC47" s="453"/>
      <c r="CD47" s="453"/>
      <c r="CE47" s="453"/>
      <c r="CF47" s="453"/>
      <c r="CI47" s="86">
        <f t="shared" ref="CI47:CI48" si="35">BC47+BF47+BI47+BL47+BO47+BR47+BU47+BX47</f>
        <v>54</v>
      </c>
      <c r="CJ47" s="86" t="str">
        <f t="shared" ref="CJ47:CJ48" si="36">IF(AN47=CI47,"ОК","Ошибка")</f>
        <v>ОК</v>
      </c>
      <c r="CK47" s="86">
        <f t="shared" ref="CK47:CK48" si="37">BD47+BG47+BJ47+BM47+BP47+BS47+BV47+BY47</f>
        <v>34</v>
      </c>
      <c r="CL47" s="86">
        <f t="shared" ref="CL47:CL48" si="38">AR47+AT47+AV47+AX47</f>
        <v>34</v>
      </c>
      <c r="CM47" s="86" t="str">
        <f t="shared" ref="CM47:CM48" si="39">IF(CK47=CL47,"ОК","Ошибка")</f>
        <v>ОК</v>
      </c>
      <c r="CN47" s="89">
        <f t="shared" ref="CN47:CN48" si="40">AN47/AP47</f>
        <v>1.588235294117647</v>
      </c>
      <c r="CO47" s="104">
        <f t="shared" ref="CO47:CO48" si="41">BC47/BD47</f>
        <v>1.588235294117647</v>
      </c>
      <c r="CP47" s="91">
        <f t="shared" ref="CP47:CP48" si="42">BE47</f>
        <v>2</v>
      </c>
      <c r="CQ47" s="91">
        <f t="shared" ref="CQ47" si="43">BC47/40</f>
        <v>1.35</v>
      </c>
      <c r="CR47" s="104" t="e">
        <f t="shared" ref="CR47:CR48" si="44">BF47/BG47</f>
        <v>#DIV/0!</v>
      </c>
      <c r="CS47" s="91">
        <f t="shared" ref="CS47:CS48" si="45">BH47</f>
        <v>0</v>
      </c>
      <c r="CT47" s="91">
        <f t="shared" ref="CT47:CT48" si="46">BF47/40</f>
        <v>0</v>
      </c>
      <c r="CU47" s="104" t="e">
        <f t="shared" ref="CU47:CU48" si="47">BI47/BJ47</f>
        <v>#DIV/0!</v>
      </c>
      <c r="CV47" s="91">
        <f t="shared" ref="CV47:CV48" si="48">BK47</f>
        <v>0</v>
      </c>
      <c r="CW47" s="91">
        <f t="shared" ref="CW47:CW48" si="49">BI47/40</f>
        <v>0</v>
      </c>
      <c r="CX47" s="104" t="e">
        <f t="shared" ref="CX47:CX48" si="50">BL47/BM47</f>
        <v>#DIV/0!</v>
      </c>
      <c r="CY47" s="91">
        <f t="shared" ref="CY47:CY48" si="51">BN47</f>
        <v>0</v>
      </c>
      <c r="CZ47" s="91">
        <f t="shared" ref="CZ47:CZ48" si="52">BL47/40</f>
        <v>0</v>
      </c>
      <c r="DA47" s="104" t="e">
        <f t="shared" ref="DA47:DA48" si="53">BO47/BP47</f>
        <v>#DIV/0!</v>
      </c>
      <c r="DB47" s="91">
        <f t="shared" ref="DB47:DB48" si="54">BQ47</f>
        <v>0</v>
      </c>
      <c r="DC47" s="91">
        <f t="shared" ref="DC47:DC48" si="55">BO47/40</f>
        <v>0</v>
      </c>
      <c r="DD47" s="104" t="e">
        <f t="shared" ref="DD47:DD48" si="56">BR47/BS47</f>
        <v>#DIV/0!</v>
      </c>
      <c r="DE47" s="91">
        <f t="shared" ref="DE47:DE48" si="57">BT47</f>
        <v>0</v>
      </c>
      <c r="DF47" s="91">
        <f t="shared" ref="DF47:DF48" si="58">BR47/40</f>
        <v>0</v>
      </c>
      <c r="DG47" s="104" t="e">
        <f t="shared" ref="DG47:DG48" si="59">BU47/BV47</f>
        <v>#DIV/0!</v>
      </c>
      <c r="DH47" s="91">
        <f t="shared" ref="DH47:DH48" si="60">BW47</f>
        <v>0</v>
      </c>
      <c r="DI47" s="91">
        <f t="shared" ref="DI47:DI48" si="61">BU47/40</f>
        <v>0</v>
      </c>
      <c r="DJ47" s="104" t="e">
        <f t="shared" ref="DJ47:DJ48" si="62">BX47/BY47</f>
        <v>#DIV/0!</v>
      </c>
      <c r="DK47" s="91">
        <f t="shared" ref="DK47:DK48" si="63">BZ47</f>
        <v>0</v>
      </c>
      <c r="DL47" s="91">
        <f t="shared" ref="DL47:DL48" si="64">BX47/40</f>
        <v>0</v>
      </c>
    </row>
    <row r="48" spans="1:136" s="86" customFormat="1" ht="79.5" customHeight="1" x14ac:dyDescent="0.85">
      <c r="A48" s="342" t="s">
        <v>350</v>
      </c>
      <c r="B48" s="454" t="s">
        <v>445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6"/>
      <c r="T48" s="450"/>
      <c r="U48" s="451"/>
      <c r="V48" s="214"/>
      <c r="W48" s="214"/>
      <c r="X48" s="214"/>
      <c r="Y48" s="214"/>
      <c r="Z48" s="214"/>
      <c r="AA48" s="214"/>
      <c r="AB48" s="214"/>
      <c r="AC48" s="214"/>
      <c r="AD48" s="214"/>
      <c r="AE48" s="214">
        <v>1</v>
      </c>
      <c r="AF48" s="214">
        <v>1</v>
      </c>
      <c r="AG48" s="214"/>
      <c r="AH48" s="214">
        <v>1</v>
      </c>
      <c r="AI48" s="214">
        <v>1</v>
      </c>
      <c r="AJ48" s="214">
        <v>1</v>
      </c>
      <c r="AK48" s="214">
        <v>1</v>
      </c>
      <c r="AL48" s="450" t="s">
        <v>319</v>
      </c>
      <c r="AM48" s="451"/>
      <c r="AN48" s="450">
        <v>474</v>
      </c>
      <c r="AO48" s="451"/>
      <c r="AP48" s="450">
        <v>284</v>
      </c>
      <c r="AQ48" s="451"/>
      <c r="AR48" s="450"/>
      <c r="AS48" s="451"/>
      <c r="AT48" s="450"/>
      <c r="AU48" s="451"/>
      <c r="AV48" s="450">
        <v>284</v>
      </c>
      <c r="AW48" s="451"/>
      <c r="AX48" s="450"/>
      <c r="AY48" s="451"/>
      <c r="AZ48" s="214"/>
      <c r="BA48" s="214"/>
      <c r="BB48" s="214"/>
      <c r="BC48" s="214">
        <v>54</v>
      </c>
      <c r="BD48" s="214">
        <v>36</v>
      </c>
      <c r="BE48" s="223"/>
      <c r="BF48" s="222">
        <v>66</v>
      </c>
      <c r="BG48" s="214">
        <v>40</v>
      </c>
      <c r="BH48" s="223">
        <v>3</v>
      </c>
      <c r="BI48" s="214">
        <v>54</v>
      </c>
      <c r="BJ48" s="214">
        <v>36</v>
      </c>
      <c r="BK48" s="223">
        <v>2</v>
      </c>
      <c r="BL48" s="214">
        <v>62</v>
      </c>
      <c r="BM48" s="214">
        <v>42</v>
      </c>
      <c r="BN48" s="223"/>
      <c r="BO48" s="214">
        <v>54</v>
      </c>
      <c r="BP48" s="214">
        <v>36</v>
      </c>
      <c r="BQ48" s="223">
        <v>3</v>
      </c>
      <c r="BR48" s="214">
        <v>70</v>
      </c>
      <c r="BS48" s="214">
        <v>40</v>
      </c>
      <c r="BT48" s="223">
        <v>2</v>
      </c>
      <c r="BU48" s="214">
        <v>60</v>
      </c>
      <c r="BV48" s="214">
        <v>28</v>
      </c>
      <c r="BW48" s="223">
        <v>2</v>
      </c>
      <c r="BX48" s="214">
        <v>54</v>
      </c>
      <c r="BY48" s="214">
        <v>26</v>
      </c>
      <c r="BZ48" s="223">
        <v>2</v>
      </c>
      <c r="CA48" s="435">
        <f t="shared" si="34"/>
        <v>14</v>
      </c>
      <c r="CB48" s="507"/>
      <c r="CC48" s="447"/>
      <c r="CD48" s="448"/>
      <c r="CE48" s="448"/>
      <c r="CF48" s="449"/>
      <c r="CI48" s="86">
        <f t="shared" si="35"/>
        <v>474</v>
      </c>
      <c r="CJ48" s="86" t="str">
        <f t="shared" si="36"/>
        <v>ОК</v>
      </c>
      <c r="CK48" s="86">
        <f t="shared" si="37"/>
        <v>284</v>
      </c>
      <c r="CL48" s="86">
        <f t="shared" si="38"/>
        <v>284</v>
      </c>
      <c r="CM48" s="86" t="str">
        <f t="shared" si="39"/>
        <v>ОК</v>
      </c>
      <c r="CN48" s="89">
        <f t="shared" si="40"/>
        <v>1.6690140845070423</v>
      </c>
      <c r="CO48" s="104">
        <f t="shared" si="41"/>
        <v>1.5</v>
      </c>
      <c r="CP48" s="91">
        <f t="shared" si="42"/>
        <v>0</v>
      </c>
      <c r="CQ48" s="91">
        <f>BC48/40</f>
        <v>1.35</v>
      </c>
      <c r="CR48" s="104">
        <f t="shared" si="44"/>
        <v>1.65</v>
      </c>
      <c r="CS48" s="91">
        <f t="shared" si="45"/>
        <v>3</v>
      </c>
      <c r="CT48" s="91">
        <f t="shared" si="46"/>
        <v>1.65</v>
      </c>
      <c r="CU48" s="104">
        <f t="shared" si="47"/>
        <v>1.5</v>
      </c>
      <c r="CV48" s="91">
        <f t="shared" si="48"/>
        <v>2</v>
      </c>
      <c r="CW48" s="91">
        <f t="shared" si="49"/>
        <v>1.35</v>
      </c>
      <c r="CX48" s="104">
        <f t="shared" si="50"/>
        <v>1.4761904761904763</v>
      </c>
      <c r="CY48" s="91">
        <f t="shared" si="51"/>
        <v>0</v>
      </c>
      <c r="CZ48" s="91">
        <f t="shared" si="52"/>
        <v>1.55</v>
      </c>
      <c r="DA48" s="104">
        <f t="shared" si="53"/>
        <v>1.5</v>
      </c>
      <c r="DB48" s="91">
        <f t="shared" si="54"/>
        <v>3</v>
      </c>
      <c r="DC48" s="91">
        <f t="shared" si="55"/>
        <v>1.35</v>
      </c>
      <c r="DD48" s="104">
        <f t="shared" si="56"/>
        <v>1.75</v>
      </c>
      <c r="DE48" s="91">
        <f t="shared" si="57"/>
        <v>2</v>
      </c>
      <c r="DF48" s="91">
        <f t="shared" si="58"/>
        <v>1.75</v>
      </c>
      <c r="DG48" s="104">
        <f t="shared" si="59"/>
        <v>2.1428571428571428</v>
      </c>
      <c r="DH48" s="91">
        <f t="shared" si="60"/>
        <v>2</v>
      </c>
      <c r="DI48" s="91">
        <f t="shared" si="61"/>
        <v>1.5</v>
      </c>
      <c r="DJ48" s="104">
        <f t="shared" si="62"/>
        <v>2.0769230769230771</v>
      </c>
      <c r="DK48" s="91">
        <f t="shared" si="63"/>
        <v>2</v>
      </c>
      <c r="DL48" s="91">
        <f t="shared" si="64"/>
        <v>1.35</v>
      </c>
    </row>
    <row r="49" spans="1:136" s="86" customFormat="1" ht="54.95" customHeight="1" x14ac:dyDescent="0.85">
      <c r="A49" s="460" t="s">
        <v>95</v>
      </c>
      <c r="B49" s="460" t="s">
        <v>107</v>
      </c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87" t="s">
        <v>8</v>
      </c>
      <c r="U49" s="487"/>
      <c r="V49" s="215"/>
      <c r="W49" s="215"/>
      <c r="X49" s="215"/>
      <c r="Y49" s="215"/>
      <c r="Z49" s="215"/>
      <c r="AA49" s="215"/>
      <c r="AB49" s="215"/>
      <c r="AC49" s="334"/>
      <c r="AD49" s="215"/>
      <c r="AE49" s="335"/>
      <c r="AF49" s="215"/>
      <c r="AG49" s="215"/>
      <c r="AH49" s="215"/>
      <c r="AI49" s="215"/>
      <c r="AJ49" s="215"/>
      <c r="AK49" s="215"/>
      <c r="AL49" s="487" t="s">
        <v>9</v>
      </c>
      <c r="AM49" s="487"/>
      <c r="AN49" s="478" t="s">
        <v>10</v>
      </c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226"/>
      <c r="BA49" s="226"/>
      <c r="BB49" s="226"/>
      <c r="BC49" s="504" t="s">
        <v>34</v>
      </c>
      <c r="BD49" s="505"/>
      <c r="BE49" s="505"/>
      <c r="BF49" s="505"/>
      <c r="BG49" s="505"/>
      <c r="BH49" s="505"/>
      <c r="BI49" s="505"/>
      <c r="BJ49" s="505"/>
      <c r="BK49" s="505"/>
      <c r="BL49" s="505"/>
      <c r="BM49" s="505"/>
      <c r="BN49" s="505"/>
      <c r="BO49" s="505"/>
      <c r="BP49" s="505"/>
      <c r="BQ49" s="505"/>
      <c r="BR49" s="505"/>
      <c r="BS49" s="505"/>
      <c r="BT49" s="505"/>
      <c r="BU49" s="505"/>
      <c r="BV49" s="505"/>
      <c r="BW49" s="505"/>
      <c r="BX49" s="505"/>
      <c r="BY49" s="505"/>
      <c r="BZ49" s="506"/>
      <c r="CA49" s="502" t="s">
        <v>22</v>
      </c>
      <c r="CB49" s="503"/>
      <c r="CC49" s="490" t="s">
        <v>96</v>
      </c>
      <c r="CD49" s="490"/>
      <c r="CE49" s="490"/>
      <c r="CF49" s="490"/>
      <c r="CO49" s="103"/>
      <c r="CP49" s="95"/>
      <c r="CQ49" s="95"/>
      <c r="CR49" s="103"/>
      <c r="CS49" s="95"/>
      <c r="CT49" s="95"/>
      <c r="CU49" s="103"/>
      <c r="CV49" s="95"/>
      <c r="CW49" s="95"/>
      <c r="CX49" s="103"/>
      <c r="CY49" s="95"/>
      <c r="CZ49" s="95"/>
      <c r="DA49" s="103"/>
      <c r="DB49" s="95"/>
      <c r="DC49" s="95"/>
      <c r="DD49" s="103"/>
      <c r="DE49" s="95"/>
      <c r="DF49" s="95"/>
      <c r="DG49" s="103"/>
      <c r="DH49" s="95"/>
      <c r="DI49" s="95"/>
      <c r="DJ49" s="103"/>
      <c r="DK49" s="95"/>
      <c r="DL49" s="95"/>
    </row>
    <row r="50" spans="1:136" s="86" customFormat="1" ht="54.95" customHeight="1" x14ac:dyDescent="0.85">
      <c r="A50" s="478"/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R50" s="460"/>
      <c r="S50" s="460"/>
      <c r="T50" s="487"/>
      <c r="U50" s="487"/>
      <c r="V50" s="215"/>
      <c r="W50" s="215"/>
      <c r="X50" s="215"/>
      <c r="Y50" s="215"/>
      <c r="Z50" s="215"/>
      <c r="AA50" s="215"/>
      <c r="AB50" s="215"/>
      <c r="AC50" s="334"/>
      <c r="AD50" s="215"/>
      <c r="AE50" s="335"/>
      <c r="AF50" s="215"/>
      <c r="AG50" s="215"/>
      <c r="AH50" s="215"/>
      <c r="AI50" s="215"/>
      <c r="AJ50" s="215"/>
      <c r="AK50" s="215"/>
      <c r="AL50" s="487"/>
      <c r="AM50" s="487"/>
      <c r="AN50" s="487" t="s">
        <v>5</v>
      </c>
      <c r="AO50" s="487"/>
      <c r="AP50" s="487" t="s">
        <v>11</v>
      </c>
      <c r="AQ50" s="487"/>
      <c r="AR50" s="433" t="s">
        <v>12</v>
      </c>
      <c r="AS50" s="433"/>
      <c r="AT50" s="433"/>
      <c r="AU50" s="433"/>
      <c r="AV50" s="433"/>
      <c r="AW50" s="433"/>
      <c r="AX50" s="433"/>
      <c r="AY50" s="433"/>
      <c r="AZ50" s="214"/>
      <c r="BA50" s="214"/>
      <c r="BB50" s="214"/>
      <c r="BC50" s="433" t="s">
        <v>14</v>
      </c>
      <c r="BD50" s="433"/>
      <c r="BE50" s="433"/>
      <c r="BF50" s="433"/>
      <c r="BG50" s="433"/>
      <c r="BH50" s="433"/>
      <c r="BI50" s="433" t="s">
        <v>15</v>
      </c>
      <c r="BJ50" s="433"/>
      <c r="BK50" s="433"/>
      <c r="BL50" s="433"/>
      <c r="BM50" s="433"/>
      <c r="BN50" s="433"/>
      <c r="BO50" s="433" t="s">
        <v>16</v>
      </c>
      <c r="BP50" s="433"/>
      <c r="BQ50" s="433"/>
      <c r="BR50" s="433"/>
      <c r="BS50" s="433"/>
      <c r="BT50" s="433"/>
      <c r="BU50" s="433" t="s">
        <v>139</v>
      </c>
      <c r="BV50" s="433"/>
      <c r="BW50" s="433"/>
      <c r="BX50" s="433"/>
      <c r="BY50" s="433"/>
      <c r="BZ50" s="433"/>
      <c r="CA50" s="502"/>
      <c r="CB50" s="503"/>
      <c r="CC50" s="490"/>
      <c r="CD50" s="490"/>
      <c r="CE50" s="490"/>
      <c r="CF50" s="490"/>
      <c r="CO50" s="103"/>
      <c r="CP50" s="95"/>
      <c r="CQ50" s="95"/>
      <c r="CR50" s="103"/>
      <c r="CS50" s="95"/>
      <c r="CT50" s="95"/>
      <c r="CU50" s="103"/>
      <c r="CV50" s="95"/>
      <c r="CW50" s="95"/>
      <c r="CX50" s="103"/>
      <c r="CY50" s="95"/>
      <c r="CZ50" s="95"/>
      <c r="DA50" s="103"/>
      <c r="DB50" s="95"/>
      <c r="DC50" s="95"/>
      <c r="DD50" s="103"/>
      <c r="DE50" s="95"/>
      <c r="DF50" s="95"/>
      <c r="DG50" s="103"/>
      <c r="DH50" s="95"/>
      <c r="DI50" s="95"/>
      <c r="DJ50" s="103"/>
      <c r="DK50" s="95"/>
      <c r="DL50" s="95"/>
    </row>
    <row r="51" spans="1:136" s="86" customFormat="1" ht="99.95" customHeight="1" x14ac:dyDescent="0.85">
      <c r="A51" s="478"/>
      <c r="B51" s="460"/>
      <c r="C51" s="460"/>
      <c r="D51" s="460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  <c r="S51" s="460"/>
      <c r="T51" s="487"/>
      <c r="U51" s="487"/>
      <c r="V51" s="215"/>
      <c r="W51" s="215"/>
      <c r="X51" s="215"/>
      <c r="Y51" s="215"/>
      <c r="Z51" s="215"/>
      <c r="AA51" s="215"/>
      <c r="AB51" s="215"/>
      <c r="AC51" s="334"/>
      <c r="AD51" s="215"/>
      <c r="AE51" s="335"/>
      <c r="AF51" s="215"/>
      <c r="AG51" s="215"/>
      <c r="AH51" s="215"/>
      <c r="AI51" s="215"/>
      <c r="AJ51" s="215"/>
      <c r="AK51" s="215"/>
      <c r="AL51" s="487"/>
      <c r="AM51" s="487"/>
      <c r="AN51" s="487"/>
      <c r="AO51" s="487"/>
      <c r="AP51" s="487"/>
      <c r="AQ51" s="487"/>
      <c r="AR51" s="487" t="s">
        <v>13</v>
      </c>
      <c r="AS51" s="487"/>
      <c r="AT51" s="487" t="s">
        <v>97</v>
      </c>
      <c r="AU51" s="487"/>
      <c r="AV51" s="487" t="s">
        <v>98</v>
      </c>
      <c r="AW51" s="487"/>
      <c r="AX51" s="487" t="s">
        <v>70</v>
      </c>
      <c r="AY51" s="487"/>
      <c r="AZ51" s="453" t="s">
        <v>254</v>
      </c>
      <c r="BA51" s="453"/>
      <c r="BB51" s="453"/>
      <c r="BC51" s="453" t="s">
        <v>280</v>
      </c>
      <c r="BD51" s="433"/>
      <c r="BE51" s="433"/>
      <c r="BF51" s="453" t="s">
        <v>271</v>
      </c>
      <c r="BG51" s="433"/>
      <c r="BH51" s="433"/>
      <c r="BI51" s="453" t="s">
        <v>153</v>
      </c>
      <c r="BJ51" s="433"/>
      <c r="BK51" s="433"/>
      <c r="BL51" s="453" t="s">
        <v>270</v>
      </c>
      <c r="BM51" s="433"/>
      <c r="BN51" s="433"/>
      <c r="BO51" s="453" t="s">
        <v>154</v>
      </c>
      <c r="BP51" s="433"/>
      <c r="BQ51" s="433"/>
      <c r="BR51" s="453" t="s">
        <v>272</v>
      </c>
      <c r="BS51" s="433"/>
      <c r="BT51" s="433"/>
      <c r="BU51" s="453" t="s">
        <v>273</v>
      </c>
      <c r="BV51" s="433"/>
      <c r="BW51" s="433"/>
      <c r="BX51" s="453" t="s">
        <v>320</v>
      </c>
      <c r="BY51" s="433"/>
      <c r="BZ51" s="433"/>
      <c r="CA51" s="502"/>
      <c r="CB51" s="503"/>
      <c r="CC51" s="490"/>
      <c r="CD51" s="490"/>
      <c r="CE51" s="490"/>
      <c r="CF51" s="490"/>
      <c r="CO51" s="103"/>
      <c r="CP51" s="95"/>
      <c r="CQ51" s="95"/>
      <c r="CR51" s="103"/>
      <c r="CS51" s="95"/>
      <c r="CT51" s="95"/>
      <c r="CU51" s="103"/>
      <c r="CV51" s="95"/>
      <c r="CW51" s="95"/>
      <c r="CX51" s="103"/>
      <c r="CY51" s="95"/>
      <c r="CZ51" s="95"/>
      <c r="DA51" s="103"/>
      <c r="DB51" s="95"/>
      <c r="DC51" s="95"/>
      <c r="DD51" s="103"/>
      <c r="DE51" s="95"/>
      <c r="DF51" s="95"/>
      <c r="DG51" s="103"/>
      <c r="DH51" s="95"/>
      <c r="DI51" s="95"/>
      <c r="DJ51" s="103"/>
      <c r="DK51" s="95"/>
      <c r="DL51" s="95"/>
    </row>
    <row r="52" spans="1:136" s="86" customFormat="1" ht="290.10000000000002" customHeight="1" x14ac:dyDescent="0.85">
      <c r="A52" s="478"/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87"/>
      <c r="U52" s="487"/>
      <c r="V52" s="215"/>
      <c r="W52" s="215"/>
      <c r="X52" s="215"/>
      <c r="Y52" s="215"/>
      <c r="Z52" s="215"/>
      <c r="AA52" s="215"/>
      <c r="AB52" s="215"/>
      <c r="AC52" s="334"/>
      <c r="AD52" s="215"/>
      <c r="AE52" s="335"/>
      <c r="AF52" s="215"/>
      <c r="AG52" s="215"/>
      <c r="AH52" s="215"/>
      <c r="AI52" s="215"/>
      <c r="AJ52" s="215"/>
      <c r="AK52" s="215"/>
      <c r="AL52" s="487"/>
      <c r="AM52" s="487"/>
      <c r="AN52" s="487"/>
      <c r="AO52" s="487"/>
      <c r="AP52" s="487"/>
      <c r="AQ52" s="487"/>
      <c r="AR52" s="487"/>
      <c r="AS52" s="487"/>
      <c r="AT52" s="487"/>
      <c r="AU52" s="487"/>
      <c r="AV52" s="487"/>
      <c r="AW52" s="487"/>
      <c r="AX52" s="487"/>
      <c r="AY52" s="487"/>
      <c r="AZ52" s="215" t="s">
        <v>3</v>
      </c>
      <c r="BA52" s="215" t="s">
        <v>17</v>
      </c>
      <c r="BB52" s="215" t="s">
        <v>18</v>
      </c>
      <c r="BC52" s="215" t="s">
        <v>3</v>
      </c>
      <c r="BD52" s="215" t="s">
        <v>17</v>
      </c>
      <c r="BE52" s="216" t="s">
        <v>18</v>
      </c>
      <c r="BF52" s="215" t="s">
        <v>3</v>
      </c>
      <c r="BG52" s="215" t="s">
        <v>17</v>
      </c>
      <c r="BH52" s="216" t="s">
        <v>18</v>
      </c>
      <c r="BI52" s="215" t="s">
        <v>3</v>
      </c>
      <c r="BJ52" s="215" t="s">
        <v>17</v>
      </c>
      <c r="BK52" s="216" t="s">
        <v>18</v>
      </c>
      <c r="BL52" s="215" t="s">
        <v>3</v>
      </c>
      <c r="BM52" s="215" t="s">
        <v>17</v>
      </c>
      <c r="BN52" s="216" t="s">
        <v>18</v>
      </c>
      <c r="BO52" s="215" t="s">
        <v>3</v>
      </c>
      <c r="BP52" s="215" t="s">
        <v>17</v>
      </c>
      <c r="BQ52" s="216" t="s">
        <v>18</v>
      </c>
      <c r="BR52" s="215" t="s">
        <v>3</v>
      </c>
      <c r="BS52" s="215" t="s">
        <v>17</v>
      </c>
      <c r="BT52" s="216" t="s">
        <v>18</v>
      </c>
      <c r="BU52" s="215" t="s">
        <v>3</v>
      </c>
      <c r="BV52" s="215" t="s">
        <v>17</v>
      </c>
      <c r="BW52" s="216" t="s">
        <v>18</v>
      </c>
      <c r="BX52" s="215" t="s">
        <v>3</v>
      </c>
      <c r="BY52" s="215" t="s">
        <v>17</v>
      </c>
      <c r="BZ52" s="216" t="s">
        <v>18</v>
      </c>
      <c r="CA52" s="502"/>
      <c r="CB52" s="503"/>
      <c r="CC52" s="490"/>
      <c r="CD52" s="490"/>
      <c r="CE52" s="490"/>
      <c r="CF52" s="490"/>
      <c r="CO52" s="103"/>
      <c r="CP52" s="95"/>
      <c r="CQ52" s="95"/>
      <c r="CR52" s="103"/>
      <c r="CS52" s="95"/>
      <c r="CT52" s="95"/>
      <c r="CU52" s="103"/>
      <c r="CV52" s="95"/>
      <c r="CW52" s="95"/>
      <c r="CX52" s="103"/>
      <c r="CY52" s="95"/>
      <c r="CZ52" s="95"/>
      <c r="DA52" s="103"/>
      <c r="DB52" s="95"/>
      <c r="DC52" s="95"/>
      <c r="DD52" s="103"/>
      <c r="DE52" s="95"/>
      <c r="DF52" s="95"/>
      <c r="DG52" s="103"/>
      <c r="DH52" s="95"/>
      <c r="DI52" s="95"/>
      <c r="DJ52" s="103"/>
      <c r="DK52" s="95"/>
      <c r="DL52" s="95"/>
    </row>
    <row r="53" spans="1:136" s="107" customFormat="1" ht="57.95" customHeight="1" x14ac:dyDescent="0.85">
      <c r="A53" s="339" t="s">
        <v>125</v>
      </c>
      <c r="B53" s="463" t="s">
        <v>446</v>
      </c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463"/>
      <c r="R53" s="463"/>
      <c r="S53" s="463"/>
      <c r="T53" s="444"/>
      <c r="U53" s="444"/>
      <c r="V53" s="219"/>
      <c r="W53" s="219"/>
      <c r="X53" s="219"/>
      <c r="Y53" s="219"/>
      <c r="Z53" s="219"/>
      <c r="AA53" s="219"/>
      <c r="AB53" s="219"/>
      <c r="AC53" s="340"/>
      <c r="AD53" s="219"/>
      <c r="AE53" s="341"/>
      <c r="AF53" s="219"/>
      <c r="AG53" s="219"/>
      <c r="AH53" s="219"/>
      <c r="AI53" s="219"/>
      <c r="AJ53" s="219"/>
      <c r="AK53" s="219"/>
      <c r="AL53" s="444"/>
      <c r="AM53" s="444"/>
      <c r="AN53" s="444"/>
      <c r="AO53" s="444"/>
      <c r="AP53" s="444"/>
      <c r="AQ53" s="444"/>
      <c r="AR53" s="444"/>
      <c r="AS53" s="444"/>
      <c r="AT53" s="444"/>
      <c r="AU53" s="444"/>
      <c r="AV53" s="444"/>
      <c r="AW53" s="444"/>
      <c r="AX53" s="444"/>
      <c r="AY53" s="444"/>
      <c r="AZ53" s="219"/>
      <c r="BA53" s="219"/>
      <c r="BB53" s="220"/>
      <c r="BC53" s="219"/>
      <c r="BD53" s="219"/>
      <c r="BE53" s="221"/>
      <c r="BF53" s="219"/>
      <c r="BG53" s="219"/>
      <c r="BH53" s="221"/>
      <c r="BI53" s="219"/>
      <c r="BJ53" s="219"/>
      <c r="BK53" s="221"/>
      <c r="BL53" s="219"/>
      <c r="BM53" s="219"/>
      <c r="BN53" s="221"/>
      <c r="BO53" s="219"/>
      <c r="BP53" s="219"/>
      <c r="BQ53" s="221"/>
      <c r="BR53" s="219"/>
      <c r="BS53" s="219"/>
      <c r="BT53" s="221"/>
      <c r="BU53" s="219"/>
      <c r="BV53" s="219"/>
      <c r="BW53" s="221"/>
      <c r="BX53" s="219"/>
      <c r="BY53" s="219"/>
      <c r="BZ53" s="221"/>
      <c r="CA53" s="445"/>
      <c r="CB53" s="446"/>
      <c r="CC53" s="452" t="s">
        <v>494</v>
      </c>
      <c r="CD53" s="452"/>
      <c r="CE53" s="452"/>
      <c r="CF53" s="452"/>
      <c r="CI53" s="109">
        <f>BC53+BF53+BI53+BL53+BO53+BR53+BU53+BX53</f>
        <v>0</v>
      </c>
      <c r="CJ53" s="109" t="str">
        <f t="shared" si="2"/>
        <v>ОК</v>
      </c>
      <c r="CK53" s="109">
        <f t="shared" si="15"/>
        <v>0</v>
      </c>
      <c r="CL53" s="109">
        <f t="shared" si="3"/>
        <v>0</v>
      </c>
      <c r="CM53" s="109" t="str">
        <f t="shared" si="16"/>
        <v>ОК</v>
      </c>
      <c r="CN53" s="110" t="e">
        <f t="shared" si="17"/>
        <v>#DIV/0!</v>
      </c>
      <c r="CO53" s="135" t="e">
        <f t="shared" si="4"/>
        <v>#DIV/0!</v>
      </c>
      <c r="CP53" s="111">
        <f t="shared" si="18"/>
        <v>0</v>
      </c>
      <c r="CQ53" s="111">
        <f t="shared" si="19"/>
        <v>0</v>
      </c>
      <c r="CR53" s="135" t="e">
        <f t="shared" si="20"/>
        <v>#DIV/0!</v>
      </c>
      <c r="CS53" s="111">
        <f t="shared" si="21"/>
        <v>0</v>
      </c>
      <c r="CT53" s="111">
        <f t="shared" si="5"/>
        <v>0</v>
      </c>
      <c r="CU53" s="135" t="e">
        <f t="shared" si="22"/>
        <v>#DIV/0!</v>
      </c>
      <c r="CV53" s="111">
        <f t="shared" si="23"/>
        <v>0</v>
      </c>
      <c r="CW53" s="111">
        <f t="shared" si="6"/>
        <v>0</v>
      </c>
      <c r="CX53" s="135" t="e">
        <f t="shared" si="24"/>
        <v>#DIV/0!</v>
      </c>
      <c r="CY53" s="111">
        <f t="shared" si="25"/>
        <v>0</v>
      </c>
      <c r="CZ53" s="111">
        <f t="shared" si="7"/>
        <v>0</v>
      </c>
      <c r="DA53" s="135" t="e">
        <f t="shared" si="8"/>
        <v>#DIV/0!</v>
      </c>
      <c r="DB53" s="111">
        <f t="shared" si="26"/>
        <v>0</v>
      </c>
      <c r="DC53" s="111">
        <f t="shared" si="9"/>
        <v>0</v>
      </c>
      <c r="DD53" s="135" t="e">
        <f t="shared" si="27"/>
        <v>#DIV/0!</v>
      </c>
      <c r="DE53" s="111">
        <f t="shared" si="28"/>
        <v>0</v>
      </c>
      <c r="DF53" s="111">
        <f t="shared" si="10"/>
        <v>0</v>
      </c>
      <c r="DG53" s="135" t="e">
        <f t="shared" si="29"/>
        <v>#DIV/0!</v>
      </c>
      <c r="DH53" s="111">
        <f t="shared" si="30"/>
        <v>0</v>
      </c>
      <c r="DI53" s="111">
        <f t="shared" si="11"/>
        <v>0</v>
      </c>
      <c r="DJ53" s="135" t="e">
        <f t="shared" si="31"/>
        <v>#DIV/0!</v>
      </c>
      <c r="DK53" s="111">
        <f t="shared" si="32"/>
        <v>0</v>
      </c>
      <c r="DL53" s="111">
        <f t="shared" si="12"/>
        <v>0</v>
      </c>
    </row>
    <row r="54" spans="1:136" s="97" customFormat="1" ht="120.75" customHeight="1" x14ac:dyDescent="0.85">
      <c r="A54" s="342" t="s">
        <v>126</v>
      </c>
      <c r="B54" s="432" t="s">
        <v>447</v>
      </c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3"/>
      <c r="U54" s="433"/>
      <c r="V54" s="214"/>
      <c r="W54" s="214"/>
      <c r="X54" s="214"/>
      <c r="Y54" s="214"/>
      <c r="Z54" s="214"/>
      <c r="AA54" s="214"/>
      <c r="AB54" s="214"/>
      <c r="AC54" s="214"/>
      <c r="AD54" s="214">
        <v>1</v>
      </c>
      <c r="AE54" s="214"/>
      <c r="AF54" s="214"/>
      <c r="AG54" s="214"/>
      <c r="AH54" s="214"/>
      <c r="AI54" s="214"/>
      <c r="AJ54" s="214"/>
      <c r="AK54" s="214"/>
      <c r="AL54" s="433" t="s">
        <v>213</v>
      </c>
      <c r="AM54" s="433"/>
      <c r="AN54" s="450">
        <v>148</v>
      </c>
      <c r="AO54" s="451"/>
      <c r="AP54" s="450">
        <v>98</v>
      </c>
      <c r="AQ54" s="451"/>
      <c r="AR54" s="450">
        <v>60</v>
      </c>
      <c r="AS54" s="451"/>
      <c r="AT54" s="450"/>
      <c r="AU54" s="451"/>
      <c r="AV54" s="450">
        <v>14</v>
      </c>
      <c r="AW54" s="451"/>
      <c r="AX54" s="450">
        <v>24</v>
      </c>
      <c r="AY54" s="451"/>
      <c r="AZ54" s="214"/>
      <c r="BA54" s="214"/>
      <c r="BB54" s="214"/>
      <c r="BC54" s="214">
        <v>148</v>
      </c>
      <c r="BD54" s="214">
        <v>98</v>
      </c>
      <c r="BE54" s="223">
        <v>4</v>
      </c>
      <c r="BF54" s="214"/>
      <c r="BG54" s="214"/>
      <c r="BH54" s="223"/>
      <c r="BI54" s="214"/>
      <c r="BJ54" s="214"/>
      <c r="BK54" s="223"/>
      <c r="BL54" s="214"/>
      <c r="BM54" s="214"/>
      <c r="BN54" s="223"/>
      <c r="BO54" s="214"/>
      <c r="BP54" s="214"/>
      <c r="BQ54" s="223"/>
      <c r="BR54" s="214"/>
      <c r="BS54" s="214"/>
      <c r="BT54" s="223"/>
      <c r="BU54" s="214"/>
      <c r="BV54" s="214"/>
      <c r="BW54" s="223"/>
      <c r="BX54" s="214"/>
      <c r="BY54" s="214"/>
      <c r="BZ54" s="223"/>
      <c r="CA54" s="434">
        <f t="shared" ref="CA54:CA55" si="65">BE54+BH54+BK54+BN54+BQ54+BT54+BW54+BZ54</f>
        <v>4</v>
      </c>
      <c r="CB54" s="435"/>
      <c r="CC54" s="453"/>
      <c r="CD54" s="453"/>
      <c r="CE54" s="453"/>
      <c r="CF54" s="453"/>
      <c r="CI54" s="97">
        <f>BC54+BF54+BI54+BL54+BO54+BR54+BU54+BX54+AZ54</f>
        <v>148</v>
      </c>
      <c r="CJ54" s="97" t="str">
        <f t="shared" si="2"/>
        <v>ОК</v>
      </c>
      <c r="CK54" s="97">
        <f>BD54+BG54+BJ54+BM54+BP54+BS54+BV54+BY54+BA54</f>
        <v>98</v>
      </c>
      <c r="CL54" s="97">
        <f t="shared" si="3"/>
        <v>98</v>
      </c>
      <c r="CM54" s="97" t="str">
        <f t="shared" si="16"/>
        <v>ОК</v>
      </c>
      <c r="CN54" s="98">
        <f t="shared" si="17"/>
        <v>1.510204081632653</v>
      </c>
      <c r="CO54" s="136">
        <f t="shared" si="4"/>
        <v>1.510204081632653</v>
      </c>
      <c r="CP54" s="99">
        <f t="shared" si="18"/>
        <v>4</v>
      </c>
      <c r="CQ54" s="99">
        <f t="shared" si="19"/>
        <v>3.7</v>
      </c>
      <c r="CR54" s="136" t="e">
        <f t="shared" si="20"/>
        <v>#DIV/0!</v>
      </c>
      <c r="CS54" s="99">
        <f t="shared" si="21"/>
        <v>0</v>
      </c>
      <c r="CT54" s="99">
        <f t="shared" si="5"/>
        <v>0</v>
      </c>
      <c r="CU54" s="136" t="e">
        <f t="shared" si="22"/>
        <v>#DIV/0!</v>
      </c>
      <c r="CV54" s="99">
        <f t="shared" si="23"/>
        <v>0</v>
      </c>
      <c r="CW54" s="99">
        <f t="shared" si="6"/>
        <v>0</v>
      </c>
      <c r="CX54" s="136" t="e">
        <f t="shared" si="24"/>
        <v>#DIV/0!</v>
      </c>
      <c r="CY54" s="99">
        <f t="shared" si="25"/>
        <v>0</v>
      </c>
      <c r="CZ54" s="99">
        <f t="shared" si="7"/>
        <v>0</v>
      </c>
      <c r="DA54" s="136" t="e">
        <f t="shared" si="8"/>
        <v>#DIV/0!</v>
      </c>
      <c r="DB54" s="99">
        <f t="shared" si="26"/>
        <v>0</v>
      </c>
      <c r="DC54" s="99">
        <f t="shared" si="9"/>
        <v>0</v>
      </c>
      <c r="DD54" s="136" t="e">
        <f t="shared" si="27"/>
        <v>#DIV/0!</v>
      </c>
      <c r="DE54" s="99">
        <f t="shared" si="28"/>
        <v>0</v>
      </c>
      <c r="DF54" s="99">
        <f t="shared" si="10"/>
        <v>0</v>
      </c>
      <c r="DG54" s="136" t="e">
        <f t="shared" si="29"/>
        <v>#DIV/0!</v>
      </c>
      <c r="DH54" s="99">
        <f t="shared" si="30"/>
        <v>0</v>
      </c>
      <c r="DI54" s="99">
        <f t="shared" si="11"/>
        <v>0</v>
      </c>
      <c r="DJ54" s="136" t="e">
        <f t="shared" si="31"/>
        <v>#DIV/0!</v>
      </c>
      <c r="DK54" s="99">
        <f t="shared" si="32"/>
        <v>0</v>
      </c>
      <c r="DL54" s="99">
        <f t="shared" si="12"/>
        <v>0</v>
      </c>
    </row>
    <row r="55" spans="1:136" s="86" customFormat="1" ht="57.95" customHeight="1" x14ac:dyDescent="0.85">
      <c r="A55" s="342" t="s">
        <v>368</v>
      </c>
      <c r="B55" s="432" t="s">
        <v>140</v>
      </c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3"/>
      <c r="U55" s="433"/>
      <c r="V55" s="214"/>
      <c r="W55" s="214"/>
      <c r="X55" s="214"/>
      <c r="Y55" s="214"/>
      <c r="Z55" s="214"/>
      <c r="AA55" s="214"/>
      <c r="AB55" s="214"/>
      <c r="AC55" s="224"/>
      <c r="AD55" s="214">
        <v>1</v>
      </c>
      <c r="AE55" s="225"/>
      <c r="AF55" s="214"/>
      <c r="AG55" s="214"/>
      <c r="AH55" s="214"/>
      <c r="AI55" s="214"/>
      <c r="AJ55" s="214"/>
      <c r="AK55" s="214"/>
      <c r="AL55" s="433">
        <v>1</v>
      </c>
      <c r="AM55" s="433"/>
      <c r="AN55" s="433">
        <v>98</v>
      </c>
      <c r="AO55" s="433"/>
      <c r="AP55" s="433">
        <v>68</v>
      </c>
      <c r="AQ55" s="433"/>
      <c r="AR55" s="433">
        <v>14</v>
      </c>
      <c r="AS55" s="433"/>
      <c r="AT55" s="433"/>
      <c r="AU55" s="433"/>
      <c r="AV55" s="433">
        <v>50</v>
      </c>
      <c r="AW55" s="433"/>
      <c r="AX55" s="433">
        <v>4</v>
      </c>
      <c r="AY55" s="433"/>
      <c r="AZ55" s="214"/>
      <c r="BA55" s="214"/>
      <c r="BB55" s="214"/>
      <c r="BC55" s="222">
        <v>98</v>
      </c>
      <c r="BD55" s="214">
        <v>68</v>
      </c>
      <c r="BE55" s="223">
        <v>2</v>
      </c>
      <c r="BF55" s="214"/>
      <c r="BG55" s="214"/>
      <c r="BH55" s="223"/>
      <c r="BI55" s="214"/>
      <c r="BJ55" s="214"/>
      <c r="BK55" s="223"/>
      <c r="BL55" s="214"/>
      <c r="BM55" s="214"/>
      <c r="BN55" s="223"/>
      <c r="BO55" s="214"/>
      <c r="BP55" s="214"/>
      <c r="BQ55" s="223"/>
      <c r="BR55" s="214"/>
      <c r="BS55" s="214"/>
      <c r="BT55" s="223"/>
      <c r="BU55" s="214"/>
      <c r="BV55" s="214"/>
      <c r="BW55" s="223"/>
      <c r="BX55" s="214"/>
      <c r="BY55" s="214"/>
      <c r="BZ55" s="223"/>
      <c r="CA55" s="434">
        <f t="shared" si="65"/>
        <v>2</v>
      </c>
      <c r="CB55" s="435"/>
      <c r="CC55" s="453"/>
      <c r="CD55" s="453"/>
      <c r="CE55" s="453"/>
      <c r="CF55" s="453"/>
      <c r="CI55" s="86">
        <f>BC55+BF55+BI55+BL55+BO55+BR55+BU55+BX55+AZ55</f>
        <v>98</v>
      </c>
      <c r="CJ55" s="86" t="str">
        <f t="shared" si="2"/>
        <v>ОК</v>
      </c>
      <c r="CK55" s="86">
        <f>BD55+BG55+BJ55+BM55+BP55+BS55+BV55+BY55+BA55</f>
        <v>68</v>
      </c>
      <c r="CL55" s="86">
        <f t="shared" si="3"/>
        <v>68</v>
      </c>
      <c r="CM55" s="86" t="str">
        <f t="shared" si="16"/>
        <v>ОК</v>
      </c>
      <c r="CN55" s="89">
        <f t="shared" si="17"/>
        <v>1.4411764705882353</v>
      </c>
      <c r="CO55" s="104">
        <f t="shared" si="4"/>
        <v>1.4411764705882353</v>
      </c>
      <c r="CP55" s="91">
        <f t="shared" si="18"/>
        <v>2</v>
      </c>
      <c r="CQ55" s="91">
        <f t="shared" si="19"/>
        <v>2.4500000000000002</v>
      </c>
      <c r="CR55" s="104" t="e">
        <f t="shared" si="20"/>
        <v>#DIV/0!</v>
      </c>
      <c r="CS55" s="91">
        <f t="shared" si="21"/>
        <v>0</v>
      </c>
      <c r="CT55" s="91">
        <f t="shared" si="5"/>
        <v>0</v>
      </c>
      <c r="CU55" s="104" t="e">
        <f t="shared" si="22"/>
        <v>#DIV/0!</v>
      </c>
      <c r="CV55" s="91">
        <f t="shared" si="23"/>
        <v>0</v>
      </c>
      <c r="CW55" s="91">
        <f t="shared" si="6"/>
        <v>0</v>
      </c>
      <c r="CX55" s="104" t="e">
        <f t="shared" si="24"/>
        <v>#DIV/0!</v>
      </c>
      <c r="CY55" s="91">
        <f t="shared" si="25"/>
        <v>0</v>
      </c>
      <c r="CZ55" s="91">
        <f t="shared" si="7"/>
        <v>0</v>
      </c>
      <c r="DA55" s="104" t="e">
        <f t="shared" si="8"/>
        <v>#DIV/0!</v>
      </c>
      <c r="DB55" s="91">
        <f t="shared" si="26"/>
        <v>0</v>
      </c>
      <c r="DC55" s="91">
        <f t="shared" si="9"/>
        <v>0</v>
      </c>
      <c r="DD55" s="104" t="e">
        <f t="shared" si="27"/>
        <v>#DIV/0!</v>
      </c>
      <c r="DE55" s="91">
        <f t="shared" si="28"/>
        <v>0</v>
      </c>
      <c r="DF55" s="91">
        <f t="shared" si="10"/>
        <v>0</v>
      </c>
      <c r="DG55" s="104" t="e">
        <f t="shared" si="29"/>
        <v>#DIV/0!</v>
      </c>
      <c r="DH55" s="91">
        <f t="shared" si="30"/>
        <v>0</v>
      </c>
      <c r="DI55" s="91">
        <f t="shared" si="11"/>
        <v>0</v>
      </c>
      <c r="DJ55" s="104" t="e">
        <f t="shared" si="31"/>
        <v>#DIV/0!</v>
      </c>
      <c r="DK55" s="91">
        <f t="shared" si="32"/>
        <v>0</v>
      </c>
      <c r="DL55" s="91">
        <f t="shared" si="12"/>
        <v>0</v>
      </c>
    </row>
    <row r="56" spans="1:136" s="96" customFormat="1" ht="57.75" customHeight="1" x14ac:dyDescent="0.85">
      <c r="A56" s="407" t="s">
        <v>134</v>
      </c>
      <c r="B56" s="463" t="s">
        <v>365</v>
      </c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463"/>
      <c r="R56" s="463"/>
      <c r="S56" s="463"/>
      <c r="T56" s="444"/>
      <c r="U56" s="444"/>
      <c r="V56" s="406"/>
      <c r="W56" s="406"/>
      <c r="X56" s="406"/>
      <c r="Y56" s="406"/>
      <c r="Z56" s="406"/>
      <c r="AA56" s="406"/>
      <c r="AB56" s="406"/>
      <c r="AC56" s="340"/>
      <c r="AD56" s="406"/>
      <c r="AE56" s="341"/>
      <c r="AF56" s="406"/>
      <c r="AG56" s="406"/>
      <c r="AH56" s="406"/>
      <c r="AI56" s="406"/>
      <c r="AJ56" s="406"/>
      <c r="AK56" s="406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4"/>
      <c r="AX56" s="444"/>
      <c r="AY56" s="444"/>
      <c r="AZ56" s="406"/>
      <c r="BA56" s="406"/>
      <c r="BB56" s="406"/>
      <c r="BC56" s="406"/>
      <c r="BD56" s="406"/>
      <c r="BE56" s="405"/>
      <c r="BF56" s="406"/>
      <c r="BG56" s="406"/>
      <c r="BH56" s="405"/>
      <c r="BI56" s="406"/>
      <c r="BJ56" s="406"/>
      <c r="BK56" s="405"/>
      <c r="BL56" s="406"/>
      <c r="BM56" s="406"/>
      <c r="BN56" s="405"/>
      <c r="BO56" s="406"/>
      <c r="BP56" s="406"/>
      <c r="BQ56" s="405"/>
      <c r="BR56" s="406"/>
      <c r="BS56" s="406"/>
      <c r="BT56" s="405"/>
      <c r="BU56" s="406"/>
      <c r="BV56" s="406"/>
      <c r="BW56" s="405"/>
      <c r="BX56" s="406"/>
      <c r="BY56" s="406"/>
      <c r="BZ56" s="405"/>
      <c r="CA56" s="445"/>
      <c r="CB56" s="446"/>
      <c r="CC56" s="452" t="s">
        <v>493</v>
      </c>
      <c r="CD56" s="452"/>
      <c r="CE56" s="452"/>
      <c r="CF56" s="452"/>
      <c r="CI56" s="86">
        <f t="shared" si="14"/>
        <v>0</v>
      </c>
      <c r="CJ56" s="86" t="str">
        <f t="shared" si="2"/>
        <v>ОК</v>
      </c>
      <c r="CK56" s="86">
        <f t="shared" si="15"/>
        <v>0</v>
      </c>
      <c r="CL56" s="86">
        <f t="shared" si="3"/>
        <v>0</v>
      </c>
      <c r="CM56" s="86" t="str">
        <f t="shared" si="16"/>
        <v>ОК</v>
      </c>
      <c r="CN56" s="89" t="e">
        <f>AN56/AP56</f>
        <v>#DIV/0!</v>
      </c>
      <c r="CO56" s="104" t="e">
        <f t="shared" si="4"/>
        <v>#DIV/0!</v>
      </c>
      <c r="CP56" s="91">
        <f t="shared" si="18"/>
        <v>0</v>
      </c>
      <c r="CQ56" s="91">
        <f t="shared" si="19"/>
        <v>0</v>
      </c>
      <c r="CR56" s="104" t="e">
        <f t="shared" si="20"/>
        <v>#DIV/0!</v>
      </c>
      <c r="CS56" s="91">
        <f t="shared" si="21"/>
        <v>0</v>
      </c>
      <c r="CT56" s="91">
        <f t="shared" si="5"/>
        <v>0</v>
      </c>
      <c r="CU56" s="104" t="e">
        <f t="shared" si="22"/>
        <v>#DIV/0!</v>
      </c>
      <c r="CV56" s="91">
        <f t="shared" si="23"/>
        <v>0</v>
      </c>
      <c r="CW56" s="91">
        <f t="shared" si="6"/>
        <v>0</v>
      </c>
      <c r="CX56" s="104" t="e">
        <f t="shared" si="24"/>
        <v>#DIV/0!</v>
      </c>
      <c r="CY56" s="91">
        <f t="shared" si="25"/>
        <v>0</v>
      </c>
      <c r="CZ56" s="91">
        <f t="shared" si="7"/>
        <v>0</v>
      </c>
      <c r="DA56" s="104" t="e">
        <f t="shared" si="8"/>
        <v>#DIV/0!</v>
      </c>
      <c r="DB56" s="91">
        <f t="shared" si="26"/>
        <v>0</v>
      </c>
      <c r="DC56" s="91">
        <f t="shared" si="9"/>
        <v>0</v>
      </c>
      <c r="DD56" s="104" t="e">
        <f t="shared" si="27"/>
        <v>#DIV/0!</v>
      </c>
      <c r="DE56" s="91">
        <f t="shared" si="28"/>
        <v>0</v>
      </c>
      <c r="DF56" s="91">
        <f t="shared" si="10"/>
        <v>0</v>
      </c>
      <c r="DG56" s="104" t="e">
        <f t="shared" si="29"/>
        <v>#DIV/0!</v>
      </c>
      <c r="DH56" s="91">
        <f t="shared" si="30"/>
        <v>0</v>
      </c>
      <c r="DI56" s="91">
        <f t="shared" si="11"/>
        <v>0</v>
      </c>
      <c r="DJ56" s="104" t="e">
        <f t="shared" si="31"/>
        <v>#DIV/0!</v>
      </c>
      <c r="DK56" s="91">
        <f t="shared" si="32"/>
        <v>0</v>
      </c>
      <c r="DL56" s="91">
        <f t="shared" si="12"/>
        <v>0</v>
      </c>
    </row>
    <row r="57" spans="1:136" s="86" customFormat="1" ht="57.95" customHeight="1" x14ac:dyDescent="0.85">
      <c r="A57" s="342" t="s">
        <v>135</v>
      </c>
      <c r="B57" s="432" t="s">
        <v>169</v>
      </c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3">
        <v>5</v>
      </c>
      <c r="U57" s="433"/>
      <c r="V57" s="214"/>
      <c r="W57" s="214"/>
      <c r="X57" s="214"/>
      <c r="Y57" s="214"/>
      <c r="Z57" s="214">
        <v>1</v>
      </c>
      <c r="AA57" s="214"/>
      <c r="AB57" s="214"/>
      <c r="AC57" s="224"/>
      <c r="AD57" s="214"/>
      <c r="AE57" s="225"/>
      <c r="AF57" s="214"/>
      <c r="AG57" s="214"/>
      <c r="AH57" s="214"/>
      <c r="AI57" s="214">
        <v>1</v>
      </c>
      <c r="AJ57" s="214"/>
      <c r="AK57" s="214"/>
      <c r="AL57" s="433" t="s">
        <v>249</v>
      </c>
      <c r="AM57" s="433"/>
      <c r="AN57" s="433">
        <v>168</v>
      </c>
      <c r="AO57" s="433"/>
      <c r="AP57" s="433">
        <v>102</v>
      </c>
      <c r="AQ57" s="433"/>
      <c r="AR57" s="433">
        <v>42</v>
      </c>
      <c r="AS57" s="433"/>
      <c r="AT57" s="433"/>
      <c r="AU57" s="433"/>
      <c r="AV57" s="433">
        <v>42</v>
      </c>
      <c r="AW57" s="433"/>
      <c r="AX57" s="433">
        <v>18</v>
      </c>
      <c r="AY57" s="433"/>
      <c r="AZ57" s="214"/>
      <c r="BA57" s="214"/>
      <c r="BB57" s="214"/>
      <c r="BC57" s="214"/>
      <c r="BD57" s="214"/>
      <c r="BE57" s="223"/>
      <c r="BF57" s="214"/>
      <c r="BG57" s="214"/>
      <c r="BH57" s="223"/>
      <c r="BI57" s="214"/>
      <c r="BJ57" s="214"/>
      <c r="BK57" s="223"/>
      <c r="BL57" s="214"/>
      <c r="BM57" s="214"/>
      <c r="BN57" s="223"/>
      <c r="BO57" s="222">
        <v>98</v>
      </c>
      <c r="BP57" s="222">
        <v>60</v>
      </c>
      <c r="BQ57" s="229">
        <v>2</v>
      </c>
      <c r="BR57" s="214">
        <v>70</v>
      </c>
      <c r="BS57" s="214">
        <v>42</v>
      </c>
      <c r="BT57" s="223">
        <v>2</v>
      </c>
      <c r="BU57" s="214"/>
      <c r="BV57" s="214"/>
      <c r="BW57" s="223"/>
      <c r="BX57" s="214"/>
      <c r="BY57" s="214"/>
      <c r="BZ57" s="223"/>
      <c r="CA57" s="434">
        <f t="shared" ref="CA57:CA58" si="66">BE57+BH57+BK57+BN57+BQ57+BT57+BW57+BZ57</f>
        <v>4</v>
      </c>
      <c r="CB57" s="435"/>
      <c r="CC57" s="453"/>
      <c r="CD57" s="453"/>
      <c r="CE57" s="453"/>
      <c r="CF57" s="453"/>
      <c r="CI57" s="86">
        <f t="shared" si="14"/>
        <v>168</v>
      </c>
      <c r="CJ57" s="86" t="str">
        <f t="shared" si="2"/>
        <v>ОК</v>
      </c>
      <c r="CK57" s="86">
        <f t="shared" si="15"/>
        <v>102</v>
      </c>
      <c r="CL57" s="86">
        <f t="shared" si="3"/>
        <v>102</v>
      </c>
      <c r="CM57" s="86" t="str">
        <f t="shared" si="16"/>
        <v>ОК</v>
      </c>
      <c r="CN57" s="89">
        <f t="shared" si="17"/>
        <v>1.6470588235294117</v>
      </c>
      <c r="CO57" s="104" t="e">
        <f t="shared" si="4"/>
        <v>#DIV/0!</v>
      </c>
      <c r="CP57" s="91">
        <f t="shared" si="18"/>
        <v>0</v>
      </c>
      <c r="CQ57" s="91">
        <f t="shared" si="19"/>
        <v>0</v>
      </c>
      <c r="CR57" s="104" t="e">
        <f t="shared" si="20"/>
        <v>#DIV/0!</v>
      </c>
      <c r="CS57" s="91">
        <f t="shared" si="21"/>
        <v>0</v>
      </c>
      <c r="CT57" s="91">
        <f t="shared" si="5"/>
        <v>0</v>
      </c>
      <c r="CU57" s="104" t="e">
        <f t="shared" si="22"/>
        <v>#DIV/0!</v>
      </c>
      <c r="CV57" s="91">
        <f t="shared" si="23"/>
        <v>0</v>
      </c>
      <c r="CW57" s="91">
        <f t="shared" si="6"/>
        <v>0</v>
      </c>
      <c r="CX57" s="104" t="e">
        <f t="shared" si="24"/>
        <v>#DIV/0!</v>
      </c>
      <c r="CY57" s="91">
        <f t="shared" si="25"/>
        <v>0</v>
      </c>
      <c r="CZ57" s="91">
        <f t="shared" si="7"/>
        <v>0</v>
      </c>
      <c r="DA57" s="104">
        <f t="shared" si="8"/>
        <v>1.6333333333333333</v>
      </c>
      <c r="DB57" s="91">
        <f t="shared" si="26"/>
        <v>2</v>
      </c>
      <c r="DC57" s="91">
        <f t="shared" si="9"/>
        <v>2.4500000000000002</v>
      </c>
      <c r="DD57" s="104">
        <f t="shared" si="27"/>
        <v>1.6666666666666667</v>
      </c>
      <c r="DE57" s="91">
        <f t="shared" si="28"/>
        <v>2</v>
      </c>
      <c r="DF57" s="91">
        <f t="shared" si="10"/>
        <v>1.75</v>
      </c>
      <c r="DG57" s="104" t="e">
        <f t="shared" si="29"/>
        <v>#DIV/0!</v>
      </c>
      <c r="DH57" s="91">
        <f t="shared" si="30"/>
        <v>0</v>
      </c>
      <c r="DI57" s="91">
        <f t="shared" si="11"/>
        <v>0</v>
      </c>
      <c r="DJ57" s="104" t="e">
        <f t="shared" si="31"/>
        <v>#DIV/0!</v>
      </c>
      <c r="DK57" s="91">
        <f t="shared" si="32"/>
        <v>0</v>
      </c>
      <c r="DL57" s="91">
        <f t="shared" si="12"/>
        <v>0</v>
      </c>
    </row>
    <row r="58" spans="1:136" s="86" customFormat="1" ht="73.5" customHeight="1" x14ac:dyDescent="0.85">
      <c r="A58" s="342" t="s">
        <v>136</v>
      </c>
      <c r="B58" s="432" t="s">
        <v>448</v>
      </c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3" t="s">
        <v>251</v>
      </c>
      <c r="U58" s="433"/>
      <c r="V58" s="214"/>
      <c r="W58" s="214"/>
      <c r="X58" s="214"/>
      <c r="Y58" s="214"/>
      <c r="Z58" s="214"/>
      <c r="AA58" s="214">
        <v>1</v>
      </c>
      <c r="AB58" s="214">
        <v>1</v>
      </c>
      <c r="AC58" s="224"/>
      <c r="AD58" s="214"/>
      <c r="AE58" s="225"/>
      <c r="AF58" s="214"/>
      <c r="AG58" s="214"/>
      <c r="AH58" s="214"/>
      <c r="AI58" s="214"/>
      <c r="AJ58" s="214"/>
      <c r="AK58" s="214"/>
      <c r="AL58" s="433"/>
      <c r="AM58" s="433"/>
      <c r="AN58" s="433">
        <v>238</v>
      </c>
      <c r="AO58" s="433"/>
      <c r="AP58" s="433">
        <v>144</v>
      </c>
      <c r="AQ58" s="433"/>
      <c r="AR58" s="433">
        <v>62</v>
      </c>
      <c r="AS58" s="433"/>
      <c r="AT58" s="433"/>
      <c r="AU58" s="433"/>
      <c r="AV58" s="433">
        <v>60</v>
      </c>
      <c r="AW58" s="433"/>
      <c r="AX58" s="433">
        <v>22</v>
      </c>
      <c r="AY58" s="433"/>
      <c r="AZ58" s="214"/>
      <c r="BA58" s="214"/>
      <c r="BB58" s="214"/>
      <c r="BC58" s="214"/>
      <c r="BD58" s="214"/>
      <c r="BE58" s="223"/>
      <c r="BF58" s="214"/>
      <c r="BG58" s="214"/>
      <c r="BH58" s="223"/>
      <c r="BI58" s="214"/>
      <c r="BJ58" s="214"/>
      <c r="BK58" s="223"/>
      <c r="BL58" s="214"/>
      <c r="BM58" s="214"/>
      <c r="BN58" s="223"/>
      <c r="BO58" s="214"/>
      <c r="BP58" s="214"/>
      <c r="BQ58" s="223"/>
      <c r="BR58" s="222">
        <v>88</v>
      </c>
      <c r="BS58" s="222">
        <v>52</v>
      </c>
      <c r="BT58" s="229">
        <v>2</v>
      </c>
      <c r="BU58" s="222">
        <v>150</v>
      </c>
      <c r="BV58" s="222">
        <v>92</v>
      </c>
      <c r="BW58" s="223">
        <v>4</v>
      </c>
      <c r="BX58" s="214"/>
      <c r="BY58" s="214"/>
      <c r="BZ58" s="223"/>
      <c r="CA58" s="434">
        <f t="shared" si="66"/>
        <v>6</v>
      </c>
      <c r="CB58" s="435"/>
      <c r="CC58" s="453"/>
      <c r="CD58" s="453"/>
      <c r="CE58" s="453"/>
      <c r="CF58" s="453"/>
      <c r="CI58" s="86">
        <f t="shared" si="14"/>
        <v>238</v>
      </c>
      <c r="CJ58" s="86" t="str">
        <f t="shared" si="2"/>
        <v>ОК</v>
      </c>
      <c r="CK58" s="86">
        <f t="shared" si="15"/>
        <v>144</v>
      </c>
      <c r="CL58" s="86">
        <f t="shared" si="3"/>
        <v>144</v>
      </c>
      <c r="CM58" s="86" t="str">
        <f t="shared" si="16"/>
        <v>ОК</v>
      </c>
      <c r="CN58" s="89">
        <f t="shared" si="17"/>
        <v>1.6527777777777777</v>
      </c>
      <c r="CO58" s="104" t="e">
        <f t="shared" si="4"/>
        <v>#DIV/0!</v>
      </c>
      <c r="CP58" s="91">
        <f t="shared" si="18"/>
        <v>0</v>
      </c>
      <c r="CQ58" s="91">
        <f t="shared" si="19"/>
        <v>0</v>
      </c>
      <c r="CR58" s="104" t="e">
        <f t="shared" si="20"/>
        <v>#DIV/0!</v>
      </c>
      <c r="CS58" s="91">
        <f t="shared" si="21"/>
        <v>0</v>
      </c>
      <c r="CT58" s="91">
        <f t="shared" si="5"/>
        <v>0</v>
      </c>
      <c r="CU58" s="104" t="e">
        <f t="shared" si="22"/>
        <v>#DIV/0!</v>
      </c>
      <c r="CV58" s="91">
        <f t="shared" si="23"/>
        <v>0</v>
      </c>
      <c r="CW58" s="91">
        <f t="shared" si="6"/>
        <v>0</v>
      </c>
      <c r="CX58" s="104" t="e">
        <f t="shared" si="24"/>
        <v>#DIV/0!</v>
      </c>
      <c r="CY58" s="91">
        <f t="shared" si="25"/>
        <v>0</v>
      </c>
      <c r="CZ58" s="91">
        <f t="shared" si="7"/>
        <v>0</v>
      </c>
      <c r="DA58" s="104" t="e">
        <f t="shared" si="8"/>
        <v>#DIV/0!</v>
      </c>
      <c r="DB58" s="91">
        <f t="shared" si="26"/>
        <v>0</v>
      </c>
      <c r="DC58" s="91">
        <f t="shared" si="9"/>
        <v>0</v>
      </c>
      <c r="DD58" s="104">
        <f t="shared" si="27"/>
        <v>1.6923076923076923</v>
      </c>
      <c r="DE58" s="91">
        <f t="shared" si="28"/>
        <v>2</v>
      </c>
      <c r="DF58" s="91">
        <f t="shared" si="10"/>
        <v>2.2000000000000002</v>
      </c>
      <c r="DG58" s="104">
        <f t="shared" si="29"/>
        <v>1.6304347826086956</v>
      </c>
      <c r="DH58" s="91">
        <f t="shared" si="30"/>
        <v>4</v>
      </c>
      <c r="DI58" s="91">
        <f t="shared" si="11"/>
        <v>3.75</v>
      </c>
      <c r="DJ58" s="104" t="e">
        <f t="shared" si="31"/>
        <v>#DIV/0!</v>
      </c>
      <c r="DK58" s="91">
        <f t="shared" si="32"/>
        <v>0</v>
      </c>
      <c r="DL58" s="91">
        <f t="shared" si="12"/>
        <v>0</v>
      </c>
    </row>
    <row r="59" spans="1:136" s="107" customFormat="1" ht="57.95" customHeight="1" x14ac:dyDescent="0.85">
      <c r="A59" s="339" t="s">
        <v>137</v>
      </c>
      <c r="B59" s="463" t="s">
        <v>366</v>
      </c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  <c r="R59" s="463"/>
      <c r="S59" s="463"/>
      <c r="T59" s="444"/>
      <c r="U59" s="444"/>
      <c r="V59" s="219"/>
      <c r="W59" s="219"/>
      <c r="X59" s="219"/>
      <c r="Y59" s="219"/>
      <c r="Z59" s="219"/>
      <c r="AA59" s="219"/>
      <c r="AB59" s="219"/>
      <c r="AC59" s="340"/>
      <c r="AD59" s="219"/>
      <c r="AE59" s="341"/>
      <c r="AF59" s="219"/>
      <c r="AG59" s="219"/>
      <c r="AH59" s="219"/>
      <c r="AI59" s="219"/>
      <c r="AJ59" s="219"/>
      <c r="AK59" s="219"/>
      <c r="AL59" s="444"/>
      <c r="AM59" s="444"/>
      <c r="AN59" s="444"/>
      <c r="AO59" s="444"/>
      <c r="AP59" s="444"/>
      <c r="AQ59" s="444"/>
      <c r="AR59" s="444"/>
      <c r="AS59" s="444"/>
      <c r="AT59" s="444"/>
      <c r="AU59" s="444"/>
      <c r="AV59" s="444"/>
      <c r="AW59" s="444"/>
      <c r="AX59" s="444"/>
      <c r="AY59" s="444"/>
      <c r="AZ59" s="219"/>
      <c r="BA59" s="219"/>
      <c r="BB59" s="219"/>
      <c r="BC59" s="219"/>
      <c r="BD59" s="219"/>
      <c r="BE59" s="221"/>
      <c r="BF59" s="219"/>
      <c r="BG59" s="219"/>
      <c r="BH59" s="221"/>
      <c r="BI59" s="219"/>
      <c r="BJ59" s="219"/>
      <c r="BK59" s="221"/>
      <c r="BL59" s="219"/>
      <c r="BM59" s="219"/>
      <c r="BN59" s="221"/>
      <c r="BO59" s="219"/>
      <c r="BP59" s="219"/>
      <c r="BQ59" s="221"/>
      <c r="BR59" s="219"/>
      <c r="BS59" s="219"/>
      <c r="BT59" s="221"/>
      <c r="BU59" s="219"/>
      <c r="BV59" s="219"/>
      <c r="BW59" s="221"/>
      <c r="BX59" s="219"/>
      <c r="BY59" s="219"/>
      <c r="BZ59" s="221"/>
      <c r="CA59" s="445"/>
      <c r="CB59" s="446"/>
      <c r="CC59" s="452" t="s">
        <v>498</v>
      </c>
      <c r="CD59" s="452"/>
      <c r="CE59" s="452"/>
      <c r="CF59" s="452"/>
      <c r="CI59" s="109">
        <f t="shared" si="14"/>
        <v>0</v>
      </c>
      <c r="CJ59" s="109" t="str">
        <f t="shared" si="2"/>
        <v>ОК</v>
      </c>
      <c r="CK59" s="109">
        <f t="shared" si="15"/>
        <v>0</v>
      </c>
      <c r="CL59" s="109">
        <f t="shared" si="3"/>
        <v>0</v>
      </c>
      <c r="CM59" s="109" t="str">
        <f t="shared" si="16"/>
        <v>ОК</v>
      </c>
      <c r="CN59" s="110" t="e">
        <f t="shared" si="17"/>
        <v>#DIV/0!</v>
      </c>
      <c r="CO59" s="135" t="e">
        <f t="shared" si="4"/>
        <v>#DIV/0!</v>
      </c>
      <c r="CP59" s="111">
        <f t="shared" si="18"/>
        <v>0</v>
      </c>
      <c r="CQ59" s="111">
        <f t="shared" si="19"/>
        <v>0</v>
      </c>
      <c r="CR59" s="135" t="e">
        <f t="shared" si="20"/>
        <v>#DIV/0!</v>
      </c>
      <c r="CS59" s="111">
        <f t="shared" si="21"/>
        <v>0</v>
      </c>
      <c r="CT59" s="111">
        <f t="shared" si="5"/>
        <v>0</v>
      </c>
      <c r="CU59" s="135" t="e">
        <f t="shared" si="22"/>
        <v>#DIV/0!</v>
      </c>
      <c r="CV59" s="111">
        <f t="shared" si="23"/>
        <v>0</v>
      </c>
      <c r="CW59" s="111">
        <f t="shared" si="6"/>
        <v>0</v>
      </c>
      <c r="CX59" s="135" t="e">
        <f t="shared" si="24"/>
        <v>#DIV/0!</v>
      </c>
      <c r="CY59" s="111">
        <f t="shared" si="25"/>
        <v>0</v>
      </c>
      <c r="CZ59" s="111">
        <f t="shared" si="7"/>
        <v>0</v>
      </c>
      <c r="DA59" s="135" t="e">
        <f t="shared" si="8"/>
        <v>#DIV/0!</v>
      </c>
      <c r="DB59" s="111">
        <f t="shared" si="26"/>
        <v>0</v>
      </c>
      <c r="DC59" s="111">
        <f t="shared" si="9"/>
        <v>0</v>
      </c>
      <c r="DD59" s="135" t="e">
        <f t="shared" si="27"/>
        <v>#DIV/0!</v>
      </c>
      <c r="DE59" s="111">
        <f t="shared" si="28"/>
        <v>0</v>
      </c>
      <c r="DF59" s="111">
        <f t="shared" si="10"/>
        <v>0</v>
      </c>
      <c r="DG59" s="135" t="e">
        <f t="shared" si="29"/>
        <v>#DIV/0!</v>
      </c>
      <c r="DH59" s="111">
        <f t="shared" si="30"/>
        <v>0</v>
      </c>
      <c r="DI59" s="111">
        <f t="shared" si="11"/>
        <v>0</v>
      </c>
      <c r="DJ59" s="135" t="e">
        <f t="shared" si="31"/>
        <v>#DIV/0!</v>
      </c>
      <c r="DK59" s="111">
        <f t="shared" si="32"/>
        <v>0</v>
      </c>
      <c r="DL59" s="111">
        <f t="shared" si="12"/>
        <v>0</v>
      </c>
    </row>
    <row r="60" spans="1:136" s="86" customFormat="1" ht="57.95" customHeight="1" x14ac:dyDescent="0.85">
      <c r="A60" s="342" t="s">
        <v>138</v>
      </c>
      <c r="B60" s="432" t="s">
        <v>171</v>
      </c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3">
        <v>6</v>
      </c>
      <c r="U60" s="433"/>
      <c r="V60" s="214"/>
      <c r="W60" s="214"/>
      <c r="X60" s="214"/>
      <c r="Y60" s="214"/>
      <c r="Z60" s="214"/>
      <c r="AA60" s="214">
        <v>1</v>
      </c>
      <c r="AB60" s="214"/>
      <c r="AC60" s="224"/>
      <c r="AD60" s="214"/>
      <c r="AE60" s="225"/>
      <c r="AF60" s="214"/>
      <c r="AG60" s="214"/>
      <c r="AH60" s="214">
        <v>1</v>
      </c>
      <c r="AI60" s="214"/>
      <c r="AJ60" s="214"/>
      <c r="AK60" s="214"/>
      <c r="AL60" s="433">
        <v>5</v>
      </c>
      <c r="AM60" s="433"/>
      <c r="AN60" s="428">
        <v>218</v>
      </c>
      <c r="AO60" s="428"/>
      <c r="AP60" s="433">
        <v>142</v>
      </c>
      <c r="AQ60" s="433"/>
      <c r="AR60" s="433">
        <v>50</v>
      </c>
      <c r="AS60" s="433"/>
      <c r="AT60" s="433">
        <v>16</v>
      </c>
      <c r="AU60" s="433"/>
      <c r="AV60" s="433">
        <v>60</v>
      </c>
      <c r="AW60" s="433"/>
      <c r="AX60" s="433">
        <v>16</v>
      </c>
      <c r="AY60" s="433"/>
      <c r="AZ60" s="214"/>
      <c r="BA60" s="214"/>
      <c r="BB60" s="214"/>
      <c r="BC60" s="214"/>
      <c r="BD60" s="214"/>
      <c r="BE60" s="223"/>
      <c r="BF60" s="214"/>
      <c r="BG60" s="214"/>
      <c r="BH60" s="223"/>
      <c r="BI60" s="214"/>
      <c r="BJ60" s="214"/>
      <c r="BK60" s="223"/>
      <c r="BL60" s="214"/>
      <c r="BM60" s="214"/>
      <c r="BN60" s="223"/>
      <c r="BO60" s="222">
        <v>100</v>
      </c>
      <c r="BP60" s="222">
        <v>64</v>
      </c>
      <c r="BQ60" s="229">
        <v>3</v>
      </c>
      <c r="BR60" s="214">
        <v>118</v>
      </c>
      <c r="BS60" s="214">
        <v>78</v>
      </c>
      <c r="BT60" s="223">
        <v>3</v>
      </c>
      <c r="BU60" s="214"/>
      <c r="BV60" s="214"/>
      <c r="BW60" s="223"/>
      <c r="BX60" s="214"/>
      <c r="BY60" s="214"/>
      <c r="BZ60" s="223"/>
      <c r="CA60" s="434">
        <f t="shared" ref="CA60:CA61" si="67">BE60+BH60+BK60+BN60+BQ60+BT60+BW60+BZ60</f>
        <v>6</v>
      </c>
      <c r="CB60" s="435"/>
      <c r="CC60" s="453"/>
      <c r="CD60" s="453"/>
      <c r="CE60" s="453"/>
      <c r="CF60" s="453"/>
      <c r="CI60" s="86">
        <f t="shared" ref="CI60:CI61" si="68">BC60+BF60+BI60+BL60+BO60+BR60+BU60+BX60</f>
        <v>218</v>
      </c>
      <c r="CJ60" s="86" t="str">
        <f t="shared" ref="CJ60:CJ61" si="69">IF(AN60=CI60,"ОК","Ошибка")</f>
        <v>ОК</v>
      </c>
      <c r="CK60" s="86">
        <f t="shared" ref="CK60:CK61" si="70">BD60+BG60+BJ60+BM60+BP60+BS60+BV60+BY60</f>
        <v>142</v>
      </c>
      <c r="CL60" s="86">
        <f t="shared" ref="CL60:CL61" si="71">AR60+AT60+AV60+AX60</f>
        <v>142</v>
      </c>
      <c r="CM60" s="86" t="str">
        <f t="shared" ref="CM60:CM61" si="72">IF(CK60=CL60,"ОК","Ошибка")</f>
        <v>ОК</v>
      </c>
      <c r="CN60" s="89">
        <f t="shared" ref="CN60:CN61" si="73">AN60/AP60</f>
        <v>1.5352112676056338</v>
      </c>
      <c r="CO60" s="104" t="e">
        <f t="shared" ref="CO60:CO61" si="74">BC60/BD60</f>
        <v>#DIV/0!</v>
      </c>
      <c r="CP60" s="91">
        <f t="shared" ref="CP60:CP61" si="75">BE60</f>
        <v>0</v>
      </c>
      <c r="CQ60" s="91">
        <f t="shared" ref="CQ60:CQ61" si="76">BC60/40</f>
        <v>0</v>
      </c>
      <c r="CR60" s="104" t="e">
        <f t="shared" ref="CR60:CR61" si="77">BF60/BG60</f>
        <v>#DIV/0!</v>
      </c>
      <c r="CS60" s="91">
        <f t="shared" ref="CS60:CS61" si="78">BH60</f>
        <v>0</v>
      </c>
      <c r="CT60" s="91">
        <f t="shared" ref="CT60:CT61" si="79">BF60/40</f>
        <v>0</v>
      </c>
      <c r="CU60" s="104" t="e">
        <f t="shared" ref="CU60:CU61" si="80">BI60/BJ60</f>
        <v>#DIV/0!</v>
      </c>
      <c r="CV60" s="91">
        <f t="shared" ref="CV60:CV61" si="81">BK60</f>
        <v>0</v>
      </c>
      <c r="CW60" s="91">
        <f t="shared" ref="CW60:CW61" si="82">BI60/40</f>
        <v>0</v>
      </c>
      <c r="CX60" s="104" t="e">
        <f t="shared" ref="CX60:CX61" si="83">BL60/BM60</f>
        <v>#DIV/0!</v>
      </c>
      <c r="CY60" s="91">
        <f t="shared" ref="CY60:CY61" si="84">BN60</f>
        <v>0</v>
      </c>
      <c r="CZ60" s="91">
        <f t="shared" ref="CZ60:CZ61" si="85">BL60/40</f>
        <v>0</v>
      </c>
      <c r="DA60" s="104">
        <f t="shared" ref="DA60:DA61" si="86">BO60/BP60</f>
        <v>1.5625</v>
      </c>
      <c r="DB60" s="91">
        <f t="shared" ref="DB60:DB61" si="87">BQ60</f>
        <v>3</v>
      </c>
      <c r="DC60" s="91">
        <f t="shared" ref="DC60:DC61" si="88">BO60/40</f>
        <v>2.5</v>
      </c>
      <c r="DD60" s="104">
        <f t="shared" ref="DD60:DD61" si="89">BR60/BS60</f>
        <v>1.5128205128205128</v>
      </c>
      <c r="DE60" s="91">
        <f t="shared" ref="DE60:DE61" si="90">BT60</f>
        <v>3</v>
      </c>
      <c r="DF60" s="91">
        <f t="shared" ref="DF60:DF61" si="91">BR60/40</f>
        <v>2.95</v>
      </c>
      <c r="DG60" s="104" t="e">
        <f t="shared" ref="DG60:DG61" si="92">BU60/BV60</f>
        <v>#DIV/0!</v>
      </c>
      <c r="DH60" s="91">
        <f t="shared" ref="DH60:DH61" si="93">BW60</f>
        <v>0</v>
      </c>
      <c r="DI60" s="91">
        <f t="shared" ref="DI60:DI61" si="94">BU60/40</f>
        <v>0</v>
      </c>
      <c r="DJ60" s="104" t="e">
        <f t="shared" ref="DJ60:DJ61" si="95">BX60/BY60</f>
        <v>#DIV/0!</v>
      </c>
      <c r="DK60" s="91">
        <f t="shared" ref="DK60:DK61" si="96">BZ60</f>
        <v>0</v>
      </c>
      <c r="DL60" s="91">
        <f t="shared" ref="DL60:DL61" si="97">BX60/40</f>
        <v>0</v>
      </c>
    </row>
    <row r="61" spans="1:136" s="86" customFormat="1" ht="57.95" customHeight="1" x14ac:dyDescent="0.85">
      <c r="A61" s="342" t="s">
        <v>173</v>
      </c>
      <c r="B61" s="432" t="s">
        <v>172</v>
      </c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S61" s="432"/>
      <c r="T61" s="433">
        <v>6</v>
      </c>
      <c r="U61" s="433"/>
      <c r="V61" s="214"/>
      <c r="W61" s="214"/>
      <c r="X61" s="214"/>
      <c r="Y61" s="214"/>
      <c r="Z61" s="214"/>
      <c r="AA61" s="214">
        <v>1</v>
      </c>
      <c r="AB61" s="214"/>
      <c r="AC61" s="224"/>
      <c r="AD61" s="214"/>
      <c r="AE61" s="225"/>
      <c r="AF61" s="214"/>
      <c r="AG61" s="214"/>
      <c r="AH61" s="214">
        <v>1</v>
      </c>
      <c r="AI61" s="214"/>
      <c r="AJ61" s="214"/>
      <c r="AK61" s="214"/>
      <c r="AL61" s="433">
        <v>5</v>
      </c>
      <c r="AM61" s="433"/>
      <c r="AN61" s="433">
        <v>210</v>
      </c>
      <c r="AO61" s="433"/>
      <c r="AP61" s="433">
        <v>136</v>
      </c>
      <c r="AQ61" s="433"/>
      <c r="AR61" s="433">
        <v>64</v>
      </c>
      <c r="AS61" s="433"/>
      <c r="AT61" s="433">
        <v>12</v>
      </c>
      <c r="AU61" s="433"/>
      <c r="AV61" s="433">
        <v>34</v>
      </c>
      <c r="AW61" s="433"/>
      <c r="AX61" s="433">
        <v>26</v>
      </c>
      <c r="AY61" s="433"/>
      <c r="AZ61" s="214"/>
      <c r="BA61" s="214"/>
      <c r="BB61" s="214"/>
      <c r="BC61" s="214"/>
      <c r="BD61" s="214"/>
      <c r="BE61" s="223"/>
      <c r="BF61" s="214"/>
      <c r="BG61" s="214"/>
      <c r="BH61" s="223"/>
      <c r="BI61" s="214"/>
      <c r="BJ61" s="214"/>
      <c r="BK61" s="223"/>
      <c r="BL61" s="214"/>
      <c r="BM61" s="214"/>
      <c r="BN61" s="223"/>
      <c r="BO61" s="214">
        <v>90</v>
      </c>
      <c r="BP61" s="214">
        <v>60</v>
      </c>
      <c r="BQ61" s="223">
        <v>2</v>
      </c>
      <c r="BR61" s="214">
        <v>120</v>
      </c>
      <c r="BS61" s="214">
        <v>76</v>
      </c>
      <c r="BT61" s="223">
        <v>3</v>
      </c>
      <c r="BU61" s="214"/>
      <c r="BV61" s="214"/>
      <c r="BW61" s="223"/>
      <c r="BX61" s="214"/>
      <c r="BY61" s="214"/>
      <c r="BZ61" s="223"/>
      <c r="CA61" s="434">
        <f t="shared" si="67"/>
        <v>5</v>
      </c>
      <c r="CB61" s="435"/>
      <c r="CC61" s="453"/>
      <c r="CD61" s="453"/>
      <c r="CE61" s="453"/>
      <c r="CF61" s="453"/>
      <c r="CI61" s="86">
        <f t="shared" si="68"/>
        <v>210</v>
      </c>
      <c r="CJ61" s="86" t="str">
        <f t="shared" si="69"/>
        <v>ОК</v>
      </c>
      <c r="CK61" s="86">
        <f t="shared" si="70"/>
        <v>136</v>
      </c>
      <c r="CL61" s="86">
        <f t="shared" si="71"/>
        <v>136</v>
      </c>
      <c r="CM61" s="86" t="str">
        <f t="shared" si="72"/>
        <v>ОК</v>
      </c>
      <c r="CN61" s="89">
        <f t="shared" si="73"/>
        <v>1.5441176470588236</v>
      </c>
      <c r="CO61" s="104" t="e">
        <f t="shared" si="74"/>
        <v>#DIV/0!</v>
      </c>
      <c r="CP61" s="91">
        <f t="shared" si="75"/>
        <v>0</v>
      </c>
      <c r="CQ61" s="91">
        <f t="shared" si="76"/>
        <v>0</v>
      </c>
      <c r="CR61" s="104" t="e">
        <f t="shared" si="77"/>
        <v>#DIV/0!</v>
      </c>
      <c r="CS61" s="91">
        <f t="shared" si="78"/>
        <v>0</v>
      </c>
      <c r="CT61" s="91">
        <f t="shared" si="79"/>
        <v>0</v>
      </c>
      <c r="CU61" s="104" t="e">
        <f t="shared" si="80"/>
        <v>#DIV/0!</v>
      </c>
      <c r="CV61" s="91">
        <f t="shared" si="81"/>
        <v>0</v>
      </c>
      <c r="CW61" s="91">
        <f t="shared" si="82"/>
        <v>0</v>
      </c>
      <c r="CX61" s="104" t="e">
        <f t="shared" si="83"/>
        <v>#DIV/0!</v>
      </c>
      <c r="CY61" s="91">
        <f t="shared" si="84"/>
        <v>0</v>
      </c>
      <c r="CZ61" s="91">
        <f t="shared" si="85"/>
        <v>0</v>
      </c>
      <c r="DA61" s="104">
        <f t="shared" si="86"/>
        <v>1.5</v>
      </c>
      <c r="DB61" s="91">
        <f t="shared" si="87"/>
        <v>2</v>
      </c>
      <c r="DC61" s="91">
        <f t="shared" si="88"/>
        <v>2.25</v>
      </c>
      <c r="DD61" s="104">
        <f t="shared" si="89"/>
        <v>1.5789473684210527</v>
      </c>
      <c r="DE61" s="91">
        <f t="shared" si="90"/>
        <v>3</v>
      </c>
      <c r="DF61" s="91">
        <f t="shared" si="91"/>
        <v>3</v>
      </c>
      <c r="DG61" s="104" t="e">
        <f t="shared" si="92"/>
        <v>#DIV/0!</v>
      </c>
      <c r="DH61" s="91">
        <f t="shared" si="93"/>
        <v>0</v>
      </c>
      <c r="DI61" s="91">
        <f t="shared" si="94"/>
        <v>0</v>
      </c>
      <c r="DJ61" s="104" t="e">
        <f t="shared" si="95"/>
        <v>#DIV/0!</v>
      </c>
      <c r="DK61" s="91">
        <f t="shared" si="96"/>
        <v>0</v>
      </c>
      <c r="DL61" s="91">
        <f t="shared" si="97"/>
        <v>0</v>
      </c>
    </row>
    <row r="62" spans="1:136" s="86" customFormat="1" ht="57.95" customHeight="1" x14ac:dyDescent="0.85">
      <c r="A62" s="342" t="s">
        <v>247</v>
      </c>
      <c r="B62" s="432" t="s">
        <v>170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432"/>
      <c r="T62" s="433" t="s">
        <v>252</v>
      </c>
      <c r="U62" s="433"/>
      <c r="V62" s="214"/>
      <c r="W62" s="214"/>
      <c r="X62" s="214"/>
      <c r="Y62" s="214"/>
      <c r="Z62" s="214">
        <v>1</v>
      </c>
      <c r="AA62" s="214"/>
      <c r="AB62" s="214">
        <v>1</v>
      </c>
      <c r="AC62" s="224"/>
      <c r="AD62" s="214"/>
      <c r="AE62" s="225"/>
      <c r="AF62" s="214"/>
      <c r="AG62" s="214"/>
      <c r="AH62" s="214"/>
      <c r="AI62" s="214">
        <v>1</v>
      </c>
      <c r="AJ62" s="214"/>
      <c r="AK62" s="214"/>
      <c r="AL62" s="433">
        <v>6</v>
      </c>
      <c r="AM62" s="433"/>
      <c r="AN62" s="433">
        <v>306</v>
      </c>
      <c r="AO62" s="433"/>
      <c r="AP62" s="433">
        <v>196</v>
      </c>
      <c r="AQ62" s="433"/>
      <c r="AR62" s="433">
        <v>82</v>
      </c>
      <c r="AS62" s="433"/>
      <c r="AT62" s="433">
        <v>4</v>
      </c>
      <c r="AU62" s="433"/>
      <c r="AV62" s="433">
        <v>76</v>
      </c>
      <c r="AW62" s="433"/>
      <c r="AX62" s="433">
        <v>34</v>
      </c>
      <c r="AY62" s="433"/>
      <c r="AZ62" s="214"/>
      <c r="BA62" s="214"/>
      <c r="BB62" s="214"/>
      <c r="BC62" s="214"/>
      <c r="BD62" s="214"/>
      <c r="BE62" s="223"/>
      <c r="BF62" s="214"/>
      <c r="BG62" s="214"/>
      <c r="BH62" s="223"/>
      <c r="BI62" s="214"/>
      <c r="BJ62" s="214"/>
      <c r="BK62" s="223"/>
      <c r="BL62" s="214"/>
      <c r="BM62" s="214"/>
      <c r="BN62" s="223"/>
      <c r="BO62" s="222">
        <v>148</v>
      </c>
      <c r="BP62" s="222">
        <v>98</v>
      </c>
      <c r="BQ62" s="229">
        <v>4</v>
      </c>
      <c r="BR62" s="222">
        <v>98</v>
      </c>
      <c r="BS62" s="214">
        <v>68</v>
      </c>
      <c r="BT62" s="223">
        <v>2</v>
      </c>
      <c r="BU62" s="214">
        <v>60</v>
      </c>
      <c r="BV62" s="214">
        <v>30</v>
      </c>
      <c r="BW62" s="223">
        <v>2</v>
      </c>
      <c r="BX62" s="214"/>
      <c r="BY62" s="214"/>
      <c r="BZ62" s="223"/>
      <c r="CA62" s="434">
        <f t="shared" ref="CA62:CA64" si="98">BE62+BH62+BK62+BN62+BQ62+BT62+BW62+BZ62</f>
        <v>8</v>
      </c>
      <c r="CB62" s="435"/>
      <c r="CC62" s="453"/>
      <c r="CD62" s="453"/>
      <c r="CE62" s="453"/>
      <c r="CF62" s="453"/>
      <c r="CI62" s="86">
        <f t="shared" si="14"/>
        <v>306</v>
      </c>
      <c r="CJ62" s="86" t="str">
        <f t="shared" si="2"/>
        <v>ОК</v>
      </c>
      <c r="CK62" s="86">
        <f t="shared" si="15"/>
        <v>196</v>
      </c>
      <c r="CL62" s="86">
        <f t="shared" si="3"/>
        <v>196</v>
      </c>
      <c r="CM62" s="86" t="str">
        <f t="shared" si="16"/>
        <v>ОК</v>
      </c>
      <c r="CN62" s="89">
        <f t="shared" si="17"/>
        <v>1.5612244897959184</v>
      </c>
      <c r="CO62" s="104" t="e">
        <f t="shared" si="4"/>
        <v>#DIV/0!</v>
      </c>
      <c r="CP62" s="91">
        <f t="shared" si="18"/>
        <v>0</v>
      </c>
      <c r="CQ62" s="91">
        <f t="shared" si="19"/>
        <v>0</v>
      </c>
      <c r="CR62" s="104" t="e">
        <f t="shared" si="20"/>
        <v>#DIV/0!</v>
      </c>
      <c r="CS62" s="91">
        <f t="shared" si="21"/>
        <v>0</v>
      </c>
      <c r="CT62" s="91">
        <f t="shared" si="5"/>
        <v>0</v>
      </c>
      <c r="CU62" s="104" t="e">
        <f t="shared" si="22"/>
        <v>#DIV/0!</v>
      </c>
      <c r="CV62" s="91">
        <f t="shared" si="23"/>
        <v>0</v>
      </c>
      <c r="CW62" s="91">
        <f t="shared" si="6"/>
        <v>0</v>
      </c>
      <c r="CX62" s="104" t="e">
        <f t="shared" si="24"/>
        <v>#DIV/0!</v>
      </c>
      <c r="CY62" s="91">
        <f t="shared" si="25"/>
        <v>0</v>
      </c>
      <c r="CZ62" s="91">
        <f t="shared" si="7"/>
        <v>0</v>
      </c>
      <c r="DA62" s="104">
        <f t="shared" si="8"/>
        <v>1.510204081632653</v>
      </c>
      <c r="DB62" s="91">
        <f t="shared" si="26"/>
        <v>4</v>
      </c>
      <c r="DC62" s="91">
        <f t="shared" si="9"/>
        <v>3.7</v>
      </c>
      <c r="DD62" s="104">
        <f>BR62/BS62</f>
        <v>1.4411764705882353</v>
      </c>
      <c r="DE62" s="91">
        <f t="shared" si="28"/>
        <v>2</v>
      </c>
      <c r="DF62" s="91">
        <f t="shared" si="10"/>
        <v>2.4500000000000002</v>
      </c>
      <c r="DG62" s="104">
        <f t="shared" si="29"/>
        <v>2</v>
      </c>
      <c r="DH62" s="91">
        <f t="shared" si="30"/>
        <v>2</v>
      </c>
      <c r="DI62" s="91">
        <f t="shared" si="11"/>
        <v>1.5</v>
      </c>
      <c r="DJ62" s="104" t="e">
        <f t="shared" si="31"/>
        <v>#DIV/0!</v>
      </c>
      <c r="DK62" s="91">
        <f t="shared" si="32"/>
        <v>0</v>
      </c>
      <c r="DL62" s="91">
        <f t="shared" si="12"/>
        <v>0</v>
      </c>
    </row>
    <row r="63" spans="1:136" s="116" customFormat="1" ht="57.95" customHeight="1" x14ac:dyDescent="0.85">
      <c r="A63" s="345" t="s">
        <v>374</v>
      </c>
      <c r="B63" s="429" t="s">
        <v>281</v>
      </c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  <c r="R63" s="429"/>
      <c r="S63" s="429"/>
      <c r="T63" s="428"/>
      <c r="U63" s="428"/>
      <c r="V63" s="222"/>
      <c r="W63" s="222"/>
      <c r="X63" s="222"/>
      <c r="Y63" s="222"/>
      <c r="Z63" s="222"/>
      <c r="AA63" s="222"/>
      <c r="AB63" s="222"/>
      <c r="AC63" s="343"/>
      <c r="AD63" s="222"/>
      <c r="AE63" s="344"/>
      <c r="AF63" s="222"/>
      <c r="AG63" s="222"/>
      <c r="AH63" s="222"/>
      <c r="AI63" s="222"/>
      <c r="AJ63" s="222">
        <v>1</v>
      </c>
      <c r="AK63" s="222">
        <v>1</v>
      </c>
      <c r="AL63" s="428" t="s">
        <v>250</v>
      </c>
      <c r="AM63" s="428"/>
      <c r="AN63" s="428">
        <v>128</v>
      </c>
      <c r="AO63" s="428"/>
      <c r="AP63" s="428">
        <v>64</v>
      </c>
      <c r="AQ63" s="428"/>
      <c r="AR63" s="428">
        <v>12</v>
      </c>
      <c r="AS63" s="428"/>
      <c r="AT63" s="428"/>
      <c r="AU63" s="428"/>
      <c r="AV63" s="428">
        <v>50</v>
      </c>
      <c r="AW63" s="428"/>
      <c r="AX63" s="428">
        <v>2</v>
      </c>
      <c r="AY63" s="428"/>
      <c r="AZ63" s="222"/>
      <c r="BA63" s="222"/>
      <c r="BB63" s="228"/>
      <c r="BC63" s="222"/>
      <c r="BD63" s="222"/>
      <c r="BE63" s="229"/>
      <c r="BF63" s="222"/>
      <c r="BG63" s="222"/>
      <c r="BH63" s="229"/>
      <c r="BI63" s="222"/>
      <c r="BJ63" s="222"/>
      <c r="BK63" s="229"/>
      <c r="BL63" s="222"/>
      <c r="BM63" s="222"/>
      <c r="BN63" s="229"/>
      <c r="BO63" s="222"/>
      <c r="BP63" s="222"/>
      <c r="BQ63" s="229"/>
      <c r="BR63" s="222"/>
      <c r="BS63" s="222"/>
      <c r="BT63" s="229"/>
      <c r="BU63" s="222">
        <v>60</v>
      </c>
      <c r="BV63" s="222">
        <v>26</v>
      </c>
      <c r="BW63" s="229">
        <v>2</v>
      </c>
      <c r="BX63" s="222">
        <v>68</v>
      </c>
      <c r="BY63" s="222">
        <v>38</v>
      </c>
      <c r="BZ63" s="229">
        <v>2</v>
      </c>
      <c r="CA63" s="509">
        <f t="shared" si="98"/>
        <v>4</v>
      </c>
      <c r="CB63" s="510"/>
      <c r="CC63" s="556"/>
      <c r="CD63" s="557"/>
      <c r="CE63" s="557"/>
      <c r="CF63" s="558"/>
      <c r="CG63" s="87"/>
      <c r="CH63" s="87"/>
      <c r="CI63" s="87">
        <f>BC63+BF63+BI63+BL63+BO63+BR63+BU63+BX63</f>
        <v>128</v>
      </c>
      <c r="CJ63" s="87" t="str">
        <f t="shared" si="2"/>
        <v>ОК</v>
      </c>
      <c r="CK63" s="87">
        <f>BD63+BG63+BJ63+BM63+BP63+BS63+BV63+BY63</f>
        <v>64</v>
      </c>
      <c r="CL63" s="87">
        <f>AR63+AT63+AV63+AX63</f>
        <v>64</v>
      </c>
      <c r="CM63" s="87" t="str">
        <f t="shared" ref="CM63" si="99">IF(CK63=CL63,"ОК","Ошибка")</f>
        <v>ОК</v>
      </c>
      <c r="CN63" s="143">
        <f t="shared" ref="CN63" si="100">AN63/AP63</f>
        <v>2</v>
      </c>
      <c r="CO63" s="144" t="e">
        <f t="shared" ref="CO63" si="101">BC63/BD63</f>
        <v>#DIV/0!</v>
      </c>
      <c r="CP63" s="145">
        <f t="shared" ref="CP63" si="102">BE63</f>
        <v>0</v>
      </c>
      <c r="CQ63" s="145">
        <f t="shared" ref="CQ63" si="103">BC63/40</f>
        <v>0</v>
      </c>
      <c r="CR63" s="144" t="e">
        <f t="shared" ref="CR63" si="104">BF63/BG63</f>
        <v>#DIV/0!</v>
      </c>
      <c r="CS63" s="145">
        <f t="shared" ref="CS63" si="105">BH63</f>
        <v>0</v>
      </c>
      <c r="CT63" s="145">
        <f t="shared" ref="CT63" si="106">BF63/40</f>
        <v>0</v>
      </c>
      <c r="CU63" s="144" t="e">
        <f t="shared" ref="CU63" si="107">BI63/BJ63</f>
        <v>#DIV/0!</v>
      </c>
      <c r="CV63" s="145">
        <f t="shared" ref="CV63" si="108">BK63</f>
        <v>0</v>
      </c>
      <c r="CW63" s="145">
        <f t="shared" ref="CW63" si="109">BI63/40</f>
        <v>0</v>
      </c>
      <c r="CX63" s="144" t="e">
        <f t="shared" ref="CX63" si="110">BL63/BM63</f>
        <v>#DIV/0!</v>
      </c>
      <c r="CY63" s="145">
        <f t="shared" ref="CY63" si="111">BN63</f>
        <v>0</v>
      </c>
      <c r="CZ63" s="145">
        <f t="shared" ref="CZ63" si="112">BL63/40</f>
        <v>0</v>
      </c>
      <c r="DA63" s="144" t="e">
        <f t="shared" ref="DA63" si="113">BO63/BP63</f>
        <v>#DIV/0!</v>
      </c>
      <c r="DB63" s="145">
        <f t="shared" ref="DB63" si="114">BQ63</f>
        <v>0</v>
      </c>
      <c r="DC63" s="145">
        <f t="shared" ref="DC63" si="115">BO63/40</f>
        <v>0</v>
      </c>
      <c r="DD63" s="144" t="e">
        <f t="shared" ref="DD63" si="116">BR63/BS63</f>
        <v>#DIV/0!</v>
      </c>
      <c r="DE63" s="145">
        <f t="shared" ref="DE63" si="117">BT63</f>
        <v>0</v>
      </c>
      <c r="DF63" s="145">
        <f t="shared" ref="DF63" si="118">BR63/40</f>
        <v>0</v>
      </c>
      <c r="DG63" s="144">
        <f t="shared" ref="DG63" si="119">BU63/BV63</f>
        <v>2.3076923076923075</v>
      </c>
      <c r="DH63" s="145">
        <f t="shared" ref="DH63" si="120">BW63</f>
        <v>2</v>
      </c>
      <c r="DI63" s="145">
        <f t="shared" ref="DI63" si="121">BU63/40</f>
        <v>1.5</v>
      </c>
      <c r="DJ63" s="144">
        <f t="shared" ref="DJ63" si="122">BX63/BY63</f>
        <v>1.7894736842105263</v>
      </c>
      <c r="DK63" s="145">
        <f t="shared" ref="DK63" si="123">BZ63</f>
        <v>2</v>
      </c>
      <c r="DL63" s="145">
        <f t="shared" ref="DL63" si="124">BX63/40</f>
        <v>1.7</v>
      </c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114"/>
    </row>
    <row r="64" spans="1:136" s="86" customFormat="1" ht="54.95" customHeight="1" x14ac:dyDescent="0.85">
      <c r="A64" s="342"/>
      <c r="B64" s="432" t="s">
        <v>449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3"/>
      <c r="U64" s="433"/>
      <c r="V64" s="214"/>
      <c r="W64" s="214"/>
      <c r="X64" s="214"/>
      <c r="Y64" s="214"/>
      <c r="Z64" s="214"/>
      <c r="AA64" s="214"/>
      <c r="AB64" s="214"/>
      <c r="AC64" s="224"/>
      <c r="AD64" s="214"/>
      <c r="AE64" s="225"/>
      <c r="AF64" s="214"/>
      <c r="AG64" s="214"/>
      <c r="AH64" s="214"/>
      <c r="AI64" s="214"/>
      <c r="AJ64" s="214"/>
      <c r="AK64" s="214"/>
      <c r="AL64" s="433"/>
      <c r="AM64" s="433"/>
      <c r="AN64" s="433">
        <v>40</v>
      </c>
      <c r="AO64" s="433"/>
      <c r="AP64" s="433"/>
      <c r="AQ64" s="433"/>
      <c r="AR64" s="433"/>
      <c r="AS64" s="433"/>
      <c r="AT64" s="433"/>
      <c r="AU64" s="433"/>
      <c r="AV64" s="433"/>
      <c r="AW64" s="433"/>
      <c r="AX64" s="433"/>
      <c r="AY64" s="433"/>
      <c r="AZ64" s="214"/>
      <c r="BA64" s="214"/>
      <c r="BB64" s="214"/>
      <c r="BC64" s="214"/>
      <c r="BD64" s="214"/>
      <c r="BE64" s="223"/>
      <c r="BF64" s="214"/>
      <c r="BG64" s="214"/>
      <c r="BH64" s="223"/>
      <c r="BI64" s="214"/>
      <c r="BJ64" s="214"/>
      <c r="BK64" s="223"/>
      <c r="BL64" s="214"/>
      <c r="BM64" s="214"/>
      <c r="BN64" s="223"/>
      <c r="BO64" s="214"/>
      <c r="BP64" s="214"/>
      <c r="BQ64" s="223"/>
      <c r="BR64" s="214"/>
      <c r="BS64" s="214"/>
      <c r="BT64" s="223"/>
      <c r="BU64" s="214"/>
      <c r="BV64" s="214"/>
      <c r="BW64" s="223"/>
      <c r="BX64" s="214">
        <v>40</v>
      </c>
      <c r="BY64" s="214"/>
      <c r="BZ64" s="223">
        <v>1</v>
      </c>
      <c r="CA64" s="434">
        <f t="shared" si="98"/>
        <v>1</v>
      </c>
      <c r="CB64" s="435"/>
      <c r="CC64" s="453"/>
      <c r="CD64" s="453"/>
      <c r="CE64" s="453"/>
      <c r="CF64" s="453"/>
      <c r="CI64" s="86">
        <f t="shared" si="14"/>
        <v>40</v>
      </c>
      <c r="CJ64" s="86" t="str">
        <f t="shared" si="2"/>
        <v>ОК</v>
      </c>
      <c r="CK64" s="86">
        <f t="shared" si="15"/>
        <v>0</v>
      </c>
      <c r="CL64" s="86">
        <f t="shared" si="3"/>
        <v>0</v>
      </c>
      <c r="CM64" s="86" t="str">
        <f t="shared" si="16"/>
        <v>ОК</v>
      </c>
      <c r="CN64" s="89" t="e">
        <f t="shared" si="17"/>
        <v>#DIV/0!</v>
      </c>
      <c r="CO64" s="104" t="e">
        <f t="shared" si="4"/>
        <v>#DIV/0!</v>
      </c>
      <c r="CP64" s="91">
        <f t="shared" si="18"/>
        <v>0</v>
      </c>
      <c r="CQ64" s="91">
        <f t="shared" si="19"/>
        <v>0</v>
      </c>
      <c r="CR64" s="104" t="e">
        <f t="shared" si="20"/>
        <v>#DIV/0!</v>
      </c>
      <c r="CS64" s="91">
        <f t="shared" si="21"/>
        <v>0</v>
      </c>
      <c r="CT64" s="91">
        <f t="shared" si="5"/>
        <v>0</v>
      </c>
      <c r="CU64" s="104" t="e">
        <f t="shared" si="22"/>
        <v>#DIV/0!</v>
      </c>
      <c r="CV64" s="91">
        <f t="shared" si="23"/>
        <v>0</v>
      </c>
      <c r="CW64" s="91">
        <f t="shared" si="6"/>
        <v>0</v>
      </c>
      <c r="CX64" s="104" t="e">
        <f t="shared" si="24"/>
        <v>#DIV/0!</v>
      </c>
      <c r="CY64" s="91">
        <f t="shared" si="25"/>
        <v>0</v>
      </c>
      <c r="CZ64" s="91">
        <f t="shared" si="7"/>
        <v>0</v>
      </c>
      <c r="DA64" s="104" t="e">
        <f t="shared" si="8"/>
        <v>#DIV/0!</v>
      </c>
      <c r="DB64" s="91">
        <f t="shared" si="26"/>
        <v>0</v>
      </c>
      <c r="DC64" s="91">
        <f t="shared" si="9"/>
        <v>0</v>
      </c>
      <c r="DD64" s="104" t="e">
        <f t="shared" si="27"/>
        <v>#DIV/0!</v>
      </c>
      <c r="DE64" s="91">
        <f t="shared" si="28"/>
        <v>0</v>
      </c>
      <c r="DF64" s="91">
        <f t="shared" si="10"/>
        <v>0</v>
      </c>
      <c r="DG64" s="104" t="e">
        <f t="shared" si="29"/>
        <v>#DIV/0!</v>
      </c>
      <c r="DH64" s="91">
        <f t="shared" si="30"/>
        <v>0</v>
      </c>
      <c r="DI64" s="91">
        <f t="shared" si="11"/>
        <v>0</v>
      </c>
      <c r="DJ64" s="104" t="e">
        <f t="shared" si="31"/>
        <v>#DIV/0!</v>
      </c>
      <c r="DK64" s="91">
        <f t="shared" si="32"/>
        <v>1</v>
      </c>
      <c r="DL64" s="91">
        <f t="shared" si="12"/>
        <v>1</v>
      </c>
    </row>
    <row r="65" spans="1:116" s="107" customFormat="1" ht="57.95" customHeight="1" x14ac:dyDescent="0.85">
      <c r="A65" s="346" t="s">
        <v>351</v>
      </c>
      <c r="B65" s="463" t="s">
        <v>367</v>
      </c>
      <c r="C65" s="463"/>
      <c r="D65" s="463"/>
      <c r="E65" s="463"/>
      <c r="F65" s="463"/>
      <c r="G65" s="463"/>
      <c r="H65" s="463"/>
      <c r="I65" s="463"/>
      <c r="J65" s="463"/>
      <c r="K65" s="463"/>
      <c r="L65" s="463"/>
      <c r="M65" s="463"/>
      <c r="N65" s="463"/>
      <c r="O65" s="463"/>
      <c r="P65" s="463"/>
      <c r="Q65" s="463"/>
      <c r="R65" s="463"/>
      <c r="S65" s="463"/>
      <c r="T65" s="444"/>
      <c r="U65" s="444"/>
      <c r="V65" s="219"/>
      <c r="W65" s="219"/>
      <c r="X65" s="219"/>
      <c r="Y65" s="219"/>
      <c r="Z65" s="219"/>
      <c r="AA65" s="219"/>
      <c r="AB65" s="219"/>
      <c r="AC65" s="340"/>
      <c r="AD65" s="219"/>
      <c r="AE65" s="341"/>
      <c r="AF65" s="219"/>
      <c r="AG65" s="219"/>
      <c r="AH65" s="219"/>
      <c r="AI65" s="219"/>
      <c r="AJ65" s="219"/>
      <c r="AK65" s="219"/>
      <c r="AL65" s="444"/>
      <c r="AM65" s="444"/>
      <c r="AN65" s="444"/>
      <c r="AO65" s="444"/>
      <c r="AP65" s="444"/>
      <c r="AQ65" s="444"/>
      <c r="AR65" s="444"/>
      <c r="AS65" s="444"/>
      <c r="AT65" s="444"/>
      <c r="AU65" s="444"/>
      <c r="AV65" s="444"/>
      <c r="AW65" s="444"/>
      <c r="AX65" s="444"/>
      <c r="AY65" s="444"/>
      <c r="AZ65" s="219"/>
      <c r="BA65" s="219"/>
      <c r="BB65" s="220"/>
      <c r="BC65" s="219"/>
      <c r="BD65" s="219"/>
      <c r="BE65" s="221"/>
      <c r="BF65" s="219"/>
      <c r="BG65" s="219"/>
      <c r="BH65" s="221"/>
      <c r="BI65" s="219"/>
      <c r="BJ65" s="219"/>
      <c r="BK65" s="221"/>
      <c r="BL65" s="219"/>
      <c r="BM65" s="219"/>
      <c r="BN65" s="221"/>
      <c r="BO65" s="219"/>
      <c r="BP65" s="219"/>
      <c r="BQ65" s="221"/>
      <c r="BR65" s="219"/>
      <c r="BS65" s="219"/>
      <c r="BT65" s="221"/>
      <c r="BU65" s="219"/>
      <c r="BV65" s="219"/>
      <c r="BW65" s="221"/>
      <c r="BX65" s="219"/>
      <c r="BY65" s="219"/>
      <c r="BZ65" s="221"/>
      <c r="CA65" s="445"/>
      <c r="CB65" s="446"/>
      <c r="CC65" s="452" t="s">
        <v>499</v>
      </c>
      <c r="CD65" s="452"/>
      <c r="CE65" s="452"/>
      <c r="CF65" s="452"/>
      <c r="CI65" s="109">
        <f t="shared" si="14"/>
        <v>0</v>
      </c>
      <c r="CJ65" s="109" t="str">
        <f t="shared" si="2"/>
        <v>ОК</v>
      </c>
      <c r="CK65" s="109">
        <f t="shared" si="15"/>
        <v>0</v>
      </c>
      <c r="CL65" s="109">
        <f t="shared" si="3"/>
        <v>0</v>
      </c>
      <c r="CM65" s="109" t="str">
        <f t="shared" si="16"/>
        <v>ОК</v>
      </c>
      <c r="CN65" s="110" t="e">
        <f t="shared" si="17"/>
        <v>#DIV/0!</v>
      </c>
      <c r="CO65" s="135" t="e">
        <f t="shared" si="4"/>
        <v>#DIV/0!</v>
      </c>
      <c r="CP65" s="111">
        <f t="shared" si="18"/>
        <v>0</v>
      </c>
      <c r="CQ65" s="111">
        <f t="shared" si="19"/>
        <v>0</v>
      </c>
      <c r="CR65" s="135" t="e">
        <f t="shared" si="20"/>
        <v>#DIV/0!</v>
      </c>
      <c r="CS65" s="111">
        <f t="shared" si="21"/>
        <v>0</v>
      </c>
      <c r="CT65" s="111">
        <f t="shared" si="5"/>
        <v>0</v>
      </c>
      <c r="CU65" s="135" t="e">
        <f t="shared" si="22"/>
        <v>#DIV/0!</v>
      </c>
      <c r="CV65" s="111">
        <f t="shared" si="23"/>
        <v>0</v>
      </c>
      <c r="CW65" s="111">
        <f t="shared" si="6"/>
        <v>0</v>
      </c>
      <c r="CX65" s="135" t="e">
        <f t="shared" si="24"/>
        <v>#DIV/0!</v>
      </c>
      <c r="CY65" s="111">
        <f t="shared" si="25"/>
        <v>0</v>
      </c>
      <c r="CZ65" s="111">
        <f t="shared" si="7"/>
        <v>0</v>
      </c>
      <c r="DA65" s="135" t="e">
        <f t="shared" si="8"/>
        <v>#DIV/0!</v>
      </c>
      <c r="DB65" s="111">
        <f t="shared" si="26"/>
        <v>0</v>
      </c>
      <c r="DC65" s="111">
        <f t="shared" si="9"/>
        <v>0</v>
      </c>
      <c r="DD65" s="135" t="e">
        <f t="shared" si="27"/>
        <v>#DIV/0!</v>
      </c>
      <c r="DE65" s="111">
        <f t="shared" si="28"/>
        <v>0</v>
      </c>
      <c r="DF65" s="111">
        <f t="shared" si="10"/>
        <v>0</v>
      </c>
      <c r="DG65" s="135" t="e">
        <f t="shared" si="29"/>
        <v>#DIV/0!</v>
      </c>
      <c r="DH65" s="111">
        <f t="shared" si="30"/>
        <v>0</v>
      </c>
      <c r="DI65" s="111">
        <f t="shared" si="11"/>
        <v>0</v>
      </c>
      <c r="DJ65" s="135" t="e">
        <f t="shared" si="31"/>
        <v>#DIV/0!</v>
      </c>
      <c r="DK65" s="111">
        <f t="shared" si="32"/>
        <v>0</v>
      </c>
      <c r="DL65" s="111">
        <f t="shared" si="12"/>
        <v>0</v>
      </c>
    </row>
    <row r="66" spans="1:116" s="97" customFormat="1" ht="57.75" customHeight="1" x14ac:dyDescent="0.85">
      <c r="A66" s="342" t="s">
        <v>352</v>
      </c>
      <c r="B66" s="432" t="s">
        <v>315</v>
      </c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3"/>
      <c r="U66" s="433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>
        <v>1</v>
      </c>
      <c r="AJ66" s="214"/>
      <c r="AK66" s="214"/>
      <c r="AL66" s="433">
        <v>6</v>
      </c>
      <c r="AM66" s="433"/>
      <c r="AN66" s="433">
        <v>98</v>
      </c>
      <c r="AO66" s="433"/>
      <c r="AP66" s="433">
        <v>68</v>
      </c>
      <c r="AQ66" s="433"/>
      <c r="AR66" s="433">
        <v>38</v>
      </c>
      <c r="AS66" s="433"/>
      <c r="AT66" s="433">
        <v>14</v>
      </c>
      <c r="AU66" s="433"/>
      <c r="AV66" s="433">
        <v>16</v>
      </c>
      <c r="AW66" s="433"/>
      <c r="AX66" s="433"/>
      <c r="AY66" s="433"/>
      <c r="AZ66" s="214"/>
      <c r="BA66" s="214"/>
      <c r="BB66" s="214"/>
      <c r="BC66" s="214"/>
      <c r="BD66" s="214"/>
      <c r="BE66" s="223"/>
      <c r="BF66" s="214"/>
      <c r="BG66" s="214"/>
      <c r="BH66" s="223"/>
      <c r="BI66" s="214"/>
      <c r="BJ66" s="214"/>
      <c r="BK66" s="223"/>
      <c r="BL66" s="214"/>
      <c r="BM66" s="214"/>
      <c r="BN66" s="223"/>
      <c r="BO66" s="222"/>
      <c r="BP66" s="222"/>
      <c r="BQ66" s="229"/>
      <c r="BR66" s="222">
        <v>98</v>
      </c>
      <c r="BS66" s="222">
        <v>68</v>
      </c>
      <c r="BT66" s="229">
        <v>2</v>
      </c>
      <c r="BU66" s="214"/>
      <c r="BV66" s="214"/>
      <c r="BW66" s="223"/>
      <c r="BX66" s="214"/>
      <c r="BY66" s="214"/>
      <c r="BZ66" s="223"/>
      <c r="CA66" s="434">
        <f t="shared" ref="CA66:CA67" si="125">BE66+BH66+BK66+BN66+BQ66+BT66+BW66+BZ66</f>
        <v>2</v>
      </c>
      <c r="CB66" s="435"/>
      <c r="CC66" s="436" t="s">
        <v>133</v>
      </c>
      <c r="CD66" s="437"/>
      <c r="CE66" s="437"/>
      <c r="CF66" s="438"/>
      <c r="CI66" s="97">
        <f t="shared" si="14"/>
        <v>98</v>
      </c>
      <c r="CJ66" s="97" t="str">
        <f t="shared" ref="CJ66:CJ67" si="126">IF(AN66=CI66,"ОК","Ошибка")</f>
        <v>ОК</v>
      </c>
      <c r="CK66" s="97">
        <f t="shared" si="15"/>
        <v>68</v>
      </c>
      <c r="CL66" s="97">
        <f t="shared" ref="CL66:CL67" si="127">AR66+AT66+AV66+AX66</f>
        <v>68</v>
      </c>
      <c r="CM66" s="97" t="str">
        <f t="shared" ref="CM66:CM67" si="128">IF(CK66=CL66,"ОК","Ошибка")</f>
        <v>ОК</v>
      </c>
      <c r="CN66" s="98">
        <f t="shared" ref="CN66:CN67" si="129">AN66/AP66</f>
        <v>1.4411764705882353</v>
      </c>
      <c r="CO66" s="136" t="e">
        <f t="shared" ref="CO66:CO67" si="130">BC66/BD66</f>
        <v>#DIV/0!</v>
      </c>
      <c r="CP66" s="99">
        <f t="shared" ref="CP66:CP67" si="131">BE66</f>
        <v>0</v>
      </c>
      <c r="CQ66" s="99">
        <f t="shared" ref="CQ66:CQ67" si="132">BC66/40</f>
        <v>0</v>
      </c>
      <c r="CR66" s="136" t="e">
        <f t="shared" ref="CR66:CR67" si="133">BF66/BG66</f>
        <v>#DIV/0!</v>
      </c>
      <c r="CS66" s="99">
        <f t="shared" ref="CS66:CS67" si="134">BH66</f>
        <v>0</v>
      </c>
      <c r="CT66" s="99">
        <f t="shared" ref="CT66:CT67" si="135">BF66/40</f>
        <v>0</v>
      </c>
      <c r="CU66" s="136" t="e">
        <f t="shared" ref="CU66:CU67" si="136">BI66/BJ66</f>
        <v>#DIV/0!</v>
      </c>
      <c r="CV66" s="99">
        <f t="shared" ref="CV66:CV67" si="137">BK66</f>
        <v>0</v>
      </c>
      <c r="CW66" s="99">
        <f t="shared" ref="CW66:CW67" si="138">BI66/40</f>
        <v>0</v>
      </c>
      <c r="CX66" s="136" t="e">
        <f t="shared" ref="CX66:CX67" si="139">BL66/BM66</f>
        <v>#DIV/0!</v>
      </c>
      <c r="CY66" s="99">
        <f t="shared" ref="CY66:CY67" si="140">BN66</f>
        <v>0</v>
      </c>
      <c r="CZ66" s="99">
        <f t="shared" ref="CZ66:CZ67" si="141">BL66/40</f>
        <v>0</v>
      </c>
      <c r="DA66" s="136" t="e">
        <f t="shared" ref="DA66:DA67" si="142">BO66/BP66</f>
        <v>#DIV/0!</v>
      </c>
      <c r="DB66" s="99">
        <f t="shared" ref="DB66:DB67" si="143">BQ66</f>
        <v>0</v>
      </c>
      <c r="DC66" s="99">
        <f t="shared" ref="DC66:DC67" si="144">BO66/40</f>
        <v>0</v>
      </c>
      <c r="DD66" s="136">
        <f t="shared" ref="DD66:DD67" si="145">BR66/BS66</f>
        <v>1.4411764705882353</v>
      </c>
      <c r="DE66" s="99">
        <f t="shared" ref="DE66:DE67" si="146">BT66</f>
        <v>2</v>
      </c>
      <c r="DF66" s="99">
        <f t="shared" ref="DF66:DF67" si="147">BR66/40</f>
        <v>2.4500000000000002</v>
      </c>
      <c r="DG66" s="136" t="e">
        <f t="shared" ref="DG66:DG67" si="148">BU66/BV66</f>
        <v>#DIV/0!</v>
      </c>
      <c r="DH66" s="99">
        <f t="shared" ref="DH66:DH67" si="149">BW66</f>
        <v>0</v>
      </c>
      <c r="DI66" s="99">
        <f t="shared" ref="DI66:DI67" si="150">BU66/40</f>
        <v>0</v>
      </c>
      <c r="DJ66" s="136" t="e">
        <f t="shared" ref="DJ66:DJ67" si="151">BX66/BY66</f>
        <v>#DIV/0!</v>
      </c>
      <c r="DK66" s="99">
        <f t="shared" ref="DK66:DK67" si="152">BZ66</f>
        <v>0</v>
      </c>
      <c r="DL66" s="99">
        <f t="shared" ref="DL66:DL67" si="153">BX66/40</f>
        <v>0</v>
      </c>
    </row>
    <row r="67" spans="1:116" s="86" customFormat="1" ht="57.95" customHeight="1" x14ac:dyDescent="0.85">
      <c r="A67" s="378" t="s">
        <v>353</v>
      </c>
      <c r="B67" s="431" t="s">
        <v>226</v>
      </c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3">
        <v>8</v>
      </c>
      <c r="U67" s="433"/>
      <c r="V67" s="375"/>
      <c r="W67" s="375"/>
      <c r="X67" s="375"/>
      <c r="Y67" s="375"/>
      <c r="Z67" s="375"/>
      <c r="AA67" s="375"/>
      <c r="AB67" s="375"/>
      <c r="AC67" s="376">
        <v>1</v>
      </c>
      <c r="AD67" s="375"/>
      <c r="AE67" s="377"/>
      <c r="AF67" s="375"/>
      <c r="AG67" s="375"/>
      <c r="AH67" s="375"/>
      <c r="AI67" s="375"/>
      <c r="AJ67" s="375"/>
      <c r="AK67" s="375"/>
      <c r="AL67" s="433"/>
      <c r="AM67" s="433"/>
      <c r="AN67" s="433">
        <v>132</v>
      </c>
      <c r="AO67" s="433"/>
      <c r="AP67" s="433">
        <v>86</v>
      </c>
      <c r="AQ67" s="433"/>
      <c r="AR67" s="433">
        <v>34</v>
      </c>
      <c r="AS67" s="433"/>
      <c r="AT67" s="433"/>
      <c r="AU67" s="433"/>
      <c r="AV67" s="433">
        <v>40</v>
      </c>
      <c r="AW67" s="433"/>
      <c r="AX67" s="433">
        <v>12</v>
      </c>
      <c r="AY67" s="433"/>
      <c r="AZ67" s="375"/>
      <c r="BA67" s="375"/>
      <c r="BB67" s="375"/>
      <c r="BC67" s="375"/>
      <c r="BD67" s="375"/>
      <c r="BE67" s="374"/>
      <c r="BF67" s="375"/>
      <c r="BG67" s="375"/>
      <c r="BH67" s="374"/>
      <c r="BI67" s="375"/>
      <c r="BJ67" s="375"/>
      <c r="BK67" s="374"/>
      <c r="BL67" s="375"/>
      <c r="BM67" s="375"/>
      <c r="BN67" s="374"/>
      <c r="BO67" s="375"/>
      <c r="BP67" s="375"/>
      <c r="BQ67" s="374"/>
      <c r="BR67" s="375"/>
      <c r="BS67" s="375"/>
      <c r="BT67" s="374"/>
      <c r="BU67" s="375">
        <v>52</v>
      </c>
      <c r="BV67" s="375">
        <v>34</v>
      </c>
      <c r="BW67" s="374"/>
      <c r="BX67" s="375">
        <v>80</v>
      </c>
      <c r="BY67" s="375">
        <v>52</v>
      </c>
      <c r="BZ67" s="374">
        <v>4</v>
      </c>
      <c r="CA67" s="434">
        <f t="shared" si="125"/>
        <v>4</v>
      </c>
      <c r="CB67" s="435"/>
      <c r="CC67" s="439"/>
      <c r="CD67" s="440"/>
      <c r="CE67" s="440"/>
      <c r="CF67" s="441"/>
      <c r="CI67" s="86">
        <f>BC67+BF67+BI67+BL67+BO67+BR67+BU67+BX67</f>
        <v>132</v>
      </c>
      <c r="CJ67" s="86" t="str">
        <f t="shared" si="126"/>
        <v>ОК</v>
      </c>
      <c r="CK67" s="86">
        <f t="shared" si="15"/>
        <v>86</v>
      </c>
      <c r="CL67" s="86">
        <f t="shared" si="127"/>
        <v>86</v>
      </c>
      <c r="CM67" s="86" t="str">
        <f t="shared" si="128"/>
        <v>ОК</v>
      </c>
      <c r="CN67" s="89">
        <f t="shared" si="129"/>
        <v>1.5348837209302326</v>
      </c>
      <c r="CO67" s="104" t="e">
        <f t="shared" si="130"/>
        <v>#DIV/0!</v>
      </c>
      <c r="CP67" s="91">
        <f t="shared" si="131"/>
        <v>0</v>
      </c>
      <c r="CQ67" s="91">
        <f t="shared" si="132"/>
        <v>0</v>
      </c>
      <c r="CR67" s="104" t="e">
        <f t="shared" si="133"/>
        <v>#DIV/0!</v>
      </c>
      <c r="CS67" s="91">
        <f t="shared" si="134"/>
        <v>0</v>
      </c>
      <c r="CT67" s="91">
        <f t="shared" si="135"/>
        <v>0</v>
      </c>
      <c r="CU67" s="104" t="e">
        <f t="shared" si="136"/>
        <v>#DIV/0!</v>
      </c>
      <c r="CV67" s="91">
        <f t="shared" si="137"/>
        <v>0</v>
      </c>
      <c r="CW67" s="91">
        <f t="shared" si="138"/>
        <v>0</v>
      </c>
      <c r="CX67" s="104" t="e">
        <f t="shared" si="139"/>
        <v>#DIV/0!</v>
      </c>
      <c r="CY67" s="91">
        <f t="shared" si="140"/>
        <v>0</v>
      </c>
      <c r="CZ67" s="91">
        <f t="shared" si="141"/>
        <v>0</v>
      </c>
      <c r="DA67" s="104" t="e">
        <f t="shared" si="142"/>
        <v>#DIV/0!</v>
      </c>
      <c r="DB67" s="91">
        <f t="shared" si="143"/>
        <v>0</v>
      </c>
      <c r="DC67" s="91">
        <f t="shared" si="144"/>
        <v>0</v>
      </c>
      <c r="DD67" s="104" t="e">
        <f t="shared" si="145"/>
        <v>#DIV/0!</v>
      </c>
      <c r="DE67" s="91">
        <f t="shared" si="146"/>
        <v>0</v>
      </c>
      <c r="DF67" s="91">
        <f t="shared" si="147"/>
        <v>0</v>
      </c>
      <c r="DG67" s="104">
        <f t="shared" si="148"/>
        <v>1.5294117647058822</v>
      </c>
      <c r="DH67" s="91">
        <f t="shared" si="149"/>
        <v>0</v>
      </c>
      <c r="DI67" s="91">
        <f t="shared" si="150"/>
        <v>1.3</v>
      </c>
      <c r="DJ67" s="104">
        <f t="shared" si="151"/>
        <v>1.5384615384615385</v>
      </c>
      <c r="DK67" s="91">
        <f t="shared" si="152"/>
        <v>4</v>
      </c>
      <c r="DL67" s="91">
        <f t="shared" si="153"/>
        <v>2</v>
      </c>
    </row>
    <row r="68" spans="1:116" s="86" customFormat="1" ht="57.95" customHeight="1" x14ac:dyDescent="0.85">
      <c r="A68" s="342" t="s">
        <v>354</v>
      </c>
      <c r="B68" s="432" t="s">
        <v>174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3"/>
      <c r="U68" s="433"/>
      <c r="V68" s="214"/>
      <c r="W68" s="214"/>
      <c r="X68" s="214"/>
      <c r="Y68" s="214"/>
      <c r="Z68" s="214"/>
      <c r="AA68" s="214"/>
      <c r="AB68" s="214"/>
      <c r="AC68" s="224"/>
      <c r="AD68" s="214"/>
      <c r="AE68" s="225"/>
      <c r="AF68" s="214"/>
      <c r="AG68" s="214"/>
      <c r="AH68" s="214"/>
      <c r="AI68" s="214"/>
      <c r="AJ68" s="214">
        <v>1</v>
      </c>
      <c r="AK68" s="214">
        <v>1</v>
      </c>
      <c r="AL68" s="433" t="s">
        <v>250</v>
      </c>
      <c r="AM68" s="433"/>
      <c r="AN68" s="433">
        <v>206</v>
      </c>
      <c r="AO68" s="433"/>
      <c r="AP68" s="433">
        <v>136</v>
      </c>
      <c r="AQ68" s="433"/>
      <c r="AR68" s="433">
        <v>72</v>
      </c>
      <c r="AS68" s="433"/>
      <c r="AT68" s="433"/>
      <c r="AU68" s="433"/>
      <c r="AV68" s="433">
        <v>38</v>
      </c>
      <c r="AW68" s="433"/>
      <c r="AX68" s="433">
        <v>26</v>
      </c>
      <c r="AY68" s="433"/>
      <c r="AZ68" s="214"/>
      <c r="BA68" s="214"/>
      <c r="BB68" s="214"/>
      <c r="BC68" s="214"/>
      <c r="BD68" s="214"/>
      <c r="BE68" s="223"/>
      <c r="BF68" s="214"/>
      <c r="BG68" s="214"/>
      <c r="BH68" s="223"/>
      <c r="BI68" s="214"/>
      <c r="BJ68" s="214"/>
      <c r="BK68" s="223"/>
      <c r="BL68" s="214"/>
      <c r="BM68" s="214"/>
      <c r="BN68" s="223"/>
      <c r="BO68" s="214"/>
      <c r="BP68" s="214"/>
      <c r="BQ68" s="223"/>
      <c r="BR68" s="214"/>
      <c r="BS68" s="214"/>
      <c r="BT68" s="223"/>
      <c r="BU68" s="222">
        <v>98</v>
      </c>
      <c r="BV68" s="214">
        <v>66</v>
      </c>
      <c r="BW68" s="223">
        <v>2</v>
      </c>
      <c r="BX68" s="214">
        <v>108</v>
      </c>
      <c r="BY68" s="214">
        <v>70</v>
      </c>
      <c r="BZ68" s="223">
        <v>3</v>
      </c>
      <c r="CA68" s="434">
        <f t="shared" ref="CA68" si="154">BE68+BH68+BK68+BN68+BQ68+BT68+BW68+BZ68</f>
        <v>5</v>
      </c>
      <c r="CB68" s="435"/>
      <c r="CC68" s="453" t="s">
        <v>482</v>
      </c>
      <c r="CD68" s="453"/>
      <c r="CE68" s="453"/>
      <c r="CF68" s="453"/>
      <c r="CI68" s="86">
        <f t="shared" ref="CI68" si="155">BC68+BF68+BI68+BL68+BO68+BR68+BU68+BX68+AZ68</f>
        <v>206</v>
      </c>
      <c r="CJ68" s="86" t="str">
        <f t="shared" si="2"/>
        <v>ОК</v>
      </c>
      <c r="CK68" s="86">
        <f t="shared" ref="CK68" si="156">BD68+BG68+BJ68+BM68+BP68+BS68+BV68+BY68+BA68</f>
        <v>136</v>
      </c>
      <c r="CL68" s="86">
        <f t="shared" si="3"/>
        <v>136</v>
      </c>
      <c r="CM68" s="86" t="str">
        <f t="shared" si="16"/>
        <v>ОК</v>
      </c>
      <c r="CN68" s="89">
        <f t="shared" si="17"/>
        <v>1.5147058823529411</v>
      </c>
      <c r="CO68" s="104" t="e">
        <f t="shared" si="4"/>
        <v>#DIV/0!</v>
      </c>
      <c r="CP68" s="91">
        <f t="shared" si="18"/>
        <v>0</v>
      </c>
      <c r="CQ68" s="91">
        <f t="shared" si="19"/>
        <v>0</v>
      </c>
      <c r="CR68" s="104" t="e">
        <f t="shared" si="20"/>
        <v>#DIV/0!</v>
      </c>
      <c r="CS68" s="91">
        <f t="shared" si="21"/>
        <v>0</v>
      </c>
      <c r="CT68" s="91">
        <f t="shared" si="5"/>
        <v>0</v>
      </c>
      <c r="CU68" s="104" t="e">
        <f t="shared" si="22"/>
        <v>#DIV/0!</v>
      </c>
      <c r="CV68" s="91">
        <f t="shared" si="23"/>
        <v>0</v>
      </c>
      <c r="CW68" s="91">
        <f t="shared" si="6"/>
        <v>0</v>
      </c>
      <c r="CX68" s="104" t="e">
        <f t="shared" si="24"/>
        <v>#DIV/0!</v>
      </c>
      <c r="CY68" s="91">
        <f t="shared" si="25"/>
        <v>0</v>
      </c>
      <c r="CZ68" s="91">
        <f t="shared" si="7"/>
        <v>0</v>
      </c>
      <c r="DA68" s="104" t="e">
        <f t="shared" si="8"/>
        <v>#DIV/0!</v>
      </c>
      <c r="DB68" s="91">
        <f t="shared" si="26"/>
        <v>0</v>
      </c>
      <c r="DC68" s="91">
        <f t="shared" si="9"/>
        <v>0</v>
      </c>
      <c r="DD68" s="104" t="e">
        <f t="shared" si="27"/>
        <v>#DIV/0!</v>
      </c>
      <c r="DE68" s="91">
        <f t="shared" si="28"/>
        <v>0</v>
      </c>
      <c r="DF68" s="91">
        <f t="shared" si="10"/>
        <v>0</v>
      </c>
      <c r="DG68" s="104">
        <f t="shared" si="29"/>
        <v>1.4848484848484849</v>
      </c>
      <c r="DH68" s="91">
        <f t="shared" si="30"/>
        <v>2</v>
      </c>
      <c r="DI68" s="91">
        <f t="shared" si="11"/>
        <v>2.4500000000000002</v>
      </c>
      <c r="DJ68" s="104">
        <f t="shared" si="31"/>
        <v>1.5428571428571429</v>
      </c>
      <c r="DK68" s="91">
        <f t="shared" si="32"/>
        <v>3</v>
      </c>
      <c r="DL68" s="91">
        <f t="shared" si="12"/>
        <v>2.7</v>
      </c>
    </row>
    <row r="69" spans="1:116" s="105" customFormat="1" ht="112.5" customHeight="1" x14ac:dyDescent="0.85">
      <c r="A69" s="347" t="s">
        <v>32</v>
      </c>
      <c r="B69" s="442" t="s">
        <v>318</v>
      </c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  <c r="T69" s="443"/>
      <c r="U69" s="443"/>
      <c r="V69" s="217"/>
      <c r="W69" s="217"/>
      <c r="X69" s="217"/>
      <c r="Y69" s="217"/>
      <c r="Z69" s="217"/>
      <c r="AA69" s="217"/>
      <c r="AB69" s="217"/>
      <c r="AC69" s="348"/>
      <c r="AD69" s="217"/>
      <c r="AE69" s="349"/>
      <c r="AF69" s="217"/>
      <c r="AG69" s="217"/>
      <c r="AH69" s="217"/>
      <c r="AI69" s="217"/>
      <c r="AJ69" s="217"/>
      <c r="AK69" s="217"/>
      <c r="AL69" s="443"/>
      <c r="AM69" s="443"/>
      <c r="AN69" s="443">
        <f>SUM(AN70:AO93)+SUM(AN94:AO98)</f>
        <v>3294</v>
      </c>
      <c r="AO69" s="443"/>
      <c r="AP69" s="443">
        <f>SUM(AP70:AQ93)+SUM(AP94:AQ98)</f>
        <v>2018</v>
      </c>
      <c r="AQ69" s="443"/>
      <c r="AR69" s="443">
        <f>SUM(AR70:AS93)+SUM(AR94:AS98)</f>
        <v>694</v>
      </c>
      <c r="AS69" s="443"/>
      <c r="AT69" s="443">
        <f>SUM(AT70:AU93)+SUM(AT94:AU98)</f>
        <v>158</v>
      </c>
      <c r="AU69" s="443"/>
      <c r="AV69" s="443">
        <f>SUM(AV70:AW93)+SUM(AV94:AW98)</f>
        <v>1036</v>
      </c>
      <c r="AW69" s="443"/>
      <c r="AX69" s="443">
        <f>SUM(AX70:AY93)+SUM(AX94:AY98)</f>
        <v>130</v>
      </c>
      <c r="AY69" s="443"/>
      <c r="AZ69" s="217" t="e">
        <f>AZ70+#REF!+AZ73+AZ77+AZ82+#REF!+AZ86+AZ94+#REF!+AZ90</f>
        <v>#REF!</v>
      </c>
      <c r="BA69" s="217" t="e">
        <f>BA70+#REF!+BA73+BA77+BA82+#REF!+BA86+#REF!+BA94+BA90</f>
        <v>#REF!</v>
      </c>
      <c r="BB69" s="218" t="e">
        <f>BB70+#REF!+BB73+BB77+BB82+#REF!+BB86+#REF!+BB94+BB90</f>
        <v>#REF!</v>
      </c>
      <c r="BC69" s="217">
        <f t="shared" ref="BC69:BZ69" si="157">SUM(BC70:BC93)+SUM(BC94:BC98)</f>
        <v>346</v>
      </c>
      <c r="BD69" s="217">
        <f t="shared" si="157"/>
        <v>232</v>
      </c>
      <c r="BE69" s="217">
        <f t="shared" si="157"/>
        <v>8</v>
      </c>
      <c r="BF69" s="217">
        <f t="shared" si="157"/>
        <v>456</v>
      </c>
      <c r="BG69" s="217">
        <f t="shared" si="157"/>
        <v>316</v>
      </c>
      <c r="BH69" s="217">
        <f t="shared" si="157"/>
        <v>13</v>
      </c>
      <c r="BI69" s="217">
        <f t="shared" si="157"/>
        <v>454</v>
      </c>
      <c r="BJ69" s="217">
        <f t="shared" si="157"/>
        <v>304</v>
      </c>
      <c r="BK69" s="217">
        <f t="shared" si="157"/>
        <v>13</v>
      </c>
      <c r="BL69" s="217">
        <f t="shared" si="157"/>
        <v>716</v>
      </c>
      <c r="BM69" s="217">
        <f t="shared" si="157"/>
        <v>478</v>
      </c>
      <c r="BN69" s="217">
        <f t="shared" si="157"/>
        <v>14</v>
      </c>
      <c r="BO69" s="217">
        <f t="shared" si="157"/>
        <v>272</v>
      </c>
      <c r="BP69" s="217">
        <f t="shared" si="157"/>
        <v>154</v>
      </c>
      <c r="BQ69" s="217">
        <f t="shared" si="157"/>
        <v>11</v>
      </c>
      <c r="BR69" s="217">
        <f t="shared" si="157"/>
        <v>228</v>
      </c>
      <c r="BS69" s="217">
        <f t="shared" si="157"/>
        <v>142</v>
      </c>
      <c r="BT69" s="217">
        <f t="shared" si="157"/>
        <v>6</v>
      </c>
      <c r="BU69" s="217">
        <f t="shared" si="157"/>
        <v>382</v>
      </c>
      <c r="BV69" s="217">
        <f t="shared" si="157"/>
        <v>146</v>
      </c>
      <c r="BW69" s="217">
        <f t="shared" si="157"/>
        <v>12</v>
      </c>
      <c r="BX69" s="217">
        <f t="shared" si="157"/>
        <v>440</v>
      </c>
      <c r="BY69" s="217">
        <f t="shared" si="157"/>
        <v>246</v>
      </c>
      <c r="BZ69" s="217">
        <f t="shared" si="157"/>
        <v>12</v>
      </c>
      <c r="CA69" s="443">
        <f>SUM(CA70:CB93)+SUM(CA94:CB98)</f>
        <v>89</v>
      </c>
      <c r="CB69" s="443"/>
      <c r="CC69" s="442"/>
      <c r="CD69" s="442"/>
      <c r="CE69" s="442"/>
      <c r="CF69" s="442"/>
      <c r="CI69" s="109">
        <f t="shared" ref="CI69:CI71" si="158">BC69+BF69+BI69+BL69+BO69+BR69+BU69+BX69</f>
        <v>3294</v>
      </c>
      <c r="CJ69" s="109" t="str">
        <f t="shared" ref="CJ69:CJ71" si="159">IF(AN69=CI69,"ОК","Ошибка")</f>
        <v>ОК</v>
      </c>
      <c r="CK69" s="109">
        <f t="shared" ref="CK69:CK71" si="160">BD69+BG69+BJ69+BM69+BP69+BS69+BV69+BY69</f>
        <v>2018</v>
      </c>
      <c r="CL69" s="109">
        <f t="shared" ref="CL69:CL71" si="161">AR69+AT69+AV69+AX69</f>
        <v>2018</v>
      </c>
      <c r="CM69" s="109" t="str">
        <f t="shared" ref="CM69:CM71" si="162">IF(CK69=CL69,"ОК","Ошибка")</f>
        <v>ОК</v>
      </c>
      <c r="CN69" s="110">
        <f t="shared" si="17"/>
        <v>1.6323092170465807</v>
      </c>
      <c r="CO69" s="135">
        <f t="shared" si="4"/>
        <v>1.4913793103448276</v>
      </c>
      <c r="CP69" s="111">
        <f t="shared" si="18"/>
        <v>8</v>
      </c>
      <c r="CQ69" s="111">
        <f t="shared" si="19"/>
        <v>8.65</v>
      </c>
      <c r="CR69" s="135">
        <f>BF69/BG69</f>
        <v>1.4430379746835442</v>
      </c>
      <c r="CS69" s="111">
        <f t="shared" si="21"/>
        <v>13</v>
      </c>
      <c r="CT69" s="111">
        <f t="shared" si="5"/>
        <v>11.4</v>
      </c>
      <c r="CU69" s="135">
        <f t="shared" si="22"/>
        <v>1.493421052631579</v>
      </c>
      <c r="CV69" s="111">
        <f t="shared" si="23"/>
        <v>13</v>
      </c>
      <c r="CW69" s="111">
        <f t="shared" si="6"/>
        <v>11.35</v>
      </c>
      <c r="CX69" s="135">
        <f t="shared" si="24"/>
        <v>1.497907949790795</v>
      </c>
      <c r="CY69" s="111">
        <f t="shared" si="25"/>
        <v>14</v>
      </c>
      <c r="CZ69" s="111">
        <f t="shared" si="7"/>
        <v>17.899999999999999</v>
      </c>
      <c r="DA69" s="135">
        <f t="shared" si="8"/>
        <v>1.7662337662337662</v>
      </c>
      <c r="DB69" s="111">
        <f t="shared" si="26"/>
        <v>11</v>
      </c>
      <c r="DC69" s="111">
        <f t="shared" si="9"/>
        <v>6.8</v>
      </c>
      <c r="DD69" s="135">
        <f t="shared" si="27"/>
        <v>1.6056338028169015</v>
      </c>
      <c r="DE69" s="111">
        <f t="shared" si="28"/>
        <v>6</v>
      </c>
      <c r="DF69" s="111">
        <f t="shared" si="10"/>
        <v>5.7</v>
      </c>
      <c r="DG69" s="135">
        <f t="shared" si="29"/>
        <v>2.6164383561643834</v>
      </c>
      <c r="DH69" s="111">
        <f t="shared" si="30"/>
        <v>12</v>
      </c>
      <c r="DI69" s="111">
        <f t="shared" si="11"/>
        <v>9.5500000000000007</v>
      </c>
      <c r="DJ69" s="135">
        <f t="shared" si="31"/>
        <v>1.7886178861788617</v>
      </c>
      <c r="DK69" s="111">
        <f t="shared" si="32"/>
        <v>12</v>
      </c>
      <c r="DL69" s="111">
        <f t="shared" si="12"/>
        <v>11</v>
      </c>
    </row>
    <row r="70" spans="1:116" s="107" customFormat="1" ht="57.95" customHeight="1" x14ac:dyDescent="0.85">
      <c r="A70" s="339" t="s">
        <v>100</v>
      </c>
      <c r="B70" s="463" t="s">
        <v>347</v>
      </c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  <c r="R70" s="463"/>
      <c r="S70" s="463"/>
      <c r="T70" s="444"/>
      <c r="U70" s="444"/>
      <c r="V70" s="219"/>
      <c r="W70" s="219"/>
      <c r="X70" s="219"/>
      <c r="Y70" s="219"/>
      <c r="Z70" s="219"/>
      <c r="AA70" s="219"/>
      <c r="AB70" s="219"/>
      <c r="AC70" s="340"/>
      <c r="AD70" s="219"/>
      <c r="AE70" s="341"/>
      <c r="AF70" s="219"/>
      <c r="AG70" s="219"/>
      <c r="AH70" s="219"/>
      <c r="AI70" s="219"/>
      <c r="AJ70" s="219"/>
      <c r="AK70" s="219"/>
      <c r="AL70" s="444"/>
      <c r="AM70" s="444"/>
      <c r="AN70" s="444"/>
      <c r="AO70" s="444"/>
      <c r="AP70" s="444"/>
      <c r="AQ70" s="444"/>
      <c r="AR70" s="444"/>
      <c r="AS70" s="444"/>
      <c r="AT70" s="444"/>
      <c r="AU70" s="444"/>
      <c r="AV70" s="444"/>
      <c r="AW70" s="444"/>
      <c r="AX70" s="444"/>
      <c r="AY70" s="444"/>
      <c r="AZ70" s="219"/>
      <c r="BA70" s="219"/>
      <c r="BB70" s="220"/>
      <c r="BC70" s="219"/>
      <c r="BD70" s="219"/>
      <c r="BE70" s="221"/>
      <c r="BF70" s="219"/>
      <c r="BG70" s="219"/>
      <c r="BH70" s="221"/>
      <c r="BI70" s="219"/>
      <c r="BJ70" s="219"/>
      <c r="BK70" s="221"/>
      <c r="BL70" s="219"/>
      <c r="BM70" s="219"/>
      <c r="BN70" s="221"/>
      <c r="BO70" s="219"/>
      <c r="BP70" s="219"/>
      <c r="BQ70" s="221"/>
      <c r="BR70" s="219"/>
      <c r="BS70" s="219"/>
      <c r="BT70" s="221"/>
      <c r="BU70" s="219"/>
      <c r="BV70" s="219"/>
      <c r="BW70" s="221"/>
      <c r="BX70" s="219"/>
      <c r="BY70" s="219"/>
      <c r="BZ70" s="221"/>
      <c r="CA70" s="445"/>
      <c r="CB70" s="446"/>
      <c r="CC70" s="452" t="s">
        <v>393</v>
      </c>
      <c r="CD70" s="452"/>
      <c r="CE70" s="452"/>
      <c r="CF70" s="452"/>
      <c r="CI70" s="109">
        <f t="shared" si="158"/>
        <v>0</v>
      </c>
      <c r="CJ70" s="109" t="str">
        <f t="shared" si="159"/>
        <v>ОК</v>
      </c>
      <c r="CK70" s="109">
        <f t="shared" si="160"/>
        <v>0</v>
      </c>
      <c r="CL70" s="109">
        <f t="shared" si="161"/>
        <v>0</v>
      </c>
      <c r="CM70" s="109" t="str">
        <f t="shared" si="162"/>
        <v>ОК</v>
      </c>
      <c r="CN70" s="110" t="e">
        <f t="shared" si="17"/>
        <v>#DIV/0!</v>
      </c>
      <c r="CO70" s="135" t="e">
        <f t="shared" si="4"/>
        <v>#DIV/0!</v>
      </c>
      <c r="CP70" s="111">
        <f t="shared" si="18"/>
        <v>0</v>
      </c>
      <c r="CQ70" s="111">
        <f t="shared" si="19"/>
        <v>0</v>
      </c>
      <c r="CR70" s="135" t="e">
        <f t="shared" si="20"/>
        <v>#DIV/0!</v>
      </c>
      <c r="CS70" s="111">
        <f t="shared" si="21"/>
        <v>0</v>
      </c>
      <c r="CT70" s="111">
        <f t="shared" si="5"/>
        <v>0</v>
      </c>
      <c r="CU70" s="135" t="e">
        <f t="shared" si="22"/>
        <v>#DIV/0!</v>
      </c>
      <c r="CV70" s="111">
        <f t="shared" si="23"/>
        <v>0</v>
      </c>
      <c r="CW70" s="111">
        <f t="shared" si="6"/>
        <v>0</v>
      </c>
      <c r="CX70" s="135" t="e">
        <f t="shared" si="24"/>
        <v>#DIV/0!</v>
      </c>
      <c r="CY70" s="111">
        <f t="shared" si="25"/>
        <v>0</v>
      </c>
      <c r="CZ70" s="111">
        <f t="shared" si="7"/>
        <v>0</v>
      </c>
      <c r="DA70" s="135" t="e">
        <f t="shared" si="8"/>
        <v>#DIV/0!</v>
      </c>
      <c r="DB70" s="111">
        <f t="shared" si="26"/>
        <v>0</v>
      </c>
      <c r="DC70" s="111">
        <f t="shared" si="9"/>
        <v>0</v>
      </c>
      <c r="DD70" s="135" t="e">
        <f t="shared" si="27"/>
        <v>#DIV/0!</v>
      </c>
      <c r="DE70" s="111">
        <f t="shared" si="28"/>
        <v>0</v>
      </c>
      <c r="DF70" s="111">
        <f t="shared" si="10"/>
        <v>0</v>
      </c>
      <c r="DG70" s="135" t="e">
        <f t="shared" si="29"/>
        <v>#DIV/0!</v>
      </c>
      <c r="DH70" s="111">
        <f t="shared" si="30"/>
        <v>0</v>
      </c>
      <c r="DI70" s="111">
        <f t="shared" si="11"/>
        <v>0</v>
      </c>
      <c r="DJ70" s="135" t="e">
        <f t="shared" si="31"/>
        <v>#DIV/0!</v>
      </c>
      <c r="DK70" s="111">
        <f t="shared" si="32"/>
        <v>0</v>
      </c>
      <c r="DL70" s="111">
        <f t="shared" si="12"/>
        <v>0</v>
      </c>
    </row>
    <row r="71" spans="1:116" s="86" customFormat="1" ht="116.25" customHeight="1" x14ac:dyDescent="0.85">
      <c r="A71" s="342" t="s">
        <v>117</v>
      </c>
      <c r="B71" s="432" t="s">
        <v>324</v>
      </c>
      <c r="C71" s="432"/>
      <c r="D71" s="432"/>
      <c r="E71" s="432"/>
      <c r="F71" s="432"/>
      <c r="G71" s="432"/>
      <c r="H71" s="432"/>
      <c r="I71" s="432"/>
      <c r="J71" s="432"/>
      <c r="K71" s="432"/>
      <c r="L71" s="432"/>
      <c r="M71" s="432"/>
      <c r="N71" s="432"/>
      <c r="O71" s="432"/>
      <c r="P71" s="432"/>
      <c r="Q71" s="432"/>
      <c r="R71" s="432"/>
      <c r="S71" s="432"/>
      <c r="T71" s="433"/>
      <c r="U71" s="433"/>
      <c r="V71" s="214"/>
      <c r="W71" s="214"/>
      <c r="X71" s="214"/>
      <c r="Y71" s="214"/>
      <c r="Z71" s="214"/>
      <c r="AA71" s="214"/>
      <c r="AB71" s="214"/>
      <c r="AC71" s="224"/>
      <c r="AD71" s="214"/>
      <c r="AE71" s="225"/>
      <c r="AF71" s="214"/>
      <c r="AG71" s="214"/>
      <c r="AH71" s="214"/>
      <c r="AI71" s="214"/>
      <c r="AJ71" s="214">
        <v>1</v>
      </c>
      <c r="AK71" s="214"/>
      <c r="AL71" s="433" t="s">
        <v>215</v>
      </c>
      <c r="AM71" s="433"/>
      <c r="AN71" s="433">
        <v>74</v>
      </c>
      <c r="AO71" s="433"/>
      <c r="AP71" s="433">
        <v>34</v>
      </c>
      <c r="AQ71" s="433"/>
      <c r="AR71" s="433">
        <v>16</v>
      </c>
      <c r="AS71" s="433"/>
      <c r="AT71" s="433"/>
      <c r="AU71" s="433"/>
      <c r="AV71" s="433"/>
      <c r="AW71" s="433"/>
      <c r="AX71" s="433">
        <v>18</v>
      </c>
      <c r="AY71" s="433"/>
      <c r="AZ71" s="214"/>
      <c r="BA71" s="214"/>
      <c r="BB71" s="214"/>
      <c r="BC71" s="214"/>
      <c r="BD71" s="214"/>
      <c r="BE71" s="223"/>
      <c r="BF71" s="214"/>
      <c r="BG71" s="214"/>
      <c r="BH71" s="223"/>
      <c r="BI71" s="214"/>
      <c r="BJ71" s="214"/>
      <c r="BK71" s="223"/>
      <c r="BL71" s="214"/>
      <c r="BM71" s="214"/>
      <c r="BN71" s="223"/>
      <c r="BO71" s="214"/>
      <c r="BP71" s="214"/>
      <c r="BQ71" s="223"/>
      <c r="BR71" s="214"/>
      <c r="BS71" s="214"/>
      <c r="BT71" s="223"/>
      <c r="BU71" s="214">
        <v>74</v>
      </c>
      <c r="BV71" s="214">
        <v>34</v>
      </c>
      <c r="BW71" s="223">
        <v>2</v>
      </c>
      <c r="BX71" s="214"/>
      <c r="BY71" s="214"/>
      <c r="BZ71" s="223"/>
      <c r="CA71" s="434">
        <f t="shared" ref="CA71" si="163">BE71+BH71+BK71+BN71+BQ71+BT71+BW71+BZ71</f>
        <v>2</v>
      </c>
      <c r="CB71" s="435"/>
      <c r="CC71" s="453"/>
      <c r="CD71" s="453"/>
      <c r="CE71" s="453"/>
      <c r="CF71" s="453"/>
      <c r="CI71" s="86">
        <f t="shared" si="158"/>
        <v>74</v>
      </c>
      <c r="CJ71" s="86" t="str">
        <f t="shared" si="159"/>
        <v>ОК</v>
      </c>
      <c r="CK71" s="86">
        <f t="shared" si="160"/>
        <v>34</v>
      </c>
      <c r="CL71" s="86">
        <f t="shared" si="161"/>
        <v>34</v>
      </c>
      <c r="CM71" s="86" t="str">
        <f t="shared" si="162"/>
        <v>ОК</v>
      </c>
      <c r="CN71" s="89">
        <f t="shared" ref="CN71" si="164">AN71/AP71</f>
        <v>2.1764705882352939</v>
      </c>
      <c r="CO71" s="104" t="e">
        <f t="shared" ref="CO71" si="165">BC71/BD71</f>
        <v>#DIV/0!</v>
      </c>
      <c r="CP71" s="91">
        <f t="shared" ref="CP71" si="166">BE71</f>
        <v>0</v>
      </c>
      <c r="CQ71" s="91">
        <f t="shared" ref="CQ71" si="167">BC71/40</f>
        <v>0</v>
      </c>
      <c r="CR71" s="104" t="e">
        <f t="shared" ref="CR71" si="168">BF71/BG71</f>
        <v>#DIV/0!</v>
      </c>
      <c r="CS71" s="91">
        <f t="shared" ref="CS71" si="169">BH71</f>
        <v>0</v>
      </c>
      <c r="CT71" s="91">
        <f t="shared" ref="CT71" si="170">BF71/40</f>
        <v>0</v>
      </c>
      <c r="CU71" s="104" t="e">
        <f t="shared" ref="CU71" si="171">BI71/BJ71</f>
        <v>#DIV/0!</v>
      </c>
      <c r="CV71" s="91">
        <f t="shared" ref="CV71" si="172">BK71</f>
        <v>0</v>
      </c>
      <c r="CW71" s="91">
        <f t="shared" ref="CW71" si="173">BI71/40</f>
        <v>0</v>
      </c>
      <c r="CX71" s="104" t="e">
        <f t="shared" ref="CX71" si="174">BL71/BM71</f>
        <v>#DIV/0!</v>
      </c>
      <c r="CY71" s="91">
        <f t="shared" ref="CY71" si="175">BN71</f>
        <v>0</v>
      </c>
      <c r="CZ71" s="91">
        <f t="shared" ref="CZ71" si="176">BL71/40</f>
        <v>0</v>
      </c>
      <c r="DA71" s="104" t="e">
        <f t="shared" ref="DA71" si="177">BO71/BP71</f>
        <v>#DIV/0!</v>
      </c>
      <c r="DB71" s="91">
        <f t="shared" ref="DB71" si="178">BQ71</f>
        <v>0</v>
      </c>
      <c r="DC71" s="91">
        <f t="shared" ref="DC71" si="179">BO71/40</f>
        <v>0</v>
      </c>
      <c r="DD71" s="104" t="e">
        <f t="shared" ref="DD71" si="180">BR71/BS71</f>
        <v>#DIV/0!</v>
      </c>
      <c r="DE71" s="91">
        <f t="shared" ref="DE71" si="181">BT71</f>
        <v>0</v>
      </c>
      <c r="DF71" s="91">
        <f t="shared" ref="DF71" si="182">BR71/40</f>
        <v>0</v>
      </c>
      <c r="DG71" s="104">
        <f t="shared" ref="DG71" si="183">BU71/BV71</f>
        <v>2.1764705882352939</v>
      </c>
      <c r="DH71" s="91">
        <f t="shared" ref="DH71" si="184">BW71</f>
        <v>2</v>
      </c>
      <c r="DI71" s="91">
        <f t="shared" ref="DI71" si="185">BU71/40</f>
        <v>1.85</v>
      </c>
      <c r="DJ71" s="104" t="e">
        <f t="shared" ref="DJ71" si="186">BX71/BY71</f>
        <v>#DIV/0!</v>
      </c>
      <c r="DK71" s="91">
        <f t="shared" ref="DK71" si="187">BZ71</f>
        <v>0</v>
      </c>
      <c r="DL71" s="91">
        <f t="shared" ref="DL71" si="188">BX71/40</f>
        <v>0</v>
      </c>
    </row>
    <row r="72" spans="1:116" s="86" customFormat="1" ht="120" customHeight="1" x14ac:dyDescent="0.85">
      <c r="A72" s="342" t="s">
        <v>175</v>
      </c>
      <c r="B72" s="432" t="s">
        <v>323</v>
      </c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2"/>
      <c r="O72" s="432"/>
      <c r="P72" s="432"/>
      <c r="Q72" s="432"/>
      <c r="R72" s="432"/>
      <c r="S72" s="432"/>
      <c r="T72" s="433"/>
      <c r="U72" s="433"/>
      <c r="V72" s="214"/>
      <c r="W72" s="214"/>
      <c r="X72" s="214"/>
      <c r="Y72" s="214"/>
      <c r="Z72" s="214"/>
      <c r="AA72" s="214"/>
      <c r="AB72" s="214"/>
      <c r="AC72" s="224"/>
      <c r="AD72" s="214"/>
      <c r="AE72" s="225"/>
      <c r="AF72" s="214"/>
      <c r="AG72" s="214"/>
      <c r="AH72" s="214"/>
      <c r="AI72" s="214"/>
      <c r="AJ72" s="214"/>
      <c r="AK72" s="214">
        <v>1</v>
      </c>
      <c r="AL72" s="433" t="s">
        <v>216</v>
      </c>
      <c r="AM72" s="433"/>
      <c r="AN72" s="433">
        <v>102</v>
      </c>
      <c r="AO72" s="433"/>
      <c r="AP72" s="428">
        <v>68</v>
      </c>
      <c r="AQ72" s="428"/>
      <c r="AR72" s="428">
        <v>16</v>
      </c>
      <c r="AS72" s="428"/>
      <c r="AT72" s="428"/>
      <c r="AU72" s="428"/>
      <c r="AV72" s="428">
        <v>34</v>
      </c>
      <c r="AW72" s="428"/>
      <c r="AX72" s="428">
        <v>18</v>
      </c>
      <c r="AY72" s="428"/>
      <c r="AZ72" s="214"/>
      <c r="BA72" s="214"/>
      <c r="BB72" s="214"/>
      <c r="BC72" s="214"/>
      <c r="BD72" s="214"/>
      <c r="BE72" s="223"/>
      <c r="BF72" s="214"/>
      <c r="BG72" s="214"/>
      <c r="BH72" s="223"/>
      <c r="BI72" s="214"/>
      <c r="BJ72" s="214"/>
      <c r="BK72" s="223"/>
      <c r="BL72" s="214"/>
      <c r="BM72" s="214"/>
      <c r="BN72" s="223"/>
      <c r="BO72" s="214"/>
      <c r="BP72" s="214"/>
      <c r="BQ72" s="223"/>
      <c r="BR72" s="214"/>
      <c r="BS72" s="214"/>
      <c r="BT72" s="223"/>
      <c r="BU72" s="214"/>
      <c r="BV72" s="214"/>
      <c r="BW72" s="223"/>
      <c r="BX72" s="214">
        <v>102</v>
      </c>
      <c r="BY72" s="214">
        <v>68</v>
      </c>
      <c r="BZ72" s="223">
        <v>3</v>
      </c>
      <c r="CA72" s="434">
        <f t="shared" ref="CA72" si="189">BE72+BH72+BK72+BN72+BQ72+BT72+BW72+BZ72</f>
        <v>3</v>
      </c>
      <c r="CB72" s="435"/>
      <c r="CC72" s="453"/>
      <c r="CD72" s="453"/>
      <c r="CE72" s="453"/>
      <c r="CF72" s="453"/>
      <c r="CI72" s="86">
        <f t="shared" si="14"/>
        <v>102</v>
      </c>
      <c r="CJ72" s="86" t="str">
        <f t="shared" si="2"/>
        <v>ОК</v>
      </c>
      <c r="CK72" s="86">
        <f t="shared" si="15"/>
        <v>68</v>
      </c>
      <c r="CL72" s="86">
        <f t="shared" si="3"/>
        <v>68</v>
      </c>
      <c r="CM72" s="86" t="str">
        <f t="shared" si="16"/>
        <v>ОК</v>
      </c>
      <c r="CN72" s="89">
        <f t="shared" si="17"/>
        <v>1.5</v>
      </c>
      <c r="CO72" s="104" t="e">
        <f t="shared" si="4"/>
        <v>#DIV/0!</v>
      </c>
      <c r="CP72" s="91">
        <f t="shared" si="18"/>
        <v>0</v>
      </c>
      <c r="CQ72" s="91">
        <f t="shared" si="19"/>
        <v>0</v>
      </c>
      <c r="CR72" s="104" t="e">
        <f t="shared" si="20"/>
        <v>#DIV/0!</v>
      </c>
      <c r="CS72" s="91">
        <f t="shared" si="21"/>
        <v>0</v>
      </c>
      <c r="CT72" s="91">
        <f t="shared" si="5"/>
        <v>0</v>
      </c>
      <c r="CU72" s="104" t="e">
        <f t="shared" si="22"/>
        <v>#DIV/0!</v>
      </c>
      <c r="CV72" s="91">
        <f t="shared" si="23"/>
        <v>0</v>
      </c>
      <c r="CW72" s="91">
        <f t="shared" si="6"/>
        <v>0</v>
      </c>
      <c r="CX72" s="104" t="e">
        <f t="shared" si="24"/>
        <v>#DIV/0!</v>
      </c>
      <c r="CY72" s="91">
        <f t="shared" si="25"/>
        <v>0</v>
      </c>
      <c r="CZ72" s="91">
        <f t="shared" si="7"/>
        <v>0</v>
      </c>
      <c r="DA72" s="104" t="e">
        <f t="shared" si="8"/>
        <v>#DIV/0!</v>
      </c>
      <c r="DB72" s="91">
        <f t="shared" si="26"/>
        <v>0</v>
      </c>
      <c r="DC72" s="91">
        <f t="shared" si="9"/>
        <v>0</v>
      </c>
      <c r="DD72" s="104" t="e">
        <f t="shared" si="27"/>
        <v>#DIV/0!</v>
      </c>
      <c r="DE72" s="91">
        <f t="shared" si="28"/>
        <v>0</v>
      </c>
      <c r="DF72" s="91">
        <f t="shared" si="10"/>
        <v>0</v>
      </c>
      <c r="DG72" s="104" t="e">
        <f t="shared" si="29"/>
        <v>#DIV/0!</v>
      </c>
      <c r="DH72" s="91">
        <f t="shared" si="30"/>
        <v>0</v>
      </c>
      <c r="DI72" s="91">
        <f t="shared" si="11"/>
        <v>0</v>
      </c>
      <c r="DJ72" s="104">
        <f t="shared" si="31"/>
        <v>1.5</v>
      </c>
      <c r="DK72" s="91">
        <f t="shared" si="32"/>
        <v>3</v>
      </c>
      <c r="DL72" s="91">
        <f t="shared" si="12"/>
        <v>2.5499999999999998</v>
      </c>
    </row>
    <row r="73" spans="1:116" s="109" customFormat="1" ht="57.95" customHeight="1" x14ac:dyDescent="0.85">
      <c r="A73" s="339" t="s">
        <v>118</v>
      </c>
      <c r="B73" s="463" t="s">
        <v>383</v>
      </c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3"/>
      <c r="Q73" s="463"/>
      <c r="R73" s="463"/>
      <c r="S73" s="463"/>
      <c r="T73" s="486" t="s">
        <v>444</v>
      </c>
      <c r="U73" s="486"/>
      <c r="V73" s="247"/>
      <c r="W73" s="247"/>
      <c r="X73" s="247"/>
      <c r="Y73" s="247">
        <v>1</v>
      </c>
      <c r="Z73" s="247"/>
      <c r="AA73" s="247"/>
      <c r="AB73" s="247"/>
      <c r="AC73" s="350"/>
      <c r="AD73" s="247"/>
      <c r="AE73" s="351"/>
      <c r="AF73" s="247"/>
      <c r="AG73" s="247"/>
      <c r="AH73" s="247"/>
      <c r="AI73" s="247"/>
      <c r="AJ73" s="247"/>
      <c r="AK73" s="247"/>
      <c r="AL73" s="464"/>
      <c r="AM73" s="464"/>
      <c r="AN73" s="444"/>
      <c r="AO73" s="444"/>
      <c r="AP73" s="444"/>
      <c r="AQ73" s="444"/>
      <c r="AR73" s="444"/>
      <c r="AS73" s="444"/>
      <c r="AT73" s="444"/>
      <c r="AU73" s="444"/>
      <c r="AV73" s="444"/>
      <c r="AW73" s="444"/>
      <c r="AX73" s="444"/>
      <c r="AY73" s="444"/>
      <c r="AZ73" s="219"/>
      <c r="BA73" s="219"/>
      <c r="BB73" s="219"/>
      <c r="BC73" s="219"/>
      <c r="BD73" s="219"/>
      <c r="BE73" s="221"/>
      <c r="BF73" s="219"/>
      <c r="BG73" s="219"/>
      <c r="BH73" s="221"/>
      <c r="BI73" s="219"/>
      <c r="BJ73" s="219"/>
      <c r="BK73" s="221"/>
      <c r="BL73" s="219"/>
      <c r="BM73" s="219"/>
      <c r="BN73" s="221"/>
      <c r="BO73" s="219"/>
      <c r="BP73" s="219"/>
      <c r="BQ73" s="221"/>
      <c r="BR73" s="219"/>
      <c r="BS73" s="219"/>
      <c r="BT73" s="221"/>
      <c r="BU73" s="247"/>
      <c r="BV73" s="247"/>
      <c r="BW73" s="230"/>
      <c r="BX73" s="247"/>
      <c r="BY73" s="247"/>
      <c r="BZ73" s="230"/>
      <c r="CA73" s="445"/>
      <c r="CB73" s="446"/>
      <c r="CC73" s="452" t="s">
        <v>330</v>
      </c>
      <c r="CD73" s="452"/>
      <c r="CE73" s="452"/>
      <c r="CF73" s="452"/>
      <c r="CI73" s="109">
        <f t="shared" si="14"/>
        <v>0</v>
      </c>
      <c r="CJ73" s="109" t="str">
        <f t="shared" ref="CJ73:CJ96" si="190">IF(AN73=CI73,"ОК","Ошибка")</f>
        <v>ОК</v>
      </c>
      <c r="CK73" s="109">
        <f t="shared" si="15"/>
        <v>0</v>
      </c>
      <c r="CL73" s="109">
        <f t="shared" ref="CL73:CL96" si="191">AR73+AT73+AV73+AX73</f>
        <v>0</v>
      </c>
      <c r="CM73" s="109" t="str">
        <f t="shared" si="16"/>
        <v>ОК</v>
      </c>
      <c r="CN73" s="110" t="e">
        <f t="shared" si="17"/>
        <v>#DIV/0!</v>
      </c>
      <c r="CO73" s="135" t="e">
        <f t="shared" si="4"/>
        <v>#DIV/0!</v>
      </c>
      <c r="CP73" s="111">
        <f t="shared" si="18"/>
        <v>0</v>
      </c>
      <c r="CQ73" s="111">
        <f t="shared" si="19"/>
        <v>0</v>
      </c>
      <c r="CR73" s="135" t="e">
        <f t="shared" si="20"/>
        <v>#DIV/0!</v>
      </c>
      <c r="CS73" s="111">
        <f t="shared" si="21"/>
        <v>0</v>
      </c>
      <c r="CT73" s="111">
        <f t="shared" si="5"/>
        <v>0</v>
      </c>
      <c r="CU73" s="135" t="e">
        <f t="shared" si="22"/>
        <v>#DIV/0!</v>
      </c>
      <c r="CV73" s="111">
        <f t="shared" si="23"/>
        <v>0</v>
      </c>
      <c r="CW73" s="111">
        <f t="shared" si="6"/>
        <v>0</v>
      </c>
      <c r="CX73" s="135" t="e">
        <f t="shared" si="24"/>
        <v>#DIV/0!</v>
      </c>
      <c r="CY73" s="111">
        <f t="shared" si="25"/>
        <v>0</v>
      </c>
      <c r="CZ73" s="111">
        <f t="shared" si="7"/>
        <v>0</v>
      </c>
      <c r="DA73" s="135" t="e">
        <f t="shared" si="8"/>
        <v>#DIV/0!</v>
      </c>
      <c r="DB73" s="111">
        <f t="shared" si="26"/>
        <v>0</v>
      </c>
      <c r="DC73" s="111">
        <f t="shared" si="9"/>
        <v>0</v>
      </c>
      <c r="DD73" s="135" t="e">
        <f t="shared" si="27"/>
        <v>#DIV/0!</v>
      </c>
      <c r="DE73" s="111">
        <f t="shared" si="28"/>
        <v>0</v>
      </c>
      <c r="DF73" s="111">
        <f t="shared" si="10"/>
        <v>0</v>
      </c>
      <c r="DG73" s="135" t="e">
        <f t="shared" si="29"/>
        <v>#DIV/0!</v>
      </c>
      <c r="DH73" s="111">
        <f t="shared" si="30"/>
        <v>0</v>
      </c>
      <c r="DI73" s="111">
        <f t="shared" si="11"/>
        <v>0</v>
      </c>
      <c r="DJ73" s="135" t="e">
        <f t="shared" si="31"/>
        <v>#DIV/0!</v>
      </c>
      <c r="DK73" s="111">
        <f t="shared" si="32"/>
        <v>0</v>
      </c>
      <c r="DL73" s="111">
        <f t="shared" si="12"/>
        <v>0</v>
      </c>
    </row>
    <row r="74" spans="1:116" s="86" customFormat="1" ht="57.95" customHeight="1" x14ac:dyDescent="0.85">
      <c r="A74" s="342" t="s">
        <v>355</v>
      </c>
      <c r="B74" s="432" t="s">
        <v>179</v>
      </c>
      <c r="C74" s="432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2"/>
      <c r="O74" s="432"/>
      <c r="P74" s="432"/>
      <c r="Q74" s="432"/>
      <c r="R74" s="432"/>
      <c r="S74" s="432"/>
      <c r="T74" s="433">
        <v>1</v>
      </c>
      <c r="U74" s="433"/>
      <c r="V74" s="214">
        <v>1</v>
      </c>
      <c r="W74" s="214"/>
      <c r="X74" s="214"/>
      <c r="Y74" s="214"/>
      <c r="Z74" s="214"/>
      <c r="AA74" s="214"/>
      <c r="AB74" s="214"/>
      <c r="AC74" s="224"/>
      <c r="AD74" s="214"/>
      <c r="AE74" s="225">
        <v>1</v>
      </c>
      <c r="AF74" s="214"/>
      <c r="AG74" s="214"/>
      <c r="AH74" s="214"/>
      <c r="AI74" s="214"/>
      <c r="AJ74" s="214"/>
      <c r="AK74" s="214"/>
      <c r="AL74" s="433" t="s">
        <v>214</v>
      </c>
      <c r="AM74" s="433"/>
      <c r="AN74" s="433">
        <v>154</v>
      </c>
      <c r="AO74" s="433"/>
      <c r="AP74" s="433">
        <v>102</v>
      </c>
      <c r="AQ74" s="433"/>
      <c r="AR74" s="433">
        <v>42</v>
      </c>
      <c r="AS74" s="433"/>
      <c r="AT74" s="433"/>
      <c r="AU74" s="433"/>
      <c r="AV74" s="433">
        <v>58</v>
      </c>
      <c r="AW74" s="433"/>
      <c r="AX74" s="433">
        <v>2</v>
      </c>
      <c r="AY74" s="433"/>
      <c r="AZ74" s="214"/>
      <c r="BA74" s="214"/>
      <c r="BB74" s="214"/>
      <c r="BC74" s="214">
        <v>68</v>
      </c>
      <c r="BD74" s="214">
        <v>46</v>
      </c>
      <c r="BE74" s="223">
        <v>2</v>
      </c>
      <c r="BF74" s="214">
        <v>86</v>
      </c>
      <c r="BG74" s="214">
        <v>56</v>
      </c>
      <c r="BH74" s="223">
        <v>2</v>
      </c>
      <c r="BI74" s="214"/>
      <c r="BJ74" s="214"/>
      <c r="BK74" s="223"/>
      <c r="BL74" s="214"/>
      <c r="BM74" s="214"/>
      <c r="BN74" s="223"/>
      <c r="BO74" s="214"/>
      <c r="BP74" s="214"/>
      <c r="BQ74" s="223"/>
      <c r="BR74" s="214"/>
      <c r="BS74" s="214"/>
      <c r="BT74" s="223"/>
      <c r="BU74" s="214"/>
      <c r="BV74" s="214"/>
      <c r="BW74" s="223"/>
      <c r="BX74" s="214"/>
      <c r="BY74" s="214"/>
      <c r="BZ74" s="223"/>
      <c r="CA74" s="434">
        <f t="shared" ref="CA74:CA76" si="192">BE74+BH74+BK74+BN74+BQ74+BT74+BW74+BZ74</f>
        <v>4</v>
      </c>
      <c r="CB74" s="435"/>
      <c r="CC74" s="453"/>
      <c r="CD74" s="453"/>
      <c r="CE74" s="453"/>
      <c r="CF74" s="453"/>
      <c r="CI74" s="86">
        <f t="shared" si="14"/>
        <v>154</v>
      </c>
      <c r="CJ74" s="86" t="str">
        <f t="shared" si="190"/>
        <v>ОК</v>
      </c>
      <c r="CK74" s="86">
        <f t="shared" si="15"/>
        <v>102</v>
      </c>
      <c r="CL74" s="86">
        <f t="shared" si="191"/>
        <v>102</v>
      </c>
      <c r="CM74" s="86" t="str">
        <f t="shared" si="16"/>
        <v>ОК</v>
      </c>
      <c r="CN74" s="89">
        <f t="shared" si="17"/>
        <v>1.5098039215686274</v>
      </c>
      <c r="CO74" s="104">
        <f t="shared" si="4"/>
        <v>1.4782608695652173</v>
      </c>
      <c r="CP74" s="91">
        <f t="shared" si="18"/>
        <v>2</v>
      </c>
      <c r="CQ74" s="91">
        <f t="shared" si="19"/>
        <v>1.7</v>
      </c>
      <c r="CR74" s="104">
        <f t="shared" si="20"/>
        <v>1.5357142857142858</v>
      </c>
      <c r="CS74" s="91">
        <f t="shared" si="21"/>
        <v>2</v>
      </c>
      <c r="CT74" s="91">
        <f t="shared" si="5"/>
        <v>2.15</v>
      </c>
      <c r="CU74" s="104" t="e">
        <f t="shared" si="22"/>
        <v>#DIV/0!</v>
      </c>
      <c r="CV74" s="91">
        <f t="shared" si="23"/>
        <v>0</v>
      </c>
      <c r="CW74" s="91">
        <f t="shared" si="6"/>
        <v>0</v>
      </c>
      <c r="CX74" s="104" t="e">
        <f t="shared" si="24"/>
        <v>#DIV/0!</v>
      </c>
      <c r="CY74" s="91">
        <f t="shared" si="25"/>
        <v>0</v>
      </c>
      <c r="CZ74" s="91">
        <f t="shared" si="7"/>
        <v>0</v>
      </c>
      <c r="DA74" s="104" t="e">
        <f t="shared" si="8"/>
        <v>#DIV/0!</v>
      </c>
      <c r="DB74" s="91">
        <f t="shared" si="26"/>
        <v>0</v>
      </c>
      <c r="DC74" s="91">
        <f t="shared" si="9"/>
        <v>0</v>
      </c>
      <c r="DD74" s="104" t="e">
        <f t="shared" si="27"/>
        <v>#DIV/0!</v>
      </c>
      <c r="DE74" s="91">
        <f t="shared" si="28"/>
        <v>0</v>
      </c>
      <c r="DF74" s="91">
        <f t="shared" si="10"/>
        <v>0</v>
      </c>
      <c r="DG74" s="104" t="e">
        <f t="shared" si="29"/>
        <v>#DIV/0!</v>
      </c>
      <c r="DH74" s="91">
        <f t="shared" si="30"/>
        <v>0</v>
      </c>
      <c r="DI74" s="91">
        <f t="shared" si="11"/>
        <v>0</v>
      </c>
      <c r="DJ74" s="104" t="e">
        <f t="shared" si="31"/>
        <v>#DIV/0!</v>
      </c>
      <c r="DK74" s="91">
        <f t="shared" si="32"/>
        <v>0</v>
      </c>
      <c r="DL74" s="91">
        <f t="shared" si="12"/>
        <v>0</v>
      </c>
    </row>
    <row r="75" spans="1:116" s="86" customFormat="1" ht="57.95" customHeight="1" x14ac:dyDescent="0.85">
      <c r="A75" s="342" t="s">
        <v>356</v>
      </c>
      <c r="B75" s="432" t="s">
        <v>181</v>
      </c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  <c r="N75" s="432"/>
      <c r="O75" s="432"/>
      <c r="P75" s="432"/>
      <c r="Q75" s="432"/>
      <c r="R75" s="432"/>
      <c r="S75" s="432"/>
      <c r="T75" s="433"/>
      <c r="U75" s="433"/>
      <c r="V75" s="214"/>
      <c r="W75" s="214"/>
      <c r="X75" s="214"/>
      <c r="Y75" s="214"/>
      <c r="Z75" s="214"/>
      <c r="AA75" s="214"/>
      <c r="AB75" s="214"/>
      <c r="AC75" s="224"/>
      <c r="AD75" s="214"/>
      <c r="AE75" s="225">
        <v>1</v>
      </c>
      <c r="AF75" s="214"/>
      <c r="AG75" s="214"/>
      <c r="AH75" s="214"/>
      <c r="AI75" s="214"/>
      <c r="AJ75" s="214"/>
      <c r="AK75" s="214"/>
      <c r="AL75" s="433">
        <v>2</v>
      </c>
      <c r="AM75" s="433"/>
      <c r="AN75" s="433">
        <v>58</v>
      </c>
      <c r="AO75" s="433"/>
      <c r="AP75" s="433">
        <v>38</v>
      </c>
      <c r="AQ75" s="433"/>
      <c r="AR75" s="433">
        <v>24</v>
      </c>
      <c r="AS75" s="433"/>
      <c r="AT75" s="433">
        <v>6</v>
      </c>
      <c r="AU75" s="433"/>
      <c r="AV75" s="433">
        <v>6</v>
      </c>
      <c r="AW75" s="433"/>
      <c r="AX75" s="433">
        <v>2</v>
      </c>
      <c r="AY75" s="433"/>
      <c r="AZ75" s="214"/>
      <c r="BA75" s="214"/>
      <c r="BB75" s="214"/>
      <c r="BC75" s="214"/>
      <c r="BD75" s="214"/>
      <c r="BE75" s="223"/>
      <c r="BF75" s="214">
        <v>58</v>
      </c>
      <c r="BG75" s="214">
        <v>38</v>
      </c>
      <c r="BH75" s="223">
        <v>2</v>
      </c>
      <c r="BI75" s="214"/>
      <c r="BJ75" s="214"/>
      <c r="BK75" s="223"/>
      <c r="BL75" s="214"/>
      <c r="BM75" s="214"/>
      <c r="BN75" s="223"/>
      <c r="BO75" s="214"/>
      <c r="BP75" s="214"/>
      <c r="BQ75" s="223"/>
      <c r="BR75" s="214"/>
      <c r="BS75" s="214"/>
      <c r="BT75" s="223"/>
      <c r="BU75" s="214"/>
      <c r="BV75" s="214"/>
      <c r="BW75" s="223"/>
      <c r="BX75" s="214"/>
      <c r="BY75" s="214"/>
      <c r="BZ75" s="223"/>
      <c r="CA75" s="434">
        <f t="shared" si="192"/>
        <v>2</v>
      </c>
      <c r="CB75" s="435"/>
      <c r="CC75" s="453"/>
      <c r="CD75" s="453"/>
      <c r="CE75" s="453"/>
      <c r="CF75" s="453"/>
      <c r="CI75" s="86">
        <f t="shared" ref="CI75:CI76" si="193">BC75+BF75+BI75+BL75+BO75+BR75+BU75+BX75</f>
        <v>58</v>
      </c>
      <c r="CJ75" s="86" t="str">
        <f t="shared" si="190"/>
        <v>ОК</v>
      </c>
      <c r="CK75" s="86">
        <f t="shared" ref="CK75:CK76" si="194">BD75+BG75+BJ75+BM75+BP75+BS75+BV75+BY75</f>
        <v>38</v>
      </c>
      <c r="CL75" s="86">
        <f t="shared" si="191"/>
        <v>38</v>
      </c>
      <c r="CM75" s="86" t="str">
        <f t="shared" ref="CM75:CM76" si="195">IF(CK75=CL75,"ОК","Ошибка")</f>
        <v>ОК</v>
      </c>
      <c r="CN75" s="89">
        <f t="shared" ref="CN75:CN76" si="196">AN75/AP75</f>
        <v>1.5263157894736843</v>
      </c>
      <c r="CO75" s="104" t="e">
        <f t="shared" ref="CO75:CO76" si="197">BC75/BD75</f>
        <v>#DIV/0!</v>
      </c>
      <c r="CP75" s="91">
        <f t="shared" ref="CP75:CP76" si="198">BE75</f>
        <v>0</v>
      </c>
      <c r="CQ75" s="91">
        <f t="shared" ref="CQ75:CQ76" si="199">BC75/40</f>
        <v>0</v>
      </c>
      <c r="CR75" s="104">
        <f t="shared" ref="CR75:CR76" si="200">BF75/BG75</f>
        <v>1.5263157894736843</v>
      </c>
      <c r="CS75" s="91">
        <f t="shared" ref="CS75:CS76" si="201">BH75</f>
        <v>2</v>
      </c>
      <c r="CT75" s="91">
        <f t="shared" ref="CT75:CT76" si="202">BF75/40</f>
        <v>1.45</v>
      </c>
      <c r="CU75" s="104" t="e">
        <f t="shared" ref="CU75:CU76" si="203">BI75/BJ75</f>
        <v>#DIV/0!</v>
      </c>
      <c r="CV75" s="91">
        <f t="shared" ref="CV75:CV76" si="204">BK75</f>
        <v>0</v>
      </c>
      <c r="CW75" s="91">
        <f t="shared" ref="CW75:CW76" si="205">BI75/40</f>
        <v>0</v>
      </c>
      <c r="CX75" s="104" t="e">
        <f t="shared" ref="CX75:CX76" si="206">BL75/BM75</f>
        <v>#DIV/0!</v>
      </c>
      <c r="CY75" s="91">
        <f t="shared" ref="CY75:CY76" si="207">BN75</f>
        <v>0</v>
      </c>
      <c r="CZ75" s="91">
        <f t="shared" ref="CZ75:CZ76" si="208">BL75/40</f>
        <v>0</v>
      </c>
      <c r="DA75" s="104" t="e">
        <f t="shared" ref="DA75:DA76" si="209">BO75/BP75</f>
        <v>#DIV/0!</v>
      </c>
      <c r="DB75" s="91">
        <f t="shared" ref="DB75:DB76" si="210">BQ75</f>
        <v>0</v>
      </c>
      <c r="DC75" s="91">
        <f t="shared" ref="DC75:DC76" si="211">BO75/40</f>
        <v>0</v>
      </c>
      <c r="DD75" s="104" t="e">
        <f t="shared" ref="DD75:DD76" si="212">BR75/BS75</f>
        <v>#DIV/0!</v>
      </c>
      <c r="DE75" s="91">
        <f t="shared" ref="DE75:DE76" si="213">BT75</f>
        <v>0</v>
      </c>
      <c r="DF75" s="91">
        <f t="shared" ref="DF75:DF76" si="214">BR75/40</f>
        <v>0</v>
      </c>
      <c r="DG75" s="104" t="e">
        <f t="shared" ref="DG75:DG76" si="215">BU75/BV75</f>
        <v>#DIV/0!</v>
      </c>
      <c r="DH75" s="91">
        <f t="shared" ref="DH75:DH76" si="216">BW75</f>
        <v>0</v>
      </c>
      <c r="DI75" s="91">
        <f t="shared" ref="DI75:DI76" si="217">BU75/40</f>
        <v>0</v>
      </c>
      <c r="DJ75" s="104" t="e">
        <f t="shared" ref="DJ75:DJ76" si="218">BX75/BY75</f>
        <v>#DIV/0!</v>
      </c>
      <c r="DK75" s="91">
        <f t="shared" ref="DK75:DK76" si="219">BZ75</f>
        <v>0</v>
      </c>
      <c r="DL75" s="91">
        <f t="shared" ref="DL75:DL76" si="220">BX75/40</f>
        <v>0</v>
      </c>
    </row>
    <row r="76" spans="1:116" s="97" customFormat="1" ht="57.95" customHeight="1" x14ac:dyDescent="0.85">
      <c r="A76" s="342" t="s">
        <v>357</v>
      </c>
      <c r="B76" s="432" t="s">
        <v>180</v>
      </c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3"/>
      <c r="U76" s="433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>
        <v>1</v>
      </c>
      <c r="AG76" s="214"/>
      <c r="AH76" s="214"/>
      <c r="AI76" s="214"/>
      <c r="AJ76" s="214"/>
      <c r="AK76" s="214"/>
      <c r="AL76" s="433" t="s">
        <v>316</v>
      </c>
      <c r="AM76" s="433"/>
      <c r="AN76" s="433">
        <v>236</v>
      </c>
      <c r="AO76" s="433"/>
      <c r="AP76" s="433">
        <v>156</v>
      </c>
      <c r="AQ76" s="433"/>
      <c r="AR76" s="433">
        <v>68</v>
      </c>
      <c r="AS76" s="433"/>
      <c r="AT76" s="433">
        <v>10</v>
      </c>
      <c r="AU76" s="433"/>
      <c r="AV76" s="433">
        <v>78</v>
      </c>
      <c r="AW76" s="433"/>
      <c r="AX76" s="433"/>
      <c r="AY76" s="433"/>
      <c r="AZ76" s="214"/>
      <c r="BA76" s="214"/>
      <c r="BB76" s="214"/>
      <c r="BC76" s="214"/>
      <c r="BD76" s="214"/>
      <c r="BE76" s="223"/>
      <c r="BF76" s="214"/>
      <c r="BG76" s="214"/>
      <c r="BH76" s="223"/>
      <c r="BI76" s="214">
        <v>150</v>
      </c>
      <c r="BJ76" s="214">
        <v>100</v>
      </c>
      <c r="BK76" s="223">
        <v>4</v>
      </c>
      <c r="BL76" s="214">
        <v>86</v>
      </c>
      <c r="BM76" s="214">
        <v>56</v>
      </c>
      <c r="BN76" s="223">
        <v>2</v>
      </c>
      <c r="BO76" s="214"/>
      <c r="BP76" s="214"/>
      <c r="BQ76" s="223"/>
      <c r="BR76" s="214"/>
      <c r="BS76" s="214"/>
      <c r="BT76" s="223"/>
      <c r="BU76" s="214"/>
      <c r="BV76" s="214"/>
      <c r="BW76" s="223"/>
      <c r="BX76" s="214"/>
      <c r="BY76" s="214"/>
      <c r="BZ76" s="223"/>
      <c r="CA76" s="434">
        <f t="shared" si="192"/>
        <v>6</v>
      </c>
      <c r="CB76" s="435"/>
      <c r="CC76" s="453"/>
      <c r="CD76" s="453"/>
      <c r="CE76" s="453"/>
      <c r="CF76" s="453"/>
      <c r="CI76" s="97">
        <f t="shared" si="193"/>
        <v>236</v>
      </c>
      <c r="CJ76" s="97" t="str">
        <f t="shared" si="190"/>
        <v>ОК</v>
      </c>
      <c r="CK76" s="97">
        <f t="shared" si="194"/>
        <v>156</v>
      </c>
      <c r="CL76" s="97">
        <f t="shared" si="191"/>
        <v>156</v>
      </c>
      <c r="CM76" s="97" t="str">
        <f t="shared" si="195"/>
        <v>ОК</v>
      </c>
      <c r="CN76" s="98">
        <f t="shared" si="196"/>
        <v>1.5128205128205128</v>
      </c>
      <c r="CO76" s="136" t="e">
        <f t="shared" si="197"/>
        <v>#DIV/0!</v>
      </c>
      <c r="CP76" s="99">
        <f t="shared" si="198"/>
        <v>0</v>
      </c>
      <c r="CQ76" s="99">
        <f t="shared" si="199"/>
        <v>0</v>
      </c>
      <c r="CR76" s="136" t="e">
        <f t="shared" si="200"/>
        <v>#DIV/0!</v>
      </c>
      <c r="CS76" s="99">
        <f t="shared" si="201"/>
        <v>0</v>
      </c>
      <c r="CT76" s="99">
        <f t="shared" si="202"/>
        <v>0</v>
      </c>
      <c r="CU76" s="136">
        <f t="shared" si="203"/>
        <v>1.5</v>
      </c>
      <c r="CV76" s="99">
        <f t="shared" si="204"/>
        <v>4</v>
      </c>
      <c r="CW76" s="99">
        <f t="shared" si="205"/>
        <v>3.75</v>
      </c>
      <c r="CX76" s="136">
        <f t="shared" si="206"/>
        <v>1.5357142857142858</v>
      </c>
      <c r="CY76" s="99">
        <f t="shared" si="207"/>
        <v>2</v>
      </c>
      <c r="CZ76" s="99">
        <f t="shared" si="208"/>
        <v>2.15</v>
      </c>
      <c r="DA76" s="136" t="e">
        <f t="shared" si="209"/>
        <v>#DIV/0!</v>
      </c>
      <c r="DB76" s="99">
        <f t="shared" si="210"/>
        <v>0</v>
      </c>
      <c r="DC76" s="99">
        <f t="shared" si="211"/>
        <v>0</v>
      </c>
      <c r="DD76" s="136" t="e">
        <f t="shared" si="212"/>
        <v>#DIV/0!</v>
      </c>
      <c r="DE76" s="99">
        <f t="shared" si="213"/>
        <v>0</v>
      </c>
      <c r="DF76" s="99">
        <f t="shared" si="214"/>
        <v>0</v>
      </c>
      <c r="DG76" s="136" t="e">
        <f t="shared" si="215"/>
        <v>#DIV/0!</v>
      </c>
      <c r="DH76" s="99">
        <f t="shared" si="216"/>
        <v>0</v>
      </c>
      <c r="DI76" s="99">
        <f t="shared" si="217"/>
        <v>0</v>
      </c>
      <c r="DJ76" s="136" t="e">
        <f t="shared" si="218"/>
        <v>#DIV/0!</v>
      </c>
      <c r="DK76" s="99">
        <f t="shared" si="219"/>
        <v>0</v>
      </c>
      <c r="DL76" s="99">
        <f t="shared" si="220"/>
        <v>0</v>
      </c>
    </row>
    <row r="77" spans="1:116" s="109" customFormat="1" ht="57.95" customHeight="1" x14ac:dyDescent="0.85">
      <c r="A77" s="339" t="s">
        <v>127</v>
      </c>
      <c r="B77" s="463" t="s">
        <v>386</v>
      </c>
      <c r="C77" s="463"/>
      <c r="D77" s="463"/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86" t="s">
        <v>450</v>
      </c>
      <c r="U77" s="486"/>
      <c r="V77" s="247"/>
      <c r="W77" s="247"/>
      <c r="X77" s="247"/>
      <c r="Y77" s="247"/>
      <c r="Z77" s="247">
        <v>1</v>
      </c>
      <c r="AA77" s="247"/>
      <c r="AB77" s="247"/>
      <c r="AC77" s="350"/>
      <c r="AD77" s="247"/>
      <c r="AE77" s="351"/>
      <c r="AF77" s="247"/>
      <c r="AG77" s="247"/>
      <c r="AH77" s="247"/>
      <c r="AI77" s="247"/>
      <c r="AJ77" s="247"/>
      <c r="AK77" s="247"/>
      <c r="AL77" s="464"/>
      <c r="AM77" s="464"/>
      <c r="AN77" s="444"/>
      <c r="AO77" s="444"/>
      <c r="AP77" s="444"/>
      <c r="AQ77" s="444"/>
      <c r="AR77" s="444"/>
      <c r="AS77" s="444"/>
      <c r="AT77" s="444"/>
      <c r="AU77" s="444"/>
      <c r="AV77" s="444"/>
      <c r="AW77" s="444"/>
      <c r="AX77" s="444"/>
      <c r="AY77" s="444"/>
      <c r="AZ77" s="219"/>
      <c r="BA77" s="219"/>
      <c r="BB77" s="220"/>
      <c r="BC77" s="219"/>
      <c r="BD77" s="219"/>
      <c r="BE77" s="221"/>
      <c r="BF77" s="219"/>
      <c r="BG77" s="219"/>
      <c r="BH77" s="221"/>
      <c r="BI77" s="219"/>
      <c r="BJ77" s="219"/>
      <c r="BK77" s="221"/>
      <c r="BL77" s="219"/>
      <c r="BM77" s="219"/>
      <c r="BN77" s="221"/>
      <c r="BO77" s="219"/>
      <c r="BP77" s="219"/>
      <c r="BQ77" s="221"/>
      <c r="BR77" s="247"/>
      <c r="BS77" s="247"/>
      <c r="BT77" s="230"/>
      <c r="BU77" s="247"/>
      <c r="BV77" s="247"/>
      <c r="BW77" s="230"/>
      <c r="BX77" s="247"/>
      <c r="BY77" s="247"/>
      <c r="BZ77" s="230"/>
      <c r="CA77" s="445"/>
      <c r="CB77" s="446"/>
      <c r="CC77" s="452" t="s">
        <v>331</v>
      </c>
      <c r="CD77" s="452"/>
      <c r="CE77" s="452"/>
      <c r="CF77" s="452"/>
      <c r="CI77" s="109">
        <f t="shared" si="14"/>
        <v>0</v>
      </c>
      <c r="CJ77" s="109" t="str">
        <f t="shared" si="190"/>
        <v>ОК</v>
      </c>
      <c r="CK77" s="109">
        <f t="shared" si="15"/>
        <v>0</v>
      </c>
      <c r="CL77" s="109">
        <f t="shared" si="191"/>
        <v>0</v>
      </c>
      <c r="CM77" s="109" t="str">
        <f t="shared" si="16"/>
        <v>ОК</v>
      </c>
      <c r="CN77" s="110" t="e">
        <f t="shared" si="17"/>
        <v>#DIV/0!</v>
      </c>
      <c r="CO77" s="135" t="e">
        <f t="shared" si="4"/>
        <v>#DIV/0!</v>
      </c>
      <c r="CP77" s="111">
        <f t="shared" si="18"/>
        <v>0</v>
      </c>
      <c r="CQ77" s="111">
        <f t="shared" si="19"/>
        <v>0</v>
      </c>
      <c r="CR77" s="135" t="e">
        <f t="shared" si="20"/>
        <v>#DIV/0!</v>
      </c>
      <c r="CS77" s="111">
        <f t="shared" si="21"/>
        <v>0</v>
      </c>
      <c r="CT77" s="111">
        <f t="shared" si="5"/>
        <v>0</v>
      </c>
      <c r="CU77" s="135" t="e">
        <f t="shared" si="22"/>
        <v>#DIV/0!</v>
      </c>
      <c r="CV77" s="111">
        <f t="shared" si="23"/>
        <v>0</v>
      </c>
      <c r="CW77" s="111">
        <f t="shared" si="6"/>
        <v>0</v>
      </c>
      <c r="CX77" s="135" t="e">
        <f t="shared" si="24"/>
        <v>#DIV/0!</v>
      </c>
      <c r="CY77" s="111">
        <f t="shared" si="25"/>
        <v>0</v>
      </c>
      <c r="CZ77" s="111">
        <f t="shared" si="7"/>
        <v>0</v>
      </c>
      <c r="DA77" s="135" t="e">
        <f t="shared" si="8"/>
        <v>#DIV/0!</v>
      </c>
      <c r="DB77" s="111">
        <f t="shared" si="26"/>
        <v>0</v>
      </c>
      <c r="DC77" s="111">
        <f t="shared" si="9"/>
        <v>0</v>
      </c>
      <c r="DD77" s="135" t="e">
        <f t="shared" si="27"/>
        <v>#DIV/0!</v>
      </c>
      <c r="DE77" s="111">
        <f t="shared" si="28"/>
        <v>0</v>
      </c>
      <c r="DF77" s="111">
        <f t="shared" si="10"/>
        <v>0</v>
      </c>
      <c r="DG77" s="135" t="e">
        <f t="shared" si="29"/>
        <v>#DIV/0!</v>
      </c>
      <c r="DH77" s="111">
        <f t="shared" si="30"/>
        <v>0</v>
      </c>
      <c r="DI77" s="111">
        <f t="shared" si="11"/>
        <v>0</v>
      </c>
      <c r="DJ77" s="135" t="e">
        <f t="shared" si="31"/>
        <v>#DIV/0!</v>
      </c>
      <c r="DK77" s="111">
        <f t="shared" si="32"/>
        <v>0</v>
      </c>
      <c r="DL77" s="111">
        <f t="shared" si="12"/>
        <v>0</v>
      </c>
    </row>
    <row r="78" spans="1:116" s="86" customFormat="1" ht="57.95" customHeight="1" x14ac:dyDescent="0.85">
      <c r="A78" s="342" t="s">
        <v>128</v>
      </c>
      <c r="B78" s="432" t="s">
        <v>182</v>
      </c>
      <c r="C78" s="432"/>
      <c r="D78" s="432"/>
      <c r="E78" s="432"/>
      <c r="F78" s="432"/>
      <c r="G78" s="432"/>
      <c r="H78" s="432"/>
      <c r="I78" s="432"/>
      <c r="J78" s="432"/>
      <c r="K78" s="432"/>
      <c r="L78" s="432"/>
      <c r="M78" s="432"/>
      <c r="N78" s="432"/>
      <c r="O78" s="432"/>
      <c r="P78" s="432"/>
      <c r="Q78" s="432"/>
      <c r="R78" s="432"/>
      <c r="S78" s="432"/>
      <c r="T78" s="433">
        <v>3</v>
      </c>
      <c r="U78" s="433"/>
      <c r="V78" s="214"/>
      <c r="W78" s="214"/>
      <c r="X78" s="214">
        <v>1</v>
      </c>
      <c r="Y78" s="214"/>
      <c r="Z78" s="214"/>
      <c r="AA78" s="214"/>
      <c r="AB78" s="214"/>
      <c r="AC78" s="224"/>
      <c r="AD78" s="214"/>
      <c r="AE78" s="225"/>
      <c r="AF78" s="214"/>
      <c r="AG78" s="214">
        <v>1</v>
      </c>
      <c r="AH78" s="214"/>
      <c r="AI78" s="214"/>
      <c r="AJ78" s="214"/>
      <c r="AK78" s="214"/>
      <c r="AL78" s="433" t="s">
        <v>246</v>
      </c>
      <c r="AM78" s="433"/>
      <c r="AN78" s="433">
        <v>160</v>
      </c>
      <c r="AO78" s="433"/>
      <c r="AP78" s="433">
        <v>106</v>
      </c>
      <c r="AQ78" s="433"/>
      <c r="AR78" s="433">
        <v>32</v>
      </c>
      <c r="AS78" s="433"/>
      <c r="AT78" s="433">
        <v>32</v>
      </c>
      <c r="AU78" s="433"/>
      <c r="AV78" s="433">
        <v>38</v>
      </c>
      <c r="AW78" s="433"/>
      <c r="AX78" s="433">
        <v>4</v>
      </c>
      <c r="AY78" s="433"/>
      <c r="AZ78" s="214"/>
      <c r="BA78" s="214"/>
      <c r="BB78" s="214"/>
      <c r="BC78" s="214"/>
      <c r="BD78" s="214"/>
      <c r="BE78" s="223"/>
      <c r="BF78" s="214"/>
      <c r="BG78" s="214"/>
      <c r="BH78" s="223"/>
      <c r="BI78" s="214">
        <v>80</v>
      </c>
      <c r="BJ78" s="214">
        <v>52</v>
      </c>
      <c r="BK78" s="223">
        <v>2</v>
      </c>
      <c r="BL78" s="214">
        <v>80</v>
      </c>
      <c r="BM78" s="214">
        <v>54</v>
      </c>
      <c r="BN78" s="223">
        <v>2</v>
      </c>
      <c r="BO78" s="214"/>
      <c r="BP78" s="214"/>
      <c r="BQ78" s="223"/>
      <c r="BR78" s="214"/>
      <c r="BS78" s="214"/>
      <c r="BT78" s="223"/>
      <c r="BU78" s="214"/>
      <c r="BV78" s="214"/>
      <c r="BW78" s="223"/>
      <c r="BX78" s="214"/>
      <c r="BY78" s="214"/>
      <c r="BZ78" s="223"/>
      <c r="CA78" s="434">
        <f t="shared" ref="CA78:CA81" si="221">BE78+BH78+BK78+BN78+BQ78+BT78+BW78+BZ78</f>
        <v>4</v>
      </c>
      <c r="CB78" s="435"/>
      <c r="CC78" s="453"/>
      <c r="CD78" s="453"/>
      <c r="CE78" s="453"/>
      <c r="CF78" s="453"/>
      <c r="CI78" s="86">
        <f t="shared" si="14"/>
        <v>160</v>
      </c>
      <c r="CJ78" s="86" t="str">
        <f t="shared" si="190"/>
        <v>ОК</v>
      </c>
      <c r="CK78" s="86">
        <f t="shared" si="15"/>
        <v>106</v>
      </c>
      <c r="CL78" s="86">
        <f t="shared" si="191"/>
        <v>106</v>
      </c>
      <c r="CM78" s="86" t="str">
        <f t="shared" si="16"/>
        <v>ОК</v>
      </c>
      <c r="CN78" s="89">
        <f t="shared" si="17"/>
        <v>1.5094339622641511</v>
      </c>
      <c r="CO78" s="104" t="e">
        <f t="shared" si="4"/>
        <v>#DIV/0!</v>
      </c>
      <c r="CP78" s="91">
        <f t="shared" si="18"/>
        <v>0</v>
      </c>
      <c r="CQ78" s="91">
        <f t="shared" si="19"/>
        <v>0</v>
      </c>
      <c r="CR78" s="104" t="e">
        <f t="shared" si="20"/>
        <v>#DIV/0!</v>
      </c>
      <c r="CS78" s="91">
        <f t="shared" si="21"/>
        <v>0</v>
      </c>
      <c r="CT78" s="91">
        <f t="shared" si="5"/>
        <v>0</v>
      </c>
      <c r="CU78" s="104">
        <f t="shared" si="22"/>
        <v>1.5384615384615385</v>
      </c>
      <c r="CV78" s="91">
        <f t="shared" si="23"/>
        <v>2</v>
      </c>
      <c r="CW78" s="91">
        <f t="shared" si="6"/>
        <v>2</v>
      </c>
      <c r="CX78" s="104">
        <f t="shared" si="24"/>
        <v>1.4814814814814814</v>
      </c>
      <c r="CY78" s="91">
        <f t="shared" si="25"/>
        <v>2</v>
      </c>
      <c r="CZ78" s="91">
        <f t="shared" si="7"/>
        <v>2</v>
      </c>
      <c r="DA78" s="104" t="e">
        <f t="shared" si="8"/>
        <v>#DIV/0!</v>
      </c>
      <c r="DB78" s="91">
        <f t="shared" si="26"/>
        <v>0</v>
      </c>
      <c r="DC78" s="91">
        <f t="shared" si="9"/>
        <v>0</v>
      </c>
      <c r="DD78" s="104" t="e">
        <f t="shared" si="27"/>
        <v>#DIV/0!</v>
      </c>
      <c r="DE78" s="91">
        <f t="shared" si="28"/>
        <v>0</v>
      </c>
      <c r="DF78" s="91">
        <f t="shared" si="10"/>
        <v>0</v>
      </c>
      <c r="DG78" s="104" t="e">
        <f t="shared" si="29"/>
        <v>#DIV/0!</v>
      </c>
      <c r="DH78" s="91">
        <f t="shared" si="30"/>
        <v>0</v>
      </c>
      <c r="DI78" s="91">
        <f t="shared" si="11"/>
        <v>0</v>
      </c>
      <c r="DJ78" s="104" t="e">
        <f t="shared" si="31"/>
        <v>#DIV/0!</v>
      </c>
      <c r="DK78" s="91">
        <f t="shared" si="32"/>
        <v>0</v>
      </c>
      <c r="DL78" s="91">
        <f t="shared" si="12"/>
        <v>0</v>
      </c>
    </row>
    <row r="79" spans="1:116" s="86" customFormat="1" ht="57.95" customHeight="1" x14ac:dyDescent="0.85">
      <c r="A79" s="342" t="s">
        <v>177</v>
      </c>
      <c r="B79" s="432" t="s">
        <v>183</v>
      </c>
      <c r="C79" s="432"/>
      <c r="D79" s="432"/>
      <c r="E79" s="432"/>
      <c r="F79" s="432"/>
      <c r="G79" s="432"/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432"/>
      <c r="S79" s="432"/>
      <c r="T79" s="433">
        <v>4</v>
      </c>
      <c r="U79" s="433"/>
      <c r="V79" s="214"/>
      <c r="W79" s="214"/>
      <c r="X79" s="214"/>
      <c r="Y79" s="214">
        <v>1</v>
      </c>
      <c r="Z79" s="214"/>
      <c r="AA79" s="214"/>
      <c r="AB79" s="214"/>
      <c r="AC79" s="224"/>
      <c r="AD79" s="214"/>
      <c r="AE79" s="225"/>
      <c r="AF79" s="214"/>
      <c r="AG79" s="214"/>
      <c r="AH79" s="214"/>
      <c r="AI79" s="214"/>
      <c r="AJ79" s="214"/>
      <c r="AK79" s="214"/>
      <c r="AL79" s="433"/>
      <c r="AM79" s="450"/>
      <c r="AN79" s="433">
        <v>164</v>
      </c>
      <c r="AO79" s="433"/>
      <c r="AP79" s="433">
        <v>110</v>
      </c>
      <c r="AQ79" s="433"/>
      <c r="AR79" s="433">
        <v>34</v>
      </c>
      <c r="AS79" s="433"/>
      <c r="AT79" s="433">
        <v>26</v>
      </c>
      <c r="AU79" s="433"/>
      <c r="AV79" s="433">
        <v>42</v>
      </c>
      <c r="AW79" s="433"/>
      <c r="AX79" s="433">
        <v>8</v>
      </c>
      <c r="AY79" s="433"/>
      <c r="AZ79" s="214"/>
      <c r="BA79" s="214"/>
      <c r="BB79" s="214"/>
      <c r="BC79" s="214"/>
      <c r="BD79" s="214"/>
      <c r="BE79" s="223"/>
      <c r="BF79" s="214"/>
      <c r="BG79" s="214"/>
      <c r="BH79" s="223"/>
      <c r="BI79" s="214"/>
      <c r="BJ79" s="214"/>
      <c r="BK79" s="223"/>
      <c r="BL79" s="214">
        <v>94</v>
      </c>
      <c r="BM79" s="214">
        <v>62</v>
      </c>
      <c r="BN79" s="223">
        <v>2</v>
      </c>
      <c r="BO79" s="214">
        <v>70</v>
      </c>
      <c r="BP79" s="214">
        <v>48</v>
      </c>
      <c r="BQ79" s="223">
        <v>2</v>
      </c>
      <c r="BR79" s="214"/>
      <c r="BS79" s="214"/>
      <c r="BT79" s="223"/>
      <c r="BU79" s="214"/>
      <c r="BV79" s="214"/>
      <c r="BW79" s="223"/>
      <c r="BX79" s="214"/>
      <c r="BY79" s="214"/>
      <c r="BZ79" s="223"/>
      <c r="CA79" s="434">
        <f t="shared" si="221"/>
        <v>4</v>
      </c>
      <c r="CB79" s="435"/>
      <c r="CC79" s="453"/>
      <c r="CD79" s="453"/>
      <c r="CE79" s="453"/>
      <c r="CF79" s="453"/>
      <c r="CI79" s="86">
        <f>BC79+BF79+BI79+BL79+BO79+BR79+BU79+BX79</f>
        <v>164</v>
      </c>
      <c r="CJ79" s="86" t="str">
        <f t="shared" si="190"/>
        <v>ОК</v>
      </c>
      <c r="CK79" s="86">
        <f t="shared" si="15"/>
        <v>110</v>
      </c>
      <c r="CL79" s="86">
        <f t="shared" si="191"/>
        <v>110</v>
      </c>
      <c r="CM79" s="86" t="str">
        <f t="shared" si="16"/>
        <v>ОК</v>
      </c>
      <c r="CN79" s="89">
        <f t="shared" si="17"/>
        <v>1.490909090909091</v>
      </c>
      <c r="CO79" s="104" t="e">
        <f t="shared" si="4"/>
        <v>#DIV/0!</v>
      </c>
      <c r="CP79" s="91">
        <f t="shared" si="18"/>
        <v>0</v>
      </c>
      <c r="CQ79" s="91">
        <f t="shared" si="19"/>
        <v>0</v>
      </c>
      <c r="CR79" s="104" t="e">
        <f t="shared" si="20"/>
        <v>#DIV/0!</v>
      </c>
      <c r="CS79" s="91">
        <f t="shared" si="21"/>
        <v>0</v>
      </c>
      <c r="CT79" s="91">
        <f t="shared" si="5"/>
        <v>0</v>
      </c>
      <c r="CU79" s="104" t="e">
        <f t="shared" si="22"/>
        <v>#DIV/0!</v>
      </c>
      <c r="CV79" s="91">
        <f t="shared" si="23"/>
        <v>0</v>
      </c>
      <c r="CW79" s="91">
        <f t="shared" si="6"/>
        <v>0</v>
      </c>
      <c r="CX79" s="104">
        <f t="shared" si="24"/>
        <v>1.5161290322580645</v>
      </c>
      <c r="CY79" s="91">
        <f t="shared" si="25"/>
        <v>2</v>
      </c>
      <c r="CZ79" s="91">
        <f t="shared" si="7"/>
        <v>2.35</v>
      </c>
      <c r="DA79" s="104">
        <f t="shared" si="8"/>
        <v>1.4583333333333333</v>
      </c>
      <c r="DB79" s="91">
        <f t="shared" si="26"/>
        <v>2</v>
      </c>
      <c r="DC79" s="91">
        <f t="shared" si="9"/>
        <v>1.75</v>
      </c>
      <c r="DD79" s="104" t="e">
        <f t="shared" si="27"/>
        <v>#DIV/0!</v>
      </c>
      <c r="DE79" s="91">
        <f t="shared" si="28"/>
        <v>0</v>
      </c>
      <c r="DF79" s="91">
        <f t="shared" si="10"/>
        <v>0</v>
      </c>
      <c r="DG79" s="104" t="e">
        <f t="shared" si="29"/>
        <v>#DIV/0!</v>
      </c>
      <c r="DH79" s="91">
        <f t="shared" si="30"/>
        <v>0</v>
      </c>
      <c r="DI79" s="91">
        <f t="shared" si="11"/>
        <v>0</v>
      </c>
      <c r="DJ79" s="104" t="e">
        <f t="shared" si="31"/>
        <v>#DIV/0!</v>
      </c>
      <c r="DK79" s="91">
        <f t="shared" si="32"/>
        <v>0</v>
      </c>
      <c r="DL79" s="91">
        <f t="shared" si="12"/>
        <v>0</v>
      </c>
    </row>
    <row r="80" spans="1:116" s="86" customFormat="1" ht="57.95" customHeight="1" x14ac:dyDescent="0.85">
      <c r="A80" s="342" t="s">
        <v>178</v>
      </c>
      <c r="B80" s="432" t="s">
        <v>184</v>
      </c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432"/>
      <c r="T80" s="433"/>
      <c r="U80" s="433"/>
      <c r="V80" s="214"/>
      <c r="W80" s="214"/>
      <c r="X80" s="214"/>
      <c r="Y80" s="214"/>
      <c r="Z80" s="214"/>
      <c r="AA80" s="214"/>
      <c r="AB80" s="214"/>
      <c r="AC80" s="224"/>
      <c r="AD80" s="214"/>
      <c r="AE80" s="225"/>
      <c r="AF80" s="214"/>
      <c r="AG80" s="214">
        <v>1</v>
      </c>
      <c r="AH80" s="214"/>
      <c r="AI80" s="214"/>
      <c r="AJ80" s="214"/>
      <c r="AK80" s="214"/>
      <c r="AL80" s="433" t="s">
        <v>246</v>
      </c>
      <c r="AM80" s="433"/>
      <c r="AN80" s="433">
        <v>96</v>
      </c>
      <c r="AO80" s="433"/>
      <c r="AP80" s="433">
        <v>64</v>
      </c>
      <c r="AQ80" s="433"/>
      <c r="AR80" s="433">
        <v>28</v>
      </c>
      <c r="AS80" s="433"/>
      <c r="AT80" s="433">
        <v>6</v>
      </c>
      <c r="AU80" s="433"/>
      <c r="AV80" s="433">
        <v>30</v>
      </c>
      <c r="AW80" s="433"/>
      <c r="AX80" s="433"/>
      <c r="AY80" s="433"/>
      <c r="AZ80" s="214"/>
      <c r="BA80" s="214"/>
      <c r="BB80" s="214"/>
      <c r="BC80" s="214"/>
      <c r="BD80" s="214"/>
      <c r="BE80" s="223"/>
      <c r="BF80" s="214"/>
      <c r="BG80" s="214"/>
      <c r="BH80" s="223"/>
      <c r="BI80" s="214"/>
      <c r="BJ80" s="214"/>
      <c r="BK80" s="223"/>
      <c r="BL80" s="214">
        <v>96</v>
      </c>
      <c r="BM80" s="214">
        <v>64</v>
      </c>
      <c r="BN80" s="223">
        <v>2</v>
      </c>
      <c r="BO80" s="214"/>
      <c r="BP80" s="214"/>
      <c r="BQ80" s="223"/>
      <c r="BR80" s="214"/>
      <c r="BS80" s="214"/>
      <c r="BT80" s="223"/>
      <c r="BU80" s="214"/>
      <c r="BV80" s="214"/>
      <c r="BW80" s="223"/>
      <c r="BX80" s="214"/>
      <c r="BY80" s="214"/>
      <c r="BZ80" s="223"/>
      <c r="CA80" s="434">
        <f t="shared" si="221"/>
        <v>2</v>
      </c>
      <c r="CB80" s="435"/>
      <c r="CC80" s="453"/>
      <c r="CD80" s="453"/>
      <c r="CE80" s="453"/>
      <c r="CF80" s="453"/>
      <c r="CI80" s="86">
        <f t="shared" si="14"/>
        <v>96</v>
      </c>
      <c r="CJ80" s="86" t="str">
        <f t="shared" si="190"/>
        <v>ОК</v>
      </c>
      <c r="CK80" s="86">
        <f t="shared" si="15"/>
        <v>64</v>
      </c>
      <c r="CL80" s="86">
        <f t="shared" si="191"/>
        <v>64</v>
      </c>
      <c r="CM80" s="86" t="str">
        <f t="shared" si="16"/>
        <v>ОК</v>
      </c>
      <c r="CN80" s="89">
        <f t="shared" si="17"/>
        <v>1.5</v>
      </c>
      <c r="CO80" s="104" t="e">
        <f t="shared" si="4"/>
        <v>#DIV/0!</v>
      </c>
      <c r="CP80" s="91">
        <f t="shared" si="18"/>
        <v>0</v>
      </c>
      <c r="CQ80" s="91">
        <f t="shared" si="19"/>
        <v>0</v>
      </c>
      <c r="CR80" s="104" t="e">
        <f t="shared" si="20"/>
        <v>#DIV/0!</v>
      </c>
      <c r="CS80" s="91">
        <f t="shared" si="21"/>
        <v>0</v>
      </c>
      <c r="CT80" s="91">
        <f t="shared" si="5"/>
        <v>0</v>
      </c>
      <c r="CU80" s="104" t="e">
        <f t="shared" si="22"/>
        <v>#DIV/0!</v>
      </c>
      <c r="CV80" s="91">
        <f t="shared" si="23"/>
        <v>0</v>
      </c>
      <c r="CW80" s="91">
        <f t="shared" si="6"/>
        <v>0</v>
      </c>
      <c r="CX80" s="104">
        <f t="shared" si="24"/>
        <v>1.5</v>
      </c>
      <c r="CY80" s="91">
        <f t="shared" si="25"/>
        <v>2</v>
      </c>
      <c r="CZ80" s="91">
        <f t="shared" si="7"/>
        <v>2.4</v>
      </c>
      <c r="DA80" s="104" t="e">
        <f t="shared" si="8"/>
        <v>#DIV/0!</v>
      </c>
      <c r="DB80" s="91">
        <f t="shared" si="26"/>
        <v>0</v>
      </c>
      <c r="DC80" s="91">
        <f t="shared" si="9"/>
        <v>0</v>
      </c>
      <c r="DD80" s="104" t="e">
        <f t="shared" si="27"/>
        <v>#DIV/0!</v>
      </c>
      <c r="DE80" s="91">
        <f t="shared" si="28"/>
        <v>0</v>
      </c>
      <c r="DF80" s="91">
        <f t="shared" si="10"/>
        <v>0</v>
      </c>
      <c r="DG80" s="104" t="e">
        <f t="shared" si="29"/>
        <v>#DIV/0!</v>
      </c>
      <c r="DH80" s="91">
        <f t="shared" si="30"/>
        <v>0</v>
      </c>
      <c r="DI80" s="91">
        <f t="shared" si="11"/>
        <v>0</v>
      </c>
      <c r="DJ80" s="104" t="e">
        <f t="shared" si="31"/>
        <v>#DIV/0!</v>
      </c>
      <c r="DK80" s="91">
        <f t="shared" si="32"/>
        <v>0</v>
      </c>
      <c r="DL80" s="91">
        <f t="shared" si="12"/>
        <v>0</v>
      </c>
    </row>
    <row r="81" spans="1:116" s="86" customFormat="1" ht="54.95" customHeight="1" x14ac:dyDescent="0.85">
      <c r="A81" s="342"/>
      <c r="B81" s="432" t="s">
        <v>451</v>
      </c>
      <c r="C81" s="432"/>
      <c r="D81" s="432"/>
      <c r="E81" s="432"/>
      <c r="F81" s="432"/>
      <c r="G81" s="432"/>
      <c r="H81" s="432"/>
      <c r="I81" s="432"/>
      <c r="J81" s="432"/>
      <c r="K81" s="432"/>
      <c r="L81" s="432"/>
      <c r="M81" s="432"/>
      <c r="N81" s="432"/>
      <c r="O81" s="432"/>
      <c r="P81" s="432"/>
      <c r="Q81" s="432"/>
      <c r="R81" s="432"/>
      <c r="S81" s="432"/>
      <c r="T81" s="433"/>
      <c r="U81" s="433"/>
      <c r="V81" s="214"/>
      <c r="W81" s="214"/>
      <c r="X81" s="214"/>
      <c r="Y81" s="214"/>
      <c r="Z81" s="214"/>
      <c r="AA81" s="214"/>
      <c r="AB81" s="214"/>
      <c r="AC81" s="224"/>
      <c r="AD81" s="214"/>
      <c r="AE81" s="225"/>
      <c r="AF81" s="214"/>
      <c r="AG81" s="214"/>
      <c r="AH81" s="214"/>
      <c r="AI81" s="214"/>
      <c r="AJ81" s="214"/>
      <c r="AK81" s="214"/>
      <c r="AL81" s="433"/>
      <c r="AM81" s="433"/>
      <c r="AN81" s="433">
        <v>40</v>
      </c>
      <c r="AO81" s="433"/>
      <c r="AP81" s="433"/>
      <c r="AQ81" s="433"/>
      <c r="AR81" s="433"/>
      <c r="AS81" s="433"/>
      <c r="AT81" s="433"/>
      <c r="AU81" s="433"/>
      <c r="AV81" s="433"/>
      <c r="AW81" s="433"/>
      <c r="AX81" s="433"/>
      <c r="AY81" s="433"/>
      <c r="AZ81" s="214"/>
      <c r="BA81" s="214"/>
      <c r="BB81" s="214"/>
      <c r="BC81" s="214"/>
      <c r="BD81" s="214"/>
      <c r="BE81" s="223"/>
      <c r="BF81" s="214"/>
      <c r="BG81" s="214"/>
      <c r="BH81" s="223"/>
      <c r="BI81" s="214"/>
      <c r="BJ81" s="214"/>
      <c r="BK81" s="223"/>
      <c r="BL81" s="214"/>
      <c r="BM81" s="214"/>
      <c r="BN81" s="223"/>
      <c r="BO81" s="214">
        <v>40</v>
      </c>
      <c r="BP81" s="214"/>
      <c r="BQ81" s="223">
        <v>1</v>
      </c>
      <c r="BR81" s="214"/>
      <c r="BS81" s="214"/>
      <c r="BT81" s="223"/>
      <c r="BU81" s="214"/>
      <c r="BV81" s="214"/>
      <c r="BW81" s="223"/>
      <c r="BX81" s="214"/>
      <c r="BY81" s="214"/>
      <c r="BZ81" s="223"/>
      <c r="CA81" s="434">
        <f t="shared" si="221"/>
        <v>1</v>
      </c>
      <c r="CB81" s="435"/>
      <c r="CC81" s="447"/>
      <c r="CD81" s="448"/>
      <c r="CE81" s="448"/>
      <c r="CF81" s="449"/>
      <c r="CI81" s="86">
        <f t="shared" ref="CI81" si="222">BC81+BF81+BI81+BL81+BO81+BR81+BU81+BX81</f>
        <v>40</v>
      </c>
      <c r="CJ81" s="86" t="str">
        <f t="shared" si="190"/>
        <v>ОК</v>
      </c>
      <c r="CK81" s="86">
        <f t="shared" ref="CK81" si="223">BD81+BG81+BJ81+BM81+BP81+BS81+BV81+BY81</f>
        <v>0</v>
      </c>
      <c r="CL81" s="86">
        <f t="shared" si="191"/>
        <v>0</v>
      </c>
      <c r="CM81" s="86" t="str">
        <f t="shared" ref="CM81" si="224">IF(CK81=CL81,"ОК","Ошибка")</f>
        <v>ОК</v>
      </c>
      <c r="CN81" s="89" t="e">
        <f t="shared" ref="CN81" si="225">AN81/AP81</f>
        <v>#DIV/0!</v>
      </c>
      <c r="CO81" s="104" t="e">
        <f t="shared" ref="CO81" si="226">BC81/BD81</f>
        <v>#DIV/0!</v>
      </c>
      <c r="CP81" s="91">
        <f t="shared" ref="CP81" si="227">BE81</f>
        <v>0</v>
      </c>
      <c r="CQ81" s="91">
        <f t="shared" ref="CQ81" si="228">BC81/40</f>
        <v>0</v>
      </c>
      <c r="CR81" s="104" t="e">
        <f t="shared" ref="CR81" si="229">BF81/BG81</f>
        <v>#DIV/0!</v>
      </c>
      <c r="CS81" s="91">
        <f t="shared" ref="CS81" si="230">BH81</f>
        <v>0</v>
      </c>
      <c r="CT81" s="91">
        <f t="shared" ref="CT81" si="231">BF81/40</f>
        <v>0</v>
      </c>
      <c r="CU81" s="104" t="e">
        <f t="shared" ref="CU81" si="232">BI81/BJ81</f>
        <v>#DIV/0!</v>
      </c>
      <c r="CV81" s="91">
        <f t="shared" ref="CV81" si="233">BK81</f>
        <v>0</v>
      </c>
      <c r="CW81" s="91">
        <f t="shared" ref="CW81" si="234">BI81/40</f>
        <v>0</v>
      </c>
      <c r="CX81" s="104" t="e">
        <f t="shared" ref="CX81" si="235">BL81/BM81</f>
        <v>#DIV/0!</v>
      </c>
      <c r="CY81" s="91">
        <f t="shared" ref="CY81" si="236">BN81</f>
        <v>0</v>
      </c>
      <c r="CZ81" s="91">
        <f t="shared" ref="CZ81" si="237">BL81/40</f>
        <v>0</v>
      </c>
      <c r="DA81" s="104" t="e">
        <f t="shared" ref="DA81" si="238">BO81/BP81</f>
        <v>#DIV/0!</v>
      </c>
      <c r="DB81" s="91">
        <f t="shared" ref="DB81" si="239">BQ81</f>
        <v>1</v>
      </c>
      <c r="DC81" s="91">
        <f t="shared" ref="DC81" si="240">BO81/40</f>
        <v>1</v>
      </c>
      <c r="DD81" s="104" t="e">
        <f t="shared" ref="DD81" si="241">BR81/BS81</f>
        <v>#DIV/0!</v>
      </c>
      <c r="DE81" s="91">
        <f t="shared" ref="DE81" si="242">BT81</f>
        <v>0</v>
      </c>
      <c r="DF81" s="91">
        <f t="shared" ref="DF81" si="243">BR81/40</f>
        <v>0</v>
      </c>
      <c r="DG81" s="104" t="e">
        <f t="shared" ref="DG81" si="244">BU81/BV81</f>
        <v>#DIV/0!</v>
      </c>
      <c r="DH81" s="91">
        <f t="shared" ref="DH81" si="245">BW81</f>
        <v>0</v>
      </c>
      <c r="DI81" s="91">
        <f t="shared" ref="DI81" si="246">BU81/40</f>
        <v>0</v>
      </c>
      <c r="DJ81" s="104" t="e">
        <f t="shared" ref="DJ81" si="247">BX81/BY81</f>
        <v>#DIV/0!</v>
      </c>
      <c r="DK81" s="91">
        <f t="shared" ref="DK81" si="248">BZ81</f>
        <v>0</v>
      </c>
      <c r="DL81" s="91">
        <f t="shared" ref="DL81" si="249">BX81/40</f>
        <v>0</v>
      </c>
    </row>
    <row r="82" spans="1:116" s="112" customFormat="1" ht="105.75" customHeight="1" x14ac:dyDescent="0.85">
      <c r="A82" s="339" t="s">
        <v>141</v>
      </c>
      <c r="B82" s="463" t="s">
        <v>387</v>
      </c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4"/>
      <c r="U82" s="464"/>
      <c r="V82" s="247"/>
      <c r="W82" s="247"/>
      <c r="X82" s="247"/>
      <c r="Y82" s="247"/>
      <c r="Z82" s="247"/>
      <c r="AA82" s="247"/>
      <c r="AB82" s="247"/>
      <c r="AC82" s="350"/>
      <c r="AD82" s="247"/>
      <c r="AE82" s="351"/>
      <c r="AF82" s="247"/>
      <c r="AG82" s="247"/>
      <c r="AH82" s="247"/>
      <c r="AI82" s="247"/>
      <c r="AJ82" s="247"/>
      <c r="AK82" s="247"/>
      <c r="AL82" s="464"/>
      <c r="AM82" s="464"/>
      <c r="AN82" s="444"/>
      <c r="AO82" s="444"/>
      <c r="AP82" s="444"/>
      <c r="AQ82" s="444"/>
      <c r="AR82" s="444"/>
      <c r="AS82" s="444"/>
      <c r="AT82" s="444"/>
      <c r="AU82" s="444"/>
      <c r="AV82" s="444"/>
      <c r="AW82" s="444"/>
      <c r="AX82" s="444"/>
      <c r="AY82" s="444"/>
      <c r="AZ82" s="219"/>
      <c r="BA82" s="219"/>
      <c r="BB82" s="219"/>
      <c r="BC82" s="219"/>
      <c r="BD82" s="219"/>
      <c r="BE82" s="221"/>
      <c r="BF82" s="219"/>
      <c r="BG82" s="219"/>
      <c r="BH82" s="221"/>
      <c r="BI82" s="219"/>
      <c r="BJ82" s="219"/>
      <c r="BK82" s="221"/>
      <c r="BL82" s="219"/>
      <c r="BM82" s="219"/>
      <c r="BN82" s="221"/>
      <c r="BO82" s="219"/>
      <c r="BP82" s="219"/>
      <c r="BQ82" s="221"/>
      <c r="BR82" s="219"/>
      <c r="BS82" s="219"/>
      <c r="BT82" s="221"/>
      <c r="BU82" s="219"/>
      <c r="BV82" s="219"/>
      <c r="BW82" s="221"/>
      <c r="BX82" s="219"/>
      <c r="BY82" s="219"/>
      <c r="BZ82" s="221"/>
      <c r="CA82" s="445"/>
      <c r="CB82" s="446"/>
      <c r="CC82" s="463"/>
      <c r="CD82" s="463"/>
      <c r="CE82" s="463"/>
      <c r="CF82" s="463"/>
      <c r="CI82" s="112">
        <f t="shared" si="14"/>
        <v>0</v>
      </c>
      <c r="CJ82" s="112" t="str">
        <f t="shared" si="190"/>
        <v>ОК</v>
      </c>
      <c r="CK82" s="112">
        <f t="shared" si="15"/>
        <v>0</v>
      </c>
      <c r="CL82" s="112">
        <f t="shared" si="191"/>
        <v>0</v>
      </c>
      <c r="CM82" s="112" t="str">
        <f t="shared" si="16"/>
        <v>ОК</v>
      </c>
      <c r="CN82" s="113" t="e">
        <f t="shared" si="17"/>
        <v>#DIV/0!</v>
      </c>
      <c r="CO82" s="137" t="e">
        <f t="shared" si="4"/>
        <v>#DIV/0!</v>
      </c>
      <c r="CP82" s="111">
        <f t="shared" si="18"/>
        <v>0</v>
      </c>
      <c r="CQ82" s="111">
        <f t="shared" si="19"/>
        <v>0</v>
      </c>
      <c r="CR82" s="137" t="e">
        <f t="shared" si="20"/>
        <v>#DIV/0!</v>
      </c>
      <c r="CS82" s="111">
        <f t="shared" si="21"/>
        <v>0</v>
      </c>
      <c r="CT82" s="111">
        <f t="shared" si="5"/>
        <v>0</v>
      </c>
      <c r="CU82" s="137" t="e">
        <f t="shared" si="22"/>
        <v>#DIV/0!</v>
      </c>
      <c r="CV82" s="111">
        <f t="shared" si="23"/>
        <v>0</v>
      </c>
      <c r="CW82" s="111">
        <f t="shared" si="6"/>
        <v>0</v>
      </c>
      <c r="CX82" s="137" t="e">
        <f t="shared" si="24"/>
        <v>#DIV/0!</v>
      </c>
      <c r="CY82" s="111">
        <f t="shared" si="25"/>
        <v>0</v>
      </c>
      <c r="CZ82" s="111">
        <f t="shared" si="7"/>
        <v>0</v>
      </c>
      <c r="DA82" s="137" t="e">
        <f t="shared" si="8"/>
        <v>#DIV/0!</v>
      </c>
      <c r="DB82" s="111">
        <f t="shared" si="26"/>
        <v>0</v>
      </c>
      <c r="DC82" s="111">
        <f t="shared" si="9"/>
        <v>0</v>
      </c>
      <c r="DD82" s="137" t="e">
        <f t="shared" si="27"/>
        <v>#DIV/0!</v>
      </c>
      <c r="DE82" s="111">
        <f t="shared" si="28"/>
        <v>0</v>
      </c>
      <c r="DF82" s="111">
        <f t="shared" si="10"/>
        <v>0</v>
      </c>
      <c r="DG82" s="137" t="e">
        <f t="shared" si="29"/>
        <v>#DIV/0!</v>
      </c>
      <c r="DH82" s="111">
        <f t="shared" si="30"/>
        <v>0</v>
      </c>
      <c r="DI82" s="111">
        <f t="shared" si="11"/>
        <v>0</v>
      </c>
      <c r="DJ82" s="137" t="e">
        <f t="shared" si="31"/>
        <v>#DIV/0!</v>
      </c>
      <c r="DK82" s="111">
        <f t="shared" si="32"/>
        <v>0</v>
      </c>
      <c r="DL82" s="111">
        <f t="shared" si="12"/>
        <v>0</v>
      </c>
    </row>
    <row r="83" spans="1:116" s="86" customFormat="1" ht="57.95" customHeight="1" x14ac:dyDescent="0.85">
      <c r="A83" s="342" t="s">
        <v>145</v>
      </c>
      <c r="B83" s="432" t="s">
        <v>373</v>
      </c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2"/>
      <c r="O83" s="432"/>
      <c r="P83" s="432"/>
      <c r="Q83" s="432"/>
      <c r="R83" s="432"/>
      <c r="S83" s="432"/>
      <c r="T83" s="433">
        <v>8</v>
      </c>
      <c r="U83" s="433"/>
      <c r="V83" s="214"/>
      <c r="W83" s="214"/>
      <c r="X83" s="214"/>
      <c r="Y83" s="214"/>
      <c r="Z83" s="214"/>
      <c r="AA83" s="214"/>
      <c r="AB83" s="214"/>
      <c r="AC83" s="224">
        <v>1</v>
      </c>
      <c r="AD83" s="214"/>
      <c r="AE83" s="225"/>
      <c r="AF83" s="214"/>
      <c r="AG83" s="214"/>
      <c r="AH83" s="214"/>
      <c r="AI83" s="214"/>
      <c r="AJ83" s="214">
        <v>1</v>
      </c>
      <c r="AK83" s="214"/>
      <c r="AL83" s="433" t="s">
        <v>215</v>
      </c>
      <c r="AM83" s="433"/>
      <c r="AN83" s="433">
        <v>204</v>
      </c>
      <c r="AO83" s="433"/>
      <c r="AP83" s="433">
        <v>120</v>
      </c>
      <c r="AQ83" s="433"/>
      <c r="AR83" s="433">
        <v>44</v>
      </c>
      <c r="AS83" s="433"/>
      <c r="AT83" s="433">
        <v>12</v>
      </c>
      <c r="AU83" s="433"/>
      <c r="AV83" s="433">
        <v>28</v>
      </c>
      <c r="AW83" s="433"/>
      <c r="AX83" s="433">
        <v>36</v>
      </c>
      <c r="AY83" s="433"/>
      <c r="AZ83" s="214"/>
      <c r="BA83" s="214"/>
      <c r="BB83" s="214"/>
      <c r="BC83" s="214"/>
      <c r="BD83" s="214"/>
      <c r="BE83" s="223"/>
      <c r="BF83" s="214"/>
      <c r="BG83" s="214"/>
      <c r="BH83" s="223"/>
      <c r="BI83" s="226"/>
      <c r="BJ83" s="226"/>
      <c r="BK83" s="227"/>
      <c r="BL83" s="226"/>
      <c r="BM83" s="226"/>
      <c r="BN83" s="227"/>
      <c r="BO83" s="226"/>
      <c r="BP83" s="226"/>
      <c r="BQ83" s="227"/>
      <c r="BR83" s="226"/>
      <c r="BS83" s="226"/>
      <c r="BT83" s="227"/>
      <c r="BU83" s="214">
        <v>76</v>
      </c>
      <c r="BV83" s="214">
        <v>44</v>
      </c>
      <c r="BW83" s="223">
        <v>2</v>
      </c>
      <c r="BX83" s="214">
        <v>128</v>
      </c>
      <c r="BY83" s="214">
        <v>76</v>
      </c>
      <c r="BZ83" s="223">
        <v>3</v>
      </c>
      <c r="CA83" s="434">
        <f t="shared" ref="CA83:CA85" si="250">BE83+BH83+BK83+BN83+BQ83+BT83+BW83+BZ83</f>
        <v>5</v>
      </c>
      <c r="CB83" s="435"/>
      <c r="CC83" s="466" t="s">
        <v>492</v>
      </c>
      <c r="CD83" s="467"/>
      <c r="CE83" s="467"/>
      <c r="CF83" s="468"/>
      <c r="CI83" s="86">
        <f t="shared" si="14"/>
        <v>204</v>
      </c>
      <c r="CJ83" s="86" t="str">
        <f t="shared" si="190"/>
        <v>ОК</v>
      </c>
      <c r="CK83" s="86">
        <f t="shared" si="15"/>
        <v>120</v>
      </c>
      <c r="CL83" s="86">
        <f t="shared" si="191"/>
        <v>120</v>
      </c>
      <c r="CM83" s="86" t="str">
        <f t="shared" si="16"/>
        <v>ОК</v>
      </c>
      <c r="CN83" s="89">
        <f t="shared" si="17"/>
        <v>1.7</v>
      </c>
      <c r="CO83" s="104" t="e">
        <f t="shared" si="4"/>
        <v>#DIV/0!</v>
      </c>
      <c r="CP83" s="91">
        <f t="shared" si="18"/>
        <v>0</v>
      </c>
      <c r="CQ83" s="91">
        <f t="shared" si="19"/>
        <v>0</v>
      </c>
      <c r="CR83" s="104" t="e">
        <f t="shared" si="20"/>
        <v>#DIV/0!</v>
      </c>
      <c r="CS83" s="91">
        <f t="shared" si="21"/>
        <v>0</v>
      </c>
      <c r="CT83" s="91">
        <f t="shared" si="5"/>
        <v>0</v>
      </c>
      <c r="CU83" s="104" t="e">
        <f t="shared" si="22"/>
        <v>#DIV/0!</v>
      </c>
      <c r="CV83" s="91">
        <f t="shared" si="23"/>
        <v>0</v>
      </c>
      <c r="CW83" s="91">
        <f t="shared" si="6"/>
        <v>0</v>
      </c>
      <c r="CX83" s="104" t="e">
        <f t="shared" si="24"/>
        <v>#DIV/0!</v>
      </c>
      <c r="CY83" s="91">
        <f t="shared" si="25"/>
        <v>0</v>
      </c>
      <c r="CZ83" s="91">
        <f t="shared" si="7"/>
        <v>0</v>
      </c>
      <c r="DA83" s="104" t="e">
        <f t="shared" si="8"/>
        <v>#DIV/0!</v>
      </c>
      <c r="DB83" s="91">
        <f t="shared" si="26"/>
        <v>0</v>
      </c>
      <c r="DC83" s="91">
        <f t="shared" si="9"/>
        <v>0</v>
      </c>
      <c r="DD83" s="104" t="e">
        <f t="shared" si="27"/>
        <v>#DIV/0!</v>
      </c>
      <c r="DE83" s="91">
        <f t="shared" si="28"/>
        <v>0</v>
      </c>
      <c r="DF83" s="91">
        <f t="shared" si="10"/>
        <v>0</v>
      </c>
      <c r="DG83" s="104">
        <f t="shared" si="29"/>
        <v>1.7272727272727273</v>
      </c>
      <c r="DH83" s="91">
        <f t="shared" si="30"/>
        <v>2</v>
      </c>
      <c r="DI83" s="91">
        <f t="shared" si="11"/>
        <v>1.9</v>
      </c>
      <c r="DJ83" s="104">
        <f t="shared" si="31"/>
        <v>1.6842105263157894</v>
      </c>
      <c r="DK83" s="91">
        <f t="shared" si="32"/>
        <v>3</v>
      </c>
      <c r="DL83" s="91">
        <f t="shared" si="12"/>
        <v>3.2</v>
      </c>
    </row>
    <row r="84" spans="1:116" s="139" customFormat="1" ht="123.75" customHeight="1" x14ac:dyDescent="0.85">
      <c r="A84" s="345"/>
      <c r="B84" s="429" t="s">
        <v>375</v>
      </c>
      <c r="C84" s="429"/>
      <c r="D84" s="429"/>
      <c r="E84" s="429"/>
      <c r="F84" s="429"/>
      <c r="G84" s="429"/>
      <c r="H84" s="429"/>
      <c r="I84" s="429"/>
      <c r="J84" s="429"/>
      <c r="K84" s="429"/>
      <c r="L84" s="429"/>
      <c r="M84" s="429"/>
      <c r="N84" s="429"/>
      <c r="O84" s="429"/>
      <c r="P84" s="429"/>
      <c r="Q84" s="429"/>
      <c r="R84" s="429"/>
      <c r="S84" s="429"/>
      <c r="T84" s="428"/>
      <c r="U84" s="428"/>
      <c r="V84" s="222"/>
      <c r="W84" s="222"/>
      <c r="X84" s="222"/>
      <c r="Y84" s="222"/>
      <c r="Z84" s="222"/>
      <c r="AA84" s="222"/>
      <c r="AB84" s="222"/>
      <c r="AC84" s="343"/>
      <c r="AD84" s="222"/>
      <c r="AE84" s="344"/>
      <c r="AF84" s="222"/>
      <c r="AG84" s="222"/>
      <c r="AH84" s="222"/>
      <c r="AI84" s="222"/>
      <c r="AJ84" s="222"/>
      <c r="AK84" s="222"/>
      <c r="AL84" s="428"/>
      <c r="AM84" s="428"/>
      <c r="AN84" s="428">
        <v>50</v>
      </c>
      <c r="AO84" s="428"/>
      <c r="AP84" s="428"/>
      <c r="AQ84" s="428"/>
      <c r="AR84" s="428"/>
      <c r="AS84" s="428"/>
      <c r="AT84" s="428"/>
      <c r="AU84" s="428"/>
      <c r="AV84" s="428"/>
      <c r="AW84" s="428"/>
      <c r="AX84" s="428"/>
      <c r="AY84" s="428"/>
      <c r="AZ84" s="222"/>
      <c r="BA84" s="222"/>
      <c r="BB84" s="222"/>
      <c r="BC84" s="222"/>
      <c r="BD84" s="222"/>
      <c r="BE84" s="229"/>
      <c r="BF84" s="222"/>
      <c r="BG84" s="222"/>
      <c r="BH84" s="229"/>
      <c r="BI84" s="222"/>
      <c r="BJ84" s="222"/>
      <c r="BK84" s="229"/>
      <c r="BL84" s="222"/>
      <c r="BM84" s="222"/>
      <c r="BN84" s="229"/>
      <c r="BO84" s="222"/>
      <c r="BP84" s="222"/>
      <c r="BQ84" s="229"/>
      <c r="BR84" s="222"/>
      <c r="BS84" s="222"/>
      <c r="BT84" s="229"/>
      <c r="BU84" s="222"/>
      <c r="BV84" s="222"/>
      <c r="BW84" s="229"/>
      <c r="BX84" s="222">
        <v>50</v>
      </c>
      <c r="BY84" s="222"/>
      <c r="BZ84" s="229">
        <v>2</v>
      </c>
      <c r="CA84" s="509">
        <f t="shared" si="250"/>
        <v>2</v>
      </c>
      <c r="CB84" s="510"/>
      <c r="CC84" s="469"/>
      <c r="CD84" s="470"/>
      <c r="CE84" s="470"/>
      <c r="CF84" s="471"/>
      <c r="CI84" s="139">
        <f t="shared" si="14"/>
        <v>50</v>
      </c>
      <c r="CJ84" s="139" t="str">
        <f t="shared" si="190"/>
        <v>ОК</v>
      </c>
      <c r="CK84" s="139">
        <f t="shared" si="15"/>
        <v>0</v>
      </c>
      <c r="CL84" s="139">
        <f t="shared" si="191"/>
        <v>0</v>
      </c>
      <c r="CM84" s="139" t="str">
        <f t="shared" si="16"/>
        <v>ОК</v>
      </c>
      <c r="CN84" s="140" t="e">
        <f t="shared" si="17"/>
        <v>#DIV/0!</v>
      </c>
      <c r="CO84" s="141" t="e">
        <f t="shared" si="4"/>
        <v>#DIV/0!</v>
      </c>
      <c r="CP84" s="142">
        <f t="shared" si="18"/>
        <v>0</v>
      </c>
      <c r="CQ84" s="142">
        <f t="shared" si="19"/>
        <v>0</v>
      </c>
      <c r="CR84" s="141" t="e">
        <f t="shared" si="20"/>
        <v>#DIV/0!</v>
      </c>
      <c r="CS84" s="142">
        <f t="shared" si="21"/>
        <v>0</v>
      </c>
      <c r="CT84" s="142">
        <f t="shared" si="5"/>
        <v>0</v>
      </c>
      <c r="CU84" s="141" t="e">
        <f t="shared" si="22"/>
        <v>#DIV/0!</v>
      </c>
      <c r="CV84" s="142">
        <f t="shared" si="23"/>
        <v>0</v>
      </c>
      <c r="CW84" s="142">
        <f t="shared" si="6"/>
        <v>0</v>
      </c>
      <c r="CX84" s="141" t="e">
        <f t="shared" si="24"/>
        <v>#DIV/0!</v>
      </c>
      <c r="CY84" s="142">
        <f t="shared" si="25"/>
        <v>0</v>
      </c>
      <c r="CZ84" s="142">
        <f t="shared" si="7"/>
        <v>0</v>
      </c>
      <c r="DA84" s="141" t="e">
        <f t="shared" si="8"/>
        <v>#DIV/0!</v>
      </c>
      <c r="DB84" s="142">
        <f t="shared" si="26"/>
        <v>0</v>
      </c>
      <c r="DC84" s="142">
        <f t="shared" si="9"/>
        <v>0</v>
      </c>
      <c r="DD84" s="141" t="e">
        <f t="shared" si="27"/>
        <v>#DIV/0!</v>
      </c>
      <c r="DE84" s="142">
        <f t="shared" si="28"/>
        <v>0</v>
      </c>
      <c r="DF84" s="142">
        <f t="shared" si="10"/>
        <v>0</v>
      </c>
      <c r="DG84" s="141" t="e">
        <f t="shared" si="29"/>
        <v>#DIV/0!</v>
      </c>
      <c r="DH84" s="142">
        <f t="shared" si="30"/>
        <v>0</v>
      </c>
      <c r="DI84" s="142">
        <f t="shared" si="11"/>
        <v>0</v>
      </c>
      <c r="DJ84" s="141" t="e">
        <f t="shared" si="31"/>
        <v>#DIV/0!</v>
      </c>
      <c r="DK84" s="142">
        <f t="shared" si="32"/>
        <v>2</v>
      </c>
      <c r="DL84" s="142">
        <f t="shared" si="12"/>
        <v>1.25</v>
      </c>
    </row>
    <row r="85" spans="1:116" s="86" customFormat="1" ht="117.75" customHeight="1" x14ac:dyDescent="0.85">
      <c r="A85" s="352" t="s">
        <v>150</v>
      </c>
      <c r="B85" s="544" t="s">
        <v>472</v>
      </c>
      <c r="C85" s="544"/>
      <c r="D85" s="544"/>
      <c r="E85" s="544"/>
      <c r="F85" s="544"/>
      <c r="G85" s="544"/>
      <c r="H85" s="544"/>
      <c r="I85" s="544"/>
      <c r="J85" s="544"/>
      <c r="K85" s="544"/>
      <c r="L85" s="544"/>
      <c r="M85" s="544"/>
      <c r="N85" s="544"/>
      <c r="O85" s="544"/>
      <c r="P85" s="544"/>
      <c r="Q85" s="544"/>
      <c r="R85" s="544"/>
      <c r="S85" s="544"/>
      <c r="T85" s="465"/>
      <c r="U85" s="465"/>
      <c r="V85" s="326"/>
      <c r="W85" s="326"/>
      <c r="X85" s="326"/>
      <c r="Y85" s="326"/>
      <c r="Z85" s="326"/>
      <c r="AA85" s="326"/>
      <c r="AB85" s="326"/>
      <c r="AC85" s="353"/>
      <c r="AD85" s="326"/>
      <c r="AE85" s="354"/>
      <c r="AF85" s="326"/>
      <c r="AG85" s="326"/>
      <c r="AH85" s="326"/>
      <c r="AI85" s="326"/>
      <c r="AJ85" s="326"/>
      <c r="AK85" s="326">
        <v>1</v>
      </c>
      <c r="AL85" s="465" t="s">
        <v>216</v>
      </c>
      <c r="AM85" s="465"/>
      <c r="AN85" s="465">
        <v>62</v>
      </c>
      <c r="AO85" s="465"/>
      <c r="AP85" s="465">
        <v>40</v>
      </c>
      <c r="AQ85" s="465"/>
      <c r="AR85" s="465">
        <v>16</v>
      </c>
      <c r="AS85" s="465"/>
      <c r="AT85" s="465">
        <v>20</v>
      </c>
      <c r="AU85" s="465"/>
      <c r="AV85" s="465"/>
      <c r="AW85" s="465"/>
      <c r="AX85" s="465">
        <v>4</v>
      </c>
      <c r="AY85" s="465"/>
      <c r="AZ85" s="326"/>
      <c r="BA85" s="326"/>
      <c r="BB85" s="326"/>
      <c r="BC85" s="326"/>
      <c r="BD85" s="326"/>
      <c r="BE85" s="327"/>
      <c r="BF85" s="326"/>
      <c r="BG85" s="326"/>
      <c r="BH85" s="327"/>
      <c r="BI85" s="326"/>
      <c r="BJ85" s="326"/>
      <c r="BK85" s="327"/>
      <c r="BL85" s="326"/>
      <c r="BM85" s="326"/>
      <c r="BN85" s="327"/>
      <c r="BO85" s="326"/>
      <c r="BP85" s="326"/>
      <c r="BQ85" s="327"/>
      <c r="BR85" s="326"/>
      <c r="BS85" s="326"/>
      <c r="BT85" s="327"/>
      <c r="BU85" s="326"/>
      <c r="BV85" s="326"/>
      <c r="BW85" s="327"/>
      <c r="BX85" s="326">
        <v>62</v>
      </c>
      <c r="BY85" s="326">
        <v>40</v>
      </c>
      <c r="BZ85" s="327">
        <v>2</v>
      </c>
      <c r="CA85" s="549">
        <f t="shared" si="250"/>
        <v>2</v>
      </c>
      <c r="CB85" s="550"/>
      <c r="CC85" s="511" t="s">
        <v>120</v>
      </c>
      <c r="CD85" s="511"/>
      <c r="CE85" s="511"/>
      <c r="CF85" s="511"/>
      <c r="CI85" s="86">
        <f>BC85+BF85+BI85+BL85+BO85+BR85+BU85+BX85</f>
        <v>62</v>
      </c>
      <c r="CJ85" s="86" t="str">
        <f t="shared" si="190"/>
        <v>ОК</v>
      </c>
      <c r="CK85" s="86">
        <f>BD85+BG85+BJ85+BM85+BP85+BS85+BV85+BY85</f>
        <v>40</v>
      </c>
      <c r="CL85" s="86">
        <f t="shared" si="191"/>
        <v>40</v>
      </c>
      <c r="CM85" s="86" t="str">
        <f>IF(CK85=CL85,"ОК","Ошибка")</f>
        <v>ОК</v>
      </c>
      <c r="CN85" s="89">
        <f>AN85/AP85</f>
        <v>1.55</v>
      </c>
      <c r="CO85" s="90" t="e">
        <f>BC85/BD85</f>
        <v>#DIV/0!</v>
      </c>
      <c r="CP85" s="91">
        <f>BE85</f>
        <v>0</v>
      </c>
      <c r="CQ85" s="91">
        <f>BC85/40</f>
        <v>0</v>
      </c>
      <c r="CR85" s="90" t="e">
        <f>BF85/BG85</f>
        <v>#DIV/0!</v>
      </c>
      <c r="CS85" s="91">
        <f>BH85</f>
        <v>0</v>
      </c>
      <c r="CT85" s="91">
        <f>BF85/40</f>
        <v>0</v>
      </c>
      <c r="CU85" s="90" t="e">
        <f>BI85/BJ85</f>
        <v>#DIV/0!</v>
      </c>
      <c r="CV85" s="91">
        <f>BK85</f>
        <v>0</v>
      </c>
      <c r="CW85" s="91">
        <f>BI85/40</f>
        <v>0</v>
      </c>
      <c r="CX85" s="90" t="e">
        <f>BL85/BM85</f>
        <v>#DIV/0!</v>
      </c>
      <c r="CY85" s="91">
        <f>BN85</f>
        <v>0</v>
      </c>
      <c r="CZ85" s="91">
        <f>BL85/40</f>
        <v>0</v>
      </c>
      <c r="DA85" s="90" t="e">
        <f>BO85/BP85</f>
        <v>#DIV/0!</v>
      </c>
      <c r="DB85" s="91">
        <f>BQ85</f>
        <v>0</v>
      </c>
      <c r="DC85" s="91">
        <f>BO85/40</f>
        <v>0</v>
      </c>
      <c r="DD85" s="90" t="e">
        <f>BR85/BS85</f>
        <v>#DIV/0!</v>
      </c>
      <c r="DE85" s="91">
        <f>BT85</f>
        <v>0</v>
      </c>
      <c r="DF85" s="91">
        <f>BR85/40</f>
        <v>0</v>
      </c>
      <c r="DG85" s="90" t="e">
        <f>BU85/BV85</f>
        <v>#DIV/0!</v>
      </c>
      <c r="DH85" s="91">
        <f>BW85</f>
        <v>0</v>
      </c>
      <c r="DI85" s="91">
        <f>BU85/40</f>
        <v>0</v>
      </c>
      <c r="DJ85" s="90">
        <f>BX85/BY85</f>
        <v>1.55</v>
      </c>
      <c r="DK85" s="91">
        <f>BZ85</f>
        <v>2</v>
      </c>
      <c r="DL85" s="91">
        <f>BX85/40</f>
        <v>1.55</v>
      </c>
    </row>
    <row r="86" spans="1:116" s="109" customFormat="1" ht="110.25" customHeight="1" x14ac:dyDescent="0.85">
      <c r="A86" s="355" t="s">
        <v>142</v>
      </c>
      <c r="B86" s="512" t="s">
        <v>500</v>
      </c>
      <c r="C86" s="512"/>
      <c r="D86" s="512"/>
      <c r="E86" s="512"/>
      <c r="F86" s="512"/>
      <c r="G86" s="512"/>
      <c r="H86" s="512"/>
      <c r="I86" s="512"/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486" t="s">
        <v>452</v>
      </c>
      <c r="U86" s="486"/>
      <c r="V86" s="233"/>
      <c r="W86" s="233">
        <v>1</v>
      </c>
      <c r="X86" s="233"/>
      <c r="Y86" s="233"/>
      <c r="Z86" s="233"/>
      <c r="AA86" s="233"/>
      <c r="AB86" s="233"/>
      <c r="AC86" s="356"/>
      <c r="AD86" s="247"/>
      <c r="AE86" s="357"/>
      <c r="AF86" s="233"/>
      <c r="AG86" s="233"/>
      <c r="AH86" s="233"/>
      <c r="AI86" s="233"/>
      <c r="AJ86" s="233"/>
      <c r="AK86" s="233"/>
      <c r="AL86" s="513"/>
      <c r="AM86" s="513"/>
      <c r="AN86" s="514"/>
      <c r="AO86" s="514"/>
      <c r="AP86" s="514"/>
      <c r="AQ86" s="514"/>
      <c r="AR86" s="514"/>
      <c r="AS86" s="514"/>
      <c r="AT86" s="514"/>
      <c r="AU86" s="514"/>
      <c r="AV86" s="514"/>
      <c r="AW86" s="514"/>
      <c r="AX86" s="514"/>
      <c r="AY86" s="514"/>
      <c r="AZ86" s="231"/>
      <c r="BA86" s="231"/>
      <c r="BB86" s="232"/>
      <c r="BC86" s="231"/>
      <c r="BD86" s="231"/>
      <c r="BE86" s="235"/>
      <c r="BF86" s="231"/>
      <c r="BG86" s="231"/>
      <c r="BH86" s="235"/>
      <c r="BI86" s="231"/>
      <c r="BJ86" s="231"/>
      <c r="BK86" s="235"/>
      <c r="BL86" s="231"/>
      <c r="BM86" s="231"/>
      <c r="BN86" s="235"/>
      <c r="BO86" s="233"/>
      <c r="BP86" s="233"/>
      <c r="BQ86" s="234"/>
      <c r="BR86" s="233"/>
      <c r="BS86" s="233"/>
      <c r="BT86" s="234"/>
      <c r="BU86" s="233"/>
      <c r="BV86" s="233"/>
      <c r="BW86" s="234"/>
      <c r="BX86" s="233"/>
      <c r="BY86" s="233"/>
      <c r="BZ86" s="234"/>
      <c r="CA86" s="559"/>
      <c r="CB86" s="560"/>
      <c r="CC86" s="561" t="s">
        <v>491</v>
      </c>
      <c r="CD86" s="561"/>
      <c r="CE86" s="561"/>
      <c r="CF86" s="561"/>
      <c r="CI86" s="109">
        <f>BC86+BF86+BI86+BL86+BO86+BR86+BU86+BX86+AZ86</f>
        <v>0</v>
      </c>
      <c r="CJ86" s="109" t="str">
        <f t="shared" si="190"/>
        <v>ОК</v>
      </c>
      <c r="CK86" s="109">
        <f>BD86+BG86+BJ86+BM86+BP86+BS86+BV86+BY86+BA86</f>
        <v>0</v>
      </c>
      <c r="CL86" s="109">
        <f t="shared" si="191"/>
        <v>0</v>
      </c>
      <c r="CM86" s="109" t="str">
        <f t="shared" si="16"/>
        <v>ОК</v>
      </c>
      <c r="CN86" s="110" t="e">
        <f t="shared" si="17"/>
        <v>#DIV/0!</v>
      </c>
      <c r="CO86" s="135" t="e">
        <f t="shared" si="4"/>
        <v>#DIV/0!</v>
      </c>
      <c r="CP86" s="111">
        <f t="shared" si="18"/>
        <v>0</v>
      </c>
      <c r="CQ86" s="111">
        <f t="shared" si="19"/>
        <v>0</v>
      </c>
      <c r="CR86" s="135" t="e">
        <f t="shared" si="20"/>
        <v>#DIV/0!</v>
      </c>
      <c r="CS86" s="111">
        <f t="shared" si="21"/>
        <v>0</v>
      </c>
      <c r="CT86" s="111">
        <f t="shared" si="5"/>
        <v>0</v>
      </c>
      <c r="CU86" s="135" t="e">
        <f t="shared" si="22"/>
        <v>#DIV/0!</v>
      </c>
      <c r="CV86" s="111">
        <f t="shared" si="23"/>
        <v>0</v>
      </c>
      <c r="CW86" s="111">
        <f t="shared" si="6"/>
        <v>0</v>
      </c>
      <c r="CX86" s="135" t="e">
        <f t="shared" si="24"/>
        <v>#DIV/0!</v>
      </c>
      <c r="CY86" s="111">
        <f t="shared" si="25"/>
        <v>0</v>
      </c>
      <c r="CZ86" s="111">
        <f t="shared" si="7"/>
        <v>0</v>
      </c>
      <c r="DA86" s="135" t="e">
        <f t="shared" si="8"/>
        <v>#DIV/0!</v>
      </c>
      <c r="DB86" s="111">
        <f t="shared" si="26"/>
        <v>0</v>
      </c>
      <c r="DC86" s="111">
        <f t="shared" si="9"/>
        <v>0</v>
      </c>
      <c r="DD86" s="135" t="e">
        <f t="shared" si="27"/>
        <v>#DIV/0!</v>
      </c>
      <c r="DE86" s="111">
        <f t="shared" si="28"/>
        <v>0</v>
      </c>
      <c r="DF86" s="111">
        <f t="shared" si="10"/>
        <v>0</v>
      </c>
      <c r="DG86" s="135" t="e">
        <f t="shared" si="29"/>
        <v>#DIV/0!</v>
      </c>
      <c r="DH86" s="111">
        <f t="shared" si="30"/>
        <v>0</v>
      </c>
      <c r="DI86" s="111">
        <f t="shared" si="11"/>
        <v>0</v>
      </c>
      <c r="DJ86" s="135" t="e">
        <f t="shared" si="31"/>
        <v>#DIV/0!</v>
      </c>
      <c r="DK86" s="111">
        <f t="shared" si="32"/>
        <v>0</v>
      </c>
      <c r="DL86" s="111">
        <f t="shared" si="12"/>
        <v>0</v>
      </c>
    </row>
    <row r="87" spans="1:116" s="86" customFormat="1" ht="57.95" customHeight="1" x14ac:dyDescent="0.85">
      <c r="A87" s="342" t="s">
        <v>143</v>
      </c>
      <c r="B87" s="432" t="s">
        <v>188</v>
      </c>
      <c r="C87" s="432"/>
      <c r="D87" s="432"/>
      <c r="E87" s="432"/>
      <c r="F87" s="432"/>
      <c r="G87" s="432"/>
      <c r="H87" s="432"/>
      <c r="I87" s="432"/>
      <c r="J87" s="432"/>
      <c r="K87" s="432"/>
      <c r="L87" s="432"/>
      <c r="M87" s="432"/>
      <c r="N87" s="432"/>
      <c r="O87" s="432"/>
      <c r="P87" s="432"/>
      <c r="Q87" s="432"/>
      <c r="R87" s="432"/>
      <c r="S87" s="432"/>
      <c r="T87" s="433" t="s">
        <v>253</v>
      </c>
      <c r="U87" s="433"/>
      <c r="V87" s="214">
        <v>1</v>
      </c>
      <c r="W87" s="214">
        <v>1</v>
      </c>
      <c r="X87" s="214"/>
      <c r="Y87" s="214"/>
      <c r="Z87" s="214"/>
      <c r="AA87" s="214"/>
      <c r="AB87" s="214"/>
      <c r="AC87" s="224"/>
      <c r="AD87" s="214"/>
      <c r="AE87" s="225"/>
      <c r="AF87" s="214"/>
      <c r="AG87" s="214"/>
      <c r="AH87" s="214"/>
      <c r="AI87" s="214"/>
      <c r="AJ87" s="214"/>
      <c r="AK87" s="214"/>
      <c r="AL87" s="433"/>
      <c r="AM87" s="433"/>
      <c r="AN87" s="433">
        <v>350</v>
      </c>
      <c r="AO87" s="433"/>
      <c r="AP87" s="433">
        <v>230</v>
      </c>
      <c r="AQ87" s="433"/>
      <c r="AR87" s="433">
        <v>84</v>
      </c>
      <c r="AS87" s="433"/>
      <c r="AT87" s="433">
        <v>10</v>
      </c>
      <c r="AU87" s="433"/>
      <c r="AV87" s="433">
        <v>126</v>
      </c>
      <c r="AW87" s="433"/>
      <c r="AX87" s="433">
        <v>10</v>
      </c>
      <c r="AY87" s="433"/>
      <c r="AZ87" s="214"/>
      <c r="BA87" s="214"/>
      <c r="BB87" s="214"/>
      <c r="BC87" s="214">
        <v>152</v>
      </c>
      <c r="BD87" s="214">
        <v>96</v>
      </c>
      <c r="BE87" s="223">
        <v>4</v>
      </c>
      <c r="BF87" s="214">
        <v>198</v>
      </c>
      <c r="BG87" s="214">
        <v>134</v>
      </c>
      <c r="BH87" s="223">
        <v>5</v>
      </c>
      <c r="BI87" s="214"/>
      <c r="BJ87" s="214"/>
      <c r="BK87" s="223"/>
      <c r="BL87" s="214"/>
      <c r="BM87" s="214"/>
      <c r="BN87" s="223"/>
      <c r="BO87" s="214"/>
      <c r="BP87" s="214"/>
      <c r="BQ87" s="223"/>
      <c r="BR87" s="214"/>
      <c r="BS87" s="214"/>
      <c r="BT87" s="223"/>
      <c r="BU87" s="214"/>
      <c r="BV87" s="214"/>
      <c r="BW87" s="223"/>
      <c r="BX87" s="214"/>
      <c r="BY87" s="214"/>
      <c r="BZ87" s="223"/>
      <c r="CA87" s="434">
        <f t="shared" ref="CA87:CA89" si="251">BE87+BH87+BK87+BN87+BQ87+BT87+BW87+BZ87</f>
        <v>9</v>
      </c>
      <c r="CB87" s="435"/>
      <c r="CC87" s="460"/>
      <c r="CD87" s="460"/>
      <c r="CE87" s="460"/>
      <c r="CF87" s="460"/>
      <c r="CI87" s="86">
        <f>BC87+BF87+BI87+BL87+BO87+BR87+BU87+BX87+AZ87</f>
        <v>350</v>
      </c>
      <c r="CJ87" s="86" t="str">
        <f t="shared" si="190"/>
        <v>ОК</v>
      </c>
      <c r="CK87" s="86">
        <f>BD87+BG87+BJ87+BM87+BP87+BS87+BV87+BY87+BA87</f>
        <v>230</v>
      </c>
      <c r="CL87" s="86">
        <f t="shared" si="191"/>
        <v>230</v>
      </c>
      <c r="CM87" s="86" t="str">
        <f t="shared" si="16"/>
        <v>ОК</v>
      </c>
      <c r="CN87" s="89">
        <f t="shared" si="17"/>
        <v>1.5217391304347827</v>
      </c>
      <c r="CO87" s="104">
        <f t="shared" si="4"/>
        <v>1.5833333333333333</v>
      </c>
      <c r="CP87" s="91">
        <f t="shared" si="18"/>
        <v>4</v>
      </c>
      <c r="CQ87" s="91">
        <f t="shared" si="19"/>
        <v>3.8</v>
      </c>
      <c r="CR87" s="104">
        <f t="shared" si="20"/>
        <v>1.4776119402985075</v>
      </c>
      <c r="CS87" s="91">
        <f t="shared" si="21"/>
        <v>5</v>
      </c>
      <c r="CT87" s="91">
        <f t="shared" si="5"/>
        <v>4.95</v>
      </c>
      <c r="CU87" s="104" t="e">
        <f t="shared" si="22"/>
        <v>#DIV/0!</v>
      </c>
      <c r="CV87" s="91">
        <f t="shared" si="23"/>
        <v>0</v>
      </c>
      <c r="CW87" s="91">
        <f t="shared" si="6"/>
        <v>0</v>
      </c>
      <c r="CX87" s="104" t="e">
        <f t="shared" si="24"/>
        <v>#DIV/0!</v>
      </c>
      <c r="CY87" s="91">
        <f t="shared" si="25"/>
        <v>0</v>
      </c>
      <c r="CZ87" s="91">
        <f t="shared" si="7"/>
        <v>0</v>
      </c>
      <c r="DA87" s="104" t="e">
        <f t="shared" si="8"/>
        <v>#DIV/0!</v>
      </c>
      <c r="DB87" s="91">
        <f t="shared" si="26"/>
        <v>0</v>
      </c>
      <c r="DC87" s="91">
        <f t="shared" si="9"/>
        <v>0</v>
      </c>
      <c r="DD87" s="104" t="e">
        <f t="shared" si="27"/>
        <v>#DIV/0!</v>
      </c>
      <c r="DE87" s="91">
        <f t="shared" si="28"/>
        <v>0</v>
      </c>
      <c r="DF87" s="91">
        <f t="shared" si="10"/>
        <v>0</v>
      </c>
      <c r="DG87" s="104" t="e">
        <f t="shared" si="29"/>
        <v>#DIV/0!</v>
      </c>
      <c r="DH87" s="91">
        <f t="shared" si="30"/>
        <v>0</v>
      </c>
      <c r="DI87" s="91">
        <f t="shared" si="11"/>
        <v>0</v>
      </c>
      <c r="DJ87" s="104" t="e">
        <f t="shared" si="31"/>
        <v>#DIV/0!</v>
      </c>
      <c r="DK87" s="91">
        <f t="shared" si="32"/>
        <v>0</v>
      </c>
      <c r="DL87" s="91">
        <f t="shared" si="12"/>
        <v>0</v>
      </c>
    </row>
    <row r="88" spans="1:116" s="86" customFormat="1" ht="57.95" customHeight="1" x14ac:dyDescent="0.85">
      <c r="A88" s="342" t="s">
        <v>149</v>
      </c>
      <c r="B88" s="432" t="s">
        <v>189</v>
      </c>
      <c r="C88" s="432"/>
      <c r="D88" s="432"/>
      <c r="E88" s="432"/>
      <c r="F88" s="432"/>
      <c r="G88" s="432"/>
      <c r="H88" s="432"/>
      <c r="I88" s="432"/>
      <c r="J88" s="432"/>
      <c r="K88" s="432"/>
      <c r="L88" s="432"/>
      <c r="M88" s="432"/>
      <c r="N88" s="432"/>
      <c r="O88" s="432"/>
      <c r="P88" s="432"/>
      <c r="Q88" s="432"/>
      <c r="R88" s="432"/>
      <c r="S88" s="432"/>
      <c r="T88" s="433" t="s">
        <v>253</v>
      </c>
      <c r="U88" s="433"/>
      <c r="V88" s="214">
        <v>1</v>
      </c>
      <c r="W88" s="214">
        <v>1</v>
      </c>
      <c r="X88" s="214"/>
      <c r="Y88" s="214"/>
      <c r="Z88" s="214"/>
      <c r="AA88" s="214"/>
      <c r="AB88" s="214"/>
      <c r="AC88" s="224"/>
      <c r="AD88" s="214"/>
      <c r="AE88" s="225"/>
      <c r="AF88" s="214"/>
      <c r="AG88" s="214"/>
      <c r="AH88" s="214"/>
      <c r="AI88" s="214"/>
      <c r="AJ88" s="214"/>
      <c r="AK88" s="214"/>
      <c r="AL88" s="433"/>
      <c r="AM88" s="433"/>
      <c r="AN88" s="433">
        <v>172</v>
      </c>
      <c r="AO88" s="433"/>
      <c r="AP88" s="433">
        <v>110</v>
      </c>
      <c r="AQ88" s="433"/>
      <c r="AR88" s="433">
        <v>42</v>
      </c>
      <c r="AS88" s="433"/>
      <c r="AT88" s="433"/>
      <c r="AU88" s="433"/>
      <c r="AV88" s="433">
        <v>68</v>
      </c>
      <c r="AW88" s="433"/>
      <c r="AX88" s="433"/>
      <c r="AY88" s="433"/>
      <c r="AZ88" s="214"/>
      <c r="BA88" s="214"/>
      <c r="BB88" s="214"/>
      <c r="BC88" s="214">
        <v>96</v>
      </c>
      <c r="BD88" s="214">
        <v>60</v>
      </c>
      <c r="BE88" s="223">
        <v>2</v>
      </c>
      <c r="BF88" s="214">
        <v>76</v>
      </c>
      <c r="BG88" s="223">
        <v>50</v>
      </c>
      <c r="BH88" s="223">
        <v>2</v>
      </c>
      <c r="BI88" s="214"/>
      <c r="BJ88" s="214"/>
      <c r="BK88" s="223"/>
      <c r="BL88" s="214"/>
      <c r="BM88" s="214"/>
      <c r="BN88" s="223"/>
      <c r="BO88" s="214"/>
      <c r="BP88" s="214"/>
      <c r="BQ88" s="223"/>
      <c r="BR88" s="214"/>
      <c r="BS88" s="214"/>
      <c r="BT88" s="223"/>
      <c r="BU88" s="214"/>
      <c r="BV88" s="214"/>
      <c r="BW88" s="223"/>
      <c r="BX88" s="214"/>
      <c r="BY88" s="214"/>
      <c r="BZ88" s="223"/>
      <c r="CA88" s="434">
        <f t="shared" si="251"/>
        <v>4</v>
      </c>
      <c r="CB88" s="435"/>
      <c r="CC88" s="453"/>
      <c r="CD88" s="453"/>
      <c r="CE88" s="453"/>
      <c r="CF88" s="453"/>
      <c r="CI88" s="86">
        <f t="shared" si="14"/>
        <v>172</v>
      </c>
      <c r="CJ88" s="86" t="str">
        <f t="shared" si="190"/>
        <v>ОК</v>
      </c>
      <c r="CK88" s="86">
        <f t="shared" si="15"/>
        <v>110</v>
      </c>
      <c r="CL88" s="86">
        <f t="shared" si="191"/>
        <v>110</v>
      </c>
      <c r="CM88" s="86" t="str">
        <f t="shared" si="16"/>
        <v>ОК</v>
      </c>
      <c r="CN88" s="89">
        <f t="shared" si="17"/>
        <v>1.5636363636363637</v>
      </c>
      <c r="CO88" s="104">
        <f t="shared" si="4"/>
        <v>1.6</v>
      </c>
      <c r="CP88" s="91">
        <f t="shared" si="18"/>
        <v>2</v>
      </c>
      <c r="CQ88" s="91">
        <f t="shared" si="19"/>
        <v>2.4</v>
      </c>
      <c r="CR88" s="104">
        <f t="shared" si="20"/>
        <v>1.52</v>
      </c>
      <c r="CS88" s="91">
        <f t="shared" si="21"/>
        <v>2</v>
      </c>
      <c r="CT88" s="91">
        <f t="shared" si="5"/>
        <v>1.9</v>
      </c>
      <c r="CU88" s="104" t="e">
        <f t="shared" si="22"/>
        <v>#DIV/0!</v>
      </c>
      <c r="CV88" s="91">
        <f t="shared" si="23"/>
        <v>0</v>
      </c>
      <c r="CW88" s="91">
        <f t="shared" si="6"/>
        <v>0</v>
      </c>
      <c r="CX88" s="104" t="e">
        <f t="shared" si="24"/>
        <v>#DIV/0!</v>
      </c>
      <c r="CY88" s="91">
        <f t="shared" si="25"/>
        <v>0</v>
      </c>
      <c r="CZ88" s="91">
        <f t="shared" si="7"/>
        <v>0</v>
      </c>
      <c r="DA88" s="104" t="e">
        <f t="shared" si="8"/>
        <v>#DIV/0!</v>
      </c>
      <c r="DB88" s="91">
        <f t="shared" si="26"/>
        <v>0</v>
      </c>
      <c r="DC88" s="91">
        <f t="shared" si="9"/>
        <v>0</v>
      </c>
      <c r="DD88" s="104" t="e">
        <f t="shared" si="27"/>
        <v>#DIV/0!</v>
      </c>
      <c r="DE88" s="91">
        <f t="shared" si="28"/>
        <v>0</v>
      </c>
      <c r="DF88" s="91">
        <f t="shared" si="10"/>
        <v>0</v>
      </c>
      <c r="DG88" s="104" t="e">
        <f t="shared" si="29"/>
        <v>#DIV/0!</v>
      </c>
      <c r="DH88" s="91">
        <f t="shared" si="30"/>
        <v>0</v>
      </c>
      <c r="DI88" s="91">
        <f t="shared" si="11"/>
        <v>0</v>
      </c>
      <c r="DJ88" s="104" t="e">
        <f t="shared" si="31"/>
        <v>#DIV/0!</v>
      </c>
      <c r="DK88" s="91">
        <f t="shared" si="32"/>
        <v>0</v>
      </c>
      <c r="DL88" s="91">
        <f t="shared" si="12"/>
        <v>0</v>
      </c>
    </row>
    <row r="89" spans="1:116" s="86" customFormat="1" ht="57.95" customHeight="1" x14ac:dyDescent="0.85">
      <c r="A89" s="342" t="s">
        <v>298</v>
      </c>
      <c r="B89" s="432" t="s">
        <v>245</v>
      </c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3"/>
      <c r="U89" s="433"/>
      <c r="V89" s="214"/>
      <c r="W89" s="214"/>
      <c r="X89" s="214"/>
      <c r="Y89" s="214"/>
      <c r="Z89" s="214"/>
      <c r="AA89" s="214"/>
      <c r="AB89" s="214"/>
      <c r="AC89" s="224"/>
      <c r="AD89" s="358"/>
      <c r="AE89" s="225">
        <v>1</v>
      </c>
      <c r="AF89" s="358"/>
      <c r="AG89" s="358"/>
      <c r="AH89" s="358"/>
      <c r="AI89" s="358"/>
      <c r="AJ89" s="358"/>
      <c r="AK89" s="358"/>
      <c r="AL89" s="465" t="s">
        <v>214</v>
      </c>
      <c r="AM89" s="465"/>
      <c r="AN89" s="433">
        <v>68</v>
      </c>
      <c r="AO89" s="433"/>
      <c r="AP89" s="433">
        <v>68</v>
      </c>
      <c r="AQ89" s="433"/>
      <c r="AR89" s="433">
        <v>2</v>
      </c>
      <c r="AS89" s="433"/>
      <c r="AT89" s="433"/>
      <c r="AU89" s="433"/>
      <c r="AV89" s="433">
        <v>66</v>
      </c>
      <c r="AW89" s="433"/>
      <c r="AX89" s="433"/>
      <c r="AY89" s="433"/>
      <c r="AZ89" s="214"/>
      <c r="BA89" s="214"/>
      <c r="BB89" s="214"/>
      <c r="BC89" s="214">
        <v>30</v>
      </c>
      <c r="BD89" s="214">
        <v>30</v>
      </c>
      <c r="BE89" s="236"/>
      <c r="BF89" s="214">
        <v>38</v>
      </c>
      <c r="BG89" s="214">
        <v>38</v>
      </c>
      <c r="BH89" s="223">
        <v>2</v>
      </c>
      <c r="BI89" s="214"/>
      <c r="BJ89" s="214"/>
      <c r="BK89" s="223"/>
      <c r="BL89" s="214"/>
      <c r="BM89" s="214"/>
      <c r="BN89" s="223"/>
      <c r="BO89" s="214"/>
      <c r="BP89" s="214"/>
      <c r="BQ89" s="223"/>
      <c r="BR89" s="214"/>
      <c r="BS89" s="214"/>
      <c r="BT89" s="223"/>
      <c r="BU89" s="214"/>
      <c r="BV89" s="214"/>
      <c r="BW89" s="223"/>
      <c r="BX89" s="214"/>
      <c r="BY89" s="214"/>
      <c r="BZ89" s="223"/>
      <c r="CA89" s="434">
        <f t="shared" si="251"/>
        <v>2</v>
      </c>
      <c r="CB89" s="435"/>
      <c r="CC89" s="453" t="s">
        <v>390</v>
      </c>
      <c r="CD89" s="453"/>
      <c r="CE89" s="453"/>
      <c r="CF89" s="453"/>
      <c r="CI89" s="86">
        <f>BC89+BF89+BI89+BL89+BO89+BR89+BU89+BX89+AZ89</f>
        <v>68</v>
      </c>
      <c r="CJ89" s="86" t="str">
        <f t="shared" si="190"/>
        <v>ОК</v>
      </c>
      <c r="CK89" s="86">
        <f>BD89+BG89+BJ89+BM89+BP89+BS89+BV89+BY89+BA89</f>
        <v>68</v>
      </c>
      <c r="CL89" s="86">
        <f t="shared" si="191"/>
        <v>68</v>
      </c>
      <c r="CM89" s="86" t="str">
        <f t="shared" si="16"/>
        <v>ОК</v>
      </c>
      <c r="CN89" s="89">
        <f t="shared" si="17"/>
        <v>1</v>
      </c>
      <c r="CO89" s="104">
        <f t="shared" si="4"/>
        <v>1</v>
      </c>
      <c r="CP89" s="91">
        <f t="shared" si="18"/>
        <v>0</v>
      </c>
      <c r="CQ89" s="91">
        <f t="shared" si="19"/>
        <v>0.75</v>
      </c>
      <c r="CR89" s="104">
        <f t="shared" si="20"/>
        <v>1</v>
      </c>
      <c r="CS89" s="91">
        <f t="shared" si="21"/>
        <v>2</v>
      </c>
      <c r="CT89" s="91">
        <f t="shared" si="5"/>
        <v>0.95</v>
      </c>
      <c r="CU89" s="104" t="e">
        <f t="shared" si="22"/>
        <v>#DIV/0!</v>
      </c>
      <c r="CV89" s="91">
        <f t="shared" si="23"/>
        <v>0</v>
      </c>
      <c r="CW89" s="91">
        <f t="shared" si="6"/>
        <v>0</v>
      </c>
      <c r="CX89" s="104" t="e">
        <f t="shared" si="24"/>
        <v>#DIV/0!</v>
      </c>
      <c r="CY89" s="91">
        <f t="shared" si="25"/>
        <v>0</v>
      </c>
      <c r="CZ89" s="91">
        <f t="shared" si="7"/>
        <v>0</v>
      </c>
      <c r="DA89" s="104" t="e">
        <f t="shared" si="8"/>
        <v>#DIV/0!</v>
      </c>
      <c r="DB89" s="91">
        <f t="shared" si="26"/>
        <v>0</v>
      </c>
      <c r="DC89" s="91">
        <f t="shared" si="9"/>
        <v>0</v>
      </c>
      <c r="DD89" s="104" t="e">
        <f t="shared" si="27"/>
        <v>#DIV/0!</v>
      </c>
      <c r="DE89" s="91">
        <f t="shared" si="28"/>
        <v>0</v>
      </c>
      <c r="DF89" s="91">
        <f t="shared" si="10"/>
        <v>0</v>
      </c>
      <c r="DG89" s="104" t="e">
        <f t="shared" si="29"/>
        <v>#DIV/0!</v>
      </c>
      <c r="DH89" s="91">
        <f t="shared" si="30"/>
        <v>0</v>
      </c>
      <c r="DI89" s="91">
        <f t="shared" si="11"/>
        <v>0</v>
      </c>
      <c r="DJ89" s="104" t="e">
        <f t="shared" si="31"/>
        <v>#DIV/0!</v>
      </c>
      <c r="DK89" s="91">
        <f t="shared" si="32"/>
        <v>0</v>
      </c>
      <c r="DL89" s="91">
        <f t="shared" si="12"/>
        <v>0</v>
      </c>
    </row>
    <row r="90" spans="1:116" s="109" customFormat="1" ht="114.75" customHeight="1" x14ac:dyDescent="0.85">
      <c r="A90" s="339" t="s">
        <v>144</v>
      </c>
      <c r="B90" s="463" t="s">
        <v>501</v>
      </c>
      <c r="C90" s="463"/>
      <c r="D90" s="463"/>
      <c r="E90" s="463"/>
      <c r="F90" s="463"/>
      <c r="G90" s="463"/>
      <c r="H90" s="463"/>
      <c r="I90" s="463"/>
      <c r="J90" s="463"/>
      <c r="K90" s="463"/>
      <c r="L90" s="463"/>
      <c r="M90" s="463"/>
      <c r="N90" s="463"/>
      <c r="O90" s="463"/>
      <c r="P90" s="463"/>
      <c r="Q90" s="463"/>
      <c r="R90" s="463"/>
      <c r="S90" s="463"/>
      <c r="T90" s="486"/>
      <c r="U90" s="486"/>
      <c r="V90" s="247"/>
      <c r="W90" s="247"/>
      <c r="X90" s="247"/>
      <c r="Y90" s="247"/>
      <c r="Z90" s="247"/>
      <c r="AA90" s="247"/>
      <c r="AB90" s="247"/>
      <c r="AC90" s="350"/>
      <c r="AD90" s="247"/>
      <c r="AE90" s="351"/>
      <c r="AF90" s="247"/>
      <c r="AG90" s="247"/>
      <c r="AH90" s="247"/>
      <c r="AI90" s="247"/>
      <c r="AJ90" s="247"/>
      <c r="AK90" s="247"/>
      <c r="AL90" s="464"/>
      <c r="AM90" s="464"/>
      <c r="AN90" s="444"/>
      <c r="AO90" s="444"/>
      <c r="AP90" s="444"/>
      <c r="AQ90" s="444"/>
      <c r="AR90" s="444"/>
      <c r="AS90" s="444"/>
      <c r="AT90" s="444"/>
      <c r="AU90" s="444"/>
      <c r="AV90" s="444"/>
      <c r="AW90" s="444"/>
      <c r="AX90" s="444"/>
      <c r="AY90" s="444"/>
      <c r="AZ90" s="219"/>
      <c r="BA90" s="219"/>
      <c r="BB90" s="220"/>
      <c r="BC90" s="219"/>
      <c r="BD90" s="219"/>
      <c r="BE90" s="221"/>
      <c r="BF90" s="219"/>
      <c r="BG90" s="219"/>
      <c r="BH90" s="221"/>
      <c r="BI90" s="219"/>
      <c r="BJ90" s="219"/>
      <c r="BK90" s="221"/>
      <c r="BL90" s="219"/>
      <c r="BM90" s="219"/>
      <c r="BN90" s="221"/>
      <c r="BO90" s="219"/>
      <c r="BP90" s="219"/>
      <c r="BQ90" s="221"/>
      <c r="BR90" s="247"/>
      <c r="BS90" s="247"/>
      <c r="BT90" s="230"/>
      <c r="BU90" s="247"/>
      <c r="BV90" s="247"/>
      <c r="BW90" s="230"/>
      <c r="BX90" s="247"/>
      <c r="BY90" s="247"/>
      <c r="BZ90" s="230"/>
      <c r="CA90" s="445"/>
      <c r="CB90" s="446"/>
      <c r="CC90" s="463"/>
      <c r="CD90" s="463"/>
      <c r="CE90" s="463"/>
      <c r="CF90" s="463"/>
      <c r="CI90" s="109">
        <f t="shared" ref="CI90:CI92" si="252">BC90+BF90+BI90+BL90+BO90+BR90+BU90+BX90</f>
        <v>0</v>
      </c>
      <c r="CJ90" s="109" t="str">
        <f t="shared" si="190"/>
        <v>ОК</v>
      </c>
      <c r="CK90" s="109">
        <f t="shared" ref="CK90:CK92" si="253">BD90+BG90+BJ90+BM90+BP90+BS90+BV90+BY90</f>
        <v>0</v>
      </c>
      <c r="CL90" s="109">
        <f t="shared" si="191"/>
        <v>0</v>
      </c>
      <c r="CM90" s="109" t="str">
        <f t="shared" ref="CM90:CM92" si="254">IF(CK90=CL90,"ОК","Ошибка")</f>
        <v>ОК</v>
      </c>
      <c r="CN90" s="110" t="e">
        <f t="shared" ref="CN90:CN92" si="255">AN90/AP90</f>
        <v>#DIV/0!</v>
      </c>
      <c r="CO90" s="135" t="e">
        <f t="shared" ref="CO90:CO92" si="256">BC90/BD90</f>
        <v>#DIV/0!</v>
      </c>
      <c r="CP90" s="111">
        <f t="shared" ref="CP90:CP92" si="257">BE90</f>
        <v>0</v>
      </c>
      <c r="CQ90" s="111">
        <f t="shared" ref="CQ90:CQ92" si="258">BC90/40</f>
        <v>0</v>
      </c>
      <c r="CR90" s="135" t="e">
        <f t="shared" ref="CR90:CR92" si="259">BF90/BG90</f>
        <v>#DIV/0!</v>
      </c>
      <c r="CS90" s="111">
        <f t="shared" ref="CS90:CS92" si="260">BH90</f>
        <v>0</v>
      </c>
      <c r="CT90" s="111">
        <f t="shared" ref="CT90:CT92" si="261">BF90/40</f>
        <v>0</v>
      </c>
      <c r="CU90" s="135" t="e">
        <f t="shared" ref="CU90:CU92" si="262">BI90/BJ90</f>
        <v>#DIV/0!</v>
      </c>
      <c r="CV90" s="111">
        <f t="shared" ref="CV90:CV92" si="263">BK90</f>
        <v>0</v>
      </c>
      <c r="CW90" s="111">
        <f t="shared" ref="CW90:CW92" si="264">BI90/40</f>
        <v>0</v>
      </c>
      <c r="CX90" s="135" t="e">
        <f t="shared" ref="CX90:CX92" si="265">BL90/BM90</f>
        <v>#DIV/0!</v>
      </c>
      <c r="CY90" s="111">
        <f t="shared" ref="CY90:CY92" si="266">BN90</f>
        <v>0</v>
      </c>
      <c r="CZ90" s="111">
        <f t="shared" ref="CZ90:CZ92" si="267">BL90/40</f>
        <v>0</v>
      </c>
      <c r="DA90" s="135" t="e">
        <f t="shared" ref="DA90:DA92" si="268">BO90/BP90</f>
        <v>#DIV/0!</v>
      </c>
      <c r="DB90" s="111">
        <f t="shared" ref="DB90:DB92" si="269">BQ90</f>
        <v>0</v>
      </c>
      <c r="DC90" s="111">
        <f t="shared" ref="DC90:DC92" si="270">BO90/40</f>
        <v>0</v>
      </c>
      <c r="DD90" s="135" t="e">
        <f t="shared" ref="DD90:DD92" si="271">BR90/BS90</f>
        <v>#DIV/0!</v>
      </c>
      <c r="DE90" s="111">
        <f t="shared" ref="DE90:DE92" si="272">BT90</f>
        <v>0</v>
      </c>
      <c r="DF90" s="111">
        <f t="shared" ref="DF90:DF92" si="273">BR90/40</f>
        <v>0</v>
      </c>
      <c r="DG90" s="135" t="e">
        <f t="shared" ref="DG90:DG92" si="274">BU90/BV90</f>
        <v>#DIV/0!</v>
      </c>
      <c r="DH90" s="111">
        <f t="shared" ref="DH90:DH92" si="275">BW90</f>
        <v>0</v>
      </c>
      <c r="DI90" s="111">
        <f t="shared" ref="DI90:DI92" si="276">BU90/40</f>
        <v>0</v>
      </c>
      <c r="DJ90" s="135" t="e">
        <f t="shared" ref="DJ90:DJ92" si="277">BX90/BY90</f>
        <v>#DIV/0!</v>
      </c>
      <c r="DK90" s="111">
        <f t="shared" ref="DK90:DK92" si="278">BZ90</f>
        <v>0</v>
      </c>
      <c r="DL90" s="111">
        <f t="shared" ref="DL90:DL92" si="279">BX90/40</f>
        <v>0</v>
      </c>
    </row>
    <row r="91" spans="1:116" s="86" customFormat="1" ht="57.95" customHeight="1" x14ac:dyDescent="0.85">
      <c r="A91" s="388" t="s">
        <v>146</v>
      </c>
      <c r="B91" s="432" t="s">
        <v>244</v>
      </c>
      <c r="C91" s="432"/>
      <c r="D91" s="432"/>
      <c r="E91" s="432"/>
      <c r="F91" s="432"/>
      <c r="G91" s="432"/>
      <c r="H91" s="432"/>
      <c r="I91" s="432"/>
      <c r="J91" s="432"/>
      <c r="K91" s="432"/>
      <c r="L91" s="432"/>
      <c r="M91" s="432"/>
      <c r="N91" s="432"/>
      <c r="O91" s="432"/>
      <c r="P91" s="432"/>
      <c r="Q91" s="432"/>
      <c r="R91" s="432"/>
      <c r="S91" s="432"/>
      <c r="T91" s="450">
        <v>4</v>
      </c>
      <c r="U91" s="451"/>
      <c r="V91" s="379"/>
      <c r="W91" s="379"/>
      <c r="X91" s="379"/>
      <c r="Y91" s="379">
        <v>1</v>
      </c>
      <c r="Z91" s="379"/>
      <c r="AA91" s="379"/>
      <c r="AB91" s="379"/>
      <c r="AC91" s="383"/>
      <c r="AD91" s="379"/>
      <c r="AE91" s="384"/>
      <c r="AF91" s="379">
        <v>1</v>
      </c>
      <c r="AG91" s="379"/>
      <c r="AH91" s="379"/>
      <c r="AI91" s="379"/>
      <c r="AJ91" s="379"/>
      <c r="AK91" s="379"/>
      <c r="AL91" s="465" t="s">
        <v>316</v>
      </c>
      <c r="AM91" s="465"/>
      <c r="AN91" s="433">
        <v>66</v>
      </c>
      <c r="AO91" s="433"/>
      <c r="AP91" s="433">
        <v>66</v>
      </c>
      <c r="AQ91" s="433"/>
      <c r="AR91" s="433"/>
      <c r="AS91" s="433"/>
      <c r="AT91" s="433"/>
      <c r="AU91" s="433"/>
      <c r="AV91" s="433">
        <v>66</v>
      </c>
      <c r="AW91" s="433"/>
      <c r="AX91" s="433"/>
      <c r="AY91" s="433"/>
      <c r="AZ91" s="379"/>
      <c r="BA91" s="379"/>
      <c r="BB91" s="379"/>
      <c r="BC91" s="379"/>
      <c r="BD91" s="379"/>
      <c r="BE91" s="380"/>
      <c r="BF91" s="379"/>
      <c r="BG91" s="379"/>
      <c r="BH91" s="380"/>
      <c r="BI91" s="379">
        <v>36</v>
      </c>
      <c r="BJ91" s="379">
        <v>36</v>
      </c>
      <c r="BK91" s="380">
        <v>2</v>
      </c>
      <c r="BL91" s="379">
        <v>30</v>
      </c>
      <c r="BM91" s="379">
        <v>30</v>
      </c>
      <c r="BN91" s="380">
        <v>2</v>
      </c>
      <c r="BO91" s="379"/>
      <c r="BP91" s="379"/>
      <c r="BQ91" s="380"/>
      <c r="BR91" s="379"/>
      <c r="BS91" s="379"/>
      <c r="BT91" s="380"/>
      <c r="BU91" s="379"/>
      <c r="BV91" s="379"/>
      <c r="BW91" s="380"/>
      <c r="BX91" s="379"/>
      <c r="BY91" s="379"/>
      <c r="BZ91" s="380"/>
      <c r="CA91" s="434">
        <f t="shared" ref="CA91:CA93" si="280">BE91+BH91+BK91+BN91+BQ91+BT91+BW91+BZ91</f>
        <v>4</v>
      </c>
      <c r="CB91" s="435"/>
      <c r="CC91" s="447" t="s">
        <v>489</v>
      </c>
      <c r="CD91" s="448"/>
      <c r="CE91" s="448"/>
      <c r="CF91" s="449"/>
      <c r="CI91" s="86">
        <f t="shared" si="252"/>
        <v>66</v>
      </c>
      <c r="CJ91" s="86" t="str">
        <f t="shared" si="190"/>
        <v>ОК</v>
      </c>
      <c r="CK91" s="86">
        <f t="shared" si="253"/>
        <v>66</v>
      </c>
      <c r="CL91" s="86">
        <f t="shared" si="191"/>
        <v>66</v>
      </c>
      <c r="CM91" s="86" t="str">
        <f t="shared" si="254"/>
        <v>ОК</v>
      </c>
      <c r="CN91" s="89">
        <f t="shared" si="255"/>
        <v>1</v>
      </c>
      <c r="CO91" s="90" t="e">
        <f t="shared" si="256"/>
        <v>#DIV/0!</v>
      </c>
      <c r="CP91" s="91">
        <f t="shared" si="257"/>
        <v>0</v>
      </c>
      <c r="CQ91" s="91">
        <f t="shared" si="258"/>
        <v>0</v>
      </c>
      <c r="CR91" s="90" t="e">
        <f t="shared" si="259"/>
        <v>#DIV/0!</v>
      </c>
      <c r="CS91" s="91">
        <f t="shared" si="260"/>
        <v>0</v>
      </c>
      <c r="CT91" s="91">
        <f t="shared" si="261"/>
        <v>0</v>
      </c>
      <c r="CU91" s="90">
        <f t="shared" si="262"/>
        <v>1</v>
      </c>
      <c r="CV91" s="91">
        <f t="shared" si="263"/>
        <v>2</v>
      </c>
      <c r="CW91" s="91">
        <f t="shared" si="264"/>
        <v>0.9</v>
      </c>
      <c r="CX91" s="90">
        <f t="shared" si="265"/>
        <v>1</v>
      </c>
      <c r="CY91" s="91">
        <f t="shared" si="266"/>
        <v>2</v>
      </c>
      <c r="CZ91" s="91">
        <f t="shared" si="267"/>
        <v>0.75</v>
      </c>
      <c r="DA91" s="90" t="e">
        <f t="shared" si="268"/>
        <v>#DIV/0!</v>
      </c>
      <c r="DB91" s="91">
        <f t="shared" si="269"/>
        <v>0</v>
      </c>
      <c r="DC91" s="91">
        <f t="shared" si="270"/>
        <v>0</v>
      </c>
      <c r="DD91" s="90" t="e">
        <f t="shared" si="271"/>
        <v>#DIV/0!</v>
      </c>
      <c r="DE91" s="91">
        <f t="shared" si="272"/>
        <v>0</v>
      </c>
      <c r="DF91" s="91">
        <f t="shared" si="273"/>
        <v>0</v>
      </c>
      <c r="DG91" s="90" t="e">
        <f t="shared" si="274"/>
        <v>#DIV/0!</v>
      </c>
      <c r="DH91" s="91">
        <f t="shared" si="275"/>
        <v>0</v>
      </c>
      <c r="DI91" s="91">
        <f t="shared" si="276"/>
        <v>0</v>
      </c>
      <c r="DJ91" s="90" t="e">
        <f t="shared" si="277"/>
        <v>#DIV/0!</v>
      </c>
      <c r="DK91" s="91">
        <f t="shared" si="278"/>
        <v>0</v>
      </c>
      <c r="DL91" s="91">
        <f t="shared" si="279"/>
        <v>0</v>
      </c>
    </row>
    <row r="92" spans="1:116" s="86" customFormat="1" ht="57.95" customHeight="1" x14ac:dyDescent="0.85">
      <c r="A92" s="388" t="s">
        <v>147</v>
      </c>
      <c r="B92" s="432" t="s">
        <v>185</v>
      </c>
      <c r="C92" s="432"/>
      <c r="D92" s="432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432"/>
      <c r="P92" s="432"/>
      <c r="Q92" s="432"/>
      <c r="R92" s="432"/>
      <c r="S92" s="432"/>
      <c r="T92" s="433">
        <v>3.4</v>
      </c>
      <c r="U92" s="433"/>
      <c r="V92" s="379"/>
      <c r="W92" s="379"/>
      <c r="X92" s="379">
        <v>1</v>
      </c>
      <c r="Y92" s="379">
        <v>1</v>
      </c>
      <c r="Z92" s="379"/>
      <c r="AA92" s="379"/>
      <c r="AB92" s="379"/>
      <c r="AC92" s="383"/>
      <c r="AD92" s="379"/>
      <c r="AE92" s="384"/>
      <c r="AF92" s="379"/>
      <c r="AG92" s="379"/>
      <c r="AH92" s="379"/>
      <c r="AI92" s="379"/>
      <c r="AJ92" s="379"/>
      <c r="AK92" s="379"/>
      <c r="AL92" s="433"/>
      <c r="AM92" s="433"/>
      <c r="AN92" s="433">
        <v>218</v>
      </c>
      <c r="AO92" s="433"/>
      <c r="AP92" s="433">
        <v>132</v>
      </c>
      <c r="AQ92" s="433"/>
      <c r="AR92" s="433">
        <v>50</v>
      </c>
      <c r="AS92" s="433"/>
      <c r="AT92" s="433">
        <v>20</v>
      </c>
      <c r="AU92" s="433"/>
      <c r="AV92" s="433">
        <v>60</v>
      </c>
      <c r="AW92" s="433"/>
      <c r="AX92" s="433">
        <v>2</v>
      </c>
      <c r="AY92" s="433"/>
      <c r="AZ92" s="379"/>
      <c r="BA92" s="379"/>
      <c r="BB92" s="379"/>
      <c r="BC92" s="379"/>
      <c r="BD92" s="379"/>
      <c r="BE92" s="380"/>
      <c r="BF92" s="379"/>
      <c r="BG92" s="379"/>
      <c r="BH92" s="380"/>
      <c r="BI92" s="379">
        <v>120</v>
      </c>
      <c r="BJ92" s="379">
        <v>72</v>
      </c>
      <c r="BK92" s="380">
        <v>3</v>
      </c>
      <c r="BL92" s="379">
        <v>98</v>
      </c>
      <c r="BM92" s="379">
        <v>60</v>
      </c>
      <c r="BN92" s="380">
        <v>2</v>
      </c>
      <c r="BO92" s="379"/>
      <c r="BP92" s="379"/>
      <c r="BQ92" s="380"/>
      <c r="BR92" s="379"/>
      <c r="BS92" s="379"/>
      <c r="BT92" s="380"/>
      <c r="BU92" s="379"/>
      <c r="BV92" s="379"/>
      <c r="BW92" s="380"/>
      <c r="BX92" s="379"/>
      <c r="BY92" s="379"/>
      <c r="BZ92" s="380"/>
      <c r="CA92" s="434">
        <f t="shared" si="280"/>
        <v>5</v>
      </c>
      <c r="CB92" s="435"/>
      <c r="CC92" s="453" t="s">
        <v>485</v>
      </c>
      <c r="CD92" s="453"/>
      <c r="CE92" s="453"/>
      <c r="CF92" s="453"/>
      <c r="CI92" s="86">
        <f t="shared" si="252"/>
        <v>218</v>
      </c>
      <c r="CJ92" s="86" t="str">
        <f t="shared" si="190"/>
        <v>ОК</v>
      </c>
      <c r="CK92" s="86">
        <f t="shared" si="253"/>
        <v>132</v>
      </c>
      <c r="CL92" s="86">
        <f t="shared" si="191"/>
        <v>132</v>
      </c>
      <c r="CM92" s="86" t="str">
        <f t="shared" si="254"/>
        <v>ОК</v>
      </c>
      <c r="CN92" s="89">
        <f t="shared" si="255"/>
        <v>1.6515151515151516</v>
      </c>
      <c r="CO92" s="104" t="e">
        <f t="shared" si="256"/>
        <v>#DIV/0!</v>
      </c>
      <c r="CP92" s="91">
        <f t="shared" si="257"/>
        <v>0</v>
      </c>
      <c r="CQ92" s="91">
        <f t="shared" si="258"/>
        <v>0</v>
      </c>
      <c r="CR92" s="104" t="e">
        <f t="shared" si="259"/>
        <v>#DIV/0!</v>
      </c>
      <c r="CS92" s="91">
        <f t="shared" si="260"/>
        <v>0</v>
      </c>
      <c r="CT92" s="91">
        <f t="shared" si="261"/>
        <v>0</v>
      </c>
      <c r="CU92" s="104">
        <f t="shared" si="262"/>
        <v>1.6666666666666667</v>
      </c>
      <c r="CV92" s="91">
        <f t="shared" si="263"/>
        <v>3</v>
      </c>
      <c r="CW92" s="91">
        <f t="shared" si="264"/>
        <v>3</v>
      </c>
      <c r="CX92" s="104">
        <f t="shared" si="265"/>
        <v>1.6333333333333333</v>
      </c>
      <c r="CY92" s="91">
        <f t="shared" si="266"/>
        <v>2</v>
      </c>
      <c r="CZ92" s="91">
        <f t="shared" si="267"/>
        <v>2.4500000000000002</v>
      </c>
      <c r="DA92" s="104" t="e">
        <f t="shared" si="268"/>
        <v>#DIV/0!</v>
      </c>
      <c r="DB92" s="91">
        <f t="shared" si="269"/>
        <v>0</v>
      </c>
      <c r="DC92" s="91">
        <f t="shared" si="270"/>
        <v>0</v>
      </c>
      <c r="DD92" s="104" t="e">
        <f t="shared" si="271"/>
        <v>#DIV/0!</v>
      </c>
      <c r="DE92" s="91">
        <f t="shared" si="272"/>
        <v>0</v>
      </c>
      <c r="DF92" s="91">
        <f t="shared" si="273"/>
        <v>0</v>
      </c>
      <c r="DG92" s="104" t="e">
        <f t="shared" si="274"/>
        <v>#DIV/0!</v>
      </c>
      <c r="DH92" s="91">
        <f t="shared" si="275"/>
        <v>0</v>
      </c>
      <c r="DI92" s="91">
        <f t="shared" si="276"/>
        <v>0</v>
      </c>
      <c r="DJ92" s="104" t="e">
        <f t="shared" si="277"/>
        <v>#DIV/0!</v>
      </c>
      <c r="DK92" s="91">
        <f t="shared" si="278"/>
        <v>0</v>
      </c>
      <c r="DL92" s="91">
        <f t="shared" si="279"/>
        <v>0</v>
      </c>
    </row>
    <row r="93" spans="1:116" s="86" customFormat="1" ht="57.95" customHeight="1" x14ac:dyDescent="0.85">
      <c r="A93" s="388" t="s">
        <v>317</v>
      </c>
      <c r="B93" s="432" t="s">
        <v>190</v>
      </c>
      <c r="C93" s="432"/>
      <c r="D93" s="432"/>
      <c r="E93" s="432"/>
      <c r="F93" s="432"/>
      <c r="G93" s="432"/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432"/>
      <c r="S93" s="432"/>
      <c r="T93" s="433"/>
      <c r="U93" s="433"/>
      <c r="V93" s="379"/>
      <c r="W93" s="379"/>
      <c r="X93" s="379"/>
      <c r="Y93" s="379"/>
      <c r="Z93" s="379"/>
      <c r="AA93" s="379"/>
      <c r="AB93" s="379"/>
      <c r="AC93" s="383"/>
      <c r="AD93" s="379"/>
      <c r="AE93" s="384"/>
      <c r="AF93" s="379">
        <v>1</v>
      </c>
      <c r="AG93" s="379">
        <v>1</v>
      </c>
      <c r="AH93" s="379"/>
      <c r="AI93" s="379"/>
      <c r="AJ93" s="379"/>
      <c r="AK93" s="379"/>
      <c r="AL93" s="465" t="s">
        <v>471</v>
      </c>
      <c r="AM93" s="465"/>
      <c r="AN93" s="433">
        <v>136</v>
      </c>
      <c r="AO93" s="433"/>
      <c r="AP93" s="433">
        <v>88</v>
      </c>
      <c r="AQ93" s="433"/>
      <c r="AR93" s="433">
        <v>16</v>
      </c>
      <c r="AS93" s="433"/>
      <c r="AT93" s="433"/>
      <c r="AU93" s="433"/>
      <c r="AV93" s="433">
        <v>72</v>
      </c>
      <c r="AW93" s="433"/>
      <c r="AX93" s="433"/>
      <c r="AY93" s="433"/>
      <c r="AZ93" s="379"/>
      <c r="BA93" s="379"/>
      <c r="BB93" s="379"/>
      <c r="BC93" s="379"/>
      <c r="BD93" s="379"/>
      <c r="BE93" s="380"/>
      <c r="BF93" s="379"/>
      <c r="BG93" s="379"/>
      <c r="BH93" s="380"/>
      <c r="BI93" s="379">
        <v>68</v>
      </c>
      <c r="BJ93" s="379">
        <v>44</v>
      </c>
      <c r="BK93" s="380">
        <v>2</v>
      </c>
      <c r="BL93" s="379">
        <v>68</v>
      </c>
      <c r="BM93" s="379">
        <v>44</v>
      </c>
      <c r="BN93" s="380">
        <v>2</v>
      </c>
      <c r="BO93" s="379"/>
      <c r="BP93" s="379"/>
      <c r="BQ93" s="380"/>
      <c r="BR93" s="379"/>
      <c r="BS93" s="379"/>
      <c r="BT93" s="380"/>
      <c r="BU93" s="379"/>
      <c r="BV93" s="379"/>
      <c r="BW93" s="380"/>
      <c r="BX93" s="379"/>
      <c r="BY93" s="379"/>
      <c r="BZ93" s="380"/>
      <c r="CA93" s="434">
        <f t="shared" si="280"/>
        <v>4</v>
      </c>
      <c r="CB93" s="435"/>
      <c r="CC93" s="447" t="s">
        <v>486</v>
      </c>
      <c r="CD93" s="448"/>
      <c r="CE93" s="448"/>
      <c r="CF93" s="449"/>
      <c r="CI93" s="86">
        <f t="shared" ref="CI93" si="281">BC93+BF93+BI93+BL93+BO93+BR93+BU93+BX93</f>
        <v>136</v>
      </c>
      <c r="CJ93" s="86" t="str">
        <f t="shared" si="190"/>
        <v>ОК</v>
      </c>
      <c r="CK93" s="86">
        <f t="shared" ref="CK93" si="282">BD93+BG93+BJ93+BM93+BP93+BS93+BV93+BY93</f>
        <v>88</v>
      </c>
      <c r="CL93" s="86">
        <f t="shared" si="191"/>
        <v>88</v>
      </c>
      <c r="CM93" s="86" t="str">
        <f t="shared" ref="CM93" si="283">IF(CK93=CL93,"ОК","Ошибка")</f>
        <v>ОК</v>
      </c>
      <c r="CN93" s="89">
        <f t="shared" ref="CN93" si="284">AN93/AP93</f>
        <v>1.5454545454545454</v>
      </c>
      <c r="CO93" s="90" t="e">
        <f t="shared" ref="CO93" si="285">BC93/BD93</f>
        <v>#DIV/0!</v>
      </c>
      <c r="CP93" s="91">
        <f t="shared" ref="CP93" si="286">BE93</f>
        <v>0</v>
      </c>
      <c r="CQ93" s="91">
        <f t="shared" ref="CQ93" si="287">BC93/40</f>
        <v>0</v>
      </c>
      <c r="CR93" s="90" t="e">
        <f t="shared" ref="CR93" si="288">BF93/BG93</f>
        <v>#DIV/0!</v>
      </c>
      <c r="CS93" s="91">
        <f t="shared" ref="CS93" si="289">BH93</f>
        <v>0</v>
      </c>
      <c r="CT93" s="91">
        <f t="shared" ref="CT93" si="290">BF93/40</f>
        <v>0</v>
      </c>
      <c r="CU93" s="90">
        <f t="shared" ref="CU93" si="291">BI93/BJ93</f>
        <v>1.5454545454545454</v>
      </c>
      <c r="CV93" s="91">
        <f t="shared" ref="CV93" si="292">BK93</f>
        <v>2</v>
      </c>
      <c r="CW93" s="91">
        <f t="shared" ref="CW93" si="293">BI93/40</f>
        <v>1.7</v>
      </c>
      <c r="CX93" s="90">
        <f t="shared" ref="CX93" si="294">BL93/BM93</f>
        <v>1.5454545454545454</v>
      </c>
      <c r="CY93" s="91">
        <f t="shared" ref="CY93" si="295">BN93</f>
        <v>2</v>
      </c>
      <c r="CZ93" s="91">
        <f t="shared" ref="CZ93" si="296">BL93/40</f>
        <v>1.7</v>
      </c>
      <c r="DA93" s="90" t="e">
        <f t="shared" ref="DA93" si="297">BO93/BP93</f>
        <v>#DIV/0!</v>
      </c>
      <c r="DB93" s="91">
        <f t="shared" ref="DB93" si="298">BQ93</f>
        <v>0</v>
      </c>
      <c r="DC93" s="91">
        <f t="shared" ref="DC93" si="299">BO93/40</f>
        <v>0</v>
      </c>
      <c r="DD93" s="90" t="e">
        <f t="shared" ref="DD93" si="300">BR93/BS93</f>
        <v>#DIV/0!</v>
      </c>
      <c r="DE93" s="91">
        <f t="shared" ref="DE93" si="301">BT93</f>
        <v>0</v>
      </c>
      <c r="DF93" s="91">
        <f t="shared" ref="DF93" si="302">BR93/40</f>
        <v>0</v>
      </c>
      <c r="DG93" s="90" t="e">
        <f t="shared" ref="DG93" si="303">BU93/BV93</f>
        <v>#DIV/0!</v>
      </c>
      <c r="DH93" s="91">
        <f t="shared" ref="DH93" si="304">BW93</f>
        <v>0</v>
      </c>
      <c r="DI93" s="91">
        <f t="shared" ref="DI93" si="305">BU93/40</f>
        <v>0</v>
      </c>
      <c r="DJ93" s="90" t="e">
        <f t="shared" ref="DJ93" si="306">BX93/BY93</f>
        <v>#DIV/0!</v>
      </c>
      <c r="DK93" s="91">
        <f t="shared" ref="DK93" si="307">BZ93</f>
        <v>0</v>
      </c>
      <c r="DL93" s="91">
        <f t="shared" ref="DL93" si="308">BX93/40</f>
        <v>0</v>
      </c>
    </row>
    <row r="94" spans="1:116" s="107" customFormat="1" ht="57.95" customHeight="1" x14ac:dyDescent="0.85">
      <c r="A94" s="386" t="s">
        <v>151</v>
      </c>
      <c r="B94" s="463" t="s">
        <v>407</v>
      </c>
      <c r="C94" s="463"/>
      <c r="D94" s="463"/>
      <c r="E94" s="463"/>
      <c r="F94" s="463"/>
      <c r="G94" s="463"/>
      <c r="H94" s="463"/>
      <c r="I94" s="463"/>
      <c r="J94" s="463"/>
      <c r="K94" s="463"/>
      <c r="L94" s="463"/>
      <c r="M94" s="463"/>
      <c r="N94" s="463"/>
      <c r="O94" s="463"/>
      <c r="P94" s="463"/>
      <c r="Q94" s="463"/>
      <c r="R94" s="463"/>
      <c r="S94" s="463"/>
      <c r="T94" s="444"/>
      <c r="U94" s="444"/>
      <c r="V94" s="381"/>
      <c r="W94" s="381"/>
      <c r="X94" s="381"/>
      <c r="Y94" s="381"/>
      <c r="Z94" s="381"/>
      <c r="AA94" s="381"/>
      <c r="AB94" s="381"/>
      <c r="AC94" s="340"/>
      <c r="AD94" s="385"/>
      <c r="AE94" s="351"/>
      <c r="AF94" s="385"/>
      <c r="AG94" s="381"/>
      <c r="AH94" s="381"/>
      <c r="AI94" s="381"/>
      <c r="AJ94" s="381"/>
      <c r="AK94" s="381"/>
      <c r="AL94" s="444"/>
      <c r="AM94" s="444"/>
      <c r="AN94" s="444"/>
      <c r="AO94" s="444"/>
      <c r="AP94" s="444"/>
      <c r="AQ94" s="444"/>
      <c r="AR94" s="444"/>
      <c r="AS94" s="444"/>
      <c r="AT94" s="444"/>
      <c r="AU94" s="444"/>
      <c r="AV94" s="444"/>
      <c r="AW94" s="444"/>
      <c r="AX94" s="444"/>
      <c r="AY94" s="444"/>
      <c r="AZ94" s="381"/>
      <c r="BA94" s="381"/>
      <c r="BB94" s="381"/>
      <c r="BC94" s="381"/>
      <c r="BD94" s="381"/>
      <c r="BE94" s="382"/>
      <c r="BF94" s="381"/>
      <c r="BG94" s="381"/>
      <c r="BH94" s="382"/>
      <c r="BI94" s="381"/>
      <c r="BJ94" s="381"/>
      <c r="BK94" s="382"/>
      <c r="BL94" s="381"/>
      <c r="BM94" s="381"/>
      <c r="BN94" s="382"/>
      <c r="BO94" s="381"/>
      <c r="BP94" s="381"/>
      <c r="BQ94" s="382"/>
      <c r="BR94" s="381"/>
      <c r="BS94" s="381"/>
      <c r="BT94" s="382"/>
      <c r="BU94" s="381"/>
      <c r="BV94" s="381"/>
      <c r="BW94" s="382"/>
      <c r="BX94" s="381"/>
      <c r="BY94" s="381"/>
      <c r="BZ94" s="382"/>
      <c r="CA94" s="445"/>
      <c r="CB94" s="446"/>
      <c r="CC94" s="452" t="s">
        <v>488</v>
      </c>
      <c r="CD94" s="452"/>
      <c r="CE94" s="452"/>
      <c r="CF94" s="452"/>
      <c r="CI94" s="109">
        <f>BC94+BF94+BI94+BL94+BO94+BR94+BU94+BX94</f>
        <v>0</v>
      </c>
      <c r="CJ94" s="109" t="str">
        <f t="shared" si="190"/>
        <v>ОК</v>
      </c>
      <c r="CK94" s="109">
        <f>BD94+BG94+BJ94+BM94+BP94+BS94+BV94+BY94</f>
        <v>0</v>
      </c>
      <c r="CL94" s="109">
        <f t="shared" si="191"/>
        <v>0</v>
      </c>
      <c r="CM94" s="109" t="str">
        <f>IF(CK94=CL94,"ОК","Ошибка")</f>
        <v>ОК</v>
      </c>
      <c r="CN94" s="110" t="e">
        <f>AN94/AP94</f>
        <v>#DIV/0!</v>
      </c>
      <c r="CO94" s="135" t="e">
        <f>BC94/BD94</f>
        <v>#DIV/0!</v>
      </c>
      <c r="CP94" s="111">
        <f>BE94</f>
        <v>0</v>
      </c>
      <c r="CQ94" s="111">
        <f>BC94/40</f>
        <v>0</v>
      </c>
      <c r="CR94" s="135" t="e">
        <f>BF94/BG94</f>
        <v>#DIV/0!</v>
      </c>
      <c r="CS94" s="111">
        <f>BH94</f>
        <v>0</v>
      </c>
      <c r="CT94" s="111">
        <f>BF94/40</f>
        <v>0</v>
      </c>
      <c r="CU94" s="135" t="e">
        <f>BI94/BJ94</f>
        <v>#DIV/0!</v>
      </c>
      <c r="CV94" s="111">
        <f>BK94</f>
        <v>0</v>
      </c>
      <c r="CW94" s="111">
        <f>BI94/40</f>
        <v>0</v>
      </c>
      <c r="CX94" s="135" t="e">
        <f>BL94/BM94</f>
        <v>#DIV/0!</v>
      </c>
      <c r="CY94" s="111">
        <f>BN94</f>
        <v>0</v>
      </c>
      <c r="CZ94" s="111">
        <f>BL94/40</f>
        <v>0</v>
      </c>
      <c r="DA94" s="135" t="e">
        <f>BO94/BP94</f>
        <v>#DIV/0!</v>
      </c>
      <c r="DB94" s="111">
        <f>BQ94</f>
        <v>0</v>
      </c>
      <c r="DC94" s="111">
        <f>BO94/40</f>
        <v>0</v>
      </c>
      <c r="DD94" s="135" t="e">
        <f>BR94/BS94</f>
        <v>#DIV/0!</v>
      </c>
      <c r="DE94" s="111">
        <f>BT94</f>
        <v>0</v>
      </c>
      <c r="DF94" s="111">
        <f>BR94/40</f>
        <v>0</v>
      </c>
      <c r="DG94" s="135" t="e">
        <f>BU94/BV94</f>
        <v>#DIV/0!</v>
      </c>
      <c r="DH94" s="111">
        <f>BW94</f>
        <v>0</v>
      </c>
      <c r="DI94" s="111">
        <f>BU94/40</f>
        <v>0</v>
      </c>
      <c r="DJ94" s="135" t="e">
        <f>BX94/BY94</f>
        <v>#DIV/0!</v>
      </c>
      <c r="DK94" s="111">
        <f>BZ94</f>
        <v>0</v>
      </c>
      <c r="DL94" s="111">
        <f>BX94/40</f>
        <v>0</v>
      </c>
    </row>
    <row r="95" spans="1:116" s="86" customFormat="1" ht="57.95" customHeight="1" x14ac:dyDescent="0.85">
      <c r="A95" s="388" t="s">
        <v>152</v>
      </c>
      <c r="B95" s="432" t="s">
        <v>191</v>
      </c>
      <c r="C95" s="432"/>
      <c r="D95" s="432"/>
      <c r="E95" s="432"/>
      <c r="F95" s="432"/>
      <c r="G95" s="432"/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432"/>
      <c r="S95" s="432"/>
      <c r="T95" s="433" t="s">
        <v>243</v>
      </c>
      <c r="U95" s="433"/>
      <c r="V95" s="379"/>
      <c r="W95" s="379"/>
      <c r="X95" s="379"/>
      <c r="Y95" s="379"/>
      <c r="Z95" s="379">
        <v>1</v>
      </c>
      <c r="AA95" s="379">
        <v>1</v>
      </c>
      <c r="AB95" s="379"/>
      <c r="AC95" s="383"/>
      <c r="AD95" s="379"/>
      <c r="AE95" s="384"/>
      <c r="AF95" s="379"/>
      <c r="AG95" s="379"/>
      <c r="AH95" s="379"/>
      <c r="AI95" s="379"/>
      <c r="AJ95" s="379">
        <v>1</v>
      </c>
      <c r="AK95" s="379"/>
      <c r="AL95" s="433" t="s">
        <v>215</v>
      </c>
      <c r="AM95" s="433"/>
      <c r="AN95" s="433">
        <v>334</v>
      </c>
      <c r="AO95" s="433"/>
      <c r="AP95" s="433">
        <v>208</v>
      </c>
      <c r="AQ95" s="433"/>
      <c r="AR95" s="433">
        <v>82</v>
      </c>
      <c r="AS95" s="433"/>
      <c r="AT95" s="433">
        <v>16</v>
      </c>
      <c r="AU95" s="433"/>
      <c r="AV95" s="433">
        <v>92</v>
      </c>
      <c r="AW95" s="433"/>
      <c r="AX95" s="433">
        <v>18</v>
      </c>
      <c r="AY95" s="433"/>
      <c r="AZ95" s="379"/>
      <c r="BA95" s="379"/>
      <c r="BB95" s="379"/>
      <c r="BC95" s="379"/>
      <c r="BD95" s="379"/>
      <c r="BE95" s="380"/>
      <c r="BF95" s="379"/>
      <c r="BG95" s="379"/>
      <c r="BH95" s="380"/>
      <c r="BI95" s="379"/>
      <c r="BJ95" s="379"/>
      <c r="BK95" s="380"/>
      <c r="BL95" s="379">
        <v>76</v>
      </c>
      <c r="BM95" s="379">
        <v>50</v>
      </c>
      <c r="BN95" s="380"/>
      <c r="BO95" s="379">
        <v>74</v>
      </c>
      <c r="BP95" s="379">
        <v>48</v>
      </c>
      <c r="BQ95" s="380">
        <v>4</v>
      </c>
      <c r="BR95" s="379">
        <v>130</v>
      </c>
      <c r="BS95" s="379">
        <v>86</v>
      </c>
      <c r="BT95" s="380">
        <v>4</v>
      </c>
      <c r="BU95" s="379">
        <v>54</v>
      </c>
      <c r="BV95" s="379">
        <v>24</v>
      </c>
      <c r="BW95" s="380">
        <v>2</v>
      </c>
      <c r="BX95" s="379"/>
      <c r="BY95" s="379"/>
      <c r="BZ95" s="380"/>
      <c r="CA95" s="434">
        <f t="shared" ref="CA95:CA96" si="309">BE95+BH95+BK95+BN95+BQ95+BT95+BW95+BZ95</f>
        <v>10</v>
      </c>
      <c r="CB95" s="435"/>
      <c r="CC95" s="436" t="s">
        <v>155</v>
      </c>
      <c r="CD95" s="437"/>
      <c r="CE95" s="437"/>
      <c r="CF95" s="438"/>
      <c r="CI95" s="86">
        <f>BC95+BF95+BI95+BL95+BO95+BR95+BU95+BX95</f>
        <v>334</v>
      </c>
      <c r="CJ95" s="86" t="str">
        <f t="shared" si="190"/>
        <v>ОК</v>
      </c>
      <c r="CK95" s="86">
        <f>BD95+BG95+BJ95+BM95+BP95+BS95+BV95+BY95</f>
        <v>208</v>
      </c>
      <c r="CL95" s="86">
        <f t="shared" si="191"/>
        <v>208</v>
      </c>
      <c r="CM95" s="86" t="str">
        <f>IF(CK95=CL95,"ОК","Ошибка")</f>
        <v>ОК</v>
      </c>
      <c r="CN95" s="89">
        <f>AN95/AP95</f>
        <v>1.6057692307692308</v>
      </c>
      <c r="CO95" s="104" t="e">
        <f>BC95/BD95</f>
        <v>#DIV/0!</v>
      </c>
      <c r="CP95" s="91">
        <f>BE95</f>
        <v>0</v>
      </c>
      <c r="CQ95" s="91">
        <f>BC95/40</f>
        <v>0</v>
      </c>
      <c r="CR95" s="104" t="e">
        <f>BF95/BG95</f>
        <v>#DIV/0!</v>
      </c>
      <c r="CS95" s="91">
        <f>BH95</f>
        <v>0</v>
      </c>
      <c r="CT95" s="91">
        <f>BF95/40</f>
        <v>0</v>
      </c>
      <c r="CU95" s="104" t="e">
        <f>BI95/BJ95</f>
        <v>#DIV/0!</v>
      </c>
      <c r="CV95" s="91">
        <f>BK95</f>
        <v>0</v>
      </c>
      <c r="CW95" s="91">
        <f>BI95/40</f>
        <v>0</v>
      </c>
      <c r="CX95" s="104">
        <f>BL95/BM95</f>
        <v>1.52</v>
      </c>
      <c r="CY95" s="91">
        <f>BN95</f>
        <v>0</v>
      </c>
      <c r="CZ95" s="91">
        <f>BL95/40</f>
        <v>1.9</v>
      </c>
      <c r="DA95" s="104">
        <f>BO95/BP95</f>
        <v>1.5416666666666667</v>
      </c>
      <c r="DB95" s="91">
        <f>BQ95</f>
        <v>4</v>
      </c>
      <c r="DC95" s="91">
        <f>BO95/40</f>
        <v>1.85</v>
      </c>
      <c r="DD95" s="104">
        <f>BR95/BS95</f>
        <v>1.5116279069767442</v>
      </c>
      <c r="DE95" s="91">
        <f>BT95</f>
        <v>4</v>
      </c>
      <c r="DF95" s="91">
        <f>BR95/40</f>
        <v>3.25</v>
      </c>
      <c r="DG95" s="104">
        <f>BU95/BV95</f>
        <v>2.25</v>
      </c>
      <c r="DH95" s="91">
        <f>BW95</f>
        <v>2</v>
      </c>
      <c r="DI95" s="91">
        <f>BU95/40</f>
        <v>1.35</v>
      </c>
      <c r="DJ95" s="104" t="e">
        <f>BX95/BY95</f>
        <v>#DIV/0!</v>
      </c>
      <c r="DK95" s="91">
        <f>BZ95</f>
        <v>0</v>
      </c>
      <c r="DL95" s="91">
        <f>BX95/40</f>
        <v>0</v>
      </c>
    </row>
    <row r="96" spans="1:116" s="86" customFormat="1" ht="132" customHeight="1" x14ac:dyDescent="0.85">
      <c r="A96" s="388"/>
      <c r="B96" s="432" t="s">
        <v>475</v>
      </c>
      <c r="C96" s="432"/>
      <c r="D96" s="432"/>
      <c r="E96" s="432"/>
      <c r="F96" s="432"/>
      <c r="G96" s="432"/>
      <c r="H96" s="432"/>
      <c r="I96" s="432"/>
      <c r="J96" s="432"/>
      <c r="K96" s="432"/>
      <c r="L96" s="432"/>
      <c r="M96" s="432"/>
      <c r="N96" s="432"/>
      <c r="O96" s="432"/>
      <c r="P96" s="432"/>
      <c r="Q96" s="432"/>
      <c r="R96" s="432"/>
      <c r="S96" s="432"/>
      <c r="T96" s="433"/>
      <c r="U96" s="433"/>
      <c r="V96" s="379"/>
      <c r="W96" s="379"/>
      <c r="X96" s="379"/>
      <c r="Y96" s="379"/>
      <c r="Z96" s="379"/>
      <c r="AA96" s="379"/>
      <c r="AB96" s="379"/>
      <c r="AC96" s="383"/>
      <c r="AD96" s="379"/>
      <c r="AE96" s="384"/>
      <c r="AF96" s="379"/>
      <c r="AG96" s="379"/>
      <c r="AH96" s="379"/>
      <c r="AI96" s="379"/>
      <c r="AJ96" s="379"/>
      <c r="AK96" s="379"/>
      <c r="AL96" s="433"/>
      <c r="AM96" s="433"/>
      <c r="AN96" s="433">
        <v>50</v>
      </c>
      <c r="AO96" s="433"/>
      <c r="AP96" s="433"/>
      <c r="AQ96" s="433"/>
      <c r="AR96" s="433"/>
      <c r="AS96" s="433"/>
      <c r="AT96" s="433"/>
      <c r="AU96" s="433"/>
      <c r="AV96" s="433"/>
      <c r="AW96" s="433"/>
      <c r="AX96" s="433"/>
      <c r="AY96" s="433"/>
      <c r="AZ96" s="379"/>
      <c r="BA96" s="379"/>
      <c r="BB96" s="379"/>
      <c r="BC96" s="379"/>
      <c r="BD96" s="379"/>
      <c r="BE96" s="380"/>
      <c r="BF96" s="379"/>
      <c r="BG96" s="379"/>
      <c r="BH96" s="380"/>
      <c r="BI96" s="379"/>
      <c r="BJ96" s="379"/>
      <c r="BK96" s="380"/>
      <c r="BL96" s="379"/>
      <c r="BM96" s="379"/>
      <c r="BN96" s="380"/>
      <c r="BO96" s="379"/>
      <c r="BP96" s="379"/>
      <c r="BQ96" s="380"/>
      <c r="BR96" s="379"/>
      <c r="BS96" s="379"/>
      <c r="BT96" s="380"/>
      <c r="BU96" s="379">
        <v>50</v>
      </c>
      <c r="BV96" s="379"/>
      <c r="BW96" s="380">
        <v>2</v>
      </c>
      <c r="BX96" s="379"/>
      <c r="BY96" s="379"/>
      <c r="BZ96" s="380"/>
      <c r="CA96" s="434">
        <f t="shared" si="309"/>
        <v>2</v>
      </c>
      <c r="CB96" s="435"/>
      <c r="CC96" s="439"/>
      <c r="CD96" s="440"/>
      <c r="CE96" s="440"/>
      <c r="CF96" s="441"/>
      <c r="CI96" s="86">
        <f>BC96+BF96+BI96+BL96+BO96+BR96+BU96+BX96</f>
        <v>50</v>
      </c>
      <c r="CJ96" s="86" t="str">
        <f t="shared" si="190"/>
        <v>ОК</v>
      </c>
      <c r="CK96" s="86">
        <f>BD96+BG96+BJ96+BM96+BP96+BS96+BV96+BY96</f>
        <v>0</v>
      </c>
      <c r="CL96" s="86">
        <f t="shared" si="191"/>
        <v>0</v>
      </c>
      <c r="CM96" s="86" t="str">
        <f>IF(CK96=CL96,"ОК","Ошибка")</f>
        <v>ОК</v>
      </c>
      <c r="CN96" s="89" t="e">
        <f>AN96/AP96</f>
        <v>#DIV/0!</v>
      </c>
      <c r="CO96" s="104" t="e">
        <f>BC96/BD96</f>
        <v>#DIV/0!</v>
      </c>
      <c r="CP96" s="91">
        <f>BE96</f>
        <v>0</v>
      </c>
      <c r="CQ96" s="91">
        <f>BC96/40</f>
        <v>0</v>
      </c>
      <c r="CR96" s="104" t="e">
        <f>BF96/BG96</f>
        <v>#DIV/0!</v>
      </c>
      <c r="CS96" s="91">
        <f>BH96</f>
        <v>0</v>
      </c>
      <c r="CT96" s="91">
        <f>BF96/40</f>
        <v>0</v>
      </c>
      <c r="CU96" s="104" t="e">
        <f>BI96/BJ96</f>
        <v>#DIV/0!</v>
      </c>
      <c r="CV96" s="91">
        <f>BK96</f>
        <v>0</v>
      </c>
      <c r="CW96" s="91">
        <f>BI96/40</f>
        <v>0</v>
      </c>
      <c r="CX96" s="104" t="e">
        <f>BL96/BM96</f>
        <v>#DIV/0!</v>
      </c>
      <c r="CY96" s="91">
        <f>BN96</f>
        <v>0</v>
      </c>
      <c r="CZ96" s="91">
        <f>BL96/40</f>
        <v>0</v>
      </c>
      <c r="DA96" s="104" t="e">
        <f>BO96/BP96</f>
        <v>#DIV/0!</v>
      </c>
      <c r="DB96" s="91">
        <f>BQ96</f>
        <v>0</v>
      </c>
      <c r="DC96" s="91">
        <f>BO96/40</f>
        <v>0</v>
      </c>
      <c r="DD96" s="104" t="e">
        <f>BR96/BS96</f>
        <v>#DIV/0!</v>
      </c>
      <c r="DE96" s="91">
        <f>BT96</f>
        <v>0</v>
      </c>
      <c r="DF96" s="91">
        <f>BR96/40</f>
        <v>0</v>
      </c>
      <c r="DG96" s="104" t="e">
        <f>BU96/BV96</f>
        <v>#DIV/0!</v>
      </c>
      <c r="DH96" s="91">
        <f>BW96</f>
        <v>2</v>
      </c>
      <c r="DI96" s="91">
        <f>BU96/40</f>
        <v>1.25</v>
      </c>
      <c r="DJ96" s="104" t="e">
        <f>BX96/BY96</f>
        <v>#DIV/0!</v>
      </c>
      <c r="DK96" s="91">
        <f>BZ96</f>
        <v>0</v>
      </c>
      <c r="DL96" s="91">
        <f>BX96/40</f>
        <v>0</v>
      </c>
    </row>
    <row r="97" spans="1:116" s="86" customFormat="1" ht="121.5" customHeight="1" x14ac:dyDescent="0.85">
      <c r="A97" s="388" t="s">
        <v>408</v>
      </c>
      <c r="B97" s="432" t="s">
        <v>473</v>
      </c>
      <c r="C97" s="432"/>
      <c r="D97" s="432"/>
      <c r="E97" s="432"/>
      <c r="F97" s="432"/>
      <c r="G97" s="432"/>
      <c r="H97" s="432"/>
      <c r="I97" s="432"/>
      <c r="J97" s="432"/>
      <c r="K97" s="432"/>
      <c r="L97" s="432"/>
      <c r="M97" s="432"/>
      <c r="N97" s="432"/>
      <c r="O97" s="432"/>
      <c r="P97" s="432"/>
      <c r="Q97" s="432"/>
      <c r="R97" s="432"/>
      <c r="S97" s="432"/>
      <c r="T97" s="433" t="s">
        <v>474</v>
      </c>
      <c r="U97" s="433"/>
      <c r="V97" s="379"/>
      <c r="W97" s="379"/>
      <c r="X97" s="379"/>
      <c r="Y97" s="379"/>
      <c r="Z97" s="379">
        <v>1</v>
      </c>
      <c r="AA97" s="379"/>
      <c r="AB97" s="379">
        <v>1</v>
      </c>
      <c r="AC97" s="383">
        <v>1</v>
      </c>
      <c r="AD97" s="379"/>
      <c r="AE97" s="384"/>
      <c r="AF97" s="379"/>
      <c r="AG97" s="379"/>
      <c r="AH97" s="379"/>
      <c r="AI97" s="379">
        <v>1</v>
      </c>
      <c r="AJ97" s="379"/>
      <c r="AK97" s="379"/>
      <c r="AL97" s="433" t="s">
        <v>249</v>
      </c>
      <c r="AM97" s="433"/>
      <c r="AN97" s="433">
        <v>450</v>
      </c>
      <c r="AO97" s="433"/>
      <c r="AP97" s="433">
        <v>278</v>
      </c>
      <c r="AQ97" s="433"/>
      <c r="AR97" s="433">
        <v>98</v>
      </c>
      <c r="AS97" s="433"/>
      <c r="AT97" s="433"/>
      <c r="AU97" s="433"/>
      <c r="AV97" s="433">
        <v>172</v>
      </c>
      <c r="AW97" s="433"/>
      <c r="AX97" s="433">
        <v>8</v>
      </c>
      <c r="AY97" s="433"/>
      <c r="AZ97" s="379"/>
      <c r="BA97" s="379"/>
      <c r="BB97" s="379"/>
      <c r="BC97" s="379"/>
      <c r="BD97" s="379"/>
      <c r="BE97" s="380"/>
      <c r="BF97" s="379"/>
      <c r="BG97" s="379"/>
      <c r="BH97" s="380"/>
      <c r="BI97" s="379"/>
      <c r="BJ97" s="379"/>
      <c r="BK97" s="380"/>
      <c r="BL97" s="379">
        <v>88</v>
      </c>
      <c r="BM97" s="379">
        <v>58</v>
      </c>
      <c r="BN97" s="380"/>
      <c r="BO97" s="379">
        <v>88</v>
      </c>
      <c r="BP97" s="379">
        <v>58</v>
      </c>
      <c r="BQ97" s="380">
        <v>4</v>
      </c>
      <c r="BR97" s="379">
        <v>98</v>
      </c>
      <c r="BS97" s="379">
        <v>56</v>
      </c>
      <c r="BT97" s="380">
        <v>2</v>
      </c>
      <c r="BU97" s="379">
        <v>78</v>
      </c>
      <c r="BV97" s="379">
        <v>44</v>
      </c>
      <c r="BW97" s="380">
        <v>2</v>
      </c>
      <c r="BX97" s="379">
        <v>98</v>
      </c>
      <c r="BY97" s="379">
        <v>62</v>
      </c>
      <c r="BZ97" s="380">
        <v>2</v>
      </c>
      <c r="CA97" s="434">
        <f t="shared" ref="CA97:CA98" si="310">BE97+BH97+BK97+BN97+BQ97+BT97+BW97+BZ97</f>
        <v>10</v>
      </c>
      <c r="CB97" s="435"/>
      <c r="CC97" s="466" t="s">
        <v>487</v>
      </c>
      <c r="CD97" s="467"/>
      <c r="CE97" s="467"/>
      <c r="CF97" s="468"/>
      <c r="CI97" s="86">
        <f t="shared" si="14"/>
        <v>450</v>
      </c>
      <c r="CJ97" s="86" t="str">
        <f t="shared" ref="CJ97:CJ127" si="311">IF(AN97=CI97,"ОК","Ошибка")</f>
        <v>ОК</v>
      </c>
      <c r="CK97" s="86">
        <f t="shared" si="15"/>
        <v>278</v>
      </c>
      <c r="CL97" s="86">
        <f t="shared" ref="CL97:CL117" si="312">AR97+AT97+AV97+AX97</f>
        <v>278</v>
      </c>
      <c r="CM97" s="86" t="str">
        <f t="shared" si="16"/>
        <v>ОК</v>
      </c>
      <c r="CN97" s="89">
        <f t="shared" si="17"/>
        <v>1.6187050359712229</v>
      </c>
      <c r="CO97" s="104" t="e">
        <f t="shared" si="4"/>
        <v>#DIV/0!</v>
      </c>
      <c r="CP97" s="91">
        <f t="shared" si="18"/>
        <v>0</v>
      </c>
      <c r="CQ97" s="91">
        <f t="shared" si="19"/>
        <v>0</v>
      </c>
      <c r="CR97" s="104" t="e">
        <f t="shared" si="20"/>
        <v>#DIV/0!</v>
      </c>
      <c r="CS97" s="91">
        <f t="shared" si="21"/>
        <v>0</v>
      </c>
      <c r="CT97" s="91">
        <f t="shared" si="5"/>
        <v>0</v>
      </c>
      <c r="CU97" s="104" t="e">
        <f t="shared" si="22"/>
        <v>#DIV/0!</v>
      </c>
      <c r="CV97" s="91">
        <f t="shared" si="23"/>
        <v>0</v>
      </c>
      <c r="CW97" s="91">
        <f t="shared" si="6"/>
        <v>0</v>
      </c>
      <c r="CX97" s="104">
        <f t="shared" si="24"/>
        <v>1.5172413793103448</v>
      </c>
      <c r="CY97" s="91">
        <f t="shared" si="25"/>
        <v>0</v>
      </c>
      <c r="CZ97" s="91">
        <f t="shared" si="7"/>
        <v>2.2000000000000002</v>
      </c>
      <c r="DA97" s="104">
        <f t="shared" si="8"/>
        <v>1.5172413793103448</v>
      </c>
      <c r="DB97" s="91">
        <f t="shared" si="26"/>
        <v>4</v>
      </c>
      <c r="DC97" s="91">
        <f t="shared" si="9"/>
        <v>2.2000000000000002</v>
      </c>
      <c r="DD97" s="104">
        <f t="shared" si="27"/>
        <v>1.75</v>
      </c>
      <c r="DE97" s="91">
        <f t="shared" si="28"/>
        <v>2</v>
      </c>
      <c r="DF97" s="91">
        <f t="shared" si="10"/>
        <v>2.4500000000000002</v>
      </c>
      <c r="DG97" s="104">
        <f t="shared" si="29"/>
        <v>1.7727272727272727</v>
      </c>
      <c r="DH97" s="91">
        <f t="shared" si="30"/>
        <v>2</v>
      </c>
      <c r="DI97" s="91">
        <f t="shared" si="11"/>
        <v>1.95</v>
      </c>
      <c r="DJ97" s="104">
        <f t="shared" si="31"/>
        <v>1.5806451612903225</v>
      </c>
      <c r="DK97" s="91">
        <f t="shared" si="32"/>
        <v>2</v>
      </c>
      <c r="DL97" s="91">
        <f t="shared" si="12"/>
        <v>2.4500000000000002</v>
      </c>
    </row>
    <row r="98" spans="1:116" s="86" customFormat="1" ht="192" customHeight="1" x14ac:dyDescent="0.85">
      <c r="A98" s="388"/>
      <c r="B98" s="432" t="s">
        <v>476</v>
      </c>
      <c r="C98" s="432"/>
      <c r="D98" s="432"/>
      <c r="E98" s="432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432"/>
      <c r="S98" s="432"/>
      <c r="T98" s="433"/>
      <c r="U98" s="433"/>
      <c r="V98" s="379"/>
      <c r="W98" s="379"/>
      <c r="X98" s="379"/>
      <c r="Y98" s="379"/>
      <c r="Z98" s="379"/>
      <c r="AA98" s="379"/>
      <c r="AB98" s="379"/>
      <c r="AC98" s="383"/>
      <c r="AD98" s="379"/>
      <c r="AE98" s="384"/>
      <c r="AF98" s="379"/>
      <c r="AG98" s="379"/>
      <c r="AH98" s="379"/>
      <c r="AI98" s="379"/>
      <c r="AJ98" s="379"/>
      <c r="AK98" s="379"/>
      <c r="AL98" s="433"/>
      <c r="AM98" s="433"/>
      <c r="AN98" s="433">
        <v>50</v>
      </c>
      <c r="AO98" s="433"/>
      <c r="AP98" s="433"/>
      <c r="AQ98" s="433"/>
      <c r="AR98" s="433"/>
      <c r="AS98" s="433"/>
      <c r="AT98" s="433"/>
      <c r="AU98" s="433"/>
      <c r="AV98" s="433"/>
      <c r="AW98" s="433"/>
      <c r="AX98" s="433"/>
      <c r="AY98" s="433"/>
      <c r="AZ98" s="379"/>
      <c r="BA98" s="379"/>
      <c r="BB98" s="379"/>
      <c r="BC98" s="379"/>
      <c r="BD98" s="379"/>
      <c r="BE98" s="380"/>
      <c r="BF98" s="379"/>
      <c r="BG98" s="379"/>
      <c r="BH98" s="380"/>
      <c r="BI98" s="379"/>
      <c r="BJ98" s="379"/>
      <c r="BK98" s="380"/>
      <c r="BL98" s="379"/>
      <c r="BM98" s="379"/>
      <c r="BN98" s="380"/>
      <c r="BO98" s="379"/>
      <c r="BP98" s="379"/>
      <c r="BQ98" s="380"/>
      <c r="BR98" s="379"/>
      <c r="BS98" s="379"/>
      <c r="BT98" s="380"/>
      <c r="BU98" s="379">
        <v>50</v>
      </c>
      <c r="BV98" s="379"/>
      <c r="BW98" s="380">
        <v>2</v>
      </c>
      <c r="BX98" s="379"/>
      <c r="BY98" s="379"/>
      <c r="BZ98" s="380"/>
      <c r="CA98" s="434">
        <f t="shared" si="310"/>
        <v>2</v>
      </c>
      <c r="CB98" s="435"/>
      <c r="CC98" s="447"/>
      <c r="CD98" s="448"/>
      <c r="CE98" s="448"/>
      <c r="CF98" s="449"/>
      <c r="CI98" s="86">
        <f>BC98+BF98+BI98+BL98+BO98+BR98+BU98+BX98</f>
        <v>50</v>
      </c>
      <c r="CJ98" s="86" t="str">
        <f t="shared" si="311"/>
        <v>ОК</v>
      </c>
      <c r="CK98" s="86">
        <f t="shared" si="15"/>
        <v>0</v>
      </c>
      <c r="CL98" s="86">
        <f t="shared" si="312"/>
        <v>0</v>
      </c>
      <c r="CM98" s="86" t="str">
        <f t="shared" si="16"/>
        <v>ОК</v>
      </c>
      <c r="CN98" s="89" t="e">
        <f t="shared" si="17"/>
        <v>#DIV/0!</v>
      </c>
      <c r="CO98" s="104" t="e">
        <f t="shared" si="4"/>
        <v>#DIV/0!</v>
      </c>
      <c r="CP98" s="91">
        <f t="shared" si="18"/>
        <v>0</v>
      </c>
      <c r="CQ98" s="91">
        <f t="shared" si="19"/>
        <v>0</v>
      </c>
      <c r="CR98" s="104" t="e">
        <f t="shared" si="20"/>
        <v>#DIV/0!</v>
      </c>
      <c r="CS98" s="91">
        <f t="shared" si="21"/>
        <v>0</v>
      </c>
      <c r="CT98" s="91">
        <f t="shared" si="5"/>
        <v>0</v>
      </c>
      <c r="CU98" s="104" t="e">
        <f t="shared" si="22"/>
        <v>#DIV/0!</v>
      </c>
      <c r="CV98" s="91">
        <f t="shared" si="23"/>
        <v>0</v>
      </c>
      <c r="CW98" s="91">
        <f t="shared" si="6"/>
        <v>0</v>
      </c>
      <c r="CX98" s="104" t="e">
        <f t="shared" si="24"/>
        <v>#DIV/0!</v>
      </c>
      <c r="CY98" s="91">
        <f t="shared" si="25"/>
        <v>0</v>
      </c>
      <c r="CZ98" s="91">
        <f t="shared" si="7"/>
        <v>0</v>
      </c>
      <c r="DA98" s="104" t="e">
        <f t="shared" si="8"/>
        <v>#DIV/0!</v>
      </c>
      <c r="DB98" s="91">
        <f t="shared" si="26"/>
        <v>0</v>
      </c>
      <c r="DC98" s="91">
        <f t="shared" si="9"/>
        <v>0</v>
      </c>
      <c r="DD98" s="104" t="e">
        <f t="shared" si="27"/>
        <v>#DIV/0!</v>
      </c>
      <c r="DE98" s="91">
        <f t="shared" si="28"/>
        <v>0</v>
      </c>
      <c r="DF98" s="91">
        <f t="shared" si="10"/>
        <v>0</v>
      </c>
      <c r="DG98" s="104" t="e">
        <f t="shared" si="29"/>
        <v>#DIV/0!</v>
      </c>
      <c r="DH98" s="91">
        <f t="shared" si="30"/>
        <v>2</v>
      </c>
      <c r="DI98" s="91">
        <f t="shared" si="11"/>
        <v>1.25</v>
      </c>
      <c r="DJ98" s="104" t="e">
        <f t="shared" si="31"/>
        <v>#DIV/0!</v>
      </c>
      <c r="DK98" s="91">
        <f t="shared" si="32"/>
        <v>0</v>
      </c>
      <c r="DL98" s="91">
        <f t="shared" si="12"/>
        <v>0</v>
      </c>
    </row>
    <row r="99" spans="1:116" s="153" customFormat="1" ht="18" customHeight="1" x14ac:dyDescent="0.9">
      <c r="A99" s="359"/>
      <c r="B99" s="360"/>
      <c r="C99" s="360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9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237"/>
      <c r="AY99" s="237"/>
      <c r="AZ99" s="237"/>
      <c r="BA99" s="237"/>
      <c r="BB99" s="238"/>
      <c r="BC99" s="237"/>
      <c r="BD99" s="237"/>
      <c r="BE99" s="238"/>
      <c r="BF99" s="237"/>
      <c r="BG99" s="237"/>
      <c r="BH99" s="238"/>
      <c r="BI99" s="237"/>
      <c r="BJ99" s="237"/>
      <c r="BK99" s="238"/>
      <c r="BL99" s="237"/>
      <c r="BM99" s="237"/>
      <c r="BN99" s="238"/>
      <c r="BO99" s="237"/>
      <c r="BP99" s="237"/>
      <c r="BQ99" s="238"/>
      <c r="BR99" s="239"/>
      <c r="BS99" s="239"/>
      <c r="BT99" s="238"/>
      <c r="BU99" s="239"/>
      <c r="BV99" s="239"/>
      <c r="BW99" s="238"/>
      <c r="BX99" s="240"/>
      <c r="BY99" s="240"/>
      <c r="BZ99" s="241"/>
      <c r="CA99" s="241"/>
      <c r="CB99" s="241"/>
      <c r="CC99" s="241"/>
      <c r="CD99" s="242"/>
      <c r="CE99" s="242"/>
      <c r="CF99" s="242"/>
      <c r="CG99" s="155"/>
      <c r="CJ99" s="155"/>
      <c r="CK99" s="156"/>
      <c r="CL99" s="157"/>
      <c r="CM99" s="158"/>
      <c r="CN99" s="158"/>
      <c r="CO99" s="157"/>
      <c r="CP99" s="158"/>
      <c r="CQ99" s="158"/>
      <c r="CR99" s="157"/>
      <c r="CS99" s="158"/>
      <c r="CT99" s="158"/>
      <c r="CU99" s="157"/>
      <c r="CV99" s="158"/>
      <c r="CW99" s="158"/>
      <c r="CX99" s="157"/>
      <c r="CY99" s="158"/>
      <c r="CZ99" s="158"/>
      <c r="DA99" s="157"/>
      <c r="DB99" s="158"/>
      <c r="DC99" s="158"/>
      <c r="DD99" s="157"/>
      <c r="DE99" s="158"/>
      <c r="DF99" s="158"/>
      <c r="DG99" s="157"/>
      <c r="DH99" s="158"/>
      <c r="DI99" s="158"/>
    </row>
    <row r="100" spans="1:116" s="153" customFormat="1" ht="56.25" customHeight="1" x14ac:dyDescent="0.85">
      <c r="A100" s="243"/>
      <c r="B100" s="245" t="s">
        <v>282</v>
      </c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  <c r="AL100" s="243"/>
      <c r="AM100" s="243"/>
      <c r="AN100" s="243"/>
      <c r="AO100" s="243"/>
      <c r="AP100" s="243"/>
      <c r="AQ100" s="243"/>
      <c r="AR100" s="243"/>
      <c r="AS100" s="243"/>
      <c r="AT100" s="243"/>
      <c r="AU100" s="243"/>
      <c r="AV100" s="243"/>
      <c r="AW100" s="243"/>
      <c r="AX100" s="243"/>
      <c r="AY100" s="243"/>
      <c r="AZ100" s="237"/>
      <c r="BA100" s="237"/>
      <c r="BB100" s="238"/>
      <c r="BC100" s="237"/>
      <c r="BD100" s="237"/>
      <c r="BE100" s="238"/>
      <c r="BF100" s="237"/>
      <c r="BG100" s="244"/>
      <c r="BH100" s="244"/>
      <c r="BI100" s="245" t="s">
        <v>282</v>
      </c>
      <c r="BJ100" s="243"/>
      <c r="BK100" s="243"/>
      <c r="BL100" s="243"/>
      <c r="BM100" s="243"/>
      <c r="BN100" s="243"/>
      <c r="BO100" s="243"/>
      <c r="BP100" s="243"/>
      <c r="BQ100" s="243"/>
      <c r="BR100" s="243"/>
      <c r="BS100" s="243"/>
      <c r="BT100" s="243"/>
      <c r="BU100" s="243"/>
      <c r="BV100" s="243"/>
      <c r="BW100" s="243"/>
      <c r="BX100" s="243"/>
      <c r="BY100" s="244"/>
      <c r="BZ100" s="244"/>
      <c r="CA100" s="244"/>
      <c r="CB100" s="244"/>
      <c r="CC100" s="244"/>
      <c r="CD100" s="244"/>
      <c r="CE100" s="244"/>
      <c r="CF100" s="244"/>
      <c r="CG100" s="159"/>
      <c r="CH100" s="159"/>
      <c r="CI100" s="159"/>
      <c r="CJ100" s="159"/>
      <c r="CK100" s="159"/>
      <c r="CL100" s="159"/>
      <c r="CM100" s="159"/>
      <c r="CN100" s="159"/>
      <c r="CO100" s="159"/>
      <c r="CP100" s="159"/>
      <c r="CQ100" s="159"/>
      <c r="CR100" s="159"/>
      <c r="CS100" s="159"/>
      <c r="CT100" s="158"/>
      <c r="CU100" s="157"/>
      <c r="CV100" s="158"/>
      <c r="CW100" s="158"/>
      <c r="CX100" s="157"/>
      <c r="CY100" s="158"/>
      <c r="CZ100" s="158"/>
      <c r="DA100" s="157"/>
      <c r="DB100" s="158"/>
      <c r="DC100" s="158"/>
      <c r="DD100" s="157"/>
      <c r="DE100" s="158"/>
      <c r="DF100" s="158"/>
      <c r="DG100" s="157"/>
      <c r="DH100" s="158"/>
      <c r="DI100" s="158"/>
    </row>
    <row r="101" spans="1:116" s="153" customFormat="1" ht="52.5" customHeight="1" x14ac:dyDescent="0.85">
      <c r="A101" s="243"/>
      <c r="B101" s="243" t="s">
        <v>434</v>
      </c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43"/>
      <c r="AT101" s="243"/>
      <c r="AU101" s="243"/>
      <c r="AV101" s="243"/>
      <c r="AW101" s="243"/>
      <c r="AX101" s="243"/>
      <c r="AY101" s="243"/>
      <c r="AZ101" s="237"/>
      <c r="BA101" s="237"/>
      <c r="BB101" s="238"/>
      <c r="BC101" s="237"/>
      <c r="BD101" s="237"/>
      <c r="BE101" s="238"/>
      <c r="BF101" s="237"/>
      <c r="BG101" s="244"/>
      <c r="BH101" s="244"/>
      <c r="BI101" s="243" t="s">
        <v>435</v>
      </c>
      <c r="BJ101" s="243"/>
      <c r="BK101" s="243"/>
      <c r="BL101" s="243"/>
      <c r="BM101" s="243"/>
      <c r="BN101" s="243"/>
      <c r="BO101" s="243"/>
      <c r="BP101" s="243"/>
      <c r="BQ101" s="243"/>
      <c r="BR101" s="243"/>
      <c r="BS101" s="243"/>
      <c r="BT101" s="243"/>
      <c r="BU101" s="243"/>
      <c r="BV101" s="243"/>
      <c r="BW101" s="243"/>
      <c r="BX101" s="243"/>
      <c r="BY101" s="244"/>
      <c r="BZ101" s="244"/>
      <c r="CA101" s="244"/>
      <c r="CB101" s="244"/>
      <c r="CC101" s="244"/>
      <c r="CD101" s="244"/>
      <c r="CE101" s="244"/>
      <c r="CF101" s="244"/>
      <c r="CG101" s="159"/>
      <c r="CH101" s="159"/>
      <c r="CI101" s="159"/>
      <c r="CJ101" s="159"/>
      <c r="CK101" s="159"/>
      <c r="CL101" s="159"/>
      <c r="CM101" s="159"/>
      <c r="CN101" s="159"/>
      <c r="CO101" s="159"/>
      <c r="CP101" s="159"/>
      <c r="CQ101" s="159"/>
      <c r="CR101" s="159"/>
      <c r="CS101" s="159"/>
      <c r="CT101" s="158"/>
      <c r="CU101" s="157"/>
      <c r="CV101" s="158"/>
      <c r="CW101" s="158"/>
      <c r="CX101" s="157"/>
      <c r="CY101" s="158"/>
      <c r="CZ101" s="158"/>
      <c r="DA101" s="157"/>
      <c r="DB101" s="158"/>
      <c r="DC101" s="158"/>
      <c r="DD101" s="157"/>
      <c r="DE101" s="158"/>
      <c r="DF101" s="158"/>
      <c r="DG101" s="157"/>
      <c r="DH101" s="158"/>
      <c r="DI101" s="158"/>
    </row>
    <row r="102" spans="1:116" s="153" customFormat="1" ht="60" customHeight="1" x14ac:dyDescent="0.85">
      <c r="A102" s="243"/>
      <c r="B102" s="243" t="s">
        <v>436</v>
      </c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  <c r="AL102" s="243"/>
      <c r="AM102" s="243"/>
      <c r="AN102" s="243"/>
      <c r="AO102" s="243"/>
      <c r="AP102" s="243"/>
      <c r="AQ102" s="243"/>
      <c r="AR102" s="243"/>
      <c r="AS102" s="243"/>
      <c r="AT102" s="243"/>
      <c r="AU102" s="243"/>
      <c r="AV102" s="243"/>
      <c r="AW102" s="243"/>
      <c r="AX102" s="243"/>
      <c r="AY102" s="243"/>
      <c r="AZ102" s="237"/>
      <c r="BA102" s="237"/>
      <c r="BB102" s="238"/>
      <c r="BC102" s="237"/>
      <c r="BD102" s="237"/>
      <c r="BE102" s="238"/>
      <c r="BF102" s="237"/>
      <c r="BG102" s="244"/>
      <c r="BH102" s="244"/>
      <c r="BI102" s="243" t="s">
        <v>437</v>
      </c>
      <c r="BJ102" s="243"/>
      <c r="BK102" s="243"/>
      <c r="BL102" s="243"/>
      <c r="BM102" s="243"/>
      <c r="BN102" s="243"/>
      <c r="BO102" s="243"/>
      <c r="BP102" s="243"/>
      <c r="BQ102" s="243"/>
      <c r="BR102" s="243"/>
      <c r="BS102" s="243"/>
      <c r="BT102" s="243"/>
      <c r="BU102" s="243"/>
      <c r="BV102" s="243"/>
      <c r="BW102" s="243"/>
      <c r="BX102" s="243"/>
      <c r="BY102" s="244"/>
      <c r="BZ102" s="244"/>
      <c r="CA102" s="244"/>
      <c r="CB102" s="244"/>
      <c r="CC102" s="244"/>
      <c r="CD102" s="244"/>
      <c r="CE102" s="244"/>
      <c r="CF102" s="244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8"/>
      <c r="CU102" s="157"/>
      <c r="CV102" s="158"/>
      <c r="CW102" s="158"/>
      <c r="CX102" s="157"/>
      <c r="CY102" s="158"/>
      <c r="CZ102" s="158"/>
      <c r="DA102" s="157"/>
      <c r="DB102" s="158"/>
      <c r="DC102" s="158"/>
      <c r="DD102" s="157"/>
      <c r="DE102" s="158"/>
      <c r="DF102" s="158"/>
      <c r="DG102" s="157"/>
      <c r="DH102" s="158"/>
      <c r="DI102" s="158"/>
    </row>
    <row r="103" spans="1:116" s="153" customFormat="1" ht="52.5" customHeight="1" x14ac:dyDescent="0.85">
      <c r="A103" s="243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3"/>
      <c r="Q103" s="243" t="s">
        <v>438</v>
      </c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  <c r="AL103" s="243"/>
      <c r="AM103" s="243"/>
      <c r="AN103" s="243"/>
      <c r="AO103" s="243"/>
      <c r="AP103" s="243"/>
      <c r="AQ103" s="243"/>
      <c r="AR103" s="243"/>
      <c r="AS103" s="243"/>
      <c r="AT103" s="243"/>
      <c r="AU103" s="243"/>
      <c r="AV103" s="243"/>
      <c r="AW103" s="243"/>
      <c r="AX103" s="243"/>
      <c r="AY103" s="243"/>
      <c r="AZ103" s="237"/>
      <c r="BA103" s="237"/>
      <c r="BB103" s="238"/>
      <c r="BC103" s="237"/>
      <c r="BD103" s="237"/>
      <c r="BE103" s="238"/>
      <c r="BF103" s="237"/>
      <c r="BG103" s="244"/>
      <c r="BH103" s="244"/>
      <c r="BI103" s="246"/>
      <c r="BJ103" s="246"/>
      <c r="BK103" s="246"/>
      <c r="BL103" s="246"/>
      <c r="BM103" s="246"/>
      <c r="BN103" s="243"/>
      <c r="BO103" s="243" t="s">
        <v>289</v>
      </c>
      <c r="BP103" s="243"/>
      <c r="BQ103" s="243"/>
      <c r="BR103" s="243"/>
      <c r="BS103" s="243"/>
      <c r="BT103" s="243"/>
      <c r="BU103" s="243"/>
      <c r="BV103" s="243"/>
      <c r="BW103" s="243"/>
      <c r="BX103" s="243"/>
      <c r="BY103" s="244"/>
      <c r="BZ103" s="244"/>
      <c r="CA103" s="244"/>
      <c r="CB103" s="244"/>
      <c r="CC103" s="244"/>
      <c r="CD103" s="244"/>
      <c r="CE103" s="244"/>
      <c r="CF103" s="244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8"/>
      <c r="CU103" s="157"/>
      <c r="CV103" s="158"/>
      <c r="CW103" s="158"/>
      <c r="CX103" s="157"/>
      <c r="CY103" s="158"/>
      <c r="CZ103" s="158"/>
      <c r="DA103" s="157"/>
      <c r="DB103" s="158"/>
      <c r="DC103" s="158"/>
      <c r="DD103" s="157"/>
      <c r="DE103" s="158"/>
      <c r="DF103" s="158"/>
      <c r="DG103" s="157"/>
      <c r="DH103" s="158"/>
      <c r="DI103" s="158"/>
    </row>
    <row r="104" spans="1:116" s="153" customFormat="1" ht="60" customHeight="1" x14ac:dyDescent="0.85">
      <c r="A104" s="243"/>
      <c r="B104" s="243" t="s">
        <v>439</v>
      </c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  <c r="AL104" s="243"/>
      <c r="AM104" s="243"/>
      <c r="AN104" s="243"/>
      <c r="AO104" s="243"/>
      <c r="AP104" s="243"/>
      <c r="AQ104" s="243"/>
      <c r="AR104" s="243"/>
      <c r="AS104" s="243"/>
      <c r="AT104" s="243"/>
      <c r="AU104" s="243"/>
      <c r="AV104" s="243"/>
      <c r="AW104" s="243"/>
      <c r="AX104" s="243"/>
      <c r="AY104" s="243"/>
      <c r="AZ104" s="237"/>
      <c r="BA104" s="237"/>
      <c r="BB104" s="238"/>
      <c r="BC104" s="237"/>
      <c r="BD104" s="237"/>
      <c r="BE104" s="238"/>
      <c r="BF104" s="237"/>
      <c r="BG104" s="244"/>
      <c r="BH104" s="244"/>
      <c r="BI104" s="243" t="s">
        <v>439</v>
      </c>
      <c r="BJ104" s="243"/>
      <c r="BK104" s="243"/>
      <c r="BL104" s="243"/>
      <c r="BM104" s="243"/>
      <c r="BN104" s="243"/>
      <c r="BO104" s="243"/>
      <c r="BP104" s="243"/>
      <c r="BQ104" s="243"/>
      <c r="BR104" s="243"/>
      <c r="BS104" s="243"/>
      <c r="BT104" s="243"/>
      <c r="BU104" s="243"/>
      <c r="BV104" s="243"/>
      <c r="BW104" s="243"/>
      <c r="BX104" s="243"/>
      <c r="BY104" s="244"/>
      <c r="BZ104" s="244"/>
      <c r="CA104" s="244"/>
      <c r="CB104" s="244"/>
      <c r="CC104" s="244"/>
      <c r="CD104" s="244"/>
      <c r="CE104" s="244"/>
      <c r="CF104" s="244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8"/>
      <c r="CU104" s="157"/>
      <c r="CV104" s="158"/>
      <c r="CW104" s="158"/>
      <c r="CX104" s="157"/>
      <c r="CY104" s="158"/>
      <c r="CZ104" s="158"/>
      <c r="DA104" s="157"/>
      <c r="DB104" s="158"/>
      <c r="DC104" s="158"/>
      <c r="DD104" s="157"/>
      <c r="DE104" s="158"/>
      <c r="DF104" s="158"/>
      <c r="DG104" s="157"/>
      <c r="DH104" s="158"/>
      <c r="DI104" s="158"/>
    </row>
    <row r="105" spans="1:116" s="153" customFormat="1" ht="160.5" customHeight="1" x14ac:dyDescent="0.85">
      <c r="A105" s="243" t="s">
        <v>440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  <c r="AL105" s="243"/>
      <c r="AM105" s="243"/>
      <c r="AN105" s="243"/>
      <c r="AO105" s="243"/>
      <c r="AP105" s="243"/>
      <c r="AQ105" s="243"/>
      <c r="AR105" s="243"/>
      <c r="AS105" s="243"/>
      <c r="AT105" s="243"/>
      <c r="AU105" s="243"/>
      <c r="AV105" s="243"/>
      <c r="AW105" s="243"/>
      <c r="AX105" s="243"/>
      <c r="AY105" s="243"/>
      <c r="AZ105" s="237"/>
      <c r="BA105" s="237"/>
      <c r="BB105" s="238"/>
      <c r="BC105" s="237"/>
      <c r="BD105" s="237"/>
      <c r="BE105" s="238"/>
      <c r="BF105" s="237"/>
      <c r="BG105" s="244"/>
      <c r="BH105" s="244"/>
      <c r="BI105" s="243"/>
      <c r="BJ105" s="243"/>
      <c r="BK105" s="243"/>
      <c r="BL105" s="243"/>
      <c r="BM105" s="243"/>
      <c r="BN105" s="243"/>
      <c r="BO105" s="243"/>
      <c r="BP105" s="243"/>
      <c r="BQ105" s="243"/>
      <c r="BR105" s="243"/>
      <c r="BS105" s="243"/>
      <c r="BT105" s="243"/>
      <c r="BU105" s="243"/>
      <c r="BV105" s="243"/>
      <c r="BW105" s="243"/>
      <c r="BX105" s="243"/>
      <c r="BY105" s="244"/>
      <c r="BZ105" s="244"/>
      <c r="CA105" s="244"/>
      <c r="CB105" s="244"/>
      <c r="CC105" s="244"/>
      <c r="CD105" s="244"/>
      <c r="CE105" s="244"/>
      <c r="CF105" s="244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8"/>
      <c r="CU105" s="157"/>
      <c r="CV105" s="158"/>
      <c r="CW105" s="158"/>
      <c r="CX105" s="157"/>
      <c r="CY105" s="158"/>
      <c r="CZ105" s="158"/>
      <c r="DA105" s="157"/>
      <c r="DB105" s="158"/>
      <c r="DC105" s="158"/>
      <c r="DD105" s="157"/>
      <c r="DE105" s="158"/>
      <c r="DF105" s="158"/>
      <c r="DG105" s="157"/>
      <c r="DH105" s="158"/>
      <c r="DI105" s="158"/>
    </row>
    <row r="106" spans="1:116" s="86" customFormat="1" ht="53.25" customHeight="1" x14ac:dyDescent="0.85">
      <c r="A106" s="460" t="s">
        <v>95</v>
      </c>
      <c r="B106" s="460" t="s">
        <v>107</v>
      </c>
      <c r="C106" s="460"/>
      <c r="D106" s="460"/>
      <c r="E106" s="460"/>
      <c r="F106" s="460"/>
      <c r="G106" s="460"/>
      <c r="H106" s="460"/>
      <c r="I106" s="460"/>
      <c r="J106" s="460"/>
      <c r="K106" s="460"/>
      <c r="L106" s="460"/>
      <c r="M106" s="460"/>
      <c r="N106" s="460"/>
      <c r="O106" s="460"/>
      <c r="P106" s="460"/>
      <c r="Q106" s="460"/>
      <c r="R106" s="460"/>
      <c r="S106" s="460"/>
      <c r="T106" s="487" t="s">
        <v>8</v>
      </c>
      <c r="U106" s="487"/>
      <c r="V106" s="215"/>
      <c r="W106" s="215"/>
      <c r="X106" s="215"/>
      <c r="Y106" s="215"/>
      <c r="Z106" s="215"/>
      <c r="AA106" s="215"/>
      <c r="AB106" s="215"/>
      <c r="AC106" s="334"/>
      <c r="AD106" s="215"/>
      <c r="AE106" s="335"/>
      <c r="AF106" s="215"/>
      <c r="AG106" s="215"/>
      <c r="AH106" s="215"/>
      <c r="AI106" s="215"/>
      <c r="AJ106" s="215"/>
      <c r="AK106" s="215"/>
      <c r="AL106" s="487" t="s">
        <v>9</v>
      </c>
      <c r="AM106" s="487"/>
      <c r="AN106" s="478" t="s">
        <v>10</v>
      </c>
      <c r="AO106" s="478"/>
      <c r="AP106" s="478"/>
      <c r="AQ106" s="478"/>
      <c r="AR106" s="478"/>
      <c r="AS106" s="478"/>
      <c r="AT106" s="478"/>
      <c r="AU106" s="478"/>
      <c r="AV106" s="478"/>
      <c r="AW106" s="478"/>
      <c r="AX106" s="478"/>
      <c r="AY106" s="478"/>
      <c r="AZ106" s="226"/>
      <c r="BA106" s="226"/>
      <c r="BB106" s="226"/>
      <c r="BC106" s="504" t="s">
        <v>34</v>
      </c>
      <c r="BD106" s="505"/>
      <c r="BE106" s="505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5"/>
      <c r="BV106" s="505"/>
      <c r="BW106" s="505"/>
      <c r="BX106" s="505"/>
      <c r="BY106" s="505"/>
      <c r="BZ106" s="506"/>
      <c r="CA106" s="502" t="s">
        <v>22</v>
      </c>
      <c r="CB106" s="503"/>
      <c r="CC106" s="490" t="s">
        <v>96</v>
      </c>
      <c r="CD106" s="490"/>
      <c r="CE106" s="490"/>
      <c r="CF106" s="490"/>
      <c r="CO106" s="103"/>
      <c r="CP106" s="95"/>
      <c r="CQ106" s="95"/>
      <c r="CR106" s="103"/>
      <c r="CS106" s="95"/>
      <c r="CT106" s="95"/>
      <c r="CU106" s="103"/>
      <c r="CV106" s="95"/>
      <c r="CW106" s="95"/>
      <c r="CX106" s="103"/>
      <c r="CY106" s="95"/>
      <c r="CZ106" s="95"/>
      <c r="DA106" s="103"/>
      <c r="DB106" s="95"/>
      <c r="DC106" s="95"/>
      <c r="DD106" s="103"/>
      <c r="DE106" s="95"/>
      <c r="DF106" s="95"/>
      <c r="DG106" s="103"/>
      <c r="DH106" s="95"/>
      <c r="DI106" s="95"/>
      <c r="DJ106" s="103"/>
      <c r="DK106" s="95"/>
      <c r="DL106" s="95"/>
    </row>
    <row r="107" spans="1:116" s="86" customFormat="1" ht="48.75" customHeight="1" x14ac:dyDescent="0.85">
      <c r="A107" s="478"/>
      <c r="B107" s="460"/>
      <c r="C107" s="460"/>
      <c r="D107" s="460"/>
      <c r="E107" s="460"/>
      <c r="F107" s="460"/>
      <c r="G107" s="460"/>
      <c r="H107" s="460"/>
      <c r="I107" s="460"/>
      <c r="J107" s="460"/>
      <c r="K107" s="460"/>
      <c r="L107" s="460"/>
      <c r="M107" s="460"/>
      <c r="N107" s="460"/>
      <c r="O107" s="460"/>
      <c r="P107" s="460"/>
      <c r="Q107" s="460"/>
      <c r="R107" s="460"/>
      <c r="S107" s="460"/>
      <c r="T107" s="487"/>
      <c r="U107" s="487"/>
      <c r="V107" s="215"/>
      <c r="W107" s="215"/>
      <c r="X107" s="215"/>
      <c r="Y107" s="215"/>
      <c r="Z107" s="215"/>
      <c r="AA107" s="215"/>
      <c r="AB107" s="215"/>
      <c r="AC107" s="334"/>
      <c r="AD107" s="215"/>
      <c r="AE107" s="335"/>
      <c r="AF107" s="215"/>
      <c r="AG107" s="215"/>
      <c r="AH107" s="215"/>
      <c r="AI107" s="215"/>
      <c r="AJ107" s="215"/>
      <c r="AK107" s="215"/>
      <c r="AL107" s="487"/>
      <c r="AM107" s="487"/>
      <c r="AN107" s="487" t="s">
        <v>5</v>
      </c>
      <c r="AO107" s="487"/>
      <c r="AP107" s="487" t="s">
        <v>11</v>
      </c>
      <c r="AQ107" s="487"/>
      <c r="AR107" s="433" t="s">
        <v>12</v>
      </c>
      <c r="AS107" s="433"/>
      <c r="AT107" s="433"/>
      <c r="AU107" s="433"/>
      <c r="AV107" s="433"/>
      <c r="AW107" s="433"/>
      <c r="AX107" s="433"/>
      <c r="AY107" s="433"/>
      <c r="AZ107" s="214"/>
      <c r="BA107" s="214"/>
      <c r="BB107" s="214"/>
      <c r="BC107" s="433" t="s">
        <v>14</v>
      </c>
      <c r="BD107" s="433"/>
      <c r="BE107" s="433"/>
      <c r="BF107" s="433"/>
      <c r="BG107" s="433"/>
      <c r="BH107" s="433"/>
      <c r="BI107" s="433" t="s">
        <v>15</v>
      </c>
      <c r="BJ107" s="433"/>
      <c r="BK107" s="433"/>
      <c r="BL107" s="433"/>
      <c r="BM107" s="433"/>
      <c r="BN107" s="433"/>
      <c r="BO107" s="433" t="s">
        <v>16</v>
      </c>
      <c r="BP107" s="433"/>
      <c r="BQ107" s="433"/>
      <c r="BR107" s="433"/>
      <c r="BS107" s="433"/>
      <c r="BT107" s="433"/>
      <c r="BU107" s="433" t="s">
        <v>139</v>
      </c>
      <c r="BV107" s="433"/>
      <c r="BW107" s="433"/>
      <c r="BX107" s="433"/>
      <c r="BY107" s="433"/>
      <c r="BZ107" s="433"/>
      <c r="CA107" s="502"/>
      <c r="CB107" s="503"/>
      <c r="CC107" s="490"/>
      <c r="CD107" s="490"/>
      <c r="CE107" s="490"/>
      <c r="CF107" s="490"/>
      <c r="CO107" s="103"/>
      <c r="CP107" s="95"/>
      <c r="CQ107" s="95"/>
      <c r="CR107" s="103"/>
      <c r="CS107" s="95"/>
      <c r="CT107" s="95"/>
      <c r="CU107" s="103"/>
      <c r="CV107" s="95"/>
      <c r="CW107" s="95"/>
      <c r="CX107" s="103"/>
      <c r="CY107" s="95"/>
      <c r="CZ107" s="95"/>
      <c r="DA107" s="103"/>
      <c r="DB107" s="95"/>
      <c r="DC107" s="95"/>
      <c r="DD107" s="103"/>
      <c r="DE107" s="95"/>
      <c r="DF107" s="95"/>
      <c r="DG107" s="103"/>
      <c r="DH107" s="95"/>
      <c r="DI107" s="95"/>
      <c r="DJ107" s="103"/>
      <c r="DK107" s="95"/>
      <c r="DL107" s="95"/>
    </row>
    <row r="108" spans="1:116" s="86" customFormat="1" ht="105.75" customHeight="1" x14ac:dyDescent="0.85">
      <c r="A108" s="478"/>
      <c r="B108" s="460"/>
      <c r="C108" s="460"/>
      <c r="D108" s="460"/>
      <c r="E108" s="460"/>
      <c r="F108" s="460"/>
      <c r="G108" s="460"/>
      <c r="H108" s="460"/>
      <c r="I108" s="460"/>
      <c r="J108" s="460"/>
      <c r="K108" s="460"/>
      <c r="L108" s="460"/>
      <c r="M108" s="460"/>
      <c r="N108" s="460"/>
      <c r="O108" s="460"/>
      <c r="P108" s="460"/>
      <c r="Q108" s="460"/>
      <c r="R108" s="460"/>
      <c r="S108" s="460"/>
      <c r="T108" s="487"/>
      <c r="U108" s="487"/>
      <c r="V108" s="215"/>
      <c r="W108" s="215"/>
      <c r="X108" s="215"/>
      <c r="Y108" s="215"/>
      <c r="Z108" s="215"/>
      <c r="AA108" s="215"/>
      <c r="AB108" s="215"/>
      <c r="AC108" s="334"/>
      <c r="AD108" s="215"/>
      <c r="AE108" s="335"/>
      <c r="AF108" s="215"/>
      <c r="AG108" s="215"/>
      <c r="AH108" s="215"/>
      <c r="AI108" s="215"/>
      <c r="AJ108" s="215"/>
      <c r="AK108" s="215"/>
      <c r="AL108" s="487"/>
      <c r="AM108" s="487"/>
      <c r="AN108" s="487"/>
      <c r="AO108" s="487"/>
      <c r="AP108" s="487"/>
      <c r="AQ108" s="487"/>
      <c r="AR108" s="487" t="s">
        <v>13</v>
      </c>
      <c r="AS108" s="487"/>
      <c r="AT108" s="487" t="s">
        <v>97</v>
      </c>
      <c r="AU108" s="487"/>
      <c r="AV108" s="487" t="s">
        <v>98</v>
      </c>
      <c r="AW108" s="487"/>
      <c r="AX108" s="487" t="s">
        <v>70</v>
      </c>
      <c r="AY108" s="487"/>
      <c r="AZ108" s="453" t="s">
        <v>254</v>
      </c>
      <c r="BA108" s="453"/>
      <c r="BB108" s="453"/>
      <c r="BC108" s="453" t="s">
        <v>280</v>
      </c>
      <c r="BD108" s="433"/>
      <c r="BE108" s="433"/>
      <c r="BF108" s="453" t="s">
        <v>271</v>
      </c>
      <c r="BG108" s="433"/>
      <c r="BH108" s="433"/>
      <c r="BI108" s="453" t="s">
        <v>153</v>
      </c>
      <c r="BJ108" s="433"/>
      <c r="BK108" s="433"/>
      <c r="BL108" s="453" t="s">
        <v>270</v>
      </c>
      <c r="BM108" s="433"/>
      <c r="BN108" s="433"/>
      <c r="BO108" s="453" t="s">
        <v>154</v>
      </c>
      <c r="BP108" s="433"/>
      <c r="BQ108" s="433"/>
      <c r="BR108" s="453" t="s">
        <v>272</v>
      </c>
      <c r="BS108" s="433"/>
      <c r="BT108" s="433"/>
      <c r="BU108" s="453" t="s">
        <v>273</v>
      </c>
      <c r="BV108" s="433"/>
      <c r="BW108" s="433"/>
      <c r="BX108" s="453" t="s">
        <v>320</v>
      </c>
      <c r="BY108" s="433"/>
      <c r="BZ108" s="433"/>
      <c r="CA108" s="502"/>
      <c r="CB108" s="503"/>
      <c r="CC108" s="490"/>
      <c r="CD108" s="490"/>
      <c r="CE108" s="490"/>
      <c r="CF108" s="490"/>
      <c r="CO108" s="103"/>
      <c r="CP108" s="95"/>
      <c r="CQ108" s="95"/>
      <c r="CR108" s="103"/>
      <c r="CS108" s="95"/>
      <c r="CT108" s="95"/>
      <c r="CU108" s="103"/>
      <c r="CV108" s="95"/>
      <c r="CW108" s="95"/>
      <c r="CX108" s="103"/>
      <c r="CY108" s="95"/>
      <c r="CZ108" s="95"/>
      <c r="DA108" s="103"/>
      <c r="DB108" s="95"/>
      <c r="DC108" s="95"/>
      <c r="DD108" s="103"/>
      <c r="DE108" s="95"/>
      <c r="DF108" s="95"/>
      <c r="DG108" s="103"/>
      <c r="DH108" s="95"/>
      <c r="DI108" s="95"/>
      <c r="DJ108" s="103"/>
      <c r="DK108" s="95"/>
      <c r="DL108" s="95"/>
    </row>
    <row r="109" spans="1:116" s="86" customFormat="1" ht="290.10000000000002" customHeight="1" x14ac:dyDescent="0.85">
      <c r="A109" s="478"/>
      <c r="B109" s="460"/>
      <c r="C109" s="460"/>
      <c r="D109" s="460"/>
      <c r="E109" s="460"/>
      <c r="F109" s="460"/>
      <c r="G109" s="460"/>
      <c r="H109" s="460"/>
      <c r="I109" s="460"/>
      <c r="J109" s="460"/>
      <c r="K109" s="460"/>
      <c r="L109" s="460"/>
      <c r="M109" s="460"/>
      <c r="N109" s="460"/>
      <c r="O109" s="460"/>
      <c r="P109" s="460"/>
      <c r="Q109" s="460"/>
      <c r="R109" s="460"/>
      <c r="S109" s="460"/>
      <c r="T109" s="487"/>
      <c r="U109" s="487"/>
      <c r="V109" s="215"/>
      <c r="W109" s="215"/>
      <c r="X109" s="215"/>
      <c r="Y109" s="215"/>
      <c r="Z109" s="215"/>
      <c r="AA109" s="215"/>
      <c r="AB109" s="215"/>
      <c r="AC109" s="334"/>
      <c r="AD109" s="215"/>
      <c r="AE109" s="335"/>
      <c r="AF109" s="215"/>
      <c r="AG109" s="215"/>
      <c r="AH109" s="215"/>
      <c r="AI109" s="215"/>
      <c r="AJ109" s="215"/>
      <c r="AK109" s="215"/>
      <c r="AL109" s="487"/>
      <c r="AM109" s="487"/>
      <c r="AN109" s="487"/>
      <c r="AO109" s="487"/>
      <c r="AP109" s="487"/>
      <c r="AQ109" s="487"/>
      <c r="AR109" s="487"/>
      <c r="AS109" s="487"/>
      <c r="AT109" s="487"/>
      <c r="AU109" s="487"/>
      <c r="AV109" s="487"/>
      <c r="AW109" s="487"/>
      <c r="AX109" s="487"/>
      <c r="AY109" s="487"/>
      <c r="AZ109" s="215" t="s">
        <v>3</v>
      </c>
      <c r="BA109" s="215" t="s">
        <v>17</v>
      </c>
      <c r="BB109" s="215" t="s">
        <v>18</v>
      </c>
      <c r="BC109" s="215" t="s">
        <v>3</v>
      </c>
      <c r="BD109" s="215" t="s">
        <v>17</v>
      </c>
      <c r="BE109" s="216" t="s">
        <v>18</v>
      </c>
      <c r="BF109" s="215" t="s">
        <v>3</v>
      </c>
      <c r="BG109" s="215" t="s">
        <v>17</v>
      </c>
      <c r="BH109" s="216" t="s">
        <v>18</v>
      </c>
      <c r="BI109" s="215" t="s">
        <v>3</v>
      </c>
      <c r="BJ109" s="215" t="s">
        <v>17</v>
      </c>
      <c r="BK109" s="216" t="s">
        <v>18</v>
      </c>
      <c r="BL109" s="215" t="s">
        <v>3</v>
      </c>
      <c r="BM109" s="215" t="s">
        <v>17</v>
      </c>
      <c r="BN109" s="216" t="s">
        <v>18</v>
      </c>
      <c r="BO109" s="215" t="s">
        <v>3</v>
      </c>
      <c r="BP109" s="215" t="s">
        <v>17</v>
      </c>
      <c r="BQ109" s="216" t="s">
        <v>18</v>
      </c>
      <c r="BR109" s="215" t="s">
        <v>3</v>
      </c>
      <c r="BS109" s="215" t="s">
        <v>17</v>
      </c>
      <c r="BT109" s="216" t="s">
        <v>18</v>
      </c>
      <c r="BU109" s="215" t="s">
        <v>3</v>
      </c>
      <c r="BV109" s="215" t="s">
        <v>17</v>
      </c>
      <c r="BW109" s="216" t="s">
        <v>18</v>
      </c>
      <c r="BX109" s="215" t="s">
        <v>3</v>
      </c>
      <c r="BY109" s="215" t="s">
        <v>17</v>
      </c>
      <c r="BZ109" s="216" t="s">
        <v>18</v>
      </c>
      <c r="CA109" s="502"/>
      <c r="CB109" s="503"/>
      <c r="CC109" s="490"/>
      <c r="CD109" s="490"/>
      <c r="CE109" s="490"/>
      <c r="CF109" s="490"/>
      <c r="CO109" s="103"/>
      <c r="CP109" s="95"/>
      <c r="CQ109" s="95"/>
      <c r="CR109" s="103"/>
      <c r="CS109" s="95"/>
      <c r="CT109" s="95"/>
      <c r="CU109" s="103"/>
      <c r="CV109" s="95"/>
      <c r="CW109" s="95"/>
      <c r="CX109" s="103"/>
      <c r="CY109" s="95"/>
      <c r="CZ109" s="95"/>
      <c r="DA109" s="103"/>
      <c r="DB109" s="95"/>
      <c r="DC109" s="95"/>
      <c r="DD109" s="103"/>
      <c r="DE109" s="95"/>
      <c r="DF109" s="95"/>
      <c r="DG109" s="103"/>
      <c r="DH109" s="95"/>
      <c r="DI109" s="95"/>
      <c r="DJ109" s="103"/>
      <c r="DK109" s="95"/>
      <c r="DL109" s="95"/>
    </row>
    <row r="110" spans="1:116" s="109" customFormat="1" ht="60.75" customHeight="1" x14ac:dyDescent="0.9">
      <c r="A110" s="339" t="s">
        <v>33</v>
      </c>
      <c r="B110" s="463" t="s">
        <v>104</v>
      </c>
      <c r="C110" s="463"/>
      <c r="D110" s="463"/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463"/>
      <c r="P110" s="463"/>
      <c r="Q110" s="463"/>
      <c r="R110" s="463"/>
      <c r="S110" s="463"/>
      <c r="T110" s="464"/>
      <c r="U110" s="464"/>
      <c r="V110" s="247"/>
      <c r="W110" s="247"/>
      <c r="X110" s="247"/>
      <c r="Y110" s="247"/>
      <c r="Z110" s="247"/>
      <c r="AA110" s="247"/>
      <c r="AB110" s="247"/>
      <c r="AC110" s="350"/>
      <c r="AD110" s="247"/>
      <c r="AE110" s="351"/>
      <c r="AF110" s="247"/>
      <c r="AG110" s="247"/>
      <c r="AH110" s="247"/>
      <c r="AI110" s="247"/>
      <c r="AJ110" s="247"/>
      <c r="AK110" s="247"/>
      <c r="AL110" s="464"/>
      <c r="AM110" s="464"/>
      <c r="AN110" s="464"/>
      <c r="AO110" s="464"/>
      <c r="AP110" s="464"/>
      <c r="AQ110" s="464"/>
      <c r="AR110" s="464"/>
      <c r="AS110" s="464"/>
      <c r="AT110" s="464"/>
      <c r="AU110" s="464"/>
      <c r="AV110" s="464"/>
      <c r="AW110" s="464"/>
      <c r="AX110" s="464"/>
      <c r="AY110" s="464"/>
      <c r="AZ110" s="247"/>
      <c r="BA110" s="247"/>
      <c r="BB110" s="247"/>
      <c r="BC110" s="247"/>
      <c r="BD110" s="247"/>
      <c r="BE110" s="230"/>
      <c r="BF110" s="247"/>
      <c r="BG110" s="247"/>
      <c r="BH110" s="230"/>
      <c r="BI110" s="247"/>
      <c r="BJ110" s="247"/>
      <c r="BK110" s="230"/>
      <c r="BL110" s="247"/>
      <c r="BM110" s="247"/>
      <c r="BN110" s="230"/>
      <c r="BO110" s="247"/>
      <c r="BP110" s="247"/>
      <c r="BQ110" s="230"/>
      <c r="BR110" s="247"/>
      <c r="BS110" s="247"/>
      <c r="BT110" s="230"/>
      <c r="BU110" s="247"/>
      <c r="BV110" s="247"/>
      <c r="BW110" s="230"/>
      <c r="BX110" s="247"/>
      <c r="BY110" s="247"/>
      <c r="BZ110" s="230"/>
      <c r="CA110" s="540"/>
      <c r="CB110" s="541"/>
      <c r="CC110" s="452"/>
      <c r="CD110" s="452"/>
      <c r="CE110" s="452"/>
      <c r="CF110" s="452"/>
      <c r="CI110" s="109">
        <f t="shared" si="14"/>
        <v>0</v>
      </c>
      <c r="CJ110" s="109" t="str">
        <f t="shared" si="311"/>
        <v>ОК</v>
      </c>
      <c r="CK110" s="109">
        <f t="shared" si="15"/>
        <v>0</v>
      </c>
      <c r="CL110" s="109">
        <f t="shared" si="312"/>
        <v>0</v>
      </c>
      <c r="CM110" s="109" t="str">
        <f t="shared" si="16"/>
        <v>ОК</v>
      </c>
      <c r="CN110" s="110" t="e">
        <f t="shared" si="17"/>
        <v>#DIV/0!</v>
      </c>
      <c r="CO110" s="135" t="e">
        <f t="shared" ref="CO110:CO117" si="313">BC110/BD110</f>
        <v>#DIV/0!</v>
      </c>
      <c r="CP110" s="111"/>
      <c r="CQ110" s="111"/>
      <c r="CR110" s="135" t="e">
        <f t="shared" si="20"/>
        <v>#DIV/0!</v>
      </c>
      <c r="CS110" s="111"/>
      <c r="CT110" s="111"/>
      <c r="CU110" s="135" t="e">
        <f t="shared" si="22"/>
        <v>#DIV/0!</v>
      </c>
      <c r="CV110" s="111"/>
      <c r="CW110" s="111"/>
      <c r="CX110" s="135" t="e">
        <f t="shared" si="24"/>
        <v>#DIV/0!</v>
      </c>
      <c r="CY110" s="111"/>
      <c r="CZ110" s="111"/>
      <c r="DA110" s="135" t="e">
        <f t="shared" ref="DA110:DA117" si="314">BO110/BP110</f>
        <v>#DIV/0!</v>
      </c>
      <c r="DB110" s="111"/>
      <c r="DC110" s="111"/>
      <c r="DD110" s="135" t="e">
        <f t="shared" si="27"/>
        <v>#DIV/0!</v>
      </c>
      <c r="DE110" s="111"/>
      <c r="DF110" s="111"/>
      <c r="DG110" s="135" t="e">
        <f t="shared" si="29"/>
        <v>#DIV/0!</v>
      </c>
      <c r="DH110" s="111"/>
      <c r="DI110" s="111"/>
      <c r="DJ110" s="135" t="e">
        <f t="shared" si="31"/>
        <v>#DIV/0!</v>
      </c>
      <c r="DK110" s="111"/>
      <c r="DL110" s="111"/>
    </row>
    <row r="111" spans="1:116" s="97" customFormat="1" ht="114.75" customHeight="1" x14ac:dyDescent="0.9">
      <c r="A111" s="342" t="s">
        <v>67</v>
      </c>
      <c r="B111" s="432" t="s">
        <v>200</v>
      </c>
      <c r="C111" s="432"/>
      <c r="D111" s="432"/>
      <c r="E111" s="432"/>
      <c r="F111" s="432"/>
      <c r="G111" s="432"/>
      <c r="H111" s="432"/>
      <c r="I111" s="432"/>
      <c r="J111" s="432"/>
      <c r="K111" s="432"/>
      <c r="L111" s="432"/>
      <c r="M111" s="432"/>
      <c r="N111" s="432"/>
      <c r="O111" s="432"/>
      <c r="P111" s="432"/>
      <c r="Q111" s="432"/>
      <c r="R111" s="432"/>
      <c r="S111" s="432"/>
      <c r="T111" s="433"/>
      <c r="U111" s="433"/>
      <c r="V111" s="214"/>
      <c r="W111" s="214"/>
      <c r="X111" s="214"/>
      <c r="Y111" s="214"/>
      <c r="Z111" s="214"/>
      <c r="AA111" s="214"/>
      <c r="AB111" s="214"/>
      <c r="AC111" s="224"/>
      <c r="AD111" s="214"/>
      <c r="AE111" s="225">
        <v>1</v>
      </c>
      <c r="AF111" s="214"/>
      <c r="AG111" s="214"/>
      <c r="AH111" s="214"/>
      <c r="AI111" s="214"/>
      <c r="AJ111" s="214"/>
      <c r="AK111" s="214"/>
      <c r="AL111" s="433" t="s">
        <v>223</v>
      </c>
      <c r="AM111" s="433"/>
      <c r="AN111" s="433" t="s">
        <v>332</v>
      </c>
      <c r="AO111" s="433"/>
      <c r="AP111" s="433" t="s">
        <v>192</v>
      </c>
      <c r="AQ111" s="433"/>
      <c r="AR111" s="433" t="s">
        <v>217</v>
      </c>
      <c r="AS111" s="433"/>
      <c r="AT111" s="433"/>
      <c r="AU111" s="433"/>
      <c r="AV111" s="433"/>
      <c r="AW111" s="433"/>
      <c r="AX111" s="433" t="s">
        <v>218</v>
      </c>
      <c r="AY111" s="433"/>
      <c r="AZ111" s="214"/>
      <c r="BA111" s="214"/>
      <c r="BB111" s="214"/>
      <c r="BC111" s="214"/>
      <c r="BD111" s="214"/>
      <c r="BE111" s="223"/>
      <c r="BF111" s="214" t="s">
        <v>332</v>
      </c>
      <c r="BG111" s="214" t="s">
        <v>192</v>
      </c>
      <c r="BH111" s="223"/>
      <c r="BI111" s="214"/>
      <c r="BJ111" s="214"/>
      <c r="BK111" s="223"/>
      <c r="BL111" s="214"/>
      <c r="BM111" s="214"/>
      <c r="BN111" s="223"/>
      <c r="BO111" s="214"/>
      <c r="BP111" s="214"/>
      <c r="BQ111" s="223"/>
      <c r="BR111" s="214"/>
      <c r="BS111" s="214"/>
      <c r="BT111" s="223"/>
      <c r="BU111" s="214"/>
      <c r="BV111" s="214"/>
      <c r="BW111" s="223"/>
      <c r="BX111" s="214"/>
      <c r="BY111" s="214"/>
      <c r="BZ111" s="223"/>
      <c r="CA111" s="539"/>
      <c r="CB111" s="539"/>
      <c r="CC111" s="462" t="s">
        <v>490</v>
      </c>
      <c r="CD111" s="462"/>
      <c r="CE111" s="462"/>
      <c r="CF111" s="462"/>
      <c r="CI111" s="86" t="e">
        <f t="shared" ref="CI111:CI113" si="315">BC111+BF111+BI111+BL111+BO111+BR111+BU111+BX111</f>
        <v>#VALUE!</v>
      </c>
      <c r="CJ111" s="97" t="e">
        <f>IF(AN111=CI111,"ОК","Ошибка")</f>
        <v>#VALUE!</v>
      </c>
      <c r="CK111" s="97" t="e">
        <f t="shared" ref="CK111:CK113" si="316">BD111+BG111+BJ111+BM111+BP111+BS111+BV111+BY111</f>
        <v>#VALUE!</v>
      </c>
      <c r="CL111" s="97" t="e">
        <f t="shared" si="312"/>
        <v>#VALUE!</v>
      </c>
      <c r="CM111" s="97" t="e">
        <f t="shared" ref="CM111:CM113" si="317">IF(CK111=CL111,"ОК","Ошибка")</f>
        <v>#VALUE!</v>
      </c>
      <c r="CN111" s="98" t="e">
        <f t="shared" ref="CN111:CN113" si="318">AN111/AP111</f>
        <v>#VALUE!</v>
      </c>
      <c r="CO111" s="136" t="e">
        <f t="shared" si="313"/>
        <v>#DIV/0!</v>
      </c>
      <c r="CP111" s="99">
        <f t="shared" ref="CP111:CP113" si="319">BE111</f>
        <v>0</v>
      </c>
      <c r="CQ111" s="99">
        <f t="shared" ref="CQ111:CQ113" si="320">BC111/40</f>
        <v>0</v>
      </c>
      <c r="CR111" s="136" t="e">
        <f t="shared" ref="CR111:CR113" si="321">BF111/BG111</f>
        <v>#VALUE!</v>
      </c>
      <c r="CS111" s="99">
        <f t="shared" ref="CS111:CS113" si="322">BH111</f>
        <v>0</v>
      </c>
      <c r="CT111" s="99" t="e">
        <f t="shared" ref="CT111:CT113" si="323">BF111/40</f>
        <v>#VALUE!</v>
      </c>
      <c r="CU111" s="136" t="e">
        <f t="shared" ref="CU111:CU113" si="324">BI111/BJ111</f>
        <v>#DIV/0!</v>
      </c>
      <c r="CV111" s="99">
        <f t="shared" ref="CV111:CV113" si="325">BK111</f>
        <v>0</v>
      </c>
      <c r="CW111" s="99">
        <f t="shared" ref="CW111:CW113" si="326">BI111/40</f>
        <v>0</v>
      </c>
      <c r="CX111" s="136" t="e">
        <f t="shared" ref="CX111:CX113" si="327">BL111/BM111</f>
        <v>#DIV/0!</v>
      </c>
      <c r="CY111" s="99">
        <f t="shared" ref="CY111:CY113" si="328">BN111</f>
        <v>0</v>
      </c>
      <c r="CZ111" s="99">
        <f t="shared" ref="CZ111:CZ113" si="329">BL111/40</f>
        <v>0</v>
      </c>
      <c r="DA111" s="136" t="e">
        <f t="shared" si="314"/>
        <v>#DIV/0!</v>
      </c>
      <c r="DB111" s="99">
        <f t="shared" ref="DB111:DB113" si="330">BQ111</f>
        <v>0</v>
      </c>
      <c r="DC111" s="99">
        <f t="shared" ref="DC111:DC113" si="331">BO111/40</f>
        <v>0</v>
      </c>
      <c r="DD111" s="136" t="e">
        <f t="shared" ref="DD111:DD113" si="332">BR111/BS111</f>
        <v>#DIV/0!</v>
      </c>
      <c r="DE111" s="99">
        <f t="shared" ref="DE111:DE113" si="333">BT111</f>
        <v>0</v>
      </c>
      <c r="DF111" s="99">
        <f t="shared" ref="DF111:DF113" si="334">BR111/40</f>
        <v>0</v>
      </c>
      <c r="DG111" s="136" t="e">
        <f t="shared" ref="DG111:DG113" si="335">BU111/BV111</f>
        <v>#DIV/0!</v>
      </c>
      <c r="DH111" s="99">
        <f t="shared" ref="DH111:DH113" si="336">BW111</f>
        <v>0</v>
      </c>
      <c r="DI111" s="99">
        <f t="shared" ref="DI111:DI113" si="337">BU111/40</f>
        <v>0</v>
      </c>
      <c r="DJ111" s="136" t="e">
        <f t="shared" ref="DJ111:DJ113" si="338">BX111/BY111</f>
        <v>#DIV/0!</v>
      </c>
      <c r="DK111" s="99">
        <f t="shared" ref="DK111:DK113" si="339">BZ111</f>
        <v>0</v>
      </c>
      <c r="DL111" s="99">
        <f t="shared" ref="DL111:DL113" si="340">BX111/40</f>
        <v>0</v>
      </c>
    </row>
    <row r="112" spans="1:116" s="97" customFormat="1" ht="119.25" customHeight="1" x14ac:dyDescent="0.9">
      <c r="A112" s="342" t="s">
        <v>193</v>
      </c>
      <c r="B112" s="432" t="s">
        <v>453</v>
      </c>
      <c r="C112" s="432"/>
      <c r="D112" s="432"/>
      <c r="E112" s="432"/>
      <c r="F112" s="432"/>
      <c r="G112" s="432"/>
      <c r="H112" s="432"/>
      <c r="I112" s="432"/>
      <c r="J112" s="432"/>
      <c r="K112" s="432"/>
      <c r="L112" s="432"/>
      <c r="M112" s="432"/>
      <c r="N112" s="432"/>
      <c r="O112" s="432"/>
      <c r="P112" s="432"/>
      <c r="Q112" s="432"/>
      <c r="R112" s="432"/>
      <c r="S112" s="432"/>
      <c r="T112" s="433"/>
      <c r="U112" s="433"/>
      <c r="V112" s="214"/>
      <c r="W112" s="214"/>
      <c r="X112" s="214"/>
      <c r="Y112" s="214"/>
      <c r="Z112" s="214"/>
      <c r="AA112" s="214"/>
      <c r="AB112" s="214"/>
      <c r="AC112" s="224"/>
      <c r="AD112" s="214"/>
      <c r="AE112" s="225"/>
      <c r="AF112" s="214"/>
      <c r="AG112" s="214"/>
      <c r="AH112" s="214"/>
      <c r="AI112" s="214"/>
      <c r="AJ112" s="214">
        <v>1</v>
      </c>
      <c r="AK112" s="214"/>
      <c r="AL112" s="433" t="s">
        <v>370</v>
      </c>
      <c r="AM112" s="433"/>
      <c r="AN112" s="433" t="s">
        <v>332</v>
      </c>
      <c r="AO112" s="433"/>
      <c r="AP112" s="433" t="s">
        <v>192</v>
      </c>
      <c r="AQ112" s="433"/>
      <c r="AR112" s="433" t="s">
        <v>219</v>
      </c>
      <c r="AS112" s="433"/>
      <c r="AT112" s="433" t="s">
        <v>220</v>
      </c>
      <c r="AU112" s="433"/>
      <c r="AV112" s="433" t="s">
        <v>221</v>
      </c>
      <c r="AW112" s="433"/>
      <c r="AX112" s="433"/>
      <c r="AY112" s="433"/>
      <c r="AZ112" s="214"/>
      <c r="BA112" s="214"/>
      <c r="BB112" s="214"/>
      <c r="BC112" s="214"/>
      <c r="BD112" s="214"/>
      <c r="BE112" s="223"/>
      <c r="BF112" s="214"/>
      <c r="BG112" s="214"/>
      <c r="BH112" s="223"/>
      <c r="BI112" s="214"/>
      <c r="BJ112" s="214"/>
      <c r="BK112" s="223"/>
      <c r="BL112" s="214"/>
      <c r="BM112" s="214"/>
      <c r="BN112" s="223"/>
      <c r="BO112" s="214"/>
      <c r="BP112" s="214"/>
      <c r="BQ112" s="223"/>
      <c r="BR112" s="214"/>
      <c r="BS112" s="214"/>
      <c r="BT112" s="248"/>
      <c r="BU112" s="214" t="s">
        <v>332</v>
      </c>
      <c r="BV112" s="214" t="s">
        <v>192</v>
      </c>
      <c r="BW112" s="223"/>
      <c r="BX112" s="214"/>
      <c r="BY112" s="214"/>
      <c r="BZ112" s="248"/>
      <c r="CA112" s="539"/>
      <c r="CB112" s="539"/>
      <c r="CC112" s="453"/>
      <c r="CD112" s="453"/>
      <c r="CE112" s="453"/>
      <c r="CF112" s="453"/>
      <c r="CI112" s="86" t="e">
        <f t="shared" si="315"/>
        <v>#VALUE!</v>
      </c>
      <c r="CJ112" s="97" t="e">
        <f t="shared" si="311"/>
        <v>#VALUE!</v>
      </c>
      <c r="CK112" s="97" t="e">
        <f t="shared" si="316"/>
        <v>#VALUE!</v>
      </c>
      <c r="CL112" s="97" t="e">
        <f t="shared" si="312"/>
        <v>#VALUE!</v>
      </c>
      <c r="CM112" s="97" t="e">
        <f t="shared" si="317"/>
        <v>#VALUE!</v>
      </c>
      <c r="CN112" s="98" t="e">
        <f t="shared" si="318"/>
        <v>#VALUE!</v>
      </c>
      <c r="CO112" s="136" t="e">
        <f t="shared" si="313"/>
        <v>#DIV/0!</v>
      </c>
      <c r="CP112" s="99">
        <f t="shared" si="319"/>
        <v>0</v>
      </c>
      <c r="CQ112" s="99">
        <f t="shared" si="320"/>
        <v>0</v>
      </c>
      <c r="CR112" s="136" t="e">
        <f t="shared" si="321"/>
        <v>#DIV/0!</v>
      </c>
      <c r="CS112" s="99">
        <f t="shared" si="322"/>
        <v>0</v>
      </c>
      <c r="CT112" s="99">
        <f t="shared" si="323"/>
        <v>0</v>
      </c>
      <c r="CU112" s="136" t="e">
        <f t="shared" si="324"/>
        <v>#DIV/0!</v>
      </c>
      <c r="CV112" s="99">
        <f t="shared" si="325"/>
        <v>0</v>
      </c>
      <c r="CW112" s="99">
        <f t="shared" si="326"/>
        <v>0</v>
      </c>
      <c r="CX112" s="136" t="e">
        <f t="shared" si="327"/>
        <v>#DIV/0!</v>
      </c>
      <c r="CY112" s="99">
        <f t="shared" si="328"/>
        <v>0</v>
      </c>
      <c r="CZ112" s="99">
        <f t="shared" si="329"/>
        <v>0</v>
      </c>
      <c r="DA112" s="136" t="e">
        <f t="shared" si="314"/>
        <v>#DIV/0!</v>
      </c>
      <c r="DB112" s="99">
        <f t="shared" si="330"/>
        <v>0</v>
      </c>
      <c r="DC112" s="99">
        <f t="shared" si="331"/>
        <v>0</v>
      </c>
      <c r="DD112" s="136" t="e">
        <f t="shared" si="332"/>
        <v>#DIV/0!</v>
      </c>
      <c r="DE112" s="99">
        <f t="shared" si="333"/>
        <v>0</v>
      </c>
      <c r="DF112" s="99">
        <f t="shared" si="334"/>
        <v>0</v>
      </c>
      <c r="DG112" s="136" t="e">
        <f t="shared" si="335"/>
        <v>#VALUE!</v>
      </c>
      <c r="DH112" s="99">
        <f t="shared" si="336"/>
        <v>0</v>
      </c>
      <c r="DI112" s="99" t="e">
        <f t="shared" si="337"/>
        <v>#VALUE!</v>
      </c>
      <c r="DJ112" s="136" t="e">
        <f t="shared" si="338"/>
        <v>#DIV/0!</v>
      </c>
      <c r="DK112" s="99">
        <f t="shared" si="339"/>
        <v>0</v>
      </c>
      <c r="DL112" s="99">
        <f t="shared" si="340"/>
        <v>0</v>
      </c>
    </row>
    <row r="113" spans="1:116" s="97" customFormat="1" ht="57.95" customHeight="1" x14ac:dyDescent="0.9">
      <c r="A113" s="342" t="s">
        <v>194</v>
      </c>
      <c r="B113" s="454" t="s">
        <v>195</v>
      </c>
      <c r="C113" s="455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R113" s="455"/>
      <c r="S113" s="456"/>
      <c r="T113" s="450"/>
      <c r="U113" s="451"/>
      <c r="V113" s="214"/>
      <c r="W113" s="214"/>
      <c r="X113" s="214"/>
      <c r="Y113" s="214"/>
      <c r="Z113" s="214"/>
      <c r="AA113" s="214"/>
      <c r="AB113" s="214"/>
      <c r="AC113" s="224"/>
      <c r="AD113" s="214"/>
      <c r="AE113" s="225"/>
      <c r="AF113" s="214"/>
      <c r="AG113" s="214"/>
      <c r="AH113" s="214">
        <v>1</v>
      </c>
      <c r="AI113" s="214"/>
      <c r="AJ113" s="214"/>
      <c r="AK113" s="214"/>
      <c r="AL113" s="450" t="s">
        <v>415</v>
      </c>
      <c r="AM113" s="451"/>
      <c r="AN113" s="450" t="s">
        <v>333</v>
      </c>
      <c r="AO113" s="451"/>
      <c r="AP113" s="450" t="s">
        <v>227</v>
      </c>
      <c r="AQ113" s="451"/>
      <c r="AR113" s="450" t="s">
        <v>222</v>
      </c>
      <c r="AS113" s="451"/>
      <c r="AT113" s="450" t="s">
        <v>198</v>
      </c>
      <c r="AU113" s="451"/>
      <c r="AV113" s="450" t="s">
        <v>223</v>
      </c>
      <c r="AW113" s="451"/>
      <c r="AX113" s="450"/>
      <c r="AY113" s="451"/>
      <c r="AZ113" s="214"/>
      <c r="BA113" s="214"/>
      <c r="BB113" s="214"/>
      <c r="BC113" s="214"/>
      <c r="BD113" s="214"/>
      <c r="BE113" s="223"/>
      <c r="BF113" s="214"/>
      <c r="BG113" s="214"/>
      <c r="BH113" s="223"/>
      <c r="BI113" s="214"/>
      <c r="BJ113" s="214"/>
      <c r="BK113" s="223"/>
      <c r="BL113" s="214"/>
      <c r="BM113" s="214"/>
      <c r="BN113" s="223"/>
      <c r="BO113" s="214" t="s">
        <v>333</v>
      </c>
      <c r="BP113" s="214" t="s">
        <v>227</v>
      </c>
      <c r="BQ113" s="223"/>
      <c r="BR113" s="214"/>
      <c r="BS113" s="214"/>
      <c r="BT113" s="223"/>
      <c r="BU113" s="214"/>
      <c r="BV113" s="214"/>
      <c r="BW113" s="223"/>
      <c r="BX113" s="214"/>
      <c r="BY113" s="214"/>
      <c r="BZ113" s="223"/>
      <c r="CA113" s="542"/>
      <c r="CB113" s="543"/>
      <c r="CC113" s="447"/>
      <c r="CD113" s="448"/>
      <c r="CE113" s="448"/>
      <c r="CF113" s="449"/>
      <c r="CI113" s="86" t="e">
        <f t="shared" si="315"/>
        <v>#VALUE!</v>
      </c>
      <c r="CJ113" s="97" t="e">
        <f t="shared" si="311"/>
        <v>#VALUE!</v>
      </c>
      <c r="CK113" s="97" t="e">
        <f t="shared" si="316"/>
        <v>#VALUE!</v>
      </c>
      <c r="CL113" s="97" t="e">
        <f t="shared" si="312"/>
        <v>#VALUE!</v>
      </c>
      <c r="CM113" s="97" t="e">
        <f t="shared" si="317"/>
        <v>#VALUE!</v>
      </c>
      <c r="CN113" s="98" t="e">
        <f t="shared" si="318"/>
        <v>#VALUE!</v>
      </c>
      <c r="CO113" s="136" t="e">
        <f t="shared" si="313"/>
        <v>#DIV/0!</v>
      </c>
      <c r="CP113" s="99">
        <f t="shared" si="319"/>
        <v>0</v>
      </c>
      <c r="CQ113" s="99">
        <f t="shared" si="320"/>
        <v>0</v>
      </c>
      <c r="CR113" s="136" t="e">
        <f t="shared" si="321"/>
        <v>#DIV/0!</v>
      </c>
      <c r="CS113" s="99">
        <f t="shared" si="322"/>
        <v>0</v>
      </c>
      <c r="CT113" s="99">
        <f t="shared" si="323"/>
        <v>0</v>
      </c>
      <c r="CU113" s="136" t="e">
        <f t="shared" si="324"/>
        <v>#DIV/0!</v>
      </c>
      <c r="CV113" s="99">
        <f t="shared" si="325"/>
        <v>0</v>
      </c>
      <c r="CW113" s="99">
        <f t="shared" si="326"/>
        <v>0</v>
      </c>
      <c r="CX113" s="136" t="e">
        <f t="shared" si="327"/>
        <v>#DIV/0!</v>
      </c>
      <c r="CY113" s="99">
        <f t="shared" si="328"/>
        <v>0</v>
      </c>
      <c r="CZ113" s="99">
        <f t="shared" si="329"/>
        <v>0</v>
      </c>
      <c r="DA113" s="136" t="e">
        <f t="shared" si="314"/>
        <v>#VALUE!</v>
      </c>
      <c r="DB113" s="99">
        <f t="shared" si="330"/>
        <v>0</v>
      </c>
      <c r="DC113" s="99" t="e">
        <f t="shared" si="331"/>
        <v>#VALUE!</v>
      </c>
      <c r="DD113" s="136" t="e">
        <f t="shared" si="332"/>
        <v>#DIV/0!</v>
      </c>
      <c r="DE113" s="99">
        <f t="shared" si="333"/>
        <v>0</v>
      </c>
      <c r="DF113" s="99">
        <f t="shared" si="334"/>
        <v>0</v>
      </c>
      <c r="DG113" s="136" t="e">
        <f t="shared" si="335"/>
        <v>#DIV/0!</v>
      </c>
      <c r="DH113" s="99">
        <f t="shared" si="336"/>
        <v>0</v>
      </c>
      <c r="DI113" s="99">
        <f t="shared" si="337"/>
        <v>0</v>
      </c>
      <c r="DJ113" s="136" t="e">
        <f t="shared" si="338"/>
        <v>#DIV/0!</v>
      </c>
      <c r="DK113" s="99">
        <f t="shared" si="339"/>
        <v>0</v>
      </c>
      <c r="DL113" s="99">
        <f t="shared" si="340"/>
        <v>0</v>
      </c>
    </row>
    <row r="114" spans="1:116" s="149" customFormat="1" ht="57.95" customHeight="1" x14ac:dyDescent="0.9">
      <c r="A114" s="339" t="s">
        <v>419</v>
      </c>
      <c r="B114" s="463" t="s">
        <v>420</v>
      </c>
      <c r="C114" s="463"/>
      <c r="D114" s="463"/>
      <c r="E114" s="463"/>
      <c r="F114" s="463"/>
      <c r="G114" s="463"/>
      <c r="H114" s="463"/>
      <c r="I114" s="463"/>
      <c r="J114" s="463"/>
      <c r="K114" s="463"/>
      <c r="L114" s="463"/>
      <c r="M114" s="463"/>
      <c r="N114" s="463"/>
      <c r="O114" s="463"/>
      <c r="P114" s="463"/>
      <c r="Q114" s="463"/>
      <c r="R114" s="463"/>
      <c r="S114" s="463"/>
      <c r="T114" s="464"/>
      <c r="U114" s="464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464"/>
      <c r="AM114" s="464"/>
      <c r="AN114" s="464"/>
      <c r="AO114" s="464"/>
      <c r="AP114" s="464"/>
      <c r="AQ114" s="464"/>
      <c r="AR114" s="464"/>
      <c r="AS114" s="464"/>
      <c r="AT114" s="464"/>
      <c r="AU114" s="464"/>
      <c r="AV114" s="464"/>
      <c r="AW114" s="464"/>
      <c r="AX114" s="464"/>
      <c r="AY114" s="464"/>
      <c r="AZ114" s="247"/>
      <c r="BA114" s="247"/>
      <c r="BB114" s="230"/>
      <c r="BC114" s="247"/>
      <c r="BD114" s="247"/>
      <c r="BE114" s="230"/>
      <c r="BF114" s="247"/>
      <c r="BG114" s="247"/>
      <c r="BH114" s="230"/>
      <c r="BI114" s="247"/>
      <c r="BJ114" s="247"/>
      <c r="BK114" s="230"/>
      <c r="BL114" s="247"/>
      <c r="BM114" s="247"/>
      <c r="BN114" s="230"/>
      <c r="BO114" s="247"/>
      <c r="BP114" s="247"/>
      <c r="BQ114" s="247"/>
      <c r="BR114" s="247"/>
      <c r="BS114" s="247"/>
      <c r="BT114" s="230"/>
      <c r="BU114" s="247"/>
      <c r="BV114" s="247"/>
      <c r="BW114" s="230"/>
      <c r="BX114" s="540"/>
      <c r="BY114" s="540"/>
      <c r="BZ114" s="249"/>
      <c r="CA114" s="551"/>
      <c r="CB114" s="552"/>
      <c r="CC114" s="551"/>
      <c r="CD114" s="553"/>
      <c r="CE114" s="553"/>
      <c r="CF114" s="553"/>
      <c r="CG114" s="149" t="str">
        <f t="shared" ref="CG114" si="341">IF(AN114=CF114,"ОК","Ошибка")</f>
        <v>ОК</v>
      </c>
      <c r="CH114" s="149">
        <f t="shared" ref="CH114" si="342">BA114+BD114+BG114+BJ114+BM114+BP114+BS114+BV114</f>
        <v>0</v>
      </c>
      <c r="CI114" s="149">
        <f t="shared" ref="CI114" si="343">AR114+AT114+AV114+AX114</f>
        <v>0</v>
      </c>
      <c r="CJ114" s="149" t="str">
        <f t="shared" ref="CJ114" si="344">IF(CH114=CI114,"ОК","Ошибка")</f>
        <v>ОК</v>
      </c>
      <c r="CK114" s="150" t="e">
        <f t="shared" ref="CK114" si="345">AN114/AP114</f>
        <v>#DIV/0!</v>
      </c>
      <c r="CL114" s="151" t="e">
        <f t="shared" ref="CL114" si="346">AZ114/BA114</f>
        <v>#DIV/0!</v>
      </c>
      <c r="CM114" s="152">
        <f t="shared" ref="CM114" si="347">BB114</f>
        <v>0</v>
      </c>
      <c r="CN114" s="152">
        <f t="shared" ref="CN114" si="348">AZ114/40</f>
        <v>0</v>
      </c>
      <c r="CO114" s="151" t="e">
        <f t="shared" ref="CO114" si="349">BC114/BD114</f>
        <v>#DIV/0!</v>
      </c>
      <c r="CP114" s="152">
        <f t="shared" ref="CP114" si="350">BE114</f>
        <v>0</v>
      </c>
      <c r="CQ114" s="152">
        <f t="shared" ref="CQ114" si="351">BC114/40</f>
        <v>0</v>
      </c>
      <c r="CR114" s="151" t="e">
        <f t="shared" ref="CR114" si="352">BF114/BG114</f>
        <v>#DIV/0!</v>
      </c>
      <c r="CS114" s="152">
        <f t="shared" ref="CS114" si="353">BH114</f>
        <v>0</v>
      </c>
      <c r="CT114" s="152">
        <f t="shared" ref="CT114" si="354">BF114/40</f>
        <v>0</v>
      </c>
      <c r="CU114" s="151" t="e">
        <f t="shared" ref="CU114" si="355">BI114/BJ114</f>
        <v>#DIV/0!</v>
      </c>
      <c r="CV114" s="152">
        <f t="shared" ref="CV114" si="356">BK114</f>
        <v>0</v>
      </c>
      <c r="CW114" s="152">
        <f t="shared" ref="CW114" si="357">BI114/40</f>
        <v>0</v>
      </c>
      <c r="CX114" s="151" t="e">
        <f t="shared" ref="CX114" si="358">BL114/BM114</f>
        <v>#DIV/0!</v>
      </c>
      <c r="CY114" s="152">
        <f t="shared" ref="CY114" si="359">BN114</f>
        <v>0</v>
      </c>
      <c r="CZ114" s="152">
        <f t="shared" ref="CZ114" si="360">BL114/40</f>
        <v>0</v>
      </c>
      <c r="DA114" s="151" t="e">
        <f t="shared" ref="DA114" si="361">BO114/BP114</f>
        <v>#DIV/0!</v>
      </c>
      <c r="DB114" s="152">
        <f t="shared" ref="DB114" si="362">BQ114</f>
        <v>0</v>
      </c>
      <c r="DC114" s="152">
        <f t="shared" ref="DC114" si="363">BO114/40</f>
        <v>0</v>
      </c>
      <c r="DD114" s="151" t="e">
        <f t="shared" ref="DD114" si="364">BR114/BS114</f>
        <v>#DIV/0!</v>
      </c>
      <c r="DE114" s="152">
        <f t="shared" ref="DE114" si="365">BT114</f>
        <v>0</v>
      </c>
      <c r="DF114" s="152">
        <f t="shared" ref="DF114" si="366">BR114/40</f>
        <v>0</v>
      </c>
      <c r="DG114" s="151" t="e">
        <f t="shared" ref="DG114" si="367">BU114/BV114</f>
        <v>#DIV/0!</v>
      </c>
      <c r="DH114" s="152">
        <f t="shared" ref="DH114" si="368">BW114</f>
        <v>0</v>
      </c>
      <c r="DI114" s="152">
        <f t="shared" ref="DI114" si="369">BU114/40</f>
        <v>0</v>
      </c>
    </row>
    <row r="115" spans="1:116" s="97" customFormat="1" ht="57.95" customHeight="1" x14ac:dyDescent="0.85">
      <c r="A115" s="342" t="s">
        <v>69</v>
      </c>
      <c r="B115" s="432" t="s">
        <v>186</v>
      </c>
      <c r="C115" s="432"/>
      <c r="D115" s="432"/>
      <c r="E115" s="432"/>
      <c r="F115" s="432"/>
      <c r="G115" s="432"/>
      <c r="H115" s="432"/>
      <c r="I115" s="432"/>
      <c r="J115" s="432"/>
      <c r="K115" s="432"/>
      <c r="L115" s="432"/>
      <c r="M115" s="432"/>
      <c r="N115" s="432"/>
      <c r="O115" s="432"/>
      <c r="P115" s="432"/>
      <c r="Q115" s="432"/>
      <c r="R115" s="432"/>
      <c r="S115" s="432"/>
      <c r="T115" s="433"/>
      <c r="U115" s="433"/>
      <c r="V115" s="214"/>
      <c r="W115" s="214"/>
      <c r="X115" s="214"/>
      <c r="Y115" s="214"/>
      <c r="Z115" s="214"/>
      <c r="AA115" s="214"/>
      <c r="AB115" s="214"/>
      <c r="AC115" s="214"/>
      <c r="AD115" s="214">
        <v>1</v>
      </c>
      <c r="AE115" s="214">
        <v>1</v>
      </c>
      <c r="AF115" s="214">
        <v>1</v>
      </c>
      <c r="AG115" s="214">
        <v>1</v>
      </c>
      <c r="AH115" s="214">
        <v>1</v>
      </c>
      <c r="AI115" s="214">
        <v>1</v>
      </c>
      <c r="AJ115" s="214">
        <v>1</v>
      </c>
      <c r="AK115" s="214">
        <v>1</v>
      </c>
      <c r="AL115" s="433" t="s">
        <v>369</v>
      </c>
      <c r="AM115" s="433"/>
      <c r="AN115" s="433" t="s">
        <v>334</v>
      </c>
      <c r="AO115" s="433"/>
      <c r="AP115" s="433" t="s">
        <v>334</v>
      </c>
      <c r="AQ115" s="433"/>
      <c r="AR115" s="433" t="s">
        <v>223</v>
      </c>
      <c r="AS115" s="433"/>
      <c r="AT115" s="433"/>
      <c r="AU115" s="433"/>
      <c r="AV115" s="433" t="s">
        <v>336</v>
      </c>
      <c r="AW115" s="433"/>
      <c r="AX115" s="433"/>
      <c r="AY115" s="433"/>
      <c r="AZ115" s="214"/>
      <c r="BA115" s="214"/>
      <c r="BB115" s="214"/>
      <c r="BC115" s="214" t="s">
        <v>332</v>
      </c>
      <c r="BD115" s="214" t="s">
        <v>332</v>
      </c>
      <c r="BE115" s="223"/>
      <c r="BF115" s="214" t="s">
        <v>339</v>
      </c>
      <c r="BG115" s="214" t="s">
        <v>339</v>
      </c>
      <c r="BH115" s="223"/>
      <c r="BI115" s="214" t="s">
        <v>333</v>
      </c>
      <c r="BJ115" s="214" t="s">
        <v>333</v>
      </c>
      <c r="BK115" s="223"/>
      <c r="BL115" s="214" t="s">
        <v>340</v>
      </c>
      <c r="BM115" s="214" t="s">
        <v>340</v>
      </c>
      <c r="BN115" s="223"/>
      <c r="BO115" s="214" t="s">
        <v>333</v>
      </c>
      <c r="BP115" s="214" t="s">
        <v>333</v>
      </c>
      <c r="BQ115" s="223"/>
      <c r="BR115" s="214" t="s">
        <v>337</v>
      </c>
      <c r="BS115" s="214" t="s">
        <v>337</v>
      </c>
      <c r="BT115" s="223"/>
      <c r="BU115" s="214" t="s">
        <v>338</v>
      </c>
      <c r="BV115" s="214" t="s">
        <v>338</v>
      </c>
      <c r="BW115" s="223"/>
      <c r="BX115" s="214" t="s">
        <v>345</v>
      </c>
      <c r="BY115" s="214" t="s">
        <v>345</v>
      </c>
      <c r="BZ115" s="223"/>
      <c r="CA115" s="434"/>
      <c r="CB115" s="434"/>
      <c r="CC115" s="466" t="s">
        <v>390</v>
      </c>
      <c r="CD115" s="467"/>
      <c r="CE115" s="467"/>
      <c r="CF115" s="468"/>
      <c r="CI115" s="97" t="e">
        <f>BC115+BF115+BI115+BL115+BO115+BR115+BU115+BX115+AZ115</f>
        <v>#VALUE!</v>
      </c>
      <c r="CJ115" s="97" t="e">
        <f t="shared" si="311"/>
        <v>#VALUE!</v>
      </c>
      <c r="CK115" s="97" t="e">
        <f>BD115+BG115+BJ115+BM115+BP115+BS115+BV115+BY115+BA115</f>
        <v>#VALUE!</v>
      </c>
      <c r="CL115" s="97" t="e">
        <f t="shared" si="312"/>
        <v>#VALUE!</v>
      </c>
      <c r="CM115" s="97" t="e">
        <f t="shared" ref="CM115:CM117" si="370">IF(CK115=CL115,"ОК","Ошибка")</f>
        <v>#VALUE!</v>
      </c>
      <c r="CN115" s="98" t="e">
        <f t="shared" ref="CN115:CN117" si="371">AN115/AP115</f>
        <v>#VALUE!</v>
      </c>
      <c r="CO115" s="136" t="e">
        <f t="shared" si="313"/>
        <v>#VALUE!</v>
      </c>
      <c r="CP115" s="99">
        <f t="shared" ref="CP115:CP116" si="372">BE115</f>
        <v>0</v>
      </c>
      <c r="CQ115" s="99" t="e">
        <f t="shared" ref="CQ115:CQ116" si="373">BC115/40</f>
        <v>#VALUE!</v>
      </c>
      <c r="CR115" s="136" t="e">
        <f t="shared" ref="CR115:CR117" si="374">BF115/BG115</f>
        <v>#VALUE!</v>
      </c>
      <c r="CS115" s="99">
        <f t="shared" ref="CS115:CS116" si="375">BH115</f>
        <v>0</v>
      </c>
      <c r="CT115" s="99" t="e">
        <f t="shared" ref="CT115:CT116" si="376">BF115/40</f>
        <v>#VALUE!</v>
      </c>
      <c r="CU115" s="136" t="e">
        <f t="shared" ref="CU115:CU117" si="377">BI115/BJ115</f>
        <v>#VALUE!</v>
      </c>
      <c r="CV115" s="99">
        <f t="shared" ref="CV115:CV116" si="378">BK115</f>
        <v>0</v>
      </c>
      <c r="CW115" s="99" t="e">
        <f t="shared" ref="CW115:CW116" si="379">BI115/40</f>
        <v>#VALUE!</v>
      </c>
      <c r="CX115" s="136" t="e">
        <f t="shared" ref="CX115:CX117" si="380">BL115/BM115</f>
        <v>#VALUE!</v>
      </c>
      <c r="CY115" s="99">
        <f t="shared" ref="CY115:CY116" si="381">BN115</f>
        <v>0</v>
      </c>
      <c r="CZ115" s="99" t="e">
        <f t="shared" ref="CZ115:CZ116" si="382">BL115/40</f>
        <v>#VALUE!</v>
      </c>
      <c r="DA115" s="136" t="e">
        <f t="shared" si="314"/>
        <v>#VALUE!</v>
      </c>
      <c r="DB115" s="99">
        <f t="shared" ref="DB115:DB116" si="383">BQ115</f>
        <v>0</v>
      </c>
      <c r="DC115" s="99" t="e">
        <f t="shared" ref="DC115:DC116" si="384">BO115/40</f>
        <v>#VALUE!</v>
      </c>
      <c r="DD115" s="136" t="e">
        <f t="shared" ref="DD115:DD117" si="385">BR115/BS115</f>
        <v>#VALUE!</v>
      </c>
      <c r="DE115" s="99">
        <f t="shared" ref="DE115:DE116" si="386">BT115</f>
        <v>0</v>
      </c>
      <c r="DF115" s="99" t="e">
        <f t="shared" ref="DF115:DF116" si="387">BR115/40</f>
        <v>#VALUE!</v>
      </c>
      <c r="DG115" s="136" t="e">
        <f t="shared" ref="DG115:DG117" si="388">BU115/BV115</f>
        <v>#VALUE!</v>
      </c>
      <c r="DH115" s="99">
        <f t="shared" ref="DH115:DH116" si="389">BW115</f>
        <v>0</v>
      </c>
      <c r="DI115" s="99" t="e">
        <f t="shared" ref="DI115:DI116" si="390">BU115/40</f>
        <v>#VALUE!</v>
      </c>
      <c r="DJ115" s="136" t="e">
        <f t="shared" ref="DJ115:DJ117" si="391">BX115/BY115</f>
        <v>#VALUE!</v>
      </c>
      <c r="DK115" s="99">
        <f t="shared" ref="DK115:DK116" si="392">BZ115</f>
        <v>0</v>
      </c>
      <c r="DL115" s="99" t="e">
        <f t="shared" ref="DL115:DL116" si="393">BX115/40</f>
        <v>#VALUE!</v>
      </c>
    </row>
    <row r="116" spans="1:116" s="97" customFormat="1" ht="57.95" customHeight="1" x14ac:dyDescent="0.85">
      <c r="A116" s="342" t="s">
        <v>358</v>
      </c>
      <c r="B116" s="432" t="s">
        <v>187</v>
      </c>
      <c r="C116" s="432"/>
      <c r="D116" s="432"/>
      <c r="E116" s="432"/>
      <c r="F116" s="432"/>
      <c r="G116" s="432"/>
      <c r="H116" s="432"/>
      <c r="I116" s="432"/>
      <c r="J116" s="432"/>
      <c r="K116" s="432"/>
      <c r="L116" s="432"/>
      <c r="M116" s="432"/>
      <c r="N116" s="432"/>
      <c r="O116" s="432"/>
      <c r="P116" s="432"/>
      <c r="Q116" s="432"/>
      <c r="R116" s="432"/>
      <c r="S116" s="432"/>
      <c r="T116" s="433"/>
      <c r="U116" s="433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>
        <v>1</v>
      </c>
      <c r="AF116" s="214">
        <v>1</v>
      </c>
      <c r="AG116" s="214">
        <v>1</v>
      </c>
      <c r="AH116" s="214">
        <v>1</v>
      </c>
      <c r="AI116" s="214">
        <v>1</v>
      </c>
      <c r="AJ116" s="214"/>
      <c r="AK116" s="214">
        <v>1</v>
      </c>
      <c r="AL116" s="535" t="s">
        <v>371</v>
      </c>
      <c r="AM116" s="535"/>
      <c r="AN116" s="433" t="s">
        <v>335</v>
      </c>
      <c r="AO116" s="433"/>
      <c r="AP116" s="433" t="s">
        <v>335</v>
      </c>
      <c r="AQ116" s="433"/>
      <c r="AR116" s="433"/>
      <c r="AS116" s="433"/>
      <c r="AT116" s="433"/>
      <c r="AU116" s="433"/>
      <c r="AV116" s="433" t="s">
        <v>335</v>
      </c>
      <c r="AW116" s="433"/>
      <c r="AX116" s="433"/>
      <c r="AY116" s="433"/>
      <c r="AZ116" s="214"/>
      <c r="BA116" s="214"/>
      <c r="BB116" s="214"/>
      <c r="BC116" s="214" t="s">
        <v>338</v>
      </c>
      <c r="BD116" s="214" t="s">
        <v>338</v>
      </c>
      <c r="BE116" s="223"/>
      <c r="BF116" s="214" t="s">
        <v>338</v>
      </c>
      <c r="BG116" s="214" t="s">
        <v>338</v>
      </c>
      <c r="BH116" s="223"/>
      <c r="BI116" s="214" t="s">
        <v>338</v>
      </c>
      <c r="BJ116" s="214" t="s">
        <v>338</v>
      </c>
      <c r="BK116" s="223"/>
      <c r="BL116" s="214" t="s">
        <v>338</v>
      </c>
      <c r="BM116" s="214" t="s">
        <v>338</v>
      </c>
      <c r="BN116" s="223"/>
      <c r="BO116" s="214" t="s">
        <v>338</v>
      </c>
      <c r="BP116" s="214" t="s">
        <v>338</v>
      </c>
      <c r="BQ116" s="223"/>
      <c r="BR116" s="214" t="s">
        <v>338</v>
      </c>
      <c r="BS116" s="214" t="s">
        <v>338</v>
      </c>
      <c r="BT116" s="223"/>
      <c r="BU116" s="214" t="s">
        <v>345</v>
      </c>
      <c r="BV116" s="214" t="s">
        <v>345</v>
      </c>
      <c r="BW116" s="223"/>
      <c r="BX116" s="214" t="s">
        <v>218</v>
      </c>
      <c r="BY116" s="214" t="s">
        <v>218</v>
      </c>
      <c r="BZ116" s="223"/>
      <c r="CA116" s="434"/>
      <c r="CB116" s="434"/>
      <c r="CC116" s="469"/>
      <c r="CD116" s="470"/>
      <c r="CE116" s="470"/>
      <c r="CF116" s="471"/>
      <c r="CI116" s="97" t="e">
        <f t="shared" ref="CI116:CI117" si="394">BC116+BF116+BI116+BL116+BO116+BR116+BU116+BX116</f>
        <v>#VALUE!</v>
      </c>
      <c r="CJ116" s="97" t="e">
        <f t="shared" si="311"/>
        <v>#VALUE!</v>
      </c>
      <c r="CK116" s="97" t="e">
        <f t="shared" ref="CK116" si="395">BD116+BG116+BJ116+BM116+BP116+BS116+BV116+BY116</f>
        <v>#VALUE!</v>
      </c>
      <c r="CL116" s="97" t="e">
        <f t="shared" si="312"/>
        <v>#VALUE!</v>
      </c>
      <c r="CM116" s="97" t="e">
        <f t="shared" si="370"/>
        <v>#VALUE!</v>
      </c>
      <c r="CN116" s="98" t="e">
        <f t="shared" si="371"/>
        <v>#VALUE!</v>
      </c>
      <c r="CO116" s="136" t="e">
        <f t="shared" si="313"/>
        <v>#VALUE!</v>
      </c>
      <c r="CP116" s="99">
        <f t="shared" si="372"/>
        <v>0</v>
      </c>
      <c r="CQ116" s="99" t="e">
        <f t="shared" si="373"/>
        <v>#VALUE!</v>
      </c>
      <c r="CR116" s="136" t="e">
        <f t="shared" si="374"/>
        <v>#VALUE!</v>
      </c>
      <c r="CS116" s="99">
        <f t="shared" si="375"/>
        <v>0</v>
      </c>
      <c r="CT116" s="99" t="e">
        <f t="shared" si="376"/>
        <v>#VALUE!</v>
      </c>
      <c r="CU116" s="136" t="e">
        <f t="shared" si="377"/>
        <v>#VALUE!</v>
      </c>
      <c r="CV116" s="99">
        <f t="shared" si="378"/>
        <v>0</v>
      </c>
      <c r="CW116" s="99" t="e">
        <f t="shared" si="379"/>
        <v>#VALUE!</v>
      </c>
      <c r="CX116" s="136" t="e">
        <f t="shared" si="380"/>
        <v>#VALUE!</v>
      </c>
      <c r="CY116" s="99">
        <f t="shared" si="381"/>
        <v>0</v>
      </c>
      <c r="CZ116" s="99" t="e">
        <f t="shared" si="382"/>
        <v>#VALUE!</v>
      </c>
      <c r="DA116" s="136" t="e">
        <f t="shared" si="314"/>
        <v>#VALUE!</v>
      </c>
      <c r="DB116" s="99">
        <f t="shared" si="383"/>
        <v>0</v>
      </c>
      <c r="DC116" s="99" t="e">
        <f t="shared" si="384"/>
        <v>#VALUE!</v>
      </c>
      <c r="DD116" s="136" t="e">
        <f t="shared" si="385"/>
        <v>#VALUE!</v>
      </c>
      <c r="DE116" s="99">
        <f t="shared" si="386"/>
        <v>0</v>
      </c>
      <c r="DF116" s="99" t="e">
        <f t="shared" si="387"/>
        <v>#VALUE!</v>
      </c>
      <c r="DG116" s="136" t="e">
        <f t="shared" si="388"/>
        <v>#VALUE!</v>
      </c>
      <c r="DH116" s="99">
        <f t="shared" si="389"/>
        <v>0</v>
      </c>
      <c r="DI116" s="99" t="e">
        <f t="shared" si="390"/>
        <v>#VALUE!</v>
      </c>
      <c r="DJ116" s="136" t="e">
        <f t="shared" si="391"/>
        <v>#VALUE!</v>
      </c>
      <c r="DK116" s="99">
        <f t="shared" si="392"/>
        <v>0</v>
      </c>
      <c r="DL116" s="99" t="e">
        <f t="shared" si="393"/>
        <v>#VALUE!</v>
      </c>
    </row>
    <row r="117" spans="1:116" s="97" customFormat="1" ht="84.75" customHeight="1" x14ac:dyDescent="0.9">
      <c r="A117" s="342" t="s">
        <v>359</v>
      </c>
      <c r="B117" s="432" t="s">
        <v>454</v>
      </c>
      <c r="C117" s="432"/>
      <c r="D117" s="432"/>
      <c r="E117" s="432"/>
      <c r="F117" s="432"/>
      <c r="G117" s="432"/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3" t="s">
        <v>159</v>
      </c>
      <c r="U117" s="433"/>
      <c r="V117" s="214"/>
      <c r="W117" s="214"/>
      <c r="X117" s="214"/>
      <c r="Y117" s="214"/>
      <c r="Z117" s="214"/>
      <c r="AA117" s="214">
        <v>1</v>
      </c>
      <c r="AB117" s="214"/>
      <c r="AC117" s="214"/>
      <c r="AD117" s="214"/>
      <c r="AE117" s="214"/>
      <c r="AF117" s="214"/>
      <c r="AG117" s="214"/>
      <c r="AH117" s="214"/>
      <c r="AI117" s="214"/>
      <c r="AJ117" s="214"/>
      <c r="AK117" s="214"/>
      <c r="AL117" s="545"/>
      <c r="AM117" s="433"/>
      <c r="AN117" s="433" t="s">
        <v>341</v>
      </c>
      <c r="AO117" s="433"/>
      <c r="AP117" s="433" t="s">
        <v>342</v>
      </c>
      <c r="AQ117" s="433"/>
      <c r="AR117" s="433" t="s">
        <v>343</v>
      </c>
      <c r="AS117" s="433"/>
      <c r="AT117" s="433"/>
      <c r="AU117" s="433"/>
      <c r="AV117" s="433" t="s">
        <v>344</v>
      </c>
      <c r="AW117" s="433"/>
      <c r="AX117" s="433"/>
      <c r="AY117" s="433"/>
      <c r="AZ117" s="214"/>
      <c r="BA117" s="214"/>
      <c r="BB117" s="214"/>
      <c r="BC117" s="214"/>
      <c r="BD117" s="214"/>
      <c r="BE117" s="223"/>
      <c r="BF117" s="214"/>
      <c r="BG117" s="214"/>
      <c r="BH117" s="223"/>
      <c r="BI117" s="214"/>
      <c r="BJ117" s="214"/>
      <c r="BK117" s="223"/>
      <c r="BL117" s="214"/>
      <c r="BM117" s="214"/>
      <c r="BN117" s="223"/>
      <c r="BO117" s="222" t="s">
        <v>411</v>
      </c>
      <c r="BP117" s="222" t="s">
        <v>413</v>
      </c>
      <c r="BQ117" s="229"/>
      <c r="BR117" s="222" t="s">
        <v>396</v>
      </c>
      <c r="BS117" s="222" t="s">
        <v>412</v>
      </c>
      <c r="BT117" s="223"/>
      <c r="BU117" s="214"/>
      <c r="BV117" s="214"/>
      <c r="BW117" s="223"/>
      <c r="BX117" s="214"/>
      <c r="BY117" s="214"/>
      <c r="BZ117" s="223"/>
      <c r="CA117" s="539"/>
      <c r="CB117" s="539"/>
      <c r="CC117" s="547"/>
      <c r="CD117" s="547"/>
      <c r="CE117" s="547"/>
      <c r="CF117" s="547"/>
      <c r="CI117" s="97" t="e">
        <f t="shared" si="394"/>
        <v>#VALUE!</v>
      </c>
      <c r="CJ117" s="97" t="e">
        <f t="shared" si="311"/>
        <v>#VALUE!</v>
      </c>
      <c r="CK117" s="97" t="e">
        <f t="shared" ref="CK117" si="396">BD117+BG117+BJ117+BM117+BP117+BS117+BV117+BY117</f>
        <v>#VALUE!</v>
      </c>
      <c r="CL117" s="97" t="e">
        <f t="shared" si="312"/>
        <v>#VALUE!</v>
      </c>
      <c r="CM117" s="97" t="e">
        <f t="shared" si="370"/>
        <v>#VALUE!</v>
      </c>
      <c r="CN117" s="98" t="e">
        <f t="shared" si="371"/>
        <v>#VALUE!</v>
      </c>
      <c r="CO117" s="136" t="e">
        <f t="shared" si="313"/>
        <v>#DIV/0!</v>
      </c>
      <c r="CP117" s="99"/>
      <c r="CQ117" s="99"/>
      <c r="CR117" s="136" t="e">
        <f t="shared" si="374"/>
        <v>#DIV/0!</v>
      </c>
      <c r="CS117" s="99"/>
      <c r="CT117" s="99"/>
      <c r="CU117" s="136" t="e">
        <f t="shared" si="377"/>
        <v>#DIV/0!</v>
      </c>
      <c r="CV117" s="99"/>
      <c r="CW117" s="99"/>
      <c r="CX117" s="136" t="e">
        <f t="shared" si="380"/>
        <v>#DIV/0!</v>
      </c>
      <c r="CY117" s="99"/>
      <c r="CZ117" s="99"/>
      <c r="DA117" s="136" t="e">
        <f t="shared" si="314"/>
        <v>#VALUE!</v>
      </c>
      <c r="DB117" s="99"/>
      <c r="DC117" s="99"/>
      <c r="DD117" s="136" t="e">
        <f t="shared" si="385"/>
        <v>#VALUE!</v>
      </c>
      <c r="DE117" s="99"/>
      <c r="DF117" s="99"/>
      <c r="DG117" s="136" t="e">
        <f t="shared" si="388"/>
        <v>#DIV/0!</v>
      </c>
      <c r="DH117" s="99"/>
      <c r="DI117" s="99"/>
      <c r="DJ117" s="136" t="e">
        <f t="shared" si="391"/>
        <v>#DIV/0!</v>
      </c>
      <c r="DK117" s="99"/>
      <c r="DL117" s="99"/>
    </row>
    <row r="118" spans="1:116" s="103" customFormat="1" ht="24.95" customHeight="1" x14ac:dyDescent="0.85">
      <c r="A118" s="389"/>
      <c r="B118" s="390"/>
      <c r="C118" s="390"/>
      <c r="D118" s="390"/>
      <c r="E118" s="390"/>
      <c r="F118" s="390"/>
      <c r="G118" s="390"/>
      <c r="H118" s="390"/>
      <c r="I118" s="390"/>
      <c r="J118" s="390"/>
      <c r="K118" s="390"/>
      <c r="L118" s="390"/>
      <c r="M118" s="390"/>
      <c r="N118" s="390"/>
      <c r="O118" s="390"/>
      <c r="P118" s="390"/>
      <c r="Q118" s="390"/>
      <c r="R118" s="390"/>
      <c r="S118" s="390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  <c r="AM118" s="391"/>
      <c r="AN118" s="479">
        <f>(146+22-21)*54</f>
        <v>7938</v>
      </c>
      <c r="AO118" s="479"/>
      <c r="AP118" s="516">
        <f>AN118-AN120</f>
        <v>930</v>
      </c>
      <c r="AQ118" s="516"/>
      <c r="AR118" s="387"/>
      <c r="AS118" s="387"/>
      <c r="AT118" s="387"/>
      <c r="AU118" s="387"/>
      <c r="AV118" s="387"/>
      <c r="AW118" s="387"/>
      <c r="AX118" s="387"/>
      <c r="AY118" s="387"/>
      <c r="AZ118" s="387"/>
      <c r="BA118" s="387"/>
      <c r="BB118" s="387"/>
      <c r="BC118" s="202">
        <f>(22-3+3)*54</f>
        <v>1188</v>
      </c>
      <c r="BD118" s="202">
        <f>BC118-BC120</f>
        <v>102</v>
      </c>
      <c r="BE118" s="201"/>
      <c r="BF118" s="202">
        <f>(20-3+3)*54</f>
        <v>1080</v>
      </c>
      <c r="BG118" s="202">
        <f>BF118-BF120</f>
        <v>296</v>
      </c>
      <c r="BH118" s="201"/>
      <c r="BI118" s="202">
        <f>(18+3-5)*54</f>
        <v>864</v>
      </c>
      <c r="BJ118" s="202">
        <f>BI118-BI120</f>
        <v>96</v>
      </c>
      <c r="BK118" s="201"/>
      <c r="BL118" s="202">
        <f>(21+3-4)*54</f>
        <v>1080</v>
      </c>
      <c r="BM118" s="202">
        <f>BL118-BL120</f>
        <v>14</v>
      </c>
      <c r="BN118" s="201"/>
      <c r="BO118" s="202">
        <f>(18+3-3)*54</f>
        <v>972</v>
      </c>
      <c r="BP118" s="202">
        <f>BO118-BO120</f>
        <v>210</v>
      </c>
      <c r="BQ118" s="201"/>
      <c r="BR118" s="202">
        <f>(20+3-3)*54</f>
        <v>1080</v>
      </c>
      <c r="BS118" s="202">
        <f>BR118-BR120</f>
        <v>190</v>
      </c>
      <c r="BT118" s="201"/>
      <c r="BU118" s="202">
        <f>(14+2)*54</f>
        <v>864</v>
      </c>
      <c r="BV118" s="202">
        <f>BU118-BU120</f>
        <v>2</v>
      </c>
      <c r="BW118" s="201"/>
      <c r="BX118" s="202">
        <f>(13+2)*54</f>
        <v>810</v>
      </c>
      <c r="BY118" s="202">
        <f>BX118-BX120</f>
        <v>20</v>
      </c>
      <c r="BZ118" s="250"/>
      <c r="CA118" s="250"/>
      <c r="CB118" s="250"/>
      <c r="CC118" s="408"/>
      <c r="CD118" s="408"/>
      <c r="CE118" s="392"/>
      <c r="CF118" s="393"/>
      <c r="CN118" s="394"/>
      <c r="CO118" s="104"/>
      <c r="CP118" s="395"/>
      <c r="CQ118" s="395"/>
      <c r="CR118" s="104"/>
      <c r="CS118" s="395"/>
      <c r="CT118" s="395"/>
      <c r="CU118" s="104"/>
      <c r="CV118" s="395"/>
      <c r="CW118" s="395"/>
      <c r="CX118" s="104"/>
      <c r="CY118" s="395"/>
      <c r="CZ118" s="395"/>
      <c r="DA118" s="104"/>
      <c r="DB118" s="395"/>
      <c r="DC118" s="395"/>
      <c r="DD118" s="104"/>
      <c r="DE118" s="395"/>
      <c r="DF118" s="395"/>
      <c r="DG118" s="104"/>
      <c r="DH118" s="395"/>
      <c r="DI118" s="395"/>
      <c r="DJ118" s="104"/>
      <c r="DK118" s="395"/>
      <c r="DL118" s="395"/>
    </row>
    <row r="119" spans="1:116" s="103" customFormat="1" ht="24.75" customHeight="1" x14ac:dyDescent="0.85">
      <c r="A119" s="389"/>
      <c r="B119" s="390"/>
      <c r="C119" s="390"/>
      <c r="D119" s="390"/>
      <c r="E119" s="390"/>
      <c r="F119" s="390"/>
      <c r="G119" s="390"/>
      <c r="H119" s="390"/>
      <c r="I119" s="390"/>
      <c r="J119" s="390"/>
      <c r="K119" s="390"/>
      <c r="L119" s="390"/>
      <c r="M119" s="390"/>
      <c r="N119" s="390"/>
      <c r="O119" s="390"/>
      <c r="P119" s="390"/>
      <c r="Q119" s="390"/>
      <c r="R119" s="390"/>
      <c r="S119" s="390"/>
      <c r="T119" s="391"/>
      <c r="U119" s="391"/>
      <c r="V119" s="391"/>
      <c r="W119" s="391"/>
      <c r="X119" s="391"/>
      <c r="Y119" s="391"/>
      <c r="Z119" s="391"/>
      <c r="AA119" s="391"/>
      <c r="AB119" s="391"/>
      <c r="AC119" s="391"/>
      <c r="AD119" s="391"/>
      <c r="AE119" s="391"/>
      <c r="AF119" s="391"/>
      <c r="AG119" s="391"/>
      <c r="AH119" s="391"/>
      <c r="AI119" s="391"/>
      <c r="AJ119" s="391"/>
      <c r="AK119" s="391"/>
      <c r="AL119" s="391"/>
      <c r="AM119" s="391"/>
      <c r="AN119" s="387"/>
      <c r="AO119" s="387"/>
      <c r="AP119" s="387"/>
      <c r="AQ119" s="387"/>
      <c r="AR119" s="387"/>
      <c r="AS119" s="387"/>
      <c r="AT119" s="387"/>
      <c r="AU119" s="387"/>
      <c r="AV119" s="387"/>
      <c r="AW119" s="387"/>
      <c r="AX119" s="387"/>
      <c r="AY119" s="387"/>
      <c r="AZ119" s="387"/>
      <c r="BA119" s="387"/>
      <c r="BB119" s="409" t="e">
        <f>BB120</f>
        <v>#REF!</v>
      </c>
      <c r="BC119" s="410">
        <f>BE119+BH119</f>
        <v>60</v>
      </c>
      <c r="BD119" s="387"/>
      <c r="BE119" s="250">
        <f>BE120+AM129</f>
        <v>30</v>
      </c>
      <c r="BF119" s="410"/>
      <c r="BG119" s="387"/>
      <c r="BH119" s="250">
        <f>BH120+AM131+BI129</f>
        <v>30</v>
      </c>
      <c r="BI119" s="410">
        <f>BK119+BN119</f>
        <v>60</v>
      </c>
      <c r="BJ119" s="387"/>
      <c r="BK119" s="250">
        <f>BK120+AM132+AM137</f>
        <v>30</v>
      </c>
      <c r="BL119" s="387"/>
      <c r="BM119" s="387"/>
      <c r="BN119" s="250">
        <f>BN120+AM133+BI131</f>
        <v>30</v>
      </c>
      <c r="BO119" s="410">
        <f>BQ119+BT119</f>
        <v>60</v>
      </c>
      <c r="BP119" s="387"/>
      <c r="BQ119" s="250">
        <f>BQ120+AM134</f>
        <v>30</v>
      </c>
      <c r="BR119" s="387"/>
      <c r="BS119" s="387"/>
      <c r="BT119" s="250">
        <f>BT120+AM135+BI133</f>
        <v>30</v>
      </c>
      <c r="BU119" s="410">
        <f>BW119+BZ119</f>
        <v>60</v>
      </c>
      <c r="BV119" s="387"/>
      <c r="BW119" s="250">
        <f>BW120+BI134</f>
        <v>30</v>
      </c>
      <c r="BX119" s="387"/>
      <c r="BY119" s="409"/>
      <c r="BZ119" s="250">
        <f>BZ120+BI135+CC129</f>
        <v>30</v>
      </c>
      <c r="CA119" s="537">
        <f>BE119+BH119+BK119+BN119+BQ119+BT119+BW119+BZ119</f>
        <v>240</v>
      </c>
      <c r="CB119" s="537"/>
      <c r="CC119" s="411"/>
      <c r="CD119" s="411">
        <f>BE120+BH120+BK120+BN120+BQ120+BT120+BW120+BZ120+BI129+BI131+BI133+BI134+BI135+AM129+AM131+AM132+AM133+AM134+AM135+AM137</f>
        <v>240</v>
      </c>
      <c r="CE119" s="396"/>
      <c r="CF119" s="397"/>
      <c r="CN119" s="394"/>
      <c r="CO119" s="104"/>
      <c r="CP119" s="395"/>
      <c r="CQ119" s="395"/>
      <c r="CR119" s="104"/>
      <c r="CS119" s="395"/>
      <c r="CT119" s="395"/>
      <c r="CU119" s="104"/>
      <c r="CV119" s="395"/>
      <c r="CW119" s="395"/>
      <c r="CX119" s="104"/>
      <c r="CY119" s="395"/>
      <c r="CZ119" s="395"/>
      <c r="DA119" s="104"/>
      <c r="DB119" s="395"/>
      <c r="DC119" s="395"/>
      <c r="DD119" s="104"/>
      <c r="DE119" s="395"/>
      <c r="DF119" s="395"/>
      <c r="DG119" s="104"/>
      <c r="DH119" s="395"/>
      <c r="DI119" s="395"/>
      <c r="DJ119" s="104"/>
      <c r="DK119" s="395"/>
      <c r="DL119" s="395"/>
    </row>
    <row r="120" spans="1:116" s="86" customFormat="1" ht="57.95" customHeight="1" x14ac:dyDescent="0.85">
      <c r="A120" s="546" t="s">
        <v>164</v>
      </c>
      <c r="B120" s="546"/>
      <c r="C120" s="546"/>
      <c r="D120" s="546"/>
      <c r="E120" s="546"/>
      <c r="F120" s="546"/>
      <c r="G120" s="546"/>
      <c r="H120" s="546"/>
      <c r="I120" s="546"/>
      <c r="J120" s="546"/>
      <c r="K120" s="546"/>
      <c r="L120" s="546"/>
      <c r="M120" s="546"/>
      <c r="N120" s="546"/>
      <c r="O120" s="546"/>
      <c r="P120" s="546"/>
      <c r="Q120" s="546"/>
      <c r="R120" s="546"/>
      <c r="S120" s="546"/>
      <c r="T120" s="546"/>
      <c r="U120" s="546"/>
      <c r="V120" s="546"/>
      <c r="W120" s="546"/>
      <c r="X120" s="546"/>
      <c r="Y120" s="546"/>
      <c r="Z120" s="546"/>
      <c r="AA120" s="546"/>
      <c r="AB120" s="546"/>
      <c r="AC120" s="546"/>
      <c r="AD120" s="546"/>
      <c r="AE120" s="546"/>
      <c r="AF120" s="546"/>
      <c r="AG120" s="546"/>
      <c r="AH120" s="546"/>
      <c r="AI120" s="546"/>
      <c r="AJ120" s="546"/>
      <c r="AK120" s="546"/>
      <c r="AL120" s="546"/>
      <c r="AM120" s="546"/>
      <c r="AN120" s="478">
        <f>AN37+AN69</f>
        <v>7008</v>
      </c>
      <c r="AO120" s="478"/>
      <c r="AP120" s="478">
        <f>AP37+AP69</f>
        <v>4274</v>
      </c>
      <c r="AQ120" s="478"/>
      <c r="AR120" s="478">
        <f>AR37+AR69</f>
        <v>1576</v>
      </c>
      <c r="AS120" s="478"/>
      <c r="AT120" s="478">
        <f>AT37+AT69</f>
        <v>248</v>
      </c>
      <c r="AU120" s="478"/>
      <c r="AV120" s="478">
        <f>AV37+AV69</f>
        <v>2040</v>
      </c>
      <c r="AW120" s="478"/>
      <c r="AX120" s="478">
        <f>AX37+AX69</f>
        <v>410</v>
      </c>
      <c r="AY120" s="478"/>
      <c r="AZ120" s="226" t="e">
        <f>#REF!+AZ68</f>
        <v>#REF!</v>
      </c>
      <c r="BA120" s="226" t="e">
        <f>#REF!+BA68</f>
        <v>#REF!</v>
      </c>
      <c r="BB120" s="251" t="e">
        <f>#REF!+BB68</f>
        <v>#REF!</v>
      </c>
      <c r="BC120" s="226">
        <f t="shared" ref="BC120:CA120" si="397">BC37+BC69</f>
        <v>1086</v>
      </c>
      <c r="BD120" s="226">
        <f t="shared" si="397"/>
        <v>662</v>
      </c>
      <c r="BE120" s="227">
        <f t="shared" si="397"/>
        <v>25</v>
      </c>
      <c r="BF120" s="226">
        <f t="shared" si="397"/>
        <v>784</v>
      </c>
      <c r="BG120" s="226">
        <f t="shared" si="397"/>
        <v>506</v>
      </c>
      <c r="BH120" s="227">
        <f t="shared" si="397"/>
        <v>22</v>
      </c>
      <c r="BI120" s="226">
        <f t="shared" si="397"/>
        <v>768</v>
      </c>
      <c r="BJ120" s="226">
        <f t="shared" si="397"/>
        <v>512</v>
      </c>
      <c r="BK120" s="227">
        <f t="shared" si="397"/>
        <v>22</v>
      </c>
      <c r="BL120" s="404">
        <f t="shared" si="397"/>
        <v>1066</v>
      </c>
      <c r="BM120" s="226">
        <f t="shared" si="397"/>
        <v>702</v>
      </c>
      <c r="BN120" s="227">
        <f t="shared" si="397"/>
        <v>22</v>
      </c>
      <c r="BO120" s="226">
        <f t="shared" si="397"/>
        <v>762</v>
      </c>
      <c r="BP120" s="226">
        <f t="shared" si="397"/>
        <v>472</v>
      </c>
      <c r="BQ120" s="227">
        <f t="shared" si="397"/>
        <v>25</v>
      </c>
      <c r="BR120" s="226">
        <f t="shared" si="397"/>
        <v>890</v>
      </c>
      <c r="BS120" s="226">
        <f t="shared" si="397"/>
        <v>566</v>
      </c>
      <c r="BT120" s="227">
        <f t="shared" si="397"/>
        <v>22</v>
      </c>
      <c r="BU120" s="226">
        <f t="shared" si="397"/>
        <v>862</v>
      </c>
      <c r="BV120" s="226">
        <f t="shared" si="397"/>
        <v>422</v>
      </c>
      <c r="BW120" s="227">
        <f t="shared" si="397"/>
        <v>24</v>
      </c>
      <c r="BX120" s="226">
        <f t="shared" si="397"/>
        <v>790</v>
      </c>
      <c r="BY120" s="226">
        <f t="shared" si="397"/>
        <v>432</v>
      </c>
      <c r="BZ120" s="227">
        <f t="shared" si="397"/>
        <v>24</v>
      </c>
      <c r="CA120" s="508">
        <f t="shared" si="397"/>
        <v>186</v>
      </c>
      <c r="CB120" s="508"/>
      <c r="CC120" s="538"/>
      <c r="CD120" s="538"/>
      <c r="CE120" s="538"/>
      <c r="CF120" s="538"/>
      <c r="CI120" s="114">
        <f>BC120+BF120+BI120+BL120+BO120+BR120+BU120+BX120</f>
        <v>7008</v>
      </c>
      <c r="CJ120" s="115" t="str">
        <f>IF(AN120=CI120,"ОК","Ошибка")</f>
        <v>ОК</v>
      </c>
      <c r="CK120" s="116">
        <f>BD120+BG120+BJ120+BM120+BP120+BS120+BV120+BY120</f>
        <v>4274</v>
      </c>
      <c r="CL120" s="116">
        <f>AR120+AT120+AV120+AX120</f>
        <v>4274</v>
      </c>
      <c r="CM120" s="115" t="str">
        <f t="shared" ref="CM120:CM125" si="398">IF(CK120=CL120,"ОК","Ошибка")</f>
        <v>ОК</v>
      </c>
      <c r="CN120" s="117" t="e">
        <f t="shared" ref="CN120:CN125" si="399">AQ120/AS120</f>
        <v>#DIV/0!</v>
      </c>
      <c r="CO120" s="118">
        <f t="shared" ref="CO120:CO125" si="400">BC120/BD120</f>
        <v>1.6404833836858006</v>
      </c>
      <c r="CP120" s="119">
        <f t="shared" ref="CP120:CP125" si="401">BE120</f>
        <v>25</v>
      </c>
      <c r="CQ120" s="119">
        <f t="shared" ref="CQ120:CQ125" si="402">BC120/40</f>
        <v>27.15</v>
      </c>
      <c r="CR120" s="118">
        <f t="shared" ref="CR120:CR125" si="403">BF120/BG120</f>
        <v>1.5494071146245059</v>
      </c>
      <c r="CS120" s="119">
        <f t="shared" ref="CS120:CS125" si="404">BH120</f>
        <v>22</v>
      </c>
      <c r="CT120" s="119">
        <f t="shared" ref="CT120:CT125" si="405">BF120/40</f>
        <v>19.600000000000001</v>
      </c>
      <c r="CU120" s="118">
        <f t="shared" ref="CU120:CU125" si="406">BI120/BJ120</f>
        <v>1.5</v>
      </c>
      <c r="CV120" s="119">
        <f t="shared" ref="CV120:CV125" si="407">BK120</f>
        <v>22</v>
      </c>
      <c r="CW120" s="119">
        <f t="shared" ref="CW120:CW125" si="408">BI120/40</f>
        <v>19.2</v>
      </c>
      <c r="CX120" s="118">
        <f t="shared" ref="CX120:CX125" si="409">BL120/BM120</f>
        <v>1.5185185185185186</v>
      </c>
      <c r="CY120" s="119">
        <f t="shared" ref="CY120:CY125" si="410">BN120</f>
        <v>22</v>
      </c>
      <c r="CZ120" s="119">
        <f t="shared" ref="CZ120:CZ125" si="411">BL120/40</f>
        <v>26.65</v>
      </c>
      <c r="DA120" s="118">
        <f t="shared" ref="DA120:DA125" si="412">BO120/BP120</f>
        <v>1.6144067796610169</v>
      </c>
      <c r="DB120" s="119">
        <f t="shared" ref="DB120:DB125" si="413">BQ120</f>
        <v>25</v>
      </c>
      <c r="DC120" s="119">
        <f t="shared" ref="DC120:DC125" si="414">BO120/40</f>
        <v>19.05</v>
      </c>
      <c r="DD120" s="118">
        <f t="shared" ref="DD120:DD125" si="415">BR120/BS120</f>
        <v>1.5724381625441697</v>
      </c>
      <c r="DE120" s="119">
        <f t="shared" ref="DE120:DE125" si="416">BT120</f>
        <v>22</v>
      </c>
      <c r="DF120" s="119">
        <f t="shared" ref="DF120:DF125" si="417">BR120/40</f>
        <v>22.25</v>
      </c>
      <c r="DG120" s="118">
        <f t="shared" ref="DG120:DG125" si="418">BU120/BV120</f>
        <v>2.0426540284360191</v>
      </c>
      <c r="DH120" s="119">
        <f t="shared" ref="DH120:DH125" si="419">BW120</f>
        <v>24</v>
      </c>
      <c r="DI120" s="119">
        <f t="shared" ref="DI120:DI125" si="420">BU120/40</f>
        <v>21.55</v>
      </c>
      <c r="DJ120" s="118">
        <f t="shared" ref="DJ120:DJ125" si="421">BX120/BY120</f>
        <v>1.8287037037037037</v>
      </c>
      <c r="DK120" s="119">
        <f t="shared" ref="DK120:DK125" si="422">BZ120</f>
        <v>24</v>
      </c>
      <c r="DL120" s="119">
        <f t="shared" ref="DL120:DL125" si="423">BX120/40</f>
        <v>19.75</v>
      </c>
    </row>
    <row r="121" spans="1:116" s="86" customFormat="1" ht="57.95" customHeight="1" x14ac:dyDescent="0.85">
      <c r="A121" s="432" t="s">
        <v>20</v>
      </c>
      <c r="B121" s="432"/>
      <c r="C121" s="432"/>
      <c r="D121" s="432"/>
      <c r="E121" s="432"/>
      <c r="F121" s="432"/>
      <c r="G121" s="432"/>
      <c r="H121" s="432"/>
      <c r="I121" s="432"/>
      <c r="J121" s="432"/>
      <c r="K121" s="432"/>
      <c r="L121" s="432"/>
      <c r="M121" s="432"/>
      <c r="N121" s="432"/>
      <c r="O121" s="432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2"/>
      <c r="AC121" s="432"/>
      <c r="AD121" s="432"/>
      <c r="AE121" s="432"/>
      <c r="AF121" s="432"/>
      <c r="AG121" s="432"/>
      <c r="AH121" s="432"/>
      <c r="AI121" s="432"/>
      <c r="AJ121" s="432"/>
      <c r="AK121" s="432"/>
      <c r="AL121" s="432"/>
      <c r="AM121" s="432"/>
      <c r="AN121" s="433"/>
      <c r="AO121" s="433"/>
      <c r="AP121" s="433"/>
      <c r="AQ121" s="433"/>
      <c r="AR121" s="433"/>
      <c r="AS121" s="433"/>
      <c r="AT121" s="433"/>
      <c r="AU121" s="433"/>
      <c r="AV121" s="433"/>
      <c r="AW121" s="433"/>
      <c r="AX121" s="433"/>
      <c r="AY121" s="433"/>
      <c r="AZ121" s="434" t="e">
        <f>BA120/4</f>
        <v>#REF!</v>
      </c>
      <c r="BA121" s="434"/>
      <c r="BB121" s="434"/>
      <c r="BC121" s="434">
        <f>BD120/22</f>
        <v>30.09090909090909</v>
      </c>
      <c r="BD121" s="434"/>
      <c r="BE121" s="434"/>
      <c r="BF121" s="434">
        <f>BG120/20</f>
        <v>25.3</v>
      </c>
      <c r="BG121" s="434"/>
      <c r="BH121" s="434"/>
      <c r="BI121" s="434">
        <f>BJ120/18</f>
        <v>28.444444444444443</v>
      </c>
      <c r="BJ121" s="434"/>
      <c r="BK121" s="434"/>
      <c r="BL121" s="434">
        <f>BM120/21</f>
        <v>33.428571428571431</v>
      </c>
      <c r="BM121" s="434"/>
      <c r="BN121" s="434"/>
      <c r="BO121" s="434">
        <f>BP120/18</f>
        <v>26.222222222222221</v>
      </c>
      <c r="BP121" s="434"/>
      <c r="BQ121" s="434"/>
      <c r="BR121" s="434">
        <f>BS120/20</f>
        <v>28.3</v>
      </c>
      <c r="BS121" s="434"/>
      <c r="BT121" s="434"/>
      <c r="BU121" s="434">
        <f>BV120/14</f>
        <v>30.142857142857142</v>
      </c>
      <c r="BV121" s="434"/>
      <c r="BW121" s="434"/>
      <c r="BX121" s="434">
        <f>BY120/13</f>
        <v>33.230769230769234</v>
      </c>
      <c r="BY121" s="434"/>
      <c r="BZ121" s="434"/>
      <c r="CA121" s="434"/>
      <c r="CB121" s="435"/>
      <c r="CC121" s="538"/>
      <c r="CD121" s="538"/>
      <c r="CE121" s="538"/>
      <c r="CF121" s="538"/>
      <c r="CI121" s="92"/>
      <c r="CJ121" s="115" t="str">
        <f t="shared" ref="CJ121:CJ125" si="424">IF(AN121=CI121,"ОК","Ошибка")</f>
        <v>ОК</v>
      </c>
      <c r="CK121" s="93">
        <f t="shared" ref="CK121:CK125" si="425">BD121+BG121+BJ121+BM121+BP121+BS121+BV121+BY121</f>
        <v>0</v>
      </c>
      <c r="CL121" s="93">
        <f t="shared" ref="CL121:CL125" si="426">AU121+AW121+AY121+BA121</f>
        <v>0</v>
      </c>
      <c r="CM121" s="93" t="str">
        <f t="shared" si="398"/>
        <v>ОК</v>
      </c>
      <c r="CN121" s="120" t="e">
        <f t="shared" si="399"/>
        <v>#DIV/0!</v>
      </c>
      <c r="CO121" s="121" t="e">
        <f t="shared" si="400"/>
        <v>#DIV/0!</v>
      </c>
      <c r="CP121" s="122">
        <f t="shared" si="401"/>
        <v>0</v>
      </c>
      <c r="CQ121" s="122">
        <f t="shared" si="402"/>
        <v>0.7522727272727272</v>
      </c>
      <c r="CR121" s="121" t="e">
        <f t="shared" si="403"/>
        <v>#DIV/0!</v>
      </c>
      <c r="CS121" s="122">
        <f t="shared" si="404"/>
        <v>0</v>
      </c>
      <c r="CT121" s="122">
        <f t="shared" si="405"/>
        <v>0.63250000000000006</v>
      </c>
      <c r="CU121" s="121" t="e">
        <f t="shared" si="406"/>
        <v>#DIV/0!</v>
      </c>
      <c r="CV121" s="122">
        <f t="shared" si="407"/>
        <v>0</v>
      </c>
      <c r="CW121" s="122">
        <f t="shared" si="408"/>
        <v>0.71111111111111103</v>
      </c>
      <c r="CX121" s="121" t="e">
        <f t="shared" si="409"/>
        <v>#DIV/0!</v>
      </c>
      <c r="CY121" s="122">
        <f t="shared" si="410"/>
        <v>0</v>
      </c>
      <c r="CZ121" s="122">
        <f t="shared" si="411"/>
        <v>0.83571428571428574</v>
      </c>
      <c r="DA121" s="121" t="e">
        <f t="shared" si="412"/>
        <v>#DIV/0!</v>
      </c>
      <c r="DB121" s="122">
        <f t="shared" si="413"/>
        <v>0</v>
      </c>
      <c r="DC121" s="122">
        <f t="shared" si="414"/>
        <v>0.65555555555555556</v>
      </c>
      <c r="DD121" s="121" t="e">
        <f t="shared" si="415"/>
        <v>#DIV/0!</v>
      </c>
      <c r="DE121" s="122">
        <f t="shared" si="416"/>
        <v>0</v>
      </c>
      <c r="DF121" s="122">
        <f t="shared" si="417"/>
        <v>0.70750000000000002</v>
      </c>
      <c r="DG121" s="121" t="e">
        <f t="shared" si="418"/>
        <v>#DIV/0!</v>
      </c>
      <c r="DH121" s="122">
        <f t="shared" si="419"/>
        <v>0</v>
      </c>
      <c r="DI121" s="122">
        <f t="shared" si="420"/>
        <v>0.75357142857142856</v>
      </c>
      <c r="DJ121" s="121" t="e">
        <f t="shared" si="421"/>
        <v>#DIV/0!</v>
      </c>
      <c r="DK121" s="122">
        <f t="shared" si="422"/>
        <v>0</v>
      </c>
      <c r="DL121" s="122">
        <f t="shared" si="423"/>
        <v>0.83076923076923082</v>
      </c>
    </row>
    <row r="122" spans="1:116" s="86" customFormat="1" ht="57.95" customHeight="1" x14ac:dyDescent="0.85">
      <c r="A122" s="432" t="s">
        <v>21</v>
      </c>
      <c r="B122" s="432"/>
      <c r="C122" s="432"/>
      <c r="D122" s="432"/>
      <c r="E122" s="432"/>
      <c r="F122" s="432"/>
      <c r="G122" s="432"/>
      <c r="H122" s="432"/>
      <c r="I122" s="432"/>
      <c r="J122" s="432"/>
      <c r="K122" s="432"/>
      <c r="L122" s="432"/>
      <c r="M122" s="432"/>
      <c r="N122" s="432"/>
      <c r="O122" s="432"/>
      <c r="P122" s="432"/>
      <c r="Q122" s="432"/>
      <c r="R122" s="432"/>
      <c r="S122" s="432"/>
      <c r="T122" s="432"/>
      <c r="U122" s="432"/>
      <c r="V122" s="432"/>
      <c r="W122" s="432"/>
      <c r="X122" s="432"/>
      <c r="Y122" s="432"/>
      <c r="Z122" s="432"/>
      <c r="AA122" s="432"/>
      <c r="AB122" s="432"/>
      <c r="AC122" s="432"/>
      <c r="AD122" s="432"/>
      <c r="AE122" s="432"/>
      <c r="AF122" s="432"/>
      <c r="AG122" s="432"/>
      <c r="AH122" s="432"/>
      <c r="AI122" s="432"/>
      <c r="AJ122" s="432"/>
      <c r="AK122" s="432"/>
      <c r="AL122" s="432"/>
      <c r="AM122" s="432"/>
      <c r="AN122" s="433">
        <v>4</v>
      </c>
      <c r="AO122" s="433"/>
      <c r="AP122" s="433"/>
      <c r="AQ122" s="433"/>
      <c r="AR122" s="433"/>
      <c r="AS122" s="433"/>
      <c r="AT122" s="433"/>
      <c r="AU122" s="433"/>
      <c r="AV122" s="433"/>
      <c r="AW122" s="433"/>
      <c r="AX122" s="433"/>
      <c r="AY122" s="433"/>
      <c r="AZ122" s="433"/>
      <c r="BA122" s="433"/>
      <c r="BB122" s="433"/>
      <c r="BC122" s="433"/>
      <c r="BD122" s="433"/>
      <c r="BE122" s="433"/>
      <c r="BF122" s="433"/>
      <c r="BG122" s="433"/>
      <c r="BH122" s="433"/>
      <c r="BI122" s="433"/>
      <c r="BJ122" s="433"/>
      <c r="BK122" s="433"/>
      <c r="BL122" s="433"/>
      <c r="BM122" s="433"/>
      <c r="BN122" s="433"/>
      <c r="BO122" s="433"/>
      <c r="BP122" s="433"/>
      <c r="BQ122" s="433"/>
      <c r="BR122" s="433"/>
      <c r="BS122" s="433"/>
      <c r="BT122" s="433"/>
      <c r="BU122" s="433">
        <v>2</v>
      </c>
      <c r="BV122" s="433"/>
      <c r="BW122" s="433"/>
      <c r="BX122" s="433">
        <v>2</v>
      </c>
      <c r="BY122" s="433"/>
      <c r="BZ122" s="433"/>
      <c r="CA122" s="434"/>
      <c r="CB122" s="435"/>
      <c r="CC122" s="433"/>
      <c r="CD122" s="433"/>
      <c r="CE122" s="433"/>
      <c r="CF122" s="433"/>
      <c r="CI122" s="114">
        <f>BX122+BU122+BR122+BO122+BL122+BI122+BF122+BC122</f>
        <v>4</v>
      </c>
      <c r="CJ122" s="115" t="str">
        <f t="shared" si="424"/>
        <v>ОК</v>
      </c>
      <c r="CK122" s="116">
        <f t="shared" si="425"/>
        <v>0</v>
      </c>
      <c r="CL122" s="116">
        <f t="shared" si="426"/>
        <v>0</v>
      </c>
      <c r="CM122" s="115" t="str">
        <f t="shared" si="398"/>
        <v>ОК</v>
      </c>
      <c r="CN122" s="117" t="e">
        <f t="shared" si="399"/>
        <v>#DIV/0!</v>
      </c>
      <c r="CO122" s="118" t="e">
        <f t="shared" si="400"/>
        <v>#DIV/0!</v>
      </c>
      <c r="CP122" s="119">
        <f t="shared" si="401"/>
        <v>0</v>
      </c>
      <c r="CQ122" s="119">
        <f t="shared" si="402"/>
        <v>0</v>
      </c>
      <c r="CR122" s="118" t="e">
        <f t="shared" si="403"/>
        <v>#DIV/0!</v>
      </c>
      <c r="CS122" s="119">
        <f t="shared" si="404"/>
        <v>0</v>
      </c>
      <c r="CT122" s="119">
        <f t="shared" si="405"/>
        <v>0</v>
      </c>
      <c r="CU122" s="118" t="e">
        <f t="shared" si="406"/>
        <v>#DIV/0!</v>
      </c>
      <c r="CV122" s="119">
        <f t="shared" si="407"/>
        <v>0</v>
      </c>
      <c r="CW122" s="119">
        <f t="shared" si="408"/>
        <v>0</v>
      </c>
      <c r="CX122" s="118" t="e">
        <f t="shared" si="409"/>
        <v>#DIV/0!</v>
      </c>
      <c r="CY122" s="119">
        <f t="shared" si="410"/>
        <v>0</v>
      </c>
      <c r="CZ122" s="119">
        <f t="shared" si="411"/>
        <v>0</v>
      </c>
      <c r="DA122" s="118" t="e">
        <f t="shared" si="412"/>
        <v>#DIV/0!</v>
      </c>
      <c r="DB122" s="119">
        <f t="shared" si="413"/>
        <v>0</v>
      </c>
      <c r="DC122" s="119">
        <f t="shared" si="414"/>
        <v>0</v>
      </c>
      <c r="DD122" s="118" t="e">
        <f t="shared" si="415"/>
        <v>#DIV/0!</v>
      </c>
      <c r="DE122" s="119">
        <f t="shared" si="416"/>
        <v>0</v>
      </c>
      <c r="DF122" s="119">
        <f t="shared" si="417"/>
        <v>0</v>
      </c>
      <c r="DG122" s="118" t="e">
        <f t="shared" si="418"/>
        <v>#DIV/0!</v>
      </c>
      <c r="DH122" s="119">
        <f t="shared" si="419"/>
        <v>0</v>
      </c>
      <c r="DI122" s="119">
        <f t="shared" si="420"/>
        <v>0.05</v>
      </c>
      <c r="DJ122" s="118" t="e">
        <f t="shared" si="421"/>
        <v>#DIV/0!</v>
      </c>
      <c r="DK122" s="119">
        <f t="shared" si="422"/>
        <v>0</v>
      </c>
      <c r="DL122" s="119">
        <f t="shared" si="423"/>
        <v>0.05</v>
      </c>
    </row>
    <row r="123" spans="1:116" s="86" customFormat="1" ht="57.95" customHeight="1" x14ac:dyDescent="0.85">
      <c r="A123" s="432" t="s">
        <v>2</v>
      </c>
      <c r="B123" s="432"/>
      <c r="C123" s="432"/>
      <c r="D123" s="432"/>
      <c r="E123" s="432"/>
      <c r="F123" s="432"/>
      <c r="G123" s="432"/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2"/>
      <c r="AC123" s="432"/>
      <c r="AD123" s="432"/>
      <c r="AE123" s="432"/>
      <c r="AF123" s="432"/>
      <c r="AG123" s="432"/>
      <c r="AH123" s="432"/>
      <c r="AI123" s="432"/>
      <c r="AJ123" s="432"/>
      <c r="AK123" s="432"/>
      <c r="AL123" s="432"/>
      <c r="AM123" s="432"/>
      <c r="AN123" s="433">
        <v>1</v>
      </c>
      <c r="AO123" s="433"/>
      <c r="AP123" s="433"/>
      <c r="AQ123" s="433"/>
      <c r="AR123" s="433"/>
      <c r="AS123" s="433"/>
      <c r="AT123" s="433"/>
      <c r="AU123" s="433"/>
      <c r="AV123" s="433"/>
      <c r="AW123" s="433"/>
      <c r="AX123" s="433"/>
      <c r="AY123" s="433"/>
      <c r="AZ123" s="433"/>
      <c r="BA123" s="433"/>
      <c r="BB123" s="433"/>
      <c r="BC123" s="433"/>
      <c r="BD123" s="433"/>
      <c r="BE123" s="433"/>
      <c r="BF123" s="433"/>
      <c r="BG123" s="433"/>
      <c r="BH123" s="433"/>
      <c r="BI123" s="433"/>
      <c r="BJ123" s="433"/>
      <c r="BK123" s="433"/>
      <c r="BL123" s="433"/>
      <c r="BM123" s="433"/>
      <c r="BN123" s="433"/>
      <c r="BO123" s="433">
        <v>1</v>
      </c>
      <c r="BP123" s="433"/>
      <c r="BQ123" s="433"/>
      <c r="BR123" s="433"/>
      <c r="BS123" s="433"/>
      <c r="BT123" s="433"/>
      <c r="BU123" s="433"/>
      <c r="BV123" s="433"/>
      <c r="BW123" s="433"/>
      <c r="BX123" s="433"/>
      <c r="BY123" s="433"/>
      <c r="BZ123" s="433"/>
      <c r="CA123" s="434"/>
      <c r="CB123" s="435"/>
      <c r="CC123" s="433"/>
      <c r="CD123" s="433"/>
      <c r="CE123" s="433"/>
      <c r="CF123" s="433"/>
      <c r="CI123" s="123">
        <f>BX123+BU123+BR123+BO123+BL123+BI123+BF123+BC123</f>
        <v>1</v>
      </c>
      <c r="CJ123" s="115" t="str">
        <f t="shared" si="424"/>
        <v>ОК</v>
      </c>
      <c r="CK123" s="116">
        <f t="shared" si="425"/>
        <v>0</v>
      </c>
      <c r="CL123" s="116">
        <f t="shared" si="426"/>
        <v>0</v>
      </c>
      <c r="CM123" s="115" t="str">
        <f t="shared" si="398"/>
        <v>ОК</v>
      </c>
      <c r="CN123" s="117" t="e">
        <f t="shared" si="399"/>
        <v>#DIV/0!</v>
      </c>
      <c r="CO123" s="118" t="e">
        <f t="shared" si="400"/>
        <v>#DIV/0!</v>
      </c>
      <c r="CP123" s="119">
        <f t="shared" si="401"/>
        <v>0</v>
      </c>
      <c r="CQ123" s="119">
        <f t="shared" si="402"/>
        <v>0</v>
      </c>
      <c r="CR123" s="118" t="e">
        <f t="shared" si="403"/>
        <v>#DIV/0!</v>
      </c>
      <c r="CS123" s="119">
        <f t="shared" si="404"/>
        <v>0</v>
      </c>
      <c r="CT123" s="119">
        <f t="shared" si="405"/>
        <v>0</v>
      </c>
      <c r="CU123" s="118" t="e">
        <f t="shared" si="406"/>
        <v>#DIV/0!</v>
      </c>
      <c r="CV123" s="119">
        <f t="shared" si="407"/>
        <v>0</v>
      </c>
      <c r="CW123" s="119">
        <f t="shared" si="408"/>
        <v>0</v>
      </c>
      <c r="CX123" s="118" t="e">
        <f t="shared" si="409"/>
        <v>#DIV/0!</v>
      </c>
      <c r="CY123" s="119">
        <f t="shared" si="410"/>
        <v>0</v>
      </c>
      <c r="CZ123" s="119">
        <f t="shared" si="411"/>
        <v>0</v>
      </c>
      <c r="DA123" s="118" t="e">
        <f t="shared" si="412"/>
        <v>#DIV/0!</v>
      </c>
      <c r="DB123" s="119">
        <f t="shared" si="413"/>
        <v>0</v>
      </c>
      <c r="DC123" s="119">
        <f t="shared" si="414"/>
        <v>2.5000000000000001E-2</v>
      </c>
      <c r="DD123" s="118" t="e">
        <f t="shared" si="415"/>
        <v>#DIV/0!</v>
      </c>
      <c r="DE123" s="119">
        <f t="shared" si="416"/>
        <v>0</v>
      </c>
      <c r="DF123" s="119">
        <f t="shared" si="417"/>
        <v>0</v>
      </c>
      <c r="DG123" s="118" t="e">
        <f t="shared" si="418"/>
        <v>#DIV/0!</v>
      </c>
      <c r="DH123" s="119">
        <f t="shared" si="419"/>
        <v>0</v>
      </c>
      <c r="DI123" s="119">
        <f t="shared" si="420"/>
        <v>0</v>
      </c>
      <c r="DJ123" s="118" t="e">
        <f t="shared" si="421"/>
        <v>#DIV/0!</v>
      </c>
      <c r="DK123" s="119">
        <f t="shared" si="422"/>
        <v>0</v>
      </c>
      <c r="DL123" s="119">
        <f t="shared" si="423"/>
        <v>0</v>
      </c>
    </row>
    <row r="124" spans="1:116" s="86" customFormat="1" ht="57.75" customHeight="1" x14ac:dyDescent="0.85">
      <c r="A124" s="432" t="s">
        <v>455</v>
      </c>
      <c r="B124" s="432"/>
      <c r="C124" s="432"/>
      <c r="D124" s="432"/>
      <c r="E124" s="432"/>
      <c r="F124" s="432"/>
      <c r="G124" s="432"/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2"/>
      <c r="AC124" s="432"/>
      <c r="AD124" s="432"/>
      <c r="AE124" s="432"/>
      <c r="AF124" s="432"/>
      <c r="AG124" s="432"/>
      <c r="AH124" s="432"/>
      <c r="AI124" s="432"/>
      <c r="AJ124" s="432"/>
      <c r="AK124" s="432"/>
      <c r="AL124" s="432"/>
      <c r="AM124" s="432"/>
      <c r="AN124" s="433">
        <f>SUM(V126:AC126)</f>
        <v>35</v>
      </c>
      <c r="AO124" s="433"/>
      <c r="AP124" s="433"/>
      <c r="AQ124" s="433"/>
      <c r="AR124" s="433"/>
      <c r="AS124" s="433"/>
      <c r="AT124" s="433"/>
      <c r="AU124" s="433"/>
      <c r="AV124" s="433"/>
      <c r="AW124" s="433"/>
      <c r="AX124" s="433"/>
      <c r="AY124" s="433"/>
      <c r="AZ124" s="433"/>
      <c r="BA124" s="433"/>
      <c r="BB124" s="433"/>
      <c r="BC124" s="433">
        <f>V126</f>
        <v>5</v>
      </c>
      <c r="BD124" s="433"/>
      <c r="BE124" s="433"/>
      <c r="BF124" s="433">
        <f>W126</f>
        <v>5</v>
      </c>
      <c r="BG124" s="433"/>
      <c r="BH124" s="433"/>
      <c r="BI124" s="433">
        <f>X126</f>
        <v>4</v>
      </c>
      <c r="BJ124" s="433"/>
      <c r="BK124" s="433"/>
      <c r="BL124" s="433">
        <f>Y126</f>
        <v>5</v>
      </c>
      <c r="BM124" s="433"/>
      <c r="BN124" s="433"/>
      <c r="BO124" s="433">
        <f>Z126</f>
        <v>5</v>
      </c>
      <c r="BP124" s="433"/>
      <c r="BQ124" s="433"/>
      <c r="BR124" s="433">
        <f>AA126</f>
        <v>5</v>
      </c>
      <c r="BS124" s="433"/>
      <c r="BT124" s="433"/>
      <c r="BU124" s="433">
        <f>AB126</f>
        <v>3</v>
      </c>
      <c r="BV124" s="433"/>
      <c r="BW124" s="433"/>
      <c r="BX124" s="433">
        <f>AC126</f>
        <v>3</v>
      </c>
      <c r="BY124" s="433"/>
      <c r="BZ124" s="433"/>
      <c r="CA124" s="434"/>
      <c r="CB124" s="435"/>
      <c r="CC124" s="433"/>
      <c r="CD124" s="433"/>
      <c r="CE124" s="433"/>
      <c r="CF124" s="433"/>
      <c r="CI124" s="114">
        <f>BC124+BF124+BI124+BL124+BO124+BR124+BU124+BX124</f>
        <v>35</v>
      </c>
      <c r="CJ124" s="115" t="str">
        <f t="shared" si="424"/>
        <v>ОК</v>
      </c>
      <c r="CK124" s="116">
        <f t="shared" si="425"/>
        <v>0</v>
      </c>
      <c r="CL124" s="116">
        <f t="shared" si="426"/>
        <v>0</v>
      </c>
      <c r="CM124" s="115" t="str">
        <f t="shared" si="398"/>
        <v>ОК</v>
      </c>
      <c r="CN124" s="117" t="e">
        <f t="shared" si="399"/>
        <v>#DIV/0!</v>
      </c>
      <c r="CO124" s="118" t="e">
        <f t="shared" si="400"/>
        <v>#DIV/0!</v>
      </c>
      <c r="CP124" s="119">
        <f t="shared" si="401"/>
        <v>0</v>
      </c>
      <c r="CQ124" s="119">
        <f t="shared" si="402"/>
        <v>0.125</v>
      </c>
      <c r="CR124" s="118" t="e">
        <f t="shared" si="403"/>
        <v>#DIV/0!</v>
      </c>
      <c r="CS124" s="119">
        <f t="shared" si="404"/>
        <v>0</v>
      </c>
      <c r="CT124" s="119">
        <f t="shared" si="405"/>
        <v>0.125</v>
      </c>
      <c r="CU124" s="118" t="e">
        <f t="shared" si="406"/>
        <v>#DIV/0!</v>
      </c>
      <c r="CV124" s="119">
        <f t="shared" si="407"/>
        <v>0</v>
      </c>
      <c r="CW124" s="119">
        <f t="shared" si="408"/>
        <v>0.1</v>
      </c>
      <c r="CX124" s="118" t="e">
        <f t="shared" si="409"/>
        <v>#DIV/0!</v>
      </c>
      <c r="CY124" s="119">
        <f t="shared" si="410"/>
        <v>0</v>
      </c>
      <c r="CZ124" s="119">
        <f t="shared" si="411"/>
        <v>0.125</v>
      </c>
      <c r="DA124" s="118" t="e">
        <f t="shared" si="412"/>
        <v>#DIV/0!</v>
      </c>
      <c r="DB124" s="119">
        <f t="shared" si="413"/>
        <v>0</v>
      </c>
      <c r="DC124" s="119">
        <f t="shared" si="414"/>
        <v>0.125</v>
      </c>
      <c r="DD124" s="118" t="e">
        <f t="shared" si="415"/>
        <v>#DIV/0!</v>
      </c>
      <c r="DE124" s="119">
        <f t="shared" si="416"/>
        <v>0</v>
      </c>
      <c r="DF124" s="119">
        <f t="shared" si="417"/>
        <v>0.125</v>
      </c>
      <c r="DG124" s="118" t="e">
        <f t="shared" si="418"/>
        <v>#DIV/0!</v>
      </c>
      <c r="DH124" s="119">
        <f t="shared" si="419"/>
        <v>0</v>
      </c>
      <c r="DI124" s="119">
        <f t="shared" si="420"/>
        <v>7.4999999999999997E-2</v>
      </c>
      <c r="DJ124" s="118" t="e">
        <f t="shared" si="421"/>
        <v>#DIV/0!</v>
      </c>
      <c r="DK124" s="119">
        <f t="shared" si="422"/>
        <v>0</v>
      </c>
      <c r="DL124" s="119">
        <f t="shared" si="423"/>
        <v>7.4999999999999997E-2</v>
      </c>
    </row>
    <row r="125" spans="1:116" s="86" customFormat="1" ht="57.95" customHeight="1" x14ac:dyDescent="0.85">
      <c r="A125" s="432" t="s">
        <v>456</v>
      </c>
      <c r="B125" s="432"/>
      <c r="C125" s="432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2"/>
      <c r="AH125" s="432"/>
      <c r="AI125" s="432"/>
      <c r="AJ125" s="432"/>
      <c r="AK125" s="432"/>
      <c r="AL125" s="432"/>
      <c r="AM125" s="432"/>
      <c r="AN125" s="433">
        <f>SUM(AD126:AK126)</f>
        <v>53</v>
      </c>
      <c r="AO125" s="433"/>
      <c r="AP125" s="433"/>
      <c r="AQ125" s="433"/>
      <c r="AR125" s="433"/>
      <c r="AS125" s="433"/>
      <c r="AT125" s="433"/>
      <c r="AU125" s="433"/>
      <c r="AV125" s="433"/>
      <c r="AW125" s="433"/>
      <c r="AX125" s="433"/>
      <c r="AY125" s="433"/>
      <c r="AZ125" s="433"/>
      <c r="BA125" s="433"/>
      <c r="BB125" s="433"/>
      <c r="BC125" s="433">
        <f>AD126</f>
        <v>6</v>
      </c>
      <c r="BD125" s="433"/>
      <c r="BE125" s="433"/>
      <c r="BF125" s="433">
        <f>AE126</f>
        <v>7</v>
      </c>
      <c r="BG125" s="433"/>
      <c r="BH125" s="433"/>
      <c r="BI125" s="433">
        <f>AF126</f>
        <v>6</v>
      </c>
      <c r="BJ125" s="433"/>
      <c r="BK125" s="433"/>
      <c r="BL125" s="433">
        <f>AG126</f>
        <v>6</v>
      </c>
      <c r="BM125" s="433"/>
      <c r="BN125" s="433"/>
      <c r="BO125" s="433">
        <f>AH126</f>
        <v>6</v>
      </c>
      <c r="BP125" s="433"/>
      <c r="BQ125" s="433"/>
      <c r="BR125" s="433">
        <f>AI126</f>
        <v>7</v>
      </c>
      <c r="BS125" s="433"/>
      <c r="BT125" s="433"/>
      <c r="BU125" s="433">
        <f>AJ126</f>
        <v>8</v>
      </c>
      <c r="BV125" s="433"/>
      <c r="BW125" s="433"/>
      <c r="BX125" s="433">
        <f>AK126</f>
        <v>7</v>
      </c>
      <c r="BY125" s="433"/>
      <c r="BZ125" s="433"/>
      <c r="CA125" s="434"/>
      <c r="CB125" s="435"/>
      <c r="CC125" s="433"/>
      <c r="CD125" s="433"/>
      <c r="CE125" s="433"/>
      <c r="CF125" s="433"/>
      <c r="CI125" s="114">
        <f>BX125+BU125+BR125+BO125+BL125+BI125+BF125+BC125</f>
        <v>53</v>
      </c>
      <c r="CJ125" s="115" t="str">
        <f t="shared" si="424"/>
        <v>ОК</v>
      </c>
      <c r="CK125" s="116">
        <f t="shared" si="425"/>
        <v>0</v>
      </c>
      <c r="CL125" s="116">
        <f t="shared" si="426"/>
        <v>0</v>
      </c>
      <c r="CM125" s="115" t="str">
        <f t="shared" si="398"/>
        <v>ОК</v>
      </c>
      <c r="CN125" s="117" t="e">
        <f t="shared" si="399"/>
        <v>#DIV/0!</v>
      </c>
      <c r="CO125" s="118" t="e">
        <f t="shared" si="400"/>
        <v>#DIV/0!</v>
      </c>
      <c r="CP125" s="119">
        <f t="shared" si="401"/>
        <v>0</v>
      </c>
      <c r="CQ125" s="119">
        <f t="shared" si="402"/>
        <v>0.15</v>
      </c>
      <c r="CR125" s="118" t="e">
        <f t="shared" si="403"/>
        <v>#DIV/0!</v>
      </c>
      <c r="CS125" s="119">
        <f t="shared" si="404"/>
        <v>0</v>
      </c>
      <c r="CT125" s="119">
        <f t="shared" si="405"/>
        <v>0.17499999999999999</v>
      </c>
      <c r="CU125" s="118" t="e">
        <f t="shared" si="406"/>
        <v>#DIV/0!</v>
      </c>
      <c r="CV125" s="119">
        <f t="shared" si="407"/>
        <v>0</v>
      </c>
      <c r="CW125" s="119">
        <f t="shared" si="408"/>
        <v>0.15</v>
      </c>
      <c r="CX125" s="118" t="e">
        <f t="shared" si="409"/>
        <v>#DIV/0!</v>
      </c>
      <c r="CY125" s="119">
        <f t="shared" si="410"/>
        <v>0</v>
      </c>
      <c r="CZ125" s="119">
        <f t="shared" si="411"/>
        <v>0.15</v>
      </c>
      <c r="DA125" s="118" t="e">
        <f t="shared" si="412"/>
        <v>#DIV/0!</v>
      </c>
      <c r="DB125" s="119">
        <f t="shared" si="413"/>
        <v>0</v>
      </c>
      <c r="DC125" s="119">
        <f t="shared" si="414"/>
        <v>0.15</v>
      </c>
      <c r="DD125" s="118" t="e">
        <f t="shared" si="415"/>
        <v>#DIV/0!</v>
      </c>
      <c r="DE125" s="119">
        <f t="shared" si="416"/>
        <v>0</v>
      </c>
      <c r="DF125" s="119">
        <f t="shared" si="417"/>
        <v>0.17499999999999999</v>
      </c>
      <c r="DG125" s="118" t="e">
        <f t="shared" si="418"/>
        <v>#DIV/0!</v>
      </c>
      <c r="DH125" s="119">
        <f t="shared" si="419"/>
        <v>0</v>
      </c>
      <c r="DI125" s="119">
        <f t="shared" si="420"/>
        <v>0.2</v>
      </c>
      <c r="DJ125" s="118" t="e">
        <f t="shared" si="421"/>
        <v>#DIV/0!</v>
      </c>
      <c r="DK125" s="119">
        <f t="shared" si="422"/>
        <v>0</v>
      </c>
      <c r="DL125" s="119">
        <f t="shared" si="423"/>
        <v>0.17499999999999999</v>
      </c>
    </row>
    <row r="126" spans="1:116" s="130" customFormat="1" ht="35.25" customHeight="1" x14ac:dyDescent="0.9">
      <c r="A126" s="398"/>
      <c r="B126" s="398"/>
      <c r="C126" s="398"/>
      <c r="D126" s="398"/>
      <c r="E126" s="398"/>
      <c r="F126" s="398"/>
      <c r="G126" s="398"/>
      <c r="H126" s="398"/>
      <c r="I126" s="398"/>
      <c r="J126" s="398"/>
      <c r="K126" s="398"/>
      <c r="L126" s="398"/>
      <c r="M126" s="398"/>
      <c r="N126" s="399"/>
      <c r="O126" s="399"/>
      <c r="P126" s="399"/>
      <c r="Q126" s="399"/>
      <c r="R126" s="399"/>
      <c r="S126" s="399"/>
      <c r="T126" s="399"/>
      <c r="U126" s="399"/>
      <c r="V126" s="399">
        <f t="shared" ref="V126:AK126" si="427">SUM(V38:V117)</f>
        <v>5</v>
      </c>
      <c r="W126" s="399">
        <f t="shared" si="427"/>
        <v>5</v>
      </c>
      <c r="X126" s="399">
        <f t="shared" si="427"/>
        <v>4</v>
      </c>
      <c r="Y126" s="399">
        <f t="shared" si="427"/>
        <v>5</v>
      </c>
      <c r="Z126" s="399">
        <f t="shared" si="427"/>
        <v>5</v>
      </c>
      <c r="AA126" s="399">
        <f t="shared" si="427"/>
        <v>5</v>
      </c>
      <c r="AB126" s="399">
        <f t="shared" si="427"/>
        <v>3</v>
      </c>
      <c r="AC126" s="399">
        <f t="shared" si="427"/>
        <v>3</v>
      </c>
      <c r="AD126" s="399">
        <f t="shared" si="427"/>
        <v>6</v>
      </c>
      <c r="AE126" s="399">
        <f t="shared" si="427"/>
        <v>7</v>
      </c>
      <c r="AF126" s="399">
        <f t="shared" si="427"/>
        <v>6</v>
      </c>
      <c r="AG126" s="399">
        <f t="shared" si="427"/>
        <v>6</v>
      </c>
      <c r="AH126" s="399">
        <f t="shared" si="427"/>
        <v>6</v>
      </c>
      <c r="AI126" s="399">
        <f t="shared" si="427"/>
        <v>7</v>
      </c>
      <c r="AJ126" s="399">
        <f t="shared" si="427"/>
        <v>8</v>
      </c>
      <c r="AK126" s="399">
        <f t="shared" si="427"/>
        <v>7</v>
      </c>
      <c r="AL126" s="400"/>
      <c r="AM126" s="400"/>
      <c r="AN126" s="398"/>
      <c r="AO126" s="398"/>
      <c r="AP126" s="398"/>
      <c r="AQ126" s="412" t="s">
        <v>409</v>
      </c>
      <c r="AR126" s="413"/>
      <c r="AS126" s="413"/>
      <c r="AT126" s="186"/>
      <c r="AU126" s="186"/>
      <c r="AV126" s="186"/>
      <c r="AW126" s="186"/>
      <c r="AX126" s="186"/>
      <c r="AY126" s="186"/>
      <c r="AZ126" s="186"/>
      <c r="BA126" s="186"/>
      <c r="BB126" s="186"/>
      <c r="BC126" s="186"/>
      <c r="BD126" s="187">
        <f>(BD120+68+28)/22</f>
        <v>34.454545454545453</v>
      </c>
      <c r="BE126" s="187"/>
      <c r="BF126" s="414"/>
      <c r="BG126" s="187">
        <f>(BG120+34+58+28)/20</f>
        <v>31.3</v>
      </c>
      <c r="BH126" s="414"/>
      <c r="BI126" s="414"/>
      <c r="BJ126" s="187">
        <f>(BJ120+36+28)/18</f>
        <v>32</v>
      </c>
      <c r="BK126" s="187"/>
      <c r="BL126" s="414"/>
      <c r="BM126" s="187">
        <f>(BM120+30+28)/21</f>
        <v>36.19047619047619</v>
      </c>
      <c r="BN126" s="414"/>
      <c r="BO126" s="414"/>
      <c r="BP126" s="187">
        <f>(BP120+36+28+78+24)/18</f>
        <v>35.444444444444443</v>
      </c>
      <c r="BQ126" s="414"/>
      <c r="BR126" s="414"/>
      <c r="BS126" s="187">
        <f>(BS120+40+28+92)/20</f>
        <v>36.299999999999997</v>
      </c>
      <c r="BT126" s="414"/>
      <c r="BU126" s="414"/>
      <c r="BV126" s="187">
        <f>(BV120+34+28+22)/14</f>
        <v>36.142857142857146</v>
      </c>
      <c r="BW126" s="414"/>
      <c r="BX126" s="414"/>
      <c r="BY126" s="187">
        <f>(BY120+22+18)/13</f>
        <v>36.307692307692307</v>
      </c>
      <c r="BZ126" s="414"/>
      <c r="CA126" s="401"/>
      <c r="CB126" s="401"/>
      <c r="CC126" s="402"/>
      <c r="CD126" s="402"/>
      <c r="CE126" s="402"/>
      <c r="CF126" s="402"/>
      <c r="CJ126" s="130" t="str">
        <f t="shared" ref="CJ126" si="428">IF(AN126=CI126,"ОК","Ошибка")</f>
        <v>ОК</v>
      </c>
      <c r="CL126" s="130">
        <f t="shared" ref="CL126" si="429">AR126+AT126+AV126+AX126</f>
        <v>0</v>
      </c>
      <c r="CM126" s="130" t="str">
        <f t="shared" ref="CM126" si="430">IF(CK126=CL126,"ОК","Ошибка")</f>
        <v>ОК</v>
      </c>
      <c r="CP126" s="403"/>
      <c r="CQ126" s="403"/>
      <c r="CS126" s="403"/>
      <c r="CT126" s="403"/>
      <c r="CV126" s="403"/>
      <c r="CW126" s="403"/>
      <c r="CY126" s="403"/>
      <c r="CZ126" s="403"/>
      <c r="DB126" s="403"/>
      <c r="DC126" s="403"/>
      <c r="DE126" s="403"/>
      <c r="DF126" s="403"/>
      <c r="DH126" s="403"/>
      <c r="DI126" s="403"/>
      <c r="DK126" s="403"/>
      <c r="DL126" s="403"/>
    </row>
    <row r="127" spans="1:116" s="86" customFormat="1" ht="60.75" customHeight="1" x14ac:dyDescent="0.85">
      <c r="A127" s="478" t="s">
        <v>68</v>
      </c>
      <c r="B127" s="478"/>
      <c r="C127" s="478"/>
      <c r="D127" s="478"/>
      <c r="E127" s="478"/>
      <c r="F127" s="478"/>
      <c r="G127" s="478"/>
      <c r="H127" s="478"/>
      <c r="I127" s="478"/>
      <c r="J127" s="478"/>
      <c r="K127" s="478"/>
      <c r="L127" s="478"/>
      <c r="M127" s="478"/>
      <c r="N127" s="478"/>
      <c r="O127" s="478"/>
      <c r="P127" s="478"/>
      <c r="Q127" s="478"/>
      <c r="R127" s="478"/>
      <c r="S127" s="478"/>
      <c r="T127" s="478"/>
      <c r="U127" s="478"/>
      <c r="V127" s="478"/>
      <c r="W127" s="478"/>
      <c r="X127" s="478"/>
      <c r="Y127" s="478"/>
      <c r="Z127" s="478"/>
      <c r="AA127" s="478"/>
      <c r="AB127" s="478"/>
      <c r="AC127" s="478"/>
      <c r="AD127" s="478"/>
      <c r="AE127" s="478"/>
      <c r="AF127" s="478"/>
      <c r="AG127" s="478"/>
      <c r="AH127" s="478"/>
      <c r="AI127" s="478"/>
      <c r="AJ127" s="478"/>
      <c r="AK127" s="478"/>
      <c r="AL127" s="478"/>
      <c r="AM127" s="478"/>
      <c r="AN127" s="478"/>
      <c r="AO127" s="478"/>
      <c r="AP127" s="478"/>
      <c r="AQ127" s="478" t="s">
        <v>102</v>
      </c>
      <c r="AR127" s="478"/>
      <c r="AS127" s="478"/>
      <c r="AT127" s="478"/>
      <c r="AU127" s="478"/>
      <c r="AV127" s="478"/>
      <c r="AW127" s="478"/>
      <c r="AX127" s="478"/>
      <c r="AY127" s="478"/>
      <c r="AZ127" s="478"/>
      <c r="BA127" s="478"/>
      <c r="BB127" s="478"/>
      <c r="BC127" s="478"/>
      <c r="BD127" s="478"/>
      <c r="BE127" s="478"/>
      <c r="BF127" s="478"/>
      <c r="BG127" s="478"/>
      <c r="BH127" s="478"/>
      <c r="BI127" s="478"/>
      <c r="BJ127" s="478"/>
      <c r="BK127" s="478"/>
      <c r="BL127" s="460" t="s">
        <v>196</v>
      </c>
      <c r="BM127" s="460"/>
      <c r="BN127" s="460"/>
      <c r="BO127" s="460"/>
      <c r="BP127" s="460"/>
      <c r="BQ127" s="460"/>
      <c r="BR127" s="460"/>
      <c r="BS127" s="460"/>
      <c r="BT127" s="460"/>
      <c r="BU127" s="460"/>
      <c r="BV127" s="460"/>
      <c r="BW127" s="460"/>
      <c r="BX127" s="460"/>
      <c r="BY127" s="460"/>
      <c r="BZ127" s="460"/>
      <c r="CA127" s="460"/>
      <c r="CB127" s="460"/>
      <c r="CC127" s="460"/>
      <c r="CD127" s="460"/>
      <c r="CE127" s="460"/>
      <c r="CF127" s="460"/>
      <c r="CJ127" s="86" t="str">
        <f t="shared" si="311"/>
        <v>ОК</v>
      </c>
      <c r="CO127" s="103"/>
      <c r="CP127" s="95"/>
      <c r="CQ127" s="95"/>
      <c r="CR127" s="103"/>
      <c r="CS127" s="95"/>
      <c r="CT127" s="95"/>
      <c r="CU127" s="103"/>
      <c r="CV127" s="95"/>
      <c r="CW127" s="95"/>
      <c r="CX127" s="103"/>
      <c r="CY127" s="95"/>
      <c r="CZ127" s="95"/>
      <c r="DA127" s="103"/>
      <c r="DB127" s="95"/>
      <c r="DC127" s="95"/>
      <c r="DD127" s="103"/>
      <c r="DE127" s="95"/>
      <c r="DF127" s="95"/>
      <c r="DG127" s="103"/>
      <c r="DH127" s="95"/>
      <c r="DI127" s="95"/>
      <c r="DJ127" s="103"/>
      <c r="DK127" s="95"/>
      <c r="DL127" s="95"/>
    </row>
    <row r="128" spans="1:116" s="86" customFormat="1" ht="126.75" customHeight="1" x14ac:dyDescent="0.85">
      <c r="A128" s="433" t="s">
        <v>29</v>
      </c>
      <c r="B128" s="433"/>
      <c r="C128" s="433"/>
      <c r="D128" s="433"/>
      <c r="E128" s="433"/>
      <c r="F128" s="433"/>
      <c r="G128" s="433"/>
      <c r="H128" s="433"/>
      <c r="I128" s="433"/>
      <c r="J128" s="433"/>
      <c r="K128" s="433"/>
      <c r="L128" s="433" t="s">
        <v>28</v>
      </c>
      <c r="M128" s="433"/>
      <c r="N128" s="433"/>
      <c r="O128" s="433"/>
      <c r="P128" s="433"/>
      <c r="Q128" s="433"/>
      <c r="R128" s="433"/>
      <c r="S128" s="433" t="s">
        <v>30</v>
      </c>
      <c r="T128" s="433"/>
      <c r="U128" s="433"/>
      <c r="V128" s="433"/>
      <c r="W128" s="433"/>
      <c r="X128" s="433"/>
      <c r="Y128" s="433"/>
      <c r="Z128" s="433"/>
      <c r="AA128" s="433"/>
      <c r="AB128" s="433"/>
      <c r="AC128" s="433"/>
      <c r="AD128" s="433"/>
      <c r="AE128" s="433"/>
      <c r="AF128" s="433"/>
      <c r="AG128" s="433"/>
      <c r="AH128" s="433"/>
      <c r="AI128" s="433"/>
      <c r="AJ128" s="433"/>
      <c r="AK128" s="433"/>
      <c r="AL128" s="433"/>
      <c r="AM128" s="453" t="s">
        <v>103</v>
      </c>
      <c r="AN128" s="453"/>
      <c r="AO128" s="453"/>
      <c r="AP128" s="453"/>
      <c r="AQ128" s="453" t="s">
        <v>29</v>
      </c>
      <c r="AR128" s="453"/>
      <c r="AS128" s="453"/>
      <c r="AT128" s="453"/>
      <c r="AU128" s="453"/>
      <c r="AV128" s="453"/>
      <c r="AW128" s="453"/>
      <c r="AX128" s="453"/>
      <c r="AY128" s="453"/>
      <c r="AZ128" s="453"/>
      <c r="BA128" s="453"/>
      <c r="BB128" s="453"/>
      <c r="BC128" s="453"/>
      <c r="BD128" s="433" t="s">
        <v>28</v>
      </c>
      <c r="BE128" s="433"/>
      <c r="BF128" s="433"/>
      <c r="BG128" s="433" t="s">
        <v>30</v>
      </c>
      <c r="BH128" s="433"/>
      <c r="BI128" s="453" t="s">
        <v>103</v>
      </c>
      <c r="BJ128" s="453"/>
      <c r="BK128" s="453"/>
      <c r="BL128" s="450" t="s">
        <v>410</v>
      </c>
      <c r="BM128" s="536"/>
      <c r="BN128" s="536"/>
      <c r="BO128" s="536"/>
      <c r="BP128" s="536"/>
      <c r="BQ128" s="536"/>
      <c r="BR128" s="536"/>
      <c r="BS128" s="536"/>
      <c r="BT128" s="536"/>
      <c r="BU128" s="536"/>
      <c r="BV128" s="536"/>
      <c r="BW128" s="536"/>
      <c r="BX128" s="536"/>
      <c r="BY128" s="536"/>
      <c r="BZ128" s="536"/>
      <c r="CA128" s="536"/>
      <c r="CB128" s="536"/>
      <c r="CC128" s="536"/>
      <c r="CD128" s="536"/>
      <c r="CE128" s="536"/>
      <c r="CF128" s="451"/>
      <c r="CO128" s="103"/>
      <c r="CP128" s="95"/>
      <c r="CQ128" s="95"/>
      <c r="CR128" s="103"/>
      <c r="CS128" s="95"/>
      <c r="CT128" s="95"/>
      <c r="CU128" s="103"/>
      <c r="CV128" s="95"/>
      <c r="CW128" s="95"/>
      <c r="CX128" s="103"/>
      <c r="CY128" s="95"/>
      <c r="CZ128" s="95"/>
      <c r="DA128" s="103"/>
      <c r="DB128" s="95"/>
      <c r="DC128" s="95"/>
      <c r="DD128" s="103"/>
      <c r="DE128" s="95"/>
      <c r="DF128" s="95"/>
      <c r="DG128" s="103"/>
      <c r="DH128" s="95"/>
      <c r="DI128" s="95"/>
      <c r="DJ128" s="103"/>
      <c r="DK128" s="95"/>
      <c r="DL128" s="95"/>
    </row>
    <row r="129" spans="1:116" s="86" customFormat="1" ht="182.25" customHeight="1" x14ac:dyDescent="0.85">
      <c r="A129" s="432" t="s">
        <v>457</v>
      </c>
      <c r="B129" s="432"/>
      <c r="C129" s="432"/>
      <c r="D129" s="432"/>
      <c r="E129" s="432"/>
      <c r="F129" s="432"/>
      <c r="G129" s="432"/>
      <c r="H129" s="432"/>
      <c r="I129" s="432"/>
      <c r="J129" s="432"/>
      <c r="K129" s="432"/>
      <c r="L129" s="433">
        <v>1</v>
      </c>
      <c r="M129" s="433"/>
      <c r="N129" s="433"/>
      <c r="O129" s="433"/>
      <c r="P129" s="433"/>
      <c r="Q129" s="433"/>
      <c r="R129" s="433"/>
      <c r="S129" s="433">
        <v>3</v>
      </c>
      <c r="T129" s="433"/>
      <c r="U129" s="433"/>
      <c r="V129" s="433"/>
      <c r="W129" s="433"/>
      <c r="X129" s="433"/>
      <c r="Y129" s="433"/>
      <c r="Z129" s="433"/>
      <c r="AA129" s="433"/>
      <c r="AB129" s="433"/>
      <c r="AC129" s="433"/>
      <c r="AD129" s="433"/>
      <c r="AE129" s="433"/>
      <c r="AF129" s="433"/>
      <c r="AG129" s="433"/>
      <c r="AH129" s="433"/>
      <c r="AI129" s="433"/>
      <c r="AJ129" s="433"/>
      <c r="AK129" s="433"/>
      <c r="AL129" s="433"/>
      <c r="AM129" s="433">
        <v>5</v>
      </c>
      <c r="AN129" s="433"/>
      <c r="AO129" s="433"/>
      <c r="AP129" s="433"/>
      <c r="AQ129" s="432" t="s">
        <v>360</v>
      </c>
      <c r="AR129" s="432"/>
      <c r="AS129" s="432"/>
      <c r="AT129" s="432"/>
      <c r="AU129" s="432"/>
      <c r="AV129" s="432"/>
      <c r="AW129" s="432"/>
      <c r="AX129" s="432"/>
      <c r="AY129" s="432"/>
      <c r="AZ129" s="432"/>
      <c r="BA129" s="432"/>
      <c r="BB129" s="432"/>
      <c r="BC129" s="432"/>
      <c r="BD129" s="433">
        <v>2</v>
      </c>
      <c r="BE129" s="433"/>
      <c r="BF129" s="433"/>
      <c r="BG129" s="433">
        <v>2</v>
      </c>
      <c r="BH129" s="433"/>
      <c r="BI129" s="433">
        <v>3</v>
      </c>
      <c r="BJ129" s="433"/>
      <c r="BK129" s="433"/>
      <c r="BL129" s="466" t="s">
        <v>363</v>
      </c>
      <c r="BM129" s="467"/>
      <c r="BN129" s="467"/>
      <c r="BO129" s="467"/>
      <c r="BP129" s="467"/>
      <c r="BQ129" s="467"/>
      <c r="BR129" s="467"/>
      <c r="BS129" s="467"/>
      <c r="BT129" s="467"/>
      <c r="BU129" s="467"/>
      <c r="BV129" s="467"/>
      <c r="BW129" s="467"/>
      <c r="BX129" s="467"/>
      <c r="BY129" s="467"/>
      <c r="BZ129" s="467"/>
      <c r="CA129" s="467"/>
      <c r="CB129" s="467"/>
      <c r="CC129" s="467"/>
      <c r="CD129" s="467"/>
      <c r="CE129" s="467"/>
      <c r="CF129" s="468"/>
      <c r="CO129" s="103"/>
      <c r="CP129" s="95"/>
      <c r="CQ129" s="95"/>
      <c r="CR129" s="103"/>
      <c r="CS129" s="95"/>
      <c r="CT129" s="95"/>
      <c r="CU129" s="103"/>
      <c r="CV129" s="95"/>
      <c r="CW129" s="95"/>
      <c r="CX129" s="103"/>
      <c r="CY129" s="95"/>
      <c r="CZ129" s="95"/>
      <c r="DA129" s="103"/>
      <c r="DB129" s="95"/>
      <c r="DC129" s="95"/>
      <c r="DD129" s="103"/>
      <c r="DE129" s="95"/>
      <c r="DF129" s="95"/>
      <c r="DG129" s="103"/>
      <c r="DH129" s="95"/>
      <c r="DI129" s="95"/>
      <c r="DJ129" s="103"/>
      <c r="DK129" s="95"/>
      <c r="DL129" s="95"/>
    </row>
    <row r="130" spans="1:116" s="86" customFormat="1" ht="47.25" customHeight="1" x14ac:dyDescent="0.85">
      <c r="A130" s="432"/>
      <c r="B130" s="432"/>
      <c r="C130" s="432"/>
      <c r="D130" s="432"/>
      <c r="E130" s="432"/>
      <c r="F130" s="432"/>
      <c r="G130" s="432"/>
      <c r="H130" s="432"/>
      <c r="I130" s="432"/>
      <c r="J130" s="432"/>
      <c r="K130" s="432"/>
      <c r="L130" s="433"/>
      <c r="M130" s="433"/>
      <c r="N130" s="433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3"/>
      <c r="AO130" s="433"/>
      <c r="AP130" s="433"/>
      <c r="AQ130" s="432"/>
      <c r="AR130" s="432"/>
      <c r="AS130" s="432"/>
      <c r="AT130" s="432"/>
      <c r="AU130" s="432"/>
      <c r="AV130" s="432"/>
      <c r="AW130" s="432"/>
      <c r="AX130" s="432"/>
      <c r="AY130" s="432"/>
      <c r="AZ130" s="432"/>
      <c r="BA130" s="432"/>
      <c r="BB130" s="432"/>
      <c r="BC130" s="432"/>
      <c r="BD130" s="433"/>
      <c r="BE130" s="433"/>
      <c r="BF130" s="433"/>
      <c r="BG130" s="433"/>
      <c r="BH130" s="433"/>
      <c r="BI130" s="433"/>
      <c r="BJ130" s="433"/>
      <c r="BK130" s="433"/>
      <c r="BL130" s="472"/>
      <c r="BM130" s="473"/>
      <c r="BN130" s="473"/>
      <c r="BO130" s="473"/>
      <c r="BP130" s="473"/>
      <c r="BQ130" s="473"/>
      <c r="BR130" s="473"/>
      <c r="BS130" s="473"/>
      <c r="BT130" s="473"/>
      <c r="BU130" s="473"/>
      <c r="BV130" s="473"/>
      <c r="BW130" s="473"/>
      <c r="BX130" s="473"/>
      <c r="BY130" s="473"/>
      <c r="BZ130" s="473"/>
      <c r="CA130" s="473"/>
      <c r="CB130" s="473"/>
      <c r="CC130" s="473"/>
      <c r="CD130" s="473"/>
      <c r="CE130" s="473"/>
      <c r="CF130" s="474"/>
      <c r="CO130" s="103"/>
      <c r="CP130" s="95"/>
      <c r="CQ130" s="95"/>
      <c r="CR130" s="103"/>
      <c r="CS130" s="95"/>
      <c r="CT130" s="95"/>
      <c r="CU130" s="103"/>
      <c r="CV130" s="95"/>
      <c r="CW130" s="95"/>
      <c r="CX130" s="103"/>
      <c r="CY130" s="95"/>
      <c r="CZ130" s="95"/>
      <c r="DA130" s="103"/>
      <c r="DB130" s="95"/>
      <c r="DC130" s="95"/>
      <c r="DD130" s="103"/>
      <c r="DE130" s="95"/>
      <c r="DF130" s="95"/>
      <c r="DG130" s="103"/>
      <c r="DH130" s="95"/>
      <c r="DI130" s="95"/>
      <c r="DJ130" s="103"/>
      <c r="DK130" s="95"/>
      <c r="DL130" s="95"/>
    </row>
    <row r="131" spans="1:116" s="86" customFormat="1" ht="127.5" customHeight="1" x14ac:dyDescent="0.85">
      <c r="A131" s="432"/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3">
        <v>2</v>
      </c>
      <c r="M131" s="433"/>
      <c r="N131" s="433"/>
      <c r="O131" s="433"/>
      <c r="P131" s="433"/>
      <c r="Q131" s="433"/>
      <c r="R131" s="433"/>
      <c r="S131" s="433">
        <v>3</v>
      </c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>
        <v>5</v>
      </c>
      <c r="AN131" s="433"/>
      <c r="AO131" s="433"/>
      <c r="AP131" s="433"/>
      <c r="AQ131" s="432" t="s">
        <v>406</v>
      </c>
      <c r="AR131" s="432"/>
      <c r="AS131" s="432"/>
      <c r="AT131" s="432"/>
      <c r="AU131" s="432"/>
      <c r="AV131" s="432"/>
      <c r="AW131" s="432"/>
      <c r="AX131" s="432"/>
      <c r="AY131" s="432"/>
      <c r="AZ131" s="432"/>
      <c r="BA131" s="432"/>
      <c r="BB131" s="432"/>
      <c r="BC131" s="432"/>
      <c r="BD131" s="433">
        <v>4</v>
      </c>
      <c r="BE131" s="433"/>
      <c r="BF131" s="433"/>
      <c r="BG131" s="433">
        <v>1</v>
      </c>
      <c r="BH131" s="433"/>
      <c r="BI131" s="433">
        <v>2</v>
      </c>
      <c r="BJ131" s="433"/>
      <c r="BK131" s="433"/>
      <c r="BL131" s="472"/>
      <c r="BM131" s="473"/>
      <c r="BN131" s="473"/>
      <c r="BO131" s="473"/>
      <c r="BP131" s="473"/>
      <c r="BQ131" s="473"/>
      <c r="BR131" s="473"/>
      <c r="BS131" s="473"/>
      <c r="BT131" s="473"/>
      <c r="BU131" s="473"/>
      <c r="BV131" s="473"/>
      <c r="BW131" s="473"/>
      <c r="BX131" s="473"/>
      <c r="BY131" s="473"/>
      <c r="BZ131" s="473"/>
      <c r="CA131" s="473"/>
      <c r="CB131" s="473"/>
      <c r="CC131" s="473"/>
      <c r="CD131" s="473"/>
      <c r="CE131" s="473"/>
      <c r="CF131" s="474"/>
      <c r="CO131" s="103"/>
      <c r="CP131" s="95"/>
      <c r="CQ131" s="95"/>
      <c r="CR131" s="103"/>
      <c r="CS131" s="95"/>
      <c r="CT131" s="95"/>
      <c r="CU131" s="103"/>
      <c r="CV131" s="95"/>
      <c r="CW131" s="95"/>
      <c r="CX131" s="103"/>
      <c r="CY131" s="95"/>
      <c r="CZ131" s="95"/>
      <c r="DA131" s="103"/>
      <c r="DB131" s="95"/>
      <c r="DC131" s="95"/>
      <c r="DD131" s="103"/>
      <c r="DE131" s="95"/>
      <c r="DF131" s="95"/>
      <c r="DG131" s="103"/>
      <c r="DH131" s="95"/>
      <c r="DI131" s="95"/>
      <c r="DJ131" s="103"/>
      <c r="DK131" s="95"/>
      <c r="DL131" s="95"/>
    </row>
    <row r="132" spans="1:116" s="86" customFormat="1" ht="127.5" customHeight="1" x14ac:dyDescent="0.85">
      <c r="A132" s="526" t="s">
        <v>458</v>
      </c>
      <c r="B132" s="527"/>
      <c r="C132" s="527"/>
      <c r="D132" s="527"/>
      <c r="E132" s="527"/>
      <c r="F132" s="527"/>
      <c r="G132" s="527"/>
      <c r="H132" s="527"/>
      <c r="I132" s="527"/>
      <c r="J132" s="527"/>
      <c r="K132" s="528"/>
      <c r="L132" s="433">
        <v>3</v>
      </c>
      <c r="M132" s="433"/>
      <c r="N132" s="433"/>
      <c r="O132" s="433"/>
      <c r="P132" s="433"/>
      <c r="Q132" s="433"/>
      <c r="R132" s="433"/>
      <c r="S132" s="433">
        <v>4</v>
      </c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3"/>
      <c r="AM132" s="433">
        <v>6</v>
      </c>
      <c r="AN132" s="433"/>
      <c r="AO132" s="433"/>
      <c r="AP132" s="433"/>
      <c r="AQ132" s="432"/>
      <c r="AR132" s="432"/>
      <c r="AS132" s="432"/>
      <c r="AT132" s="432"/>
      <c r="AU132" s="432"/>
      <c r="AV132" s="432"/>
      <c r="AW132" s="432"/>
      <c r="AX132" s="432"/>
      <c r="AY132" s="432"/>
      <c r="AZ132" s="432"/>
      <c r="BA132" s="432"/>
      <c r="BB132" s="432"/>
      <c r="BC132" s="432"/>
      <c r="BD132" s="433"/>
      <c r="BE132" s="433"/>
      <c r="BF132" s="433"/>
      <c r="BG132" s="433"/>
      <c r="BH132" s="433"/>
      <c r="BI132" s="433"/>
      <c r="BJ132" s="433"/>
      <c r="BK132" s="433"/>
      <c r="BL132" s="472"/>
      <c r="BM132" s="473"/>
      <c r="BN132" s="473"/>
      <c r="BO132" s="473"/>
      <c r="BP132" s="473"/>
      <c r="BQ132" s="473"/>
      <c r="BR132" s="473"/>
      <c r="BS132" s="473"/>
      <c r="BT132" s="473"/>
      <c r="BU132" s="473"/>
      <c r="BV132" s="473"/>
      <c r="BW132" s="473"/>
      <c r="BX132" s="473"/>
      <c r="BY132" s="473"/>
      <c r="BZ132" s="473"/>
      <c r="CA132" s="473"/>
      <c r="CB132" s="473"/>
      <c r="CC132" s="473"/>
      <c r="CD132" s="473"/>
      <c r="CE132" s="473"/>
      <c r="CF132" s="474"/>
      <c r="CO132" s="103"/>
      <c r="CP132" s="95"/>
      <c r="CQ132" s="95"/>
      <c r="CR132" s="103"/>
      <c r="CS132" s="95"/>
      <c r="CT132" s="95"/>
      <c r="CU132" s="103"/>
      <c r="CV132" s="95"/>
      <c r="CW132" s="95"/>
      <c r="CX132" s="103"/>
      <c r="CY132" s="95"/>
      <c r="CZ132" s="95"/>
      <c r="DA132" s="103"/>
      <c r="DB132" s="95"/>
      <c r="DC132" s="95"/>
      <c r="DD132" s="103"/>
      <c r="DE132" s="95"/>
      <c r="DF132" s="95"/>
      <c r="DG132" s="103"/>
      <c r="DH132" s="95"/>
      <c r="DI132" s="95"/>
      <c r="DJ132" s="103"/>
      <c r="DK132" s="95"/>
      <c r="DL132" s="95"/>
    </row>
    <row r="133" spans="1:116" s="86" customFormat="1" ht="177.75" customHeight="1" x14ac:dyDescent="0.85">
      <c r="A133" s="531"/>
      <c r="B133" s="532"/>
      <c r="C133" s="532"/>
      <c r="D133" s="532"/>
      <c r="E133" s="532"/>
      <c r="F133" s="532"/>
      <c r="G133" s="532"/>
      <c r="H133" s="532"/>
      <c r="I133" s="532"/>
      <c r="J133" s="532"/>
      <c r="K133" s="533"/>
      <c r="L133" s="433">
        <v>4</v>
      </c>
      <c r="M133" s="433"/>
      <c r="N133" s="433"/>
      <c r="O133" s="433"/>
      <c r="P133" s="433"/>
      <c r="Q133" s="433"/>
      <c r="R133" s="433"/>
      <c r="S133" s="433">
        <v>4</v>
      </c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  <c r="AI133" s="433"/>
      <c r="AJ133" s="433"/>
      <c r="AK133" s="433"/>
      <c r="AL133" s="433"/>
      <c r="AM133" s="433">
        <v>6</v>
      </c>
      <c r="AN133" s="433"/>
      <c r="AO133" s="433"/>
      <c r="AP133" s="433"/>
      <c r="AQ133" s="432" t="s">
        <v>361</v>
      </c>
      <c r="AR133" s="432"/>
      <c r="AS133" s="432"/>
      <c r="AT133" s="432"/>
      <c r="AU133" s="432"/>
      <c r="AV133" s="432"/>
      <c r="AW133" s="432"/>
      <c r="AX133" s="432"/>
      <c r="AY133" s="432"/>
      <c r="AZ133" s="432"/>
      <c r="BA133" s="432"/>
      <c r="BB133" s="432"/>
      <c r="BC133" s="432"/>
      <c r="BD133" s="433">
        <v>6</v>
      </c>
      <c r="BE133" s="433"/>
      <c r="BF133" s="433"/>
      <c r="BG133" s="433">
        <v>2</v>
      </c>
      <c r="BH133" s="433"/>
      <c r="BI133" s="433">
        <v>3</v>
      </c>
      <c r="BJ133" s="433"/>
      <c r="BK133" s="433"/>
      <c r="BL133" s="469"/>
      <c r="BM133" s="470"/>
      <c r="BN133" s="470"/>
      <c r="BO133" s="470"/>
      <c r="BP133" s="470"/>
      <c r="BQ133" s="470"/>
      <c r="BR133" s="470"/>
      <c r="BS133" s="470"/>
      <c r="BT133" s="470"/>
      <c r="BU133" s="470"/>
      <c r="BV133" s="470"/>
      <c r="BW133" s="470"/>
      <c r="BX133" s="470"/>
      <c r="BY133" s="470"/>
      <c r="BZ133" s="470"/>
      <c r="CA133" s="470"/>
      <c r="CB133" s="470"/>
      <c r="CC133" s="470"/>
      <c r="CD133" s="470"/>
      <c r="CE133" s="470"/>
      <c r="CF133" s="471"/>
      <c r="CO133" s="103"/>
      <c r="CP133" s="95"/>
      <c r="CQ133" s="95"/>
      <c r="CR133" s="103"/>
      <c r="CS133" s="95"/>
      <c r="CT133" s="95"/>
      <c r="CU133" s="103"/>
      <c r="CV133" s="95"/>
      <c r="CW133" s="95"/>
      <c r="CX133" s="103"/>
      <c r="CY133" s="95"/>
      <c r="CZ133" s="95"/>
      <c r="DA133" s="103"/>
      <c r="DB133" s="95"/>
      <c r="DC133" s="95"/>
      <c r="DD133" s="103"/>
      <c r="DE133" s="95"/>
      <c r="DF133" s="95"/>
      <c r="DG133" s="103"/>
      <c r="DH133" s="95"/>
      <c r="DI133" s="95"/>
      <c r="DJ133" s="103"/>
      <c r="DK133" s="95"/>
      <c r="DL133" s="95"/>
    </row>
    <row r="134" spans="1:116" s="86" customFormat="1" ht="192.75" customHeight="1" x14ac:dyDescent="0.85">
      <c r="A134" s="526" t="s">
        <v>459</v>
      </c>
      <c r="B134" s="527"/>
      <c r="C134" s="527"/>
      <c r="D134" s="527"/>
      <c r="E134" s="527"/>
      <c r="F134" s="527"/>
      <c r="G134" s="527"/>
      <c r="H134" s="527"/>
      <c r="I134" s="527"/>
      <c r="J134" s="527"/>
      <c r="K134" s="528"/>
      <c r="L134" s="433">
        <v>5</v>
      </c>
      <c r="M134" s="433"/>
      <c r="N134" s="433"/>
      <c r="O134" s="433"/>
      <c r="P134" s="433"/>
      <c r="Q134" s="433"/>
      <c r="R134" s="433"/>
      <c r="S134" s="433">
        <v>3</v>
      </c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  <c r="AI134" s="433"/>
      <c r="AJ134" s="433"/>
      <c r="AK134" s="433"/>
      <c r="AL134" s="433"/>
      <c r="AM134" s="433">
        <v>5</v>
      </c>
      <c r="AN134" s="433"/>
      <c r="AO134" s="433"/>
      <c r="AP134" s="433"/>
      <c r="AQ134" s="432" t="s">
        <v>362</v>
      </c>
      <c r="AR134" s="432"/>
      <c r="AS134" s="432"/>
      <c r="AT134" s="432"/>
      <c r="AU134" s="432"/>
      <c r="AV134" s="432"/>
      <c r="AW134" s="432"/>
      <c r="AX134" s="432"/>
      <c r="AY134" s="432"/>
      <c r="AZ134" s="432"/>
      <c r="BA134" s="432"/>
      <c r="BB134" s="432"/>
      <c r="BC134" s="432"/>
      <c r="BD134" s="433">
        <v>7</v>
      </c>
      <c r="BE134" s="433"/>
      <c r="BF134" s="433"/>
      <c r="BG134" s="433">
        <v>4</v>
      </c>
      <c r="BH134" s="433"/>
      <c r="BI134" s="433">
        <v>6</v>
      </c>
      <c r="BJ134" s="433"/>
      <c r="BK134" s="433"/>
      <c r="BL134" s="472" t="s">
        <v>364</v>
      </c>
      <c r="BM134" s="473"/>
      <c r="BN134" s="473"/>
      <c r="BO134" s="473"/>
      <c r="BP134" s="473"/>
      <c r="BQ134" s="473"/>
      <c r="BR134" s="473"/>
      <c r="BS134" s="473"/>
      <c r="BT134" s="473"/>
      <c r="BU134" s="473"/>
      <c r="BV134" s="473"/>
      <c r="BW134" s="473"/>
      <c r="BX134" s="473"/>
      <c r="BY134" s="473"/>
      <c r="BZ134" s="473"/>
      <c r="CA134" s="473"/>
      <c r="CB134" s="473"/>
      <c r="CC134" s="473"/>
      <c r="CD134" s="473"/>
      <c r="CE134" s="473"/>
      <c r="CF134" s="474"/>
      <c r="CO134" s="103"/>
      <c r="CP134" s="95"/>
      <c r="CQ134" s="95"/>
      <c r="CR134" s="103"/>
      <c r="CS134" s="95"/>
      <c r="CT134" s="95"/>
      <c r="CU134" s="103"/>
      <c r="CV134" s="95"/>
      <c r="CW134" s="95"/>
      <c r="CX134" s="103"/>
      <c r="CY134" s="95"/>
      <c r="CZ134" s="95"/>
      <c r="DA134" s="103"/>
      <c r="DB134" s="95"/>
      <c r="DC134" s="95"/>
      <c r="DD134" s="103"/>
      <c r="DE134" s="95"/>
      <c r="DF134" s="95"/>
      <c r="DG134" s="103"/>
      <c r="DH134" s="95"/>
      <c r="DI134" s="95"/>
      <c r="DJ134" s="103"/>
      <c r="DK134" s="95"/>
      <c r="DL134" s="95"/>
    </row>
    <row r="135" spans="1:116" s="86" customFormat="1" ht="80.25" customHeight="1" x14ac:dyDescent="0.85">
      <c r="A135" s="529"/>
      <c r="B135" s="457"/>
      <c r="C135" s="457"/>
      <c r="D135" s="457"/>
      <c r="E135" s="457"/>
      <c r="F135" s="457"/>
      <c r="G135" s="457"/>
      <c r="H135" s="457"/>
      <c r="I135" s="457"/>
      <c r="J135" s="457"/>
      <c r="K135" s="530"/>
      <c r="L135" s="433">
        <v>6</v>
      </c>
      <c r="M135" s="433"/>
      <c r="N135" s="433"/>
      <c r="O135" s="433"/>
      <c r="P135" s="433"/>
      <c r="Q135" s="433"/>
      <c r="R135" s="433"/>
      <c r="S135" s="433">
        <v>3</v>
      </c>
      <c r="T135" s="433"/>
      <c r="U135" s="433"/>
      <c r="V135" s="433"/>
      <c r="W135" s="433"/>
      <c r="X135" s="433"/>
      <c r="Y135" s="433"/>
      <c r="Z135" s="433"/>
      <c r="AA135" s="433"/>
      <c r="AB135" s="433"/>
      <c r="AC135" s="433"/>
      <c r="AD135" s="433"/>
      <c r="AE135" s="433"/>
      <c r="AF135" s="433"/>
      <c r="AG135" s="433"/>
      <c r="AH135" s="433"/>
      <c r="AI135" s="433"/>
      <c r="AJ135" s="433"/>
      <c r="AK135" s="433"/>
      <c r="AL135" s="433"/>
      <c r="AM135" s="433">
        <v>5</v>
      </c>
      <c r="AN135" s="433"/>
      <c r="AO135" s="433"/>
      <c r="AP135" s="433"/>
      <c r="AQ135" s="432" t="s">
        <v>405</v>
      </c>
      <c r="AR135" s="432"/>
      <c r="AS135" s="432"/>
      <c r="AT135" s="432"/>
      <c r="AU135" s="432"/>
      <c r="AV135" s="432"/>
      <c r="AW135" s="432"/>
      <c r="AX135" s="432"/>
      <c r="AY135" s="432"/>
      <c r="AZ135" s="432"/>
      <c r="BA135" s="432"/>
      <c r="BB135" s="432"/>
      <c r="BC135" s="432"/>
      <c r="BD135" s="433">
        <v>8</v>
      </c>
      <c r="BE135" s="433"/>
      <c r="BF135" s="433"/>
      <c r="BG135" s="433">
        <v>4</v>
      </c>
      <c r="BH135" s="433"/>
      <c r="BI135" s="433">
        <v>6</v>
      </c>
      <c r="BJ135" s="433"/>
      <c r="BK135" s="433"/>
      <c r="BL135" s="472"/>
      <c r="BM135" s="473"/>
      <c r="BN135" s="473"/>
      <c r="BO135" s="473"/>
      <c r="BP135" s="473"/>
      <c r="BQ135" s="473"/>
      <c r="BR135" s="473"/>
      <c r="BS135" s="473"/>
      <c r="BT135" s="473"/>
      <c r="BU135" s="473"/>
      <c r="BV135" s="473"/>
      <c r="BW135" s="473"/>
      <c r="BX135" s="473"/>
      <c r="BY135" s="473"/>
      <c r="BZ135" s="473"/>
      <c r="CA135" s="473"/>
      <c r="CB135" s="473"/>
      <c r="CC135" s="473"/>
      <c r="CD135" s="473"/>
      <c r="CE135" s="473"/>
      <c r="CF135" s="474"/>
      <c r="CO135" s="103"/>
      <c r="CP135" s="95"/>
      <c r="CQ135" s="95"/>
      <c r="CR135" s="103"/>
      <c r="CS135" s="95"/>
      <c r="CT135" s="95"/>
      <c r="CU135" s="103"/>
      <c r="CV135" s="95"/>
      <c r="CW135" s="95"/>
      <c r="CX135" s="103"/>
      <c r="CY135" s="95"/>
      <c r="CZ135" s="95"/>
      <c r="DA135" s="103"/>
      <c r="DB135" s="95"/>
      <c r="DC135" s="95"/>
      <c r="DD135" s="103"/>
      <c r="DE135" s="95"/>
      <c r="DF135" s="95"/>
      <c r="DG135" s="103"/>
      <c r="DH135" s="95"/>
      <c r="DI135" s="95"/>
      <c r="DJ135" s="103"/>
      <c r="DK135" s="95"/>
      <c r="DL135" s="95"/>
    </row>
    <row r="136" spans="1:116" s="86" customFormat="1" ht="50.25" customHeight="1" x14ac:dyDescent="0.85">
      <c r="A136" s="531"/>
      <c r="B136" s="532"/>
      <c r="C136" s="532"/>
      <c r="D136" s="532"/>
      <c r="E136" s="532"/>
      <c r="F136" s="532"/>
      <c r="G136" s="532"/>
      <c r="H136" s="532"/>
      <c r="I136" s="532"/>
      <c r="J136" s="532"/>
      <c r="K136" s="533"/>
      <c r="L136" s="433"/>
      <c r="M136" s="433"/>
      <c r="N136" s="433"/>
      <c r="O136" s="433"/>
      <c r="P136" s="433"/>
      <c r="Q136" s="433"/>
      <c r="R136" s="433"/>
      <c r="S136" s="433"/>
      <c r="T136" s="433"/>
      <c r="U136" s="433"/>
      <c r="V136" s="433"/>
      <c r="W136" s="433"/>
      <c r="X136" s="433"/>
      <c r="Y136" s="433"/>
      <c r="Z136" s="433"/>
      <c r="AA136" s="433"/>
      <c r="AB136" s="433"/>
      <c r="AC136" s="433"/>
      <c r="AD136" s="433"/>
      <c r="AE136" s="433"/>
      <c r="AF136" s="433"/>
      <c r="AG136" s="433"/>
      <c r="AH136" s="433"/>
      <c r="AI136" s="433"/>
      <c r="AJ136" s="433"/>
      <c r="AK136" s="433"/>
      <c r="AL136" s="433"/>
      <c r="AM136" s="433"/>
      <c r="AN136" s="433"/>
      <c r="AO136" s="433"/>
      <c r="AP136" s="433"/>
      <c r="AQ136" s="432"/>
      <c r="AR136" s="432"/>
      <c r="AS136" s="432"/>
      <c r="AT136" s="432"/>
      <c r="AU136" s="432"/>
      <c r="AV136" s="432"/>
      <c r="AW136" s="432"/>
      <c r="AX136" s="432"/>
      <c r="AY136" s="432"/>
      <c r="AZ136" s="432"/>
      <c r="BA136" s="432"/>
      <c r="BB136" s="432"/>
      <c r="BC136" s="432"/>
      <c r="BD136" s="433"/>
      <c r="BE136" s="433"/>
      <c r="BF136" s="433"/>
      <c r="BG136" s="433"/>
      <c r="BH136" s="433"/>
      <c r="BI136" s="433"/>
      <c r="BJ136" s="433"/>
      <c r="BK136" s="433"/>
      <c r="BL136" s="472"/>
      <c r="BM136" s="473"/>
      <c r="BN136" s="473"/>
      <c r="BO136" s="473"/>
      <c r="BP136" s="473"/>
      <c r="BQ136" s="473"/>
      <c r="BR136" s="473"/>
      <c r="BS136" s="473"/>
      <c r="BT136" s="473"/>
      <c r="BU136" s="473"/>
      <c r="BV136" s="473"/>
      <c r="BW136" s="473"/>
      <c r="BX136" s="473"/>
      <c r="BY136" s="473"/>
      <c r="BZ136" s="473"/>
      <c r="CA136" s="473"/>
      <c r="CB136" s="473"/>
      <c r="CC136" s="473"/>
      <c r="CD136" s="473"/>
      <c r="CE136" s="473"/>
      <c r="CF136" s="474"/>
      <c r="CO136" s="103"/>
      <c r="CP136" s="95"/>
      <c r="CQ136" s="95"/>
      <c r="CR136" s="103"/>
      <c r="CS136" s="95"/>
      <c r="CT136" s="95"/>
      <c r="CU136" s="103"/>
      <c r="CV136" s="95"/>
      <c r="CW136" s="95"/>
      <c r="CX136" s="103"/>
      <c r="CY136" s="95"/>
      <c r="CZ136" s="95"/>
      <c r="DA136" s="103"/>
      <c r="DB136" s="95"/>
      <c r="DC136" s="95"/>
      <c r="DD136" s="103"/>
      <c r="DE136" s="95"/>
      <c r="DF136" s="95"/>
      <c r="DG136" s="103"/>
      <c r="DH136" s="95"/>
      <c r="DI136" s="95"/>
      <c r="DJ136" s="103"/>
      <c r="DK136" s="95"/>
      <c r="DL136" s="95"/>
    </row>
    <row r="137" spans="1:116" s="86" customFormat="1" ht="127.5" customHeight="1" x14ac:dyDescent="0.85">
      <c r="A137" s="432" t="s">
        <v>460</v>
      </c>
      <c r="B137" s="432"/>
      <c r="C137" s="432"/>
      <c r="D137" s="432"/>
      <c r="E137" s="432"/>
      <c r="F137" s="432"/>
      <c r="G137" s="432"/>
      <c r="H137" s="432"/>
      <c r="I137" s="432"/>
      <c r="J137" s="432"/>
      <c r="K137" s="432"/>
      <c r="L137" s="433">
        <v>3</v>
      </c>
      <c r="M137" s="433"/>
      <c r="N137" s="433"/>
      <c r="O137" s="433"/>
      <c r="P137" s="433"/>
      <c r="Q137" s="433"/>
      <c r="R137" s="433"/>
      <c r="S137" s="433">
        <v>1</v>
      </c>
      <c r="T137" s="433"/>
      <c r="U137" s="433"/>
      <c r="V137" s="433"/>
      <c r="W137" s="433"/>
      <c r="X137" s="433"/>
      <c r="Y137" s="433"/>
      <c r="Z137" s="433"/>
      <c r="AA137" s="433"/>
      <c r="AB137" s="433"/>
      <c r="AC137" s="433"/>
      <c r="AD137" s="433"/>
      <c r="AE137" s="433"/>
      <c r="AF137" s="433"/>
      <c r="AG137" s="433"/>
      <c r="AH137" s="433"/>
      <c r="AI137" s="433"/>
      <c r="AJ137" s="433"/>
      <c r="AK137" s="433"/>
      <c r="AL137" s="433"/>
      <c r="AM137" s="433">
        <v>2</v>
      </c>
      <c r="AN137" s="433"/>
      <c r="AO137" s="433"/>
      <c r="AP137" s="433"/>
      <c r="AQ137" s="432"/>
      <c r="AR137" s="432"/>
      <c r="AS137" s="432"/>
      <c r="AT137" s="432"/>
      <c r="AU137" s="432"/>
      <c r="AV137" s="432"/>
      <c r="AW137" s="432"/>
      <c r="AX137" s="432"/>
      <c r="AY137" s="432"/>
      <c r="AZ137" s="432"/>
      <c r="BA137" s="432"/>
      <c r="BB137" s="432"/>
      <c r="BC137" s="432"/>
      <c r="BD137" s="433"/>
      <c r="BE137" s="433"/>
      <c r="BF137" s="433"/>
      <c r="BG137" s="433"/>
      <c r="BH137" s="433"/>
      <c r="BI137" s="433"/>
      <c r="BJ137" s="433"/>
      <c r="BK137" s="433"/>
      <c r="BL137" s="469"/>
      <c r="BM137" s="470"/>
      <c r="BN137" s="470"/>
      <c r="BO137" s="470"/>
      <c r="BP137" s="470"/>
      <c r="BQ137" s="470"/>
      <c r="BR137" s="470"/>
      <c r="BS137" s="470"/>
      <c r="BT137" s="470"/>
      <c r="BU137" s="470"/>
      <c r="BV137" s="470"/>
      <c r="BW137" s="470"/>
      <c r="BX137" s="470"/>
      <c r="BY137" s="470"/>
      <c r="BZ137" s="470"/>
      <c r="CA137" s="470"/>
      <c r="CB137" s="470"/>
      <c r="CC137" s="470"/>
      <c r="CD137" s="470"/>
      <c r="CE137" s="470"/>
      <c r="CF137" s="471"/>
      <c r="CO137" s="103"/>
      <c r="CP137" s="95"/>
      <c r="CQ137" s="95"/>
      <c r="CR137" s="103"/>
      <c r="CS137" s="95"/>
      <c r="CT137" s="95"/>
      <c r="CU137" s="103"/>
      <c r="CV137" s="95"/>
      <c r="CW137" s="95"/>
      <c r="CX137" s="103"/>
      <c r="CY137" s="95"/>
      <c r="CZ137" s="95"/>
      <c r="DA137" s="103"/>
      <c r="DB137" s="95"/>
      <c r="DC137" s="95"/>
      <c r="DD137" s="103"/>
      <c r="DE137" s="95"/>
      <c r="DF137" s="95"/>
      <c r="DG137" s="103"/>
      <c r="DH137" s="95"/>
      <c r="DI137" s="95"/>
      <c r="DJ137" s="103"/>
      <c r="DK137" s="95"/>
      <c r="DL137" s="95"/>
    </row>
    <row r="138" spans="1:116" s="86" customFormat="1" ht="23.25" customHeight="1" x14ac:dyDescent="0.9">
      <c r="A138" s="253"/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4"/>
      <c r="BF138" s="253"/>
      <c r="BG138" s="253"/>
      <c r="BH138" s="254"/>
      <c r="BI138" s="253"/>
      <c r="BJ138" s="253"/>
      <c r="BK138" s="254"/>
      <c r="BL138" s="253"/>
      <c r="BM138" s="253"/>
      <c r="BN138" s="254"/>
      <c r="BO138" s="253"/>
      <c r="BP138" s="253"/>
      <c r="BQ138" s="254"/>
      <c r="BR138" s="253"/>
      <c r="BS138" s="253"/>
      <c r="BT138" s="254"/>
      <c r="BU138" s="253"/>
      <c r="BV138" s="253"/>
      <c r="BW138" s="254"/>
      <c r="BX138" s="253"/>
      <c r="BY138" s="253"/>
      <c r="BZ138" s="254"/>
      <c r="CA138" s="254"/>
      <c r="CB138" s="254"/>
      <c r="CC138" s="213"/>
      <c r="CD138" s="213"/>
      <c r="CE138" s="213"/>
      <c r="CF138" s="213"/>
      <c r="CO138" s="103"/>
      <c r="CP138" s="95"/>
      <c r="CQ138" s="95"/>
      <c r="CR138" s="103"/>
      <c r="CS138" s="95"/>
      <c r="CT138" s="95"/>
      <c r="CU138" s="103"/>
      <c r="CV138" s="95"/>
      <c r="CW138" s="95"/>
      <c r="CX138" s="103"/>
      <c r="CY138" s="95"/>
      <c r="CZ138" s="95"/>
      <c r="DA138" s="103"/>
      <c r="DB138" s="95"/>
      <c r="DC138" s="95"/>
      <c r="DD138" s="103"/>
      <c r="DE138" s="95"/>
      <c r="DF138" s="95"/>
      <c r="DG138" s="103"/>
      <c r="DH138" s="95"/>
      <c r="DI138" s="95"/>
      <c r="DJ138" s="103"/>
      <c r="DK138" s="95"/>
      <c r="DL138" s="95"/>
    </row>
    <row r="139" spans="1:116" s="86" customFormat="1" ht="60.75" customHeight="1" x14ac:dyDescent="0.85">
      <c r="A139" s="458" t="s">
        <v>197</v>
      </c>
      <c r="B139" s="458"/>
      <c r="C139" s="458"/>
      <c r="D139" s="458"/>
      <c r="E139" s="458"/>
      <c r="F139" s="458"/>
      <c r="G139" s="458"/>
      <c r="H139" s="458"/>
      <c r="I139" s="458"/>
      <c r="J139" s="458"/>
      <c r="K139" s="458"/>
      <c r="L139" s="458"/>
      <c r="M139" s="458"/>
      <c r="N139" s="458"/>
      <c r="O139" s="458"/>
      <c r="P139" s="458"/>
      <c r="Q139" s="458"/>
      <c r="R139" s="458"/>
      <c r="S139" s="458"/>
      <c r="T139" s="458"/>
      <c r="U139" s="458"/>
      <c r="V139" s="458"/>
      <c r="W139" s="458"/>
      <c r="X139" s="458"/>
      <c r="Y139" s="458"/>
      <c r="Z139" s="458"/>
      <c r="AA139" s="458"/>
      <c r="AB139" s="458"/>
      <c r="AC139" s="458"/>
      <c r="AD139" s="458"/>
      <c r="AE139" s="458"/>
      <c r="AF139" s="458"/>
      <c r="AG139" s="458"/>
      <c r="AH139" s="458"/>
      <c r="AI139" s="458"/>
      <c r="AJ139" s="458"/>
      <c r="AK139" s="458"/>
      <c r="AL139" s="458"/>
      <c r="AM139" s="458"/>
      <c r="AN139" s="458"/>
      <c r="AO139" s="458"/>
      <c r="AP139" s="458"/>
      <c r="AQ139" s="458"/>
      <c r="AR139" s="458"/>
      <c r="AS139" s="458"/>
      <c r="AT139" s="458"/>
      <c r="AU139" s="458"/>
      <c r="AV139" s="458"/>
      <c r="AW139" s="458"/>
      <c r="AX139" s="458"/>
      <c r="AY139" s="458"/>
      <c r="AZ139" s="458"/>
      <c r="BA139" s="458"/>
      <c r="BB139" s="458"/>
      <c r="BC139" s="458"/>
      <c r="BD139" s="458"/>
      <c r="BE139" s="458"/>
      <c r="BF139" s="458"/>
      <c r="BG139" s="458"/>
      <c r="BH139" s="458"/>
      <c r="BI139" s="458"/>
      <c r="BJ139" s="458"/>
      <c r="BK139" s="458"/>
      <c r="BL139" s="458"/>
      <c r="BM139" s="458"/>
      <c r="BN139" s="458"/>
      <c r="BO139" s="458"/>
      <c r="BP139" s="458"/>
      <c r="BQ139" s="458"/>
      <c r="BR139" s="458"/>
      <c r="BS139" s="458"/>
      <c r="BT139" s="458"/>
      <c r="BU139" s="458"/>
      <c r="BV139" s="458"/>
      <c r="BW139" s="458"/>
      <c r="BX139" s="458"/>
      <c r="BY139" s="458"/>
      <c r="BZ139" s="458"/>
      <c r="CA139" s="458"/>
      <c r="CB139" s="458"/>
      <c r="CC139" s="458"/>
      <c r="CD139" s="458"/>
      <c r="CE139" s="458"/>
      <c r="CF139" s="458"/>
      <c r="CO139" s="103"/>
      <c r="CP139" s="95"/>
      <c r="CQ139" s="95"/>
      <c r="CR139" s="103"/>
      <c r="CS139" s="95"/>
      <c r="CT139" s="95"/>
      <c r="CU139" s="103"/>
      <c r="CV139" s="95"/>
      <c r="CW139" s="95"/>
      <c r="CX139" s="103"/>
      <c r="CY139" s="95"/>
      <c r="CZ139" s="95"/>
      <c r="DA139" s="103"/>
      <c r="DB139" s="95"/>
      <c r="DC139" s="95"/>
      <c r="DD139" s="103"/>
      <c r="DE139" s="95"/>
      <c r="DF139" s="95"/>
      <c r="DG139" s="103"/>
      <c r="DH139" s="95"/>
      <c r="DI139" s="95"/>
      <c r="DJ139" s="103"/>
      <c r="DK139" s="95"/>
      <c r="DL139" s="95"/>
    </row>
    <row r="140" spans="1:116" s="86" customFormat="1" ht="182.25" customHeight="1" x14ac:dyDescent="0.85">
      <c r="A140" s="460" t="s">
        <v>105</v>
      </c>
      <c r="B140" s="460"/>
      <c r="C140" s="460"/>
      <c r="D140" s="460"/>
      <c r="E140" s="478" t="s">
        <v>106</v>
      </c>
      <c r="F140" s="478"/>
      <c r="G140" s="478"/>
      <c r="H140" s="478"/>
      <c r="I140" s="478"/>
      <c r="J140" s="478"/>
      <c r="K140" s="478"/>
      <c r="L140" s="478"/>
      <c r="M140" s="478"/>
      <c r="N140" s="478"/>
      <c r="O140" s="478"/>
      <c r="P140" s="478"/>
      <c r="Q140" s="478"/>
      <c r="R140" s="478"/>
      <c r="S140" s="478"/>
      <c r="T140" s="478"/>
      <c r="U140" s="478"/>
      <c r="V140" s="478"/>
      <c r="W140" s="478"/>
      <c r="X140" s="478"/>
      <c r="Y140" s="478"/>
      <c r="Z140" s="478"/>
      <c r="AA140" s="478"/>
      <c r="AB140" s="478"/>
      <c r="AC140" s="478"/>
      <c r="AD140" s="478"/>
      <c r="AE140" s="478"/>
      <c r="AF140" s="478"/>
      <c r="AG140" s="478"/>
      <c r="AH140" s="478"/>
      <c r="AI140" s="478"/>
      <c r="AJ140" s="478"/>
      <c r="AK140" s="478"/>
      <c r="AL140" s="478"/>
      <c r="AM140" s="478"/>
      <c r="AN140" s="478"/>
      <c r="AO140" s="478"/>
      <c r="AP140" s="478"/>
      <c r="AQ140" s="478"/>
      <c r="AR140" s="478"/>
      <c r="AS140" s="478"/>
      <c r="AT140" s="478"/>
      <c r="AU140" s="478"/>
      <c r="AV140" s="478"/>
      <c r="AW140" s="478"/>
      <c r="AX140" s="478"/>
      <c r="AY140" s="478"/>
      <c r="AZ140" s="478"/>
      <c r="BA140" s="478"/>
      <c r="BB140" s="478"/>
      <c r="BC140" s="478"/>
      <c r="BD140" s="478"/>
      <c r="BE140" s="478"/>
      <c r="BF140" s="478"/>
      <c r="BG140" s="478"/>
      <c r="BH140" s="478"/>
      <c r="BI140" s="478"/>
      <c r="BJ140" s="478"/>
      <c r="BK140" s="478"/>
      <c r="BL140" s="478"/>
      <c r="BM140" s="478"/>
      <c r="BN140" s="478"/>
      <c r="BO140" s="478"/>
      <c r="BP140" s="478"/>
      <c r="BQ140" s="478"/>
      <c r="BR140" s="478"/>
      <c r="BS140" s="478"/>
      <c r="BT140" s="478"/>
      <c r="BU140" s="478"/>
      <c r="BV140" s="478"/>
      <c r="BW140" s="478"/>
      <c r="BX140" s="478"/>
      <c r="BY140" s="478"/>
      <c r="BZ140" s="478"/>
      <c r="CA140" s="478"/>
      <c r="CB140" s="478"/>
      <c r="CC140" s="459" t="s">
        <v>398</v>
      </c>
      <c r="CD140" s="459"/>
      <c r="CE140" s="459"/>
      <c r="CF140" s="459"/>
      <c r="CO140" s="103"/>
      <c r="CP140" s="95"/>
      <c r="CQ140" s="95"/>
      <c r="CR140" s="103"/>
      <c r="CS140" s="95"/>
      <c r="CT140" s="95"/>
      <c r="CU140" s="103"/>
      <c r="CV140" s="95"/>
      <c r="CW140" s="95"/>
      <c r="CX140" s="103"/>
      <c r="CY140" s="95"/>
      <c r="CZ140" s="95"/>
      <c r="DA140" s="103"/>
      <c r="DB140" s="95"/>
      <c r="DC140" s="95"/>
      <c r="DD140" s="103"/>
      <c r="DE140" s="95"/>
      <c r="DF140" s="95"/>
      <c r="DG140" s="103"/>
      <c r="DH140" s="95"/>
      <c r="DI140" s="95"/>
      <c r="DJ140" s="103"/>
      <c r="DK140" s="95"/>
      <c r="DL140" s="95"/>
    </row>
    <row r="141" spans="1:116" s="86" customFormat="1" ht="54.95" customHeight="1" x14ac:dyDescent="0.85">
      <c r="A141" s="433" t="s">
        <v>119</v>
      </c>
      <c r="B141" s="433"/>
      <c r="C141" s="433"/>
      <c r="D141" s="433"/>
      <c r="E141" s="432" t="s">
        <v>305</v>
      </c>
      <c r="F141" s="432"/>
      <c r="G141" s="432"/>
      <c r="H141" s="432"/>
      <c r="I141" s="432"/>
      <c r="J141" s="432"/>
      <c r="K141" s="432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32"/>
      <c r="AF141" s="432"/>
      <c r="AG141" s="432"/>
      <c r="AH141" s="432"/>
      <c r="AI141" s="432"/>
      <c r="AJ141" s="432"/>
      <c r="AK141" s="432"/>
      <c r="AL141" s="432"/>
      <c r="AM141" s="432"/>
      <c r="AN141" s="432"/>
      <c r="AO141" s="432"/>
      <c r="AP141" s="432"/>
      <c r="AQ141" s="432"/>
      <c r="AR141" s="432"/>
      <c r="AS141" s="432"/>
      <c r="AT141" s="432"/>
      <c r="AU141" s="432"/>
      <c r="AV141" s="432"/>
      <c r="AW141" s="432"/>
      <c r="AX141" s="432"/>
      <c r="AY141" s="432"/>
      <c r="AZ141" s="432"/>
      <c r="BA141" s="432"/>
      <c r="BB141" s="432"/>
      <c r="BC141" s="432"/>
      <c r="BD141" s="432"/>
      <c r="BE141" s="432"/>
      <c r="BF141" s="432"/>
      <c r="BG141" s="432"/>
      <c r="BH141" s="432"/>
      <c r="BI141" s="432"/>
      <c r="BJ141" s="432"/>
      <c r="BK141" s="432"/>
      <c r="BL141" s="432"/>
      <c r="BM141" s="432"/>
      <c r="BN141" s="432"/>
      <c r="BO141" s="432"/>
      <c r="BP141" s="432"/>
      <c r="BQ141" s="432"/>
      <c r="BR141" s="432"/>
      <c r="BS141" s="432"/>
      <c r="BT141" s="432"/>
      <c r="BU141" s="432"/>
      <c r="BV141" s="432"/>
      <c r="BW141" s="432"/>
      <c r="BX141" s="432"/>
      <c r="BY141" s="432"/>
      <c r="BZ141" s="432"/>
      <c r="CA141" s="432"/>
      <c r="CB141" s="432"/>
      <c r="CC141" s="430" t="s">
        <v>384</v>
      </c>
      <c r="CD141" s="462"/>
      <c r="CE141" s="462"/>
      <c r="CF141" s="462"/>
      <c r="CO141" s="103"/>
      <c r="CP141" s="95"/>
      <c r="CQ141" s="95"/>
      <c r="CR141" s="103"/>
      <c r="CS141" s="95"/>
      <c r="CT141" s="95"/>
      <c r="CU141" s="103"/>
      <c r="CV141" s="95"/>
      <c r="CW141" s="95"/>
      <c r="CX141" s="103"/>
      <c r="CY141" s="95"/>
      <c r="CZ141" s="95"/>
      <c r="DA141" s="103"/>
      <c r="DB141" s="95"/>
      <c r="DC141" s="95"/>
      <c r="DD141" s="103"/>
      <c r="DE141" s="95"/>
      <c r="DF141" s="95"/>
      <c r="DG141" s="103"/>
      <c r="DH141" s="95"/>
      <c r="DI141" s="95"/>
      <c r="DJ141" s="103"/>
      <c r="DK141" s="95"/>
      <c r="DL141" s="95"/>
    </row>
    <row r="142" spans="1:116" s="86" customFormat="1" ht="54.95" customHeight="1" x14ac:dyDescent="0.85">
      <c r="A142" s="433" t="s">
        <v>120</v>
      </c>
      <c r="B142" s="433"/>
      <c r="C142" s="433"/>
      <c r="D142" s="433"/>
      <c r="E142" s="432" t="s">
        <v>306</v>
      </c>
      <c r="F142" s="432"/>
      <c r="G142" s="432"/>
      <c r="H142" s="432"/>
      <c r="I142" s="432"/>
      <c r="J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  <c r="AL142" s="432"/>
      <c r="AM142" s="432"/>
      <c r="AN142" s="432"/>
      <c r="AO142" s="432"/>
      <c r="AP142" s="432"/>
      <c r="AQ142" s="432"/>
      <c r="AR142" s="432"/>
      <c r="AS142" s="432"/>
      <c r="AT142" s="432"/>
      <c r="AU142" s="432"/>
      <c r="AV142" s="432"/>
      <c r="AW142" s="432"/>
      <c r="AX142" s="432"/>
      <c r="AY142" s="432"/>
      <c r="AZ142" s="432"/>
      <c r="BA142" s="432"/>
      <c r="BB142" s="432"/>
      <c r="BC142" s="432"/>
      <c r="BD142" s="432"/>
      <c r="BE142" s="432"/>
      <c r="BF142" s="432"/>
      <c r="BG142" s="432"/>
      <c r="BH142" s="432"/>
      <c r="BI142" s="432"/>
      <c r="BJ142" s="432"/>
      <c r="BK142" s="432"/>
      <c r="BL142" s="432"/>
      <c r="BM142" s="432"/>
      <c r="BN142" s="432"/>
      <c r="BO142" s="432"/>
      <c r="BP142" s="432"/>
      <c r="BQ142" s="432"/>
      <c r="BR142" s="432"/>
      <c r="BS142" s="432"/>
      <c r="BT142" s="432"/>
      <c r="BU142" s="432"/>
      <c r="BV142" s="432"/>
      <c r="BW142" s="432"/>
      <c r="BX142" s="432"/>
      <c r="BY142" s="432"/>
      <c r="BZ142" s="432"/>
      <c r="CA142" s="432"/>
      <c r="CB142" s="432"/>
      <c r="CC142" s="430" t="s">
        <v>394</v>
      </c>
      <c r="CD142" s="462"/>
      <c r="CE142" s="462"/>
      <c r="CF142" s="462"/>
      <c r="CO142" s="103"/>
      <c r="CP142" s="95"/>
      <c r="CQ142" s="95"/>
      <c r="CR142" s="103"/>
      <c r="CS142" s="95"/>
      <c r="CT142" s="95"/>
      <c r="CU142" s="103"/>
      <c r="CV142" s="95"/>
      <c r="CW142" s="95"/>
      <c r="CX142" s="103"/>
      <c r="CY142" s="95"/>
      <c r="CZ142" s="95"/>
      <c r="DA142" s="103"/>
      <c r="DB142" s="95"/>
      <c r="DC142" s="95"/>
      <c r="DD142" s="103"/>
      <c r="DE142" s="95"/>
      <c r="DF142" s="95"/>
      <c r="DG142" s="103"/>
      <c r="DH142" s="95"/>
      <c r="DI142" s="95"/>
      <c r="DJ142" s="103"/>
      <c r="DK142" s="95"/>
      <c r="DL142" s="95"/>
    </row>
    <row r="143" spans="1:116" s="86" customFormat="1" ht="54.95" customHeight="1" x14ac:dyDescent="0.85">
      <c r="A143" s="433" t="s">
        <v>129</v>
      </c>
      <c r="B143" s="433"/>
      <c r="C143" s="433"/>
      <c r="D143" s="433"/>
      <c r="E143" s="432" t="s">
        <v>372</v>
      </c>
      <c r="F143" s="432"/>
      <c r="G143" s="432"/>
      <c r="H143" s="432"/>
      <c r="I143" s="432"/>
      <c r="J143" s="432"/>
      <c r="K143" s="432"/>
      <c r="L143" s="432"/>
      <c r="M143" s="432"/>
      <c r="N143" s="432"/>
      <c r="O143" s="432"/>
      <c r="P143" s="432"/>
      <c r="Q143" s="432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2"/>
      <c r="AC143" s="432"/>
      <c r="AD143" s="432"/>
      <c r="AE143" s="432"/>
      <c r="AF143" s="432"/>
      <c r="AG143" s="432"/>
      <c r="AH143" s="432"/>
      <c r="AI143" s="432"/>
      <c r="AJ143" s="432"/>
      <c r="AK143" s="432"/>
      <c r="AL143" s="432"/>
      <c r="AM143" s="432"/>
      <c r="AN143" s="432"/>
      <c r="AO143" s="432"/>
      <c r="AP143" s="432"/>
      <c r="AQ143" s="432"/>
      <c r="AR143" s="432"/>
      <c r="AS143" s="432"/>
      <c r="AT143" s="432"/>
      <c r="AU143" s="432"/>
      <c r="AV143" s="432"/>
      <c r="AW143" s="432"/>
      <c r="AX143" s="432"/>
      <c r="AY143" s="432"/>
      <c r="AZ143" s="432"/>
      <c r="BA143" s="432"/>
      <c r="BB143" s="432"/>
      <c r="BC143" s="432"/>
      <c r="BD143" s="432"/>
      <c r="BE143" s="432"/>
      <c r="BF143" s="432"/>
      <c r="BG143" s="432"/>
      <c r="BH143" s="432"/>
      <c r="BI143" s="432"/>
      <c r="BJ143" s="432"/>
      <c r="BK143" s="432"/>
      <c r="BL143" s="432"/>
      <c r="BM143" s="432"/>
      <c r="BN143" s="432"/>
      <c r="BO143" s="432"/>
      <c r="BP143" s="432"/>
      <c r="BQ143" s="432"/>
      <c r="BR143" s="432"/>
      <c r="BS143" s="432"/>
      <c r="BT143" s="432"/>
      <c r="BU143" s="432"/>
      <c r="BV143" s="432"/>
      <c r="BW143" s="432"/>
      <c r="BX143" s="432"/>
      <c r="BY143" s="432"/>
      <c r="BZ143" s="432"/>
      <c r="CA143" s="432"/>
      <c r="CB143" s="432"/>
      <c r="CC143" s="430" t="s">
        <v>112</v>
      </c>
      <c r="CD143" s="462"/>
      <c r="CE143" s="462"/>
      <c r="CF143" s="462"/>
      <c r="CO143" s="103"/>
      <c r="CP143" s="95"/>
      <c r="CQ143" s="95"/>
      <c r="CR143" s="103"/>
      <c r="CS143" s="95"/>
      <c r="CT143" s="95"/>
      <c r="CU143" s="103"/>
      <c r="CV143" s="95"/>
      <c r="CW143" s="95"/>
      <c r="CX143" s="103"/>
      <c r="CY143" s="95"/>
      <c r="CZ143" s="95"/>
      <c r="DA143" s="103"/>
      <c r="DB143" s="95"/>
      <c r="DC143" s="95"/>
      <c r="DD143" s="103"/>
      <c r="DE143" s="95"/>
      <c r="DF143" s="95"/>
      <c r="DG143" s="103"/>
      <c r="DH143" s="95"/>
      <c r="DI143" s="95"/>
      <c r="DJ143" s="103"/>
      <c r="DK143" s="95"/>
      <c r="DL143" s="95"/>
    </row>
    <row r="144" spans="1:116" s="86" customFormat="1" ht="129.75" customHeight="1" x14ac:dyDescent="0.85">
      <c r="A144" s="433" t="s">
        <v>299</v>
      </c>
      <c r="B144" s="433"/>
      <c r="C144" s="433"/>
      <c r="D144" s="433"/>
      <c r="E144" s="432" t="s">
        <v>307</v>
      </c>
      <c r="F144" s="432"/>
      <c r="G144" s="432"/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2"/>
      <c r="AH144" s="432"/>
      <c r="AI144" s="432"/>
      <c r="AJ144" s="432"/>
      <c r="AK144" s="432"/>
      <c r="AL144" s="432"/>
      <c r="AM144" s="432"/>
      <c r="AN144" s="432"/>
      <c r="AO144" s="432"/>
      <c r="AP144" s="432"/>
      <c r="AQ144" s="432"/>
      <c r="AR144" s="432"/>
      <c r="AS144" s="432"/>
      <c r="AT144" s="432"/>
      <c r="AU144" s="432"/>
      <c r="AV144" s="432"/>
      <c r="AW144" s="432"/>
      <c r="AX144" s="432"/>
      <c r="AY144" s="432"/>
      <c r="AZ144" s="432"/>
      <c r="BA144" s="432"/>
      <c r="BB144" s="432"/>
      <c r="BC144" s="432"/>
      <c r="BD144" s="432"/>
      <c r="BE144" s="432"/>
      <c r="BF144" s="432"/>
      <c r="BG144" s="432"/>
      <c r="BH144" s="432"/>
      <c r="BI144" s="432"/>
      <c r="BJ144" s="432"/>
      <c r="BK144" s="432"/>
      <c r="BL144" s="432"/>
      <c r="BM144" s="432"/>
      <c r="BN144" s="432"/>
      <c r="BO144" s="432"/>
      <c r="BP144" s="432"/>
      <c r="BQ144" s="432"/>
      <c r="BR144" s="432"/>
      <c r="BS144" s="432"/>
      <c r="BT144" s="432"/>
      <c r="BU144" s="432"/>
      <c r="BV144" s="432"/>
      <c r="BW144" s="432"/>
      <c r="BX144" s="432"/>
      <c r="BY144" s="432"/>
      <c r="BZ144" s="432"/>
      <c r="CA144" s="432"/>
      <c r="CB144" s="432"/>
      <c r="CC144" s="430" t="s">
        <v>477</v>
      </c>
      <c r="CD144" s="462"/>
      <c r="CE144" s="462"/>
      <c r="CF144" s="462"/>
      <c r="CO144" s="103"/>
      <c r="CP144" s="95"/>
      <c r="CQ144" s="95"/>
      <c r="CR144" s="103"/>
      <c r="CS144" s="95"/>
      <c r="CT144" s="95"/>
      <c r="CU144" s="103"/>
      <c r="CV144" s="95"/>
      <c r="CW144" s="95"/>
      <c r="CX144" s="103"/>
      <c r="CY144" s="95"/>
      <c r="CZ144" s="95"/>
      <c r="DA144" s="103"/>
      <c r="DB144" s="95"/>
      <c r="DC144" s="95"/>
      <c r="DD144" s="103"/>
      <c r="DE144" s="95"/>
      <c r="DF144" s="95"/>
      <c r="DG144" s="103"/>
      <c r="DH144" s="95"/>
      <c r="DI144" s="95"/>
      <c r="DJ144" s="103"/>
      <c r="DK144" s="95"/>
      <c r="DL144" s="95"/>
    </row>
    <row r="145" spans="1:116" s="86" customFormat="1" ht="122.25" customHeight="1" x14ac:dyDescent="0.85">
      <c r="A145" s="433" t="s">
        <v>300</v>
      </c>
      <c r="B145" s="433"/>
      <c r="C145" s="433"/>
      <c r="D145" s="433"/>
      <c r="E145" s="432" t="s">
        <v>310</v>
      </c>
      <c r="F145" s="432"/>
      <c r="G145" s="432"/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2"/>
      <c r="AC145" s="432"/>
      <c r="AD145" s="432"/>
      <c r="AE145" s="432"/>
      <c r="AF145" s="432"/>
      <c r="AG145" s="432"/>
      <c r="AH145" s="432"/>
      <c r="AI145" s="432"/>
      <c r="AJ145" s="432"/>
      <c r="AK145" s="432"/>
      <c r="AL145" s="432"/>
      <c r="AM145" s="432"/>
      <c r="AN145" s="432"/>
      <c r="AO145" s="432"/>
      <c r="AP145" s="432"/>
      <c r="AQ145" s="432"/>
      <c r="AR145" s="432"/>
      <c r="AS145" s="432"/>
      <c r="AT145" s="432"/>
      <c r="AU145" s="432"/>
      <c r="AV145" s="432"/>
      <c r="AW145" s="432"/>
      <c r="AX145" s="432"/>
      <c r="AY145" s="432"/>
      <c r="AZ145" s="432"/>
      <c r="BA145" s="432"/>
      <c r="BB145" s="432"/>
      <c r="BC145" s="432"/>
      <c r="BD145" s="432"/>
      <c r="BE145" s="432"/>
      <c r="BF145" s="432"/>
      <c r="BG145" s="432"/>
      <c r="BH145" s="432"/>
      <c r="BI145" s="432"/>
      <c r="BJ145" s="432"/>
      <c r="BK145" s="432"/>
      <c r="BL145" s="432"/>
      <c r="BM145" s="432"/>
      <c r="BN145" s="432"/>
      <c r="BO145" s="432"/>
      <c r="BP145" s="432"/>
      <c r="BQ145" s="432"/>
      <c r="BR145" s="432"/>
      <c r="BS145" s="432"/>
      <c r="BT145" s="432"/>
      <c r="BU145" s="432"/>
      <c r="BV145" s="432"/>
      <c r="BW145" s="432"/>
      <c r="BX145" s="432"/>
      <c r="BY145" s="432"/>
      <c r="BZ145" s="432"/>
      <c r="CA145" s="432"/>
      <c r="CB145" s="432"/>
      <c r="CC145" s="430" t="s">
        <v>483</v>
      </c>
      <c r="CD145" s="462"/>
      <c r="CE145" s="462"/>
      <c r="CF145" s="462"/>
      <c r="CP145" s="95"/>
      <c r="CQ145" s="95"/>
      <c r="CS145" s="95"/>
      <c r="CT145" s="95"/>
      <c r="CV145" s="95"/>
      <c r="CW145" s="95"/>
      <c r="CY145" s="95"/>
      <c r="CZ145" s="95"/>
      <c r="DB145" s="95"/>
      <c r="DC145" s="95"/>
      <c r="DE145" s="95"/>
      <c r="DF145" s="95"/>
      <c r="DH145" s="95"/>
      <c r="DI145" s="95"/>
      <c r="DK145" s="95"/>
      <c r="DL145" s="95"/>
    </row>
    <row r="146" spans="1:116" s="86" customFormat="1" ht="114.75" customHeight="1" x14ac:dyDescent="0.85">
      <c r="A146" s="433" t="s">
        <v>301</v>
      </c>
      <c r="B146" s="433"/>
      <c r="C146" s="433"/>
      <c r="D146" s="433"/>
      <c r="E146" s="432" t="s">
        <v>308</v>
      </c>
      <c r="F146" s="432"/>
      <c r="G146" s="432"/>
      <c r="H146" s="432"/>
      <c r="I146" s="432"/>
      <c r="J146" s="432"/>
      <c r="K146" s="432"/>
      <c r="L146" s="432"/>
      <c r="M146" s="432"/>
      <c r="N146" s="432"/>
      <c r="O146" s="432"/>
      <c r="P146" s="432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  <c r="AL146" s="432"/>
      <c r="AM146" s="432"/>
      <c r="AN146" s="432"/>
      <c r="AO146" s="432"/>
      <c r="AP146" s="432"/>
      <c r="AQ146" s="432"/>
      <c r="AR146" s="432"/>
      <c r="AS146" s="432"/>
      <c r="AT146" s="432"/>
      <c r="AU146" s="432"/>
      <c r="AV146" s="432"/>
      <c r="AW146" s="432"/>
      <c r="AX146" s="432"/>
      <c r="AY146" s="432"/>
      <c r="AZ146" s="432"/>
      <c r="BA146" s="432"/>
      <c r="BB146" s="432"/>
      <c r="BC146" s="432"/>
      <c r="BD146" s="432"/>
      <c r="BE146" s="432"/>
      <c r="BF146" s="432"/>
      <c r="BG146" s="432"/>
      <c r="BH146" s="432"/>
      <c r="BI146" s="432"/>
      <c r="BJ146" s="432"/>
      <c r="BK146" s="432"/>
      <c r="BL146" s="432"/>
      <c r="BM146" s="432"/>
      <c r="BN146" s="432"/>
      <c r="BO146" s="432"/>
      <c r="BP146" s="432"/>
      <c r="BQ146" s="432"/>
      <c r="BR146" s="432"/>
      <c r="BS146" s="432"/>
      <c r="BT146" s="432"/>
      <c r="BU146" s="432"/>
      <c r="BV146" s="432"/>
      <c r="BW146" s="432"/>
      <c r="BX146" s="432"/>
      <c r="BY146" s="432"/>
      <c r="BZ146" s="432"/>
      <c r="CA146" s="432"/>
      <c r="CB146" s="432"/>
      <c r="CC146" s="430" t="s">
        <v>427</v>
      </c>
      <c r="CD146" s="462"/>
      <c r="CE146" s="462"/>
      <c r="CF146" s="462"/>
      <c r="CP146" s="95"/>
      <c r="CQ146" s="95"/>
      <c r="CS146" s="95"/>
      <c r="CT146" s="95"/>
      <c r="CV146" s="95"/>
      <c r="CW146" s="95"/>
      <c r="CY146" s="95"/>
      <c r="CZ146" s="95"/>
      <c r="DB146" s="95"/>
      <c r="DC146" s="95"/>
      <c r="DE146" s="95"/>
      <c r="DF146" s="95"/>
      <c r="DH146" s="95"/>
      <c r="DI146" s="95"/>
      <c r="DK146" s="95"/>
      <c r="DL146" s="95"/>
    </row>
    <row r="147" spans="1:116" s="86" customFormat="1" ht="54.75" customHeight="1" x14ac:dyDescent="0.85">
      <c r="A147" s="433" t="s">
        <v>302</v>
      </c>
      <c r="B147" s="433"/>
      <c r="C147" s="433"/>
      <c r="D147" s="433"/>
      <c r="E147" s="432" t="s">
        <v>309</v>
      </c>
      <c r="F147" s="432"/>
      <c r="G147" s="432"/>
      <c r="H147" s="432"/>
      <c r="I147" s="432"/>
      <c r="J147" s="432"/>
      <c r="K147" s="432"/>
      <c r="L147" s="432"/>
      <c r="M147" s="432"/>
      <c r="N147" s="432"/>
      <c r="O147" s="432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2"/>
      <c r="AJ147" s="432"/>
      <c r="AK147" s="432"/>
      <c r="AL147" s="432"/>
      <c r="AM147" s="432"/>
      <c r="AN147" s="432"/>
      <c r="AO147" s="432"/>
      <c r="AP147" s="432"/>
      <c r="AQ147" s="432"/>
      <c r="AR147" s="432"/>
      <c r="AS147" s="432"/>
      <c r="AT147" s="432"/>
      <c r="AU147" s="432"/>
      <c r="AV147" s="432"/>
      <c r="AW147" s="432"/>
      <c r="AX147" s="432"/>
      <c r="AY147" s="432"/>
      <c r="AZ147" s="432"/>
      <c r="BA147" s="432"/>
      <c r="BB147" s="432"/>
      <c r="BC147" s="432"/>
      <c r="BD147" s="432"/>
      <c r="BE147" s="432"/>
      <c r="BF147" s="432"/>
      <c r="BG147" s="432"/>
      <c r="BH147" s="432"/>
      <c r="BI147" s="432"/>
      <c r="BJ147" s="432"/>
      <c r="BK147" s="432"/>
      <c r="BL147" s="432"/>
      <c r="BM147" s="432"/>
      <c r="BN147" s="432"/>
      <c r="BO147" s="432"/>
      <c r="BP147" s="432"/>
      <c r="BQ147" s="432"/>
      <c r="BR147" s="432"/>
      <c r="BS147" s="432"/>
      <c r="BT147" s="432"/>
      <c r="BU147" s="432"/>
      <c r="BV147" s="432"/>
      <c r="BW147" s="432"/>
      <c r="BX147" s="432"/>
      <c r="BY147" s="432"/>
      <c r="BZ147" s="432"/>
      <c r="CA147" s="432"/>
      <c r="CB147" s="432"/>
      <c r="CC147" s="430" t="s">
        <v>416</v>
      </c>
      <c r="CD147" s="462"/>
      <c r="CE147" s="462"/>
      <c r="CF147" s="462"/>
      <c r="CO147" s="103"/>
      <c r="CP147" s="95"/>
      <c r="CQ147" s="95"/>
      <c r="CR147" s="103"/>
      <c r="CS147" s="95"/>
      <c r="CT147" s="95"/>
      <c r="CU147" s="103"/>
      <c r="CV147" s="95"/>
      <c r="CW147" s="95"/>
      <c r="CX147" s="103"/>
      <c r="CY147" s="95"/>
      <c r="CZ147" s="95"/>
      <c r="DA147" s="103"/>
      <c r="DB147" s="95"/>
      <c r="DC147" s="95"/>
      <c r="DD147" s="103"/>
      <c r="DE147" s="95"/>
      <c r="DF147" s="95"/>
      <c r="DG147" s="103"/>
      <c r="DH147" s="95"/>
      <c r="DI147" s="95"/>
      <c r="DJ147" s="103"/>
      <c r="DK147" s="95"/>
      <c r="DL147" s="95"/>
    </row>
    <row r="148" spans="1:116" s="86" customFormat="1" ht="54.95" customHeight="1" x14ac:dyDescent="0.85">
      <c r="A148" s="433" t="s">
        <v>303</v>
      </c>
      <c r="B148" s="433"/>
      <c r="C148" s="433"/>
      <c r="D148" s="433"/>
      <c r="E148" s="432" t="s">
        <v>311</v>
      </c>
      <c r="F148" s="432"/>
      <c r="G148" s="432"/>
      <c r="H148" s="432"/>
      <c r="I148" s="432"/>
      <c r="J148" s="432"/>
      <c r="K148" s="432"/>
      <c r="L148" s="432"/>
      <c r="M148" s="432"/>
      <c r="N148" s="432"/>
      <c r="O148" s="432"/>
      <c r="P148" s="432"/>
      <c r="Q148" s="432"/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2"/>
      <c r="AC148" s="432"/>
      <c r="AD148" s="432"/>
      <c r="AE148" s="432"/>
      <c r="AF148" s="432"/>
      <c r="AG148" s="432"/>
      <c r="AH148" s="432"/>
      <c r="AI148" s="432"/>
      <c r="AJ148" s="432"/>
      <c r="AK148" s="432"/>
      <c r="AL148" s="432"/>
      <c r="AM148" s="432"/>
      <c r="AN148" s="432"/>
      <c r="AO148" s="432"/>
      <c r="AP148" s="432"/>
      <c r="AQ148" s="432"/>
      <c r="AR148" s="432"/>
      <c r="AS148" s="432"/>
      <c r="AT148" s="432"/>
      <c r="AU148" s="432"/>
      <c r="AV148" s="432"/>
      <c r="AW148" s="432"/>
      <c r="AX148" s="432"/>
      <c r="AY148" s="432"/>
      <c r="AZ148" s="432"/>
      <c r="BA148" s="432"/>
      <c r="BB148" s="432"/>
      <c r="BC148" s="432"/>
      <c r="BD148" s="432"/>
      <c r="BE148" s="432"/>
      <c r="BF148" s="432"/>
      <c r="BG148" s="432"/>
      <c r="BH148" s="432"/>
      <c r="BI148" s="432"/>
      <c r="BJ148" s="432"/>
      <c r="BK148" s="432"/>
      <c r="BL148" s="432"/>
      <c r="BM148" s="432"/>
      <c r="BN148" s="432"/>
      <c r="BO148" s="432"/>
      <c r="BP148" s="432"/>
      <c r="BQ148" s="432"/>
      <c r="BR148" s="432"/>
      <c r="BS148" s="432"/>
      <c r="BT148" s="432"/>
      <c r="BU148" s="432"/>
      <c r="BV148" s="432"/>
      <c r="BW148" s="432"/>
      <c r="BX148" s="432"/>
      <c r="BY148" s="432"/>
      <c r="BZ148" s="432"/>
      <c r="CA148" s="432"/>
      <c r="CB148" s="432"/>
      <c r="CC148" s="430" t="s">
        <v>114</v>
      </c>
      <c r="CD148" s="462"/>
      <c r="CE148" s="462"/>
      <c r="CF148" s="462"/>
      <c r="CO148" s="103"/>
      <c r="CP148" s="95"/>
      <c r="CQ148" s="95"/>
      <c r="CR148" s="103"/>
      <c r="CS148" s="95"/>
      <c r="CT148" s="95"/>
      <c r="CU148" s="103"/>
      <c r="CV148" s="95"/>
      <c r="CW148" s="95"/>
      <c r="CX148" s="103"/>
      <c r="CY148" s="95"/>
      <c r="CZ148" s="95"/>
      <c r="DA148" s="103"/>
      <c r="DB148" s="95"/>
      <c r="DC148" s="95"/>
      <c r="DD148" s="103"/>
      <c r="DE148" s="95"/>
      <c r="DF148" s="95"/>
      <c r="DG148" s="103"/>
      <c r="DH148" s="95"/>
      <c r="DI148" s="95"/>
      <c r="DJ148" s="103"/>
      <c r="DK148" s="95"/>
      <c r="DL148" s="95"/>
    </row>
    <row r="149" spans="1:116" s="86" customFormat="1" ht="54.95" customHeight="1" x14ac:dyDescent="0.85">
      <c r="A149" s="433" t="s">
        <v>304</v>
      </c>
      <c r="B149" s="433"/>
      <c r="C149" s="433"/>
      <c r="D149" s="433"/>
      <c r="E149" s="515" t="s">
        <v>312</v>
      </c>
      <c r="F149" s="515"/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  <c r="Q149" s="515"/>
      <c r="R149" s="515"/>
      <c r="S149" s="515"/>
      <c r="T149" s="515"/>
      <c r="U149" s="515"/>
      <c r="V149" s="515"/>
      <c r="W149" s="515"/>
      <c r="X149" s="515"/>
      <c r="Y149" s="515"/>
      <c r="Z149" s="515"/>
      <c r="AA149" s="515"/>
      <c r="AB149" s="515"/>
      <c r="AC149" s="515"/>
      <c r="AD149" s="515"/>
      <c r="AE149" s="515"/>
      <c r="AF149" s="515"/>
      <c r="AG149" s="515"/>
      <c r="AH149" s="515"/>
      <c r="AI149" s="515"/>
      <c r="AJ149" s="515"/>
      <c r="AK149" s="515"/>
      <c r="AL149" s="515"/>
      <c r="AM149" s="515"/>
      <c r="AN149" s="515"/>
      <c r="AO149" s="515"/>
      <c r="AP149" s="515"/>
      <c r="AQ149" s="515"/>
      <c r="AR149" s="515"/>
      <c r="AS149" s="515"/>
      <c r="AT149" s="515"/>
      <c r="AU149" s="515"/>
      <c r="AV149" s="515"/>
      <c r="AW149" s="515"/>
      <c r="AX149" s="515"/>
      <c r="AY149" s="515"/>
      <c r="AZ149" s="515"/>
      <c r="BA149" s="515"/>
      <c r="BB149" s="515"/>
      <c r="BC149" s="515"/>
      <c r="BD149" s="515"/>
      <c r="BE149" s="515"/>
      <c r="BF149" s="515"/>
      <c r="BG149" s="515"/>
      <c r="BH149" s="515"/>
      <c r="BI149" s="515"/>
      <c r="BJ149" s="515"/>
      <c r="BK149" s="515"/>
      <c r="BL149" s="515"/>
      <c r="BM149" s="515"/>
      <c r="BN149" s="515"/>
      <c r="BO149" s="515"/>
      <c r="BP149" s="515"/>
      <c r="BQ149" s="515"/>
      <c r="BR149" s="515"/>
      <c r="BS149" s="515"/>
      <c r="BT149" s="515"/>
      <c r="BU149" s="515"/>
      <c r="BV149" s="515"/>
      <c r="BW149" s="515"/>
      <c r="BX149" s="515"/>
      <c r="BY149" s="515"/>
      <c r="BZ149" s="515"/>
      <c r="CA149" s="515"/>
      <c r="CB149" s="515"/>
      <c r="CC149" s="430" t="s">
        <v>417</v>
      </c>
      <c r="CD149" s="462"/>
      <c r="CE149" s="462"/>
      <c r="CF149" s="462"/>
      <c r="CO149" s="103"/>
      <c r="CP149" s="95"/>
      <c r="CQ149" s="95"/>
      <c r="CR149" s="103"/>
      <c r="CS149" s="95"/>
      <c r="CT149" s="95"/>
      <c r="CU149" s="103"/>
      <c r="CV149" s="95"/>
      <c r="CW149" s="95"/>
      <c r="CX149" s="103"/>
      <c r="CY149" s="95"/>
      <c r="CZ149" s="95"/>
      <c r="DA149" s="103"/>
      <c r="DB149" s="95"/>
      <c r="DC149" s="95"/>
      <c r="DD149" s="103"/>
      <c r="DE149" s="95"/>
      <c r="DF149" s="95"/>
      <c r="DG149" s="103"/>
      <c r="DH149" s="95"/>
      <c r="DI149" s="95"/>
      <c r="DJ149" s="103"/>
      <c r="DK149" s="95"/>
      <c r="DL149" s="95"/>
    </row>
    <row r="150" spans="1:116" s="87" customFormat="1" ht="54.75" customHeight="1" x14ac:dyDescent="0.85">
      <c r="A150" s="428" t="s">
        <v>376</v>
      </c>
      <c r="B150" s="428"/>
      <c r="C150" s="428"/>
      <c r="D150" s="428"/>
      <c r="E150" s="429" t="s">
        <v>391</v>
      </c>
      <c r="F150" s="429"/>
      <c r="G150" s="429"/>
      <c r="H150" s="429"/>
      <c r="I150" s="429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29"/>
      <c r="AC150" s="429"/>
      <c r="AD150" s="429"/>
      <c r="AE150" s="429"/>
      <c r="AF150" s="429"/>
      <c r="AG150" s="429"/>
      <c r="AH150" s="429"/>
      <c r="AI150" s="429"/>
      <c r="AJ150" s="429"/>
      <c r="AK150" s="429"/>
      <c r="AL150" s="429"/>
      <c r="AM150" s="429"/>
      <c r="AN150" s="429"/>
      <c r="AO150" s="429"/>
      <c r="AP150" s="429"/>
      <c r="AQ150" s="429"/>
      <c r="AR150" s="429"/>
      <c r="AS150" s="429"/>
      <c r="AT150" s="429"/>
      <c r="AU150" s="429"/>
      <c r="AV150" s="429"/>
      <c r="AW150" s="429"/>
      <c r="AX150" s="429"/>
      <c r="AY150" s="429"/>
      <c r="AZ150" s="429"/>
      <c r="BA150" s="429"/>
      <c r="BB150" s="429"/>
      <c r="BC150" s="429"/>
      <c r="BD150" s="429"/>
      <c r="BE150" s="429"/>
      <c r="BF150" s="429"/>
      <c r="BG150" s="429"/>
      <c r="BH150" s="429"/>
      <c r="BI150" s="429"/>
      <c r="BJ150" s="429"/>
      <c r="BK150" s="429"/>
      <c r="BL150" s="429"/>
      <c r="BM150" s="429"/>
      <c r="BN150" s="429"/>
      <c r="BO150" s="429"/>
      <c r="BP150" s="429"/>
      <c r="BQ150" s="429"/>
      <c r="BR150" s="429"/>
      <c r="BS150" s="429"/>
      <c r="BT150" s="429"/>
      <c r="BU150" s="429"/>
      <c r="BV150" s="429"/>
      <c r="BW150" s="429"/>
      <c r="BX150" s="429"/>
      <c r="BY150" s="480"/>
      <c r="BZ150" s="255"/>
      <c r="CA150" s="256"/>
      <c r="CB150" s="257"/>
      <c r="CC150" s="476" t="s">
        <v>115</v>
      </c>
      <c r="CD150" s="476"/>
      <c r="CE150" s="476"/>
      <c r="CF150" s="477"/>
      <c r="CL150" s="127"/>
      <c r="CM150" s="88"/>
      <c r="CN150" s="88"/>
      <c r="CO150" s="127"/>
      <c r="CP150" s="88"/>
      <c r="CQ150" s="88"/>
      <c r="CR150" s="127"/>
      <c r="CS150" s="88"/>
      <c r="CT150" s="88"/>
      <c r="CU150" s="127"/>
      <c r="CV150" s="88"/>
      <c r="CW150" s="88"/>
      <c r="CX150" s="127"/>
      <c r="CY150" s="88"/>
      <c r="CZ150" s="88"/>
      <c r="DA150" s="127"/>
      <c r="DB150" s="88"/>
      <c r="DC150" s="88"/>
      <c r="DD150" s="127"/>
      <c r="DE150" s="88"/>
      <c r="DF150" s="88"/>
      <c r="DG150" s="127"/>
      <c r="DH150" s="88"/>
      <c r="DI150" s="88"/>
    </row>
    <row r="151" spans="1:116" s="87" customFormat="1" ht="54.75" customHeight="1" x14ac:dyDescent="0.85">
      <c r="A151" s="428" t="s">
        <v>377</v>
      </c>
      <c r="B151" s="428"/>
      <c r="C151" s="428"/>
      <c r="D151" s="428"/>
      <c r="E151" s="483" t="s">
        <v>414</v>
      </c>
      <c r="F151" s="484"/>
      <c r="G151" s="484"/>
      <c r="H151" s="484"/>
      <c r="I151" s="484"/>
      <c r="J151" s="484"/>
      <c r="K151" s="484"/>
      <c r="L151" s="484"/>
      <c r="M151" s="484"/>
      <c r="N151" s="484"/>
      <c r="O151" s="484"/>
      <c r="P151" s="484"/>
      <c r="Q151" s="484"/>
      <c r="R151" s="484"/>
      <c r="S151" s="484"/>
      <c r="T151" s="484"/>
      <c r="U151" s="484"/>
      <c r="V151" s="484"/>
      <c r="W151" s="484"/>
      <c r="X151" s="484"/>
      <c r="Y151" s="484"/>
      <c r="Z151" s="484"/>
      <c r="AA151" s="484"/>
      <c r="AB151" s="484"/>
      <c r="AC151" s="484"/>
      <c r="AD151" s="484"/>
      <c r="AE151" s="484"/>
      <c r="AF151" s="484"/>
      <c r="AG151" s="484"/>
      <c r="AH151" s="484"/>
      <c r="AI151" s="484"/>
      <c r="AJ151" s="484"/>
      <c r="AK151" s="484"/>
      <c r="AL151" s="484"/>
      <c r="AM151" s="484"/>
      <c r="AN151" s="484"/>
      <c r="AO151" s="484"/>
      <c r="AP151" s="484"/>
      <c r="AQ151" s="484"/>
      <c r="AR151" s="484"/>
      <c r="AS151" s="484"/>
      <c r="AT151" s="484"/>
      <c r="AU151" s="484"/>
      <c r="AV151" s="484"/>
      <c r="AW151" s="484"/>
      <c r="AX151" s="484"/>
      <c r="AY151" s="484"/>
      <c r="AZ151" s="484"/>
      <c r="BA151" s="484"/>
      <c r="BB151" s="484"/>
      <c r="BC151" s="484"/>
      <c r="BD151" s="484"/>
      <c r="BE151" s="484"/>
      <c r="BF151" s="484"/>
      <c r="BG151" s="484"/>
      <c r="BH151" s="484"/>
      <c r="BI151" s="484"/>
      <c r="BJ151" s="484"/>
      <c r="BK151" s="484"/>
      <c r="BL151" s="484"/>
      <c r="BM151" s="484"/>
      <c r="BN151" s="484"/>
      <c r="BO151" s="484"/>
      <c r="BP151" s="484"/>
      <c r="BQ151" s="484"/>
      <c r="BR151" s="484"/>
      <c r="BS151" s="484"/>
      <c r="BT151" s="484"/>
      <c r="BU151" s="484"/>
      <c r="BV151" s="484"/>
      <c r="BW151" s="484"/>
      <c r="BX151" s="484"/>
      <c r="BY151" s="484"/>
      <c r="BZ151" s="484"/>
      <c r="CA151" s="484"/>
      <c r="CB151" s="485"/>
      <c r="CC151" s="475" t="s">
        <v>424</v>
      </c>
      <c r="CD151" s="476"/>
      <c r="CE151" s="476"/>
      <c r="CF151" s="477"/>
      <c r="CG151" s="146"/>
      <c r="CL151" s="127"/>
      <c r="CM151" s="88"/>
      <c r="CN151" s="88"/>
      <c r="CO151" s="127"/>
      <c r="CP151" s="88"/>
      <c r="CQ151" s="88"/>
      <c r="CR151" s="127"/>
      <c r="CS151" s="88"/>
      <c r="CT151" s="88"/>
      <c r="CU151" s="127"/>
      <c r="CV151" s="88"/>
      <c r="CW151" s="88"/>
      <c r="CX151" s="127"/>
      <c r="CY151" s="88"/>
      <c r="CZ151" s="88"/>
      <c r="DA151" s="127"/>
      <c r="DB151" s="88"/>
      <c r="DC151" s="88"/>
      <c r="DD151" s="127"/>
      <c r="DE151" s="88"/>
      <c r="DF151" s="88"/>
      <c r="DG151" s="127"/>
      <c r="DH151" s="88"/>
      <c r="DI151" s="88"/>
    </row>
    <row r="152" spans="1:116" s="87" customFormat="1" ht="54.75" customHeight="1" x14ac:dyDescent="0.85">
      <c r="A152" s="428" t="s">
        <v>392</v>
      </c>
      <c r="B152" s="428"/>
      <c r="C152" s="428"/>
      <c r="D152" s="428"/>
      <c r="E152" s="480" t="s">
        <v>378</v>
      </c>
      <c r="F152" s="481"/>
      <c r="G152" s="481"/>
      <c r="H152" s="481"/>
      <c r="I152" s="481"/>
      <c r="J152" s="481"/>
      <c r="K152" s="481"/>
      <c r="L152" s="481"/>
      <c r="M152" s="481"/>
      <c r="N152" s="481"/>
      <c r="O152" s="481"/>
      <c r="P152" s="481"/>
      <c r="Q152" s="481"/>
      <c r="R152" s="481"/>
      <c r="S152" s="481"/>
      <c r="T152" s="481"/>
      <c r="U152" s="481"/>
      <c r="V152" s="481"/>
      <c r="W152" s="481"/>
      <c r="X152" s="481"/>
      <c r="Y152" s="481"/>
      <c r="Z152" s="481"/>
      <c r="AA152" s="481"/>
      <c r="AB152" s="481"/>
      <c r="AC152" s="481"/>
      <c r="AD152" s="481"/>
      <c r="AE152" s="481"/>
      <c r="AF152" s="481"/>
      <c r="AG152" s="481"/>
      <c r="AH152" s="481"/>
      <c r="AI152" s="481"/>
      <c r="AJ152" s="481"/>
      <c r="AK152" s="481"/>
      <c r="AL152" s="481"/>
      <c r="AM152" s="481"/>
      <c r="AN152" s="481"/>
      <c r="AO152" s="481"/>
      <c r="AP152" s="481"/>
      <c r="AQ152" s="481"/>
      <c r="AR152" s="481"/>
      <c r="AS152" s="481"/>
      <c r="AT152" s="481"/>
      <c r="AU152" s="481"/>
      <c r="AV152" s="481"/>
      <c r="AW152" s="481"/>
      <c r="AX152" s="481"/>
      <c r="AY152" s="481"/>
      <c r="AZ152" s="481"/>
      <c r="BA152" s="481"/>
      <c r="BB152" s="481"/>
      <c r="BC152" s="481"/>
      <c r="BD152" s="481"/>
      <c r="BE152" s="481"/>
      <c r="BF152" s="481"/>
      <c r="BG152" s="481"/>
      <c r="BH152" s="481"/>
      <c r="BI152" s="481"/>
      <c r="BJ152" s="481"/>
      <c r="BK152" s="481"/>
      <c r="BL152" s="481"/>
      <c r="BM152" s="481"/>
      <c r="BN152" s="481"/>
      <c r="BO152" s="481"/>
      <c r="BP152" s="481"/>
      <c r="BQ152" s="481"/>
      <c r="BR152" s="481"/>
      <c r="BS152" s="481"/>
      <c r="BT152" s="481"/>
      <c r="BU152" s="481"/>
      <c r="BV152" s="481"/>
      <c r="BW152" s="481"/>
      <c r="BX152" s="481"/>
      <c r="BY152" s="481"/>
      <c r="BZ152" s="481"/>
      <c r="CA152" s="481"/>
      <c r="CB152" s="482"/>
      <c r="CC152" s="475" t="s">
        <v>395</v>
      </c>
      <c r="CD152" s="476"/>
      <c r="CE152" s="476"/>
      <c r="CF152" s="477"/>
      <c r="CG152" s="146"/>
      <c r="CL152" s="127"/>
      <c r="CM152" s="88"/>
      <c r="CN152" s="88"/>
      <c r="CO152" s="127"/>
      <c r="CP152" s="88"/>
      <c r="CQ152" s="88"/>
      <c r="CR152" s="127"/>
      <c r="CS152" s="88"/>
      <c r="CT152" s="88"/>
      <c r="CU152" s="127"/>
      <c r="CV152" s="88"/>
      <c r="CW152" s="88"/>
      <c r="CX152" s="127"/>
      <c r="CY152" s="88"/>
      <c r="CZ152" s="88"/>
      <c r="DA152" s="127"/>
      <c r="DB152" s="88"/>
      <c r="DC152" s="88"/>
      <c r="DD152" s="127"/>
      <c r="DE152" s="88"/>
      <c r="DF152" s="88"/>
      <c r="DG152" s="127"/>
      <c r="DH152" s="88"/>
      <c r="DI152" s="88"/>
    </row>
    <row r="153" spans="1:116" s="86" customFormat="1" ht="182.25" customHeight="1" x14ac:dyDescent="0.85">
      <c r="A153" s="460" t="s">
        <v>105</v>
      </c>
      <c r="B153" s="460"/>
      <c r="C153" s="460"/>
      <c r="D153" s="460"/>
      <c r="E153" s="478" t="s">
        <v>106</v>
      </c>
      <c r="F153" s="478"/>
      <c r="G153" s="478"/>
      <c r="H153" s="478"/>
      <c r="I153" s="478"/>
      <c r="J153" s="478"/>
      <c r="K153" s="478"/>
      <c r="L153" s="478"/>
      <c r="M153" s="478"/>
      <c r="N153" s="478"/>
      <c r="O153" s="478"/>
      <c r="P153" s="478"/>
      <c r="Q153" s="478"/>
      <c r="R153" s="478"/>
      <c r="S153" s="478"/>
      <c r="T153" s="478"/>
      <c r="U153" s="478"/>
      <c r="V153" s="478"/>
      <c r="W153" s="478"/>
      <c r="X153" s="478"/>
      <c r="Y153" s="478"/>
      <c r="Z153" s="478"/>
      <c r="AA153" s="478"/>
      <c r="AB153" s="478"/>
      <c r="AC153" s="478"/>
      <c r="AD153" s="478"/>
      <c r="AE153" s="478"/>
      <c r="AF153" s="478"/>
      <c r="AG153" s="478"/>
      <c r="AH153" s="478"/>
      <c r="AI153" s="478"/>
      <c r="AJ153" s="478"/>
      <c r="AK153" s="478"/>
      <c r="AL153" s="478"/>
      <c r="AM153" s="478"/>
      <c r="AN153" s="478"/>
      <c r="AO153" s="478"/>
      <c r="AP153" s="478"/>
      <c r="AQ153" s="478"/>
      <c r="AR153" s="478"/>
      <c r="AS153" s="478"/>
      <c r="AT153" s="478"/>
      <c r="AU153" s="478"/>
      <c r="AV153" s="478"/>
      <c r="AW153" s="478"/>
      <c r="AX153" s="478"/>
      <c r="AY153" s="478"/>
      <c r="AZ153" s="478"/>
      <c r="BA153" s="478"/>
      <c r="BB153" s="478"/>
      <c r="BC153" s="478"/>
      <c r="BD153" s="478"/>
      <c r="BE153" s="478"/>
      <c r="BF153" s="478"/>
      <c r="BG153" s="478"/>
      <c r="BH153" s="478"/>
      <c r="BI153" s="478"/>
      <c r="BJ153" s="478"/>
      <c r="BK153" s="478"/>
      <c r="BL153" s="478"/>
      <c r="BM153" s="478"/>
      <c r="BN153" s="478"/>
      <c r="BO153" s="478"/>
      <c r="BP153" s="478"/>
      <c r="BQ153" s="478"/>
      <c r="BR153" s="478"/>
      <c r="BS153" s="478"/>
      <c r="BT153" s="478"/>
      <c r="BU153" s="478"/>
      <c r="BV153" s="478"/>
      <c r="BW153" s="478"/>
      <c r="BX153" s="478"/>
      <c r="BY153" s="478"/>
      <c r="BZ153" s="478"/>
      <c r="CA153" s="478"/>
      <c r="CB153" s="478"/>
      <c r="CC153" s="459" t="s">
        <v>398</v>
      </c>
      <c r="CD153" s="459"/>
      <c r="CE153" s="459"/>
      <c r="CF153" s="459"/>
      <c r="CO153" s="103"/>
      <c r="CP153" s="95"/>
      <c r="CQ153" s="95"/>
      <c r="CR153" s="103"/>
      <c r="CS153" s="95"/>
      <c r="CT153" s="95"/>
      <c r="CU153" s="103"/>
      <c r="CV153" s="95"/>
      <c r="CW153" s="95"/>
      <c r="CX153" s="103"/>
      <c r="CY153" s="95"/>
      <c r="CZ153" s="95"/>
      <c r="DA153" s="103"/>
      <c r="DB153" s="95"/>
      <c r="DC153" s="95"/>
      <c r="DD153" s="103"/>
      <c r="DE153" s="95"/>
      <c r="DF153" s="95"/>
      <c r="DG153" s="103"/>
      <c r="DH153" s="95"/>
      <c r="DI153" s="95"/>
      <c r="DJ153" s="103"/>
      <c r="DK153" s="95"/>
      <c r="DL153" s="95"/>
    </row>
    <row r="154" spans="1:116" s="86" customFormat="1" ht="54.95" customHeight="1" x14ac:dyDescent="0.85">
      <c r="A154" s="433" t="s">
        <v>121</v>
      </c>
      <c r="B154" s="433"/>
      <c r="C154" s="433"/>
      <c r="D154" s="433"/>
      <c r="E154" s="432" t="s">
        <v>403</v>
      </c>
      <c r="F154" s="432"/>
      <c r="G154" s="432"/>
      <c r="H154" s="432"/>
      <c r="I154" s="432"/>
      <c r="J154" s="432"/>
      <c r="K154" s="432"/>
      <c r="L154" s="432"/>
      <c r="M154" s="432"/>
      <c r="N154" s="432"/>
      <c r="O154" s="432"/>
      <c r="P154" s="432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2"/>
      <c r="AC154" s="432"/>
      <c r="AD154" s="432"/>
      <c r="AE154" s="432"/>
      <c r="AF154" s="432"/>
      <c r="AG154" s="432"/>
      <c r="AH154" s="432"/>
      <c r="AI154" s="432"/>
      <c r="AJ154" s="432"/>
      <c r="AK154" s="432"/>
      <c r="AL154" s="432"/>
      <c r="AM154" s="432"/>
      <c r="AN154" s="432"/>
      <c r="AO154" s="432"/>
      <c r="AP154" s="432"/>
      <c r="AQ154" s="432"/>
      <c r="AR154" s="432"/>
      <c r="AS154" s="432"/>
      <c r="AT154" s="432"/>
      <c r="AU154" s="432"/>
      <c r="AV154" s="432"/>
      <c r="AW154" s="432"/>
      <c r="AX154" s="432"/>
      <c r="AY154" s="432"/>
      <c r="AZ154" s="432"/>
      <c r="BA154" s="432"/>
      <c r="BB154" s="432"/>
      <c r="BC154" s="432"/>
      <c r="BD154" s="432"/>
      <c r="BE154" s="432"/>
      <c r="BF154" s="432"/>
      <c r="BG154" s="432"/>
      <c r="BH154" s="432"/>
      <c r="BI154" s="432"/>
      <c r="BJ154" s="432"/>
      <c r="BK154" s="432"/>
      <c r="BL154" s="432"/>
      <c r="BM154" s="432"/>
      <c r="BN154" s="432"/>
      <c r="BO154" s="432"/>
      <c r="BP154" s="432"/>
      <c r="BQ154" s="432"/>
      <c r="BR154" s="432"/>
      <c r="BS154" s="432"/>
      <c r="BT154" s="432"/>
      <c r="BU154" s="432"/>
      <c r="BV154" s="432"/>
      <c r="BW154" s="432"/>
      <c r="BX154" s="432"/>
      <c r="BY154" s="432"/>
      <c r="BZ154" s="432"/>
      <c r="CA154" s="432"/>
      <c r="CB154" s="432"/>
      <c r="CC154" s="430" t="s">
        <v>108</v>
      </c>
      <c r="CD154" s="430"/>
      <c r="CE154" s="430"/>
      <c r="CF154" s="430"/>
      <c r="CO154" s="103"/>
      <c r="CP154" s="95"/>
      <c r="CQ154" s="95"/>
      <c r="CR154" s="103"/>
      <c r="CS154" s="95"/>
      <c r="CT154" s="95"/>
      <c r="CU154" s="103"/>
      <c r="CV154" s="95"/>
      <c r="CW154" s="95"/>
      <c r="CX154" s="103"/>
      <c r="CY154" s="95"/>
      <c r="CZ154" s="95"/>
      <c r="DA154" s="103"/>
      <c r="DB154" s="95"/>
      <c r="DC154" s="95"/>
      <c r="DD154" s="103"/>
      <c r="DE154" s="95"/>
      <c r="DF154" s="95"/>
      <c r="DG154" s="103"/>
      <c r="DH154" s="95"/>
      <c r="DI154" s="95"/>
      <c r="DJ154" s="103"/>
      <c r="DK154" s="95"/>
      <c r="DL154" s="95"/>
    </row>
    <row r="155" spans="1:116" s="86" customFormat="1" ht="111" customHeight="1" x14ac:dyDescent="0.85">
      <c r="A155" s="433" t="s">
        <v>122</v>
      </c>
      <c r="B155" s="433"/>
      <c r="C155" s="433"/>
      <c r="D155" s="433"/>
      <c r="E155" s="432" t="s">
        <v>426</v>
      </c>
      <c r="F155" s="432"/>
      <c r="G155" s="432"/>
      <c r="H155" s="432"/>
      <c r="I155" s="432"/>
      <c r="J155" s="432"/>
      <c r="K155" s="432"/>
      <c r="L155" s="432"/>
      <c r="M155" s="432"/>
      <c r="N155" s="432"/>
      <c r="O155" s="432"/>
      <c r="P155" s="432"/>
      <c r="Q155" s="432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2"/>
      <c r="AC155" s="432"/>
      <c r="AD155" s="432"/>
      <c r="AE155" s="432"/>
      <c r="AF155" s="432"/>
      <c r="AG155" s="432"/>
      <c r="AH155" s="432"/>
      <c r="AI155" s="432"/>
      <c r="AJ155" s="432"/>
      <c r="AK155" s="432"/>
      <c r="AL155" s="432"/>
      <c r="AM155" s="432"/>
      <c r="AN155" s="432"/>
      <c r="AO155" s="432"/>
      <c r="AP155" s="432"/>
      <c r="AQ155" s="432"/>
      <c r="AR155" s="432"/>
      <c r="AS155" s="432"/>
      <c r="AT155" s="432"/>
      <c r="AU155" s="432"/>
      <c r="AV155" s="432"/>
      <c r="AW155" s="432"/>
      <c r="AX155" s="432"/>
      <c r="AY155" s="432"/>
      <c r="AZ155" s="432"/>
      <c r="BA155" s="432"/>
      <c r="BB155" s="432"/>
      <c r="BC155" s="432"/>
      <c r="BD155" s="432"/>
      <c r="BE155" s="432"/>
      <c r="BF155" s="432"/>
      <c r="BG155" s="432"/>
      <c r="BH155" s="432"/>
      <c r="BI155" s="432"/>
      <c r="BJ155" s="432"/>
      <c r="BK155" s="432"/>
      <c r="BL155" s="432"/>
      <c r="BM155" s="432"/>
      <c r="BN155" s="432"/>
      <c r="BO155" s="432"/>
      <c r="BP155" s="432"/>
      <c r="BQ155" s="432"/>
      <c r="BR155" s="432"/>
      <c r="BS155" s="432"/>
      <c r="BT155" s="432"/>
      <c r="BU155" s="432"/>
      <c r="BV155" s="432"/>
      <c r="BW155" s="432"/>
      <c r="BX155" s="432"/>
      <c r="BY155" s="432"/>
      <c r="BZ155" s="432"/>
      <c r="CA155" s="432"/>
      <c r="CB155" s="432"/>
      <c r="CC155" s="430" t="s">
        <v>125</v>
      </c>
      <c r="CD155" s="430"/>
      <c r="CE155" s="430"/>
      <c r="CF155" s="430"/>
      <c r="CO155" s="103"/>
      <c r="CP155" s="95"/>
      <c r="CQ155" s="95"/>
      <c r="CR155" s="103"/>
      <c r="CS155" s="95"/>
      <c r="CT155" s="95"/>
      <c r="CU155" s="103"/>
      <c r="CV155" s="95"/>
      <c r="CW155" s="95"/>
      <c r="CX155" s="103"/>
      <c r="CY155" s="95"/>
      <c r="CZ155" s="95"/>
      <c r="DA155" s="103"/>
      <c r="DB155" s="95"/>
      <c r="DC155" s="95"/>
      <c r="DD155" s="103"/>
      <c r="DE155" s="95"/>
      <c r="DF155" s="95"/>
      <c r="DG155" s="103"/>
      <c r="DH155" s="95"/>
      <c r="DI155" s="95"/>
      <c r="DJ155" s="103"/>
      <c r="DK155" s="95"/>
      <c r="DL155" s="95"/>
    </row>
    <row r="156" spans="1:116" s="86" customFormat="1" ht="110.25" customHeight="1" x14ac:dyDescent="0.85">
      <c r="A156" s="433" t="s">
        <v>131</v>
      </c>
      <c r="B156" s="433"/>
      <c r="C156" s="433"/>
      <c r="D156" s="450"/>
      <c r="E156" s="454" t="s">
        <v>397</v>
      </c>
      <c r="F156" s="455"/>
      <c r="G156" s="455"/>
      <c r="H156" s="455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  <c r="AA156" s="455"/>
      <c r="AB156" s="455"/>
      <c r="AC156" s="455"/>
      <c r="AD156" s="455"/>
      <c r="AE156" s="455"/>
      <c r="AF156" s="455"/>
      <c r="AG156" s="455"/>
      <c r="AH156" s="455"/>
      <c r="AI156" s="455"/>
      <c r="AJ156" s="455"/>
      <c r="AK156" s="455"/>
      <c r="AL156" s="455"/>
      <c r="AM156" s="455"/>
      <c r="AN156" s="455"/>
      <c r="AO156" s="455"/>
      <c r="AP156" s="455"/>
      <c r="AQ156" s="455"/>
      <c r="AR156" s="455"/>
      <c r="AS156" s="455"/>
      <c r="AT156" s="455"/>
      <c r="AU156" s="455"/>
      <c r="AV156" s="455"/>
      <c r="AW156" s="455"/>
      <c r="AX156" s="455"/>
      <c r="AY156" s="455"/>
      <c r="AZ156" s="455"/>
      <c r="BA156" s="455"/>
      <c r="BB156" s="455"/>
      <c r="BC156" s="455"/>
      <c r="BD156" s="455"/>
      <c r="BE156" s="455"/>
      <c r="BF156" s="455"/>
      <c r="BG156" s="455"/>
      <c r="BH156" s="455"/>
      <c r="BI156" s="455"/>
      <c r="BJ156" s="455"/>
      <c r="BK156" s="455"/>
      <c r="BL156" s="455"/>
      <c r="BM156" s="455"/>
      <c r="BN156" s="455"/>
      <c r="BO156" s="455"/>
      <c r="BP156" s="455"/>
      <c r="BQ156" s="455"/>
      <c r="BR156" s="455"/>
      <c r="BS156" s="455"/>
      <c r="BT156" s="455"/>
      <c r="BU156" s="455"/>
      <c r="BV156" s="455"/>
      <c r="BW156" s="455"/>
      <c r="BX156" s="455"/>
      <c r="BY156" s="455"/>
      <c r="BZ156" s="455"/>
      <c r="CA156" s="455"/>
      <c r="CB156" s="456"/>
      <c r="CC156" s="430" t="s">
        <v>134</v>
      </c>
      <c r="CD156" s="430"/>
      <c r="CE156" s="430"/>
      <c r="CF156" s="430"/>
      <c r="CO156" s="103"/>
      <c r="CP156" s="95"/>
      <c r="CQ156" s="95"/>
      <c r="CR156" s="103"/>
      <c r="CS156" s="95"/>
      <c r="CT156" s="95"/>
      <c r="CU156" s="103"/>
      <c r="CV156" s="95"/>
      <c r="CW156" s="95"/>
      <c r="CX156" s="103"/>
      <c r="CY156" s="95"/>
      <c r="CZ156" s="95"/>
      <c r="DA156" s="103"/>
      <c r="DB156" s="95"/>
      <c r="DC156" s="95"/>
      <c r="DD156" s="103"/>
      <c r="DE156" s="95"/>
      <c r="DF156" s="95"/>
      <c r="DG156" s="103"/>
      <c r="DH156" s="95"/>
      <c r="DI156" s="95"/>
      <c r="DJ156" s="103"/>
      <c r="DK156" s="95"/>
      <c r="DL156" s="95"/>
    </row>
    <row r="157" spans="1:116" s="86" customFormat="1" ht="117.75" customHeight="1" x14ac:dyDescent="0.85">
      <c r="A157" s="433" t="s">
        <v>132</v>
      </c>
      <c r="B157" s="433"/>
      <c r="C157" s="433"/>
      <c r="D157" s="433"/>
      <c r="E157" s="432" t="s">
        <v>379</v>
      </c>
      <c r="F157" s="432"/>
      <c r="G157" s="432"/>
      <c r="H157" s="432"/>
      <c r="I157" s="432"/>
      <c r="J157" s="432"/>
      <c r="K157" s="432"/>
      <c r="L157" s="432"/>
      <c r="M157" s="432"/>
      <c r="N157" s="432"/>
      <c r="O157" s="432"/>
      <c r="P157" s="432"/>
      <c r="Q157" s="432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2"/>
      <c r="AC157" s="432"/>
      <c r="AD157" s="432"/>
      <c r="AE157" s="432"/>
      <c r="AF157" s="432"/>
      <c r="AG157" s="432"/>
      <c r="AH157" s="432"/>
      <c r="AI157" s="432"/>
      <c r="AJ157" s="432"/>
      <c r="AK157" s="432"/>
      <c r="AL157" s="432"/>
      <c r="AM157" s="432"/>
      <c r="AN157" s="432"/>
      <c r="AO157" s="432"/>
      <c r="AP157" s="432"/>
      <c r="AQ157" s="432"/>
      <c r="AR157" s="432"/>
      <c r="AS157" s="432"/>
      <c r="AT157" s="432"/>
      <c r="AU157" s="432"/>
      <c r="AV157" s="432"/>
      <c r="AW157" s="432"/>
      <c r="AX157" s="432"/>
      <c r="AY157" s="432"/>
      <c r="AZ157" s="432"/>
      <c r="BA157" s="432"/>
      <c r="BB157" s="432"/>
      <c r="BC157" s="432"/>
      <c r="BD157" s="432"/>
      <c r="BE157" s="432"/>
      <c r="BF157" s="432"/>
      <c r="BG157" s="432"/>
      <c r="BH157" s="432"/>
      <c r="BI157" s="432"/>
      <c r="BJ157" s="432"/>
      <c r="BK157" s="432"/>
      <c r="BL157" s="432"/>
      <c r="BM157" s="432"/>
      <c r="BN157" s="432"/>
      <c r="BO157" s="432"/>
      <c r="BP157" s="432"/>
      <c r="BQ157" s="432"/>
      <c r="BR157" s="432"/>
      <c r="BS157" s="432"/>
      <c r="BT157" s="432"/>
      <c r="BU157" s="432"/>
      <c r="BV157" s="432"/>
      <c r="BW157" s="432"/>
      <c r="BX157" s="432"/>
      <c r="BY157" s="432"/>
      <c r="BZ157" s="432"/>
      <c r="CA157" s="432"/>
      <c r="CB157" s="432"/>
      <c r="CC157" s="430" t="s">
        <v>137</v>
      </c>
      <c r="CD157" s="430"/>
      <c r="CE157" s="430"/>
      <c r="CF157" s="430"/>
      <c r="CO157" s="103"/>
      <c r="CP157" s="95"/>
      <c r="CQ157" s="95"/>
      <c r="CR157" s="103"/>
      <c r="CS157" s="95"/>
      <c r="CT157" s="95"/>
      <c r="CU157" s="103"/>
      <c r="CV157" s="95"/>
      <c r="CW157" s="95"/>
      <c r="CX157" s="103"/>
      <c r="CY157" s="95"/>
      <c r="CZ157" s="95"/>
      <c r="DA157" s="103"/>
      <c r="DB157" s="95"/>
      <c r="DC157" s="95"/>
      <c r="DD157" s="103"/>
      <c r="DE157" s="95"/>
      <c r="DF157" s="95"/>
      <c r="DG157" s="103"/>
      <c r="DH157" s="95"/>
      <c r="DI157" s="95"/>
      <c r="DJ157" s="103"/>
      <c r="DK157" s="95"/>
      <c r="DL157" s="95"/>
    </row>
    <row r="158" spans="1:116" s="103" customFormat="1" ht="54.95" customHeight="1" x14ac:dyDescent="0.85">
      <c r="A158" s="433" t="s">
        <v>133</v>
      </c>
      <c r="B158" s="433"/>
      <c r="C158" s="433"/>
      <c r="D158" s="433"/>
      <c r="E158" s="432" t="s">
        <v>382</v>
      </c>
      <c r="F158" s="432"/>
      <c r="G158" s="432"/>
      <c r="H158" s="432"/>
      <c r="I158" s="432"/>
      <c r="J158" s="432"/>
      <c r="K158" s="432"/>
      <c r="L158" s="432"/>
      <c r="M158" s="432"/>
      <c r="N158" s="432"/>
      <c r="O158" s="432"/>
      <c r="P158" s="432"/>
      <c r="Q158" s="432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2"/>
      <c r="AC158" s="432"/>
      <c r="AD158" s="432"/>
      <c r="AE158" s="432"/>
      <c r="AF158" s="432"/>
      <c r="AG158" s="432"/>
      <c r="AH158" s="432"/>
      <c r="AI158" s="432"/>
      <c r="AJ158" s="432"/>
      <c r="AK158" s="432"/>
      <c r="AL158" s="432"/>
      <c r="AM158" s="432"/>
      <c r="AN158" s="432"/>
      <c r="AO158" s="432"/>
      <c r="AP158" s="432"/>
      <c r="AQ158" s="432"/>
      <c r="AR158" s="432"/>
      <c r="AS158" s="432"/>
      <c r="AT158" s="432"/>
      <c r="AU158" s="432"/>
      <c r="AV158" s="432"/>
      <c r="AW158" s="432"/>
      <c r="AX158" s="432"/>
      <c r="AY158" s="432"/>
      <c r="AZ158" s="432"/>
      <c r="BA158" s="432"/>
      <c r="BB158" s="432"/>
      <c r="BC158" s="432"/>
      <c r="BD158" s="432"/>
      <c r="BE158" s="432"/>
      <c r="BF158" s="432"/>
      <c r="BG158" s="432"/>
      <c r="BH158" s="432"/>
      <c r="BI158" s="432"/>
      <c r="BJ158" s="432"/>
      <c r="BK158" s="432"/>
      <c r="BL158" s="432"/>
      <c r="BM158" s="432"/>
      <c r="BN158" s="432"/>
      <c r="BO158" s="432"/>
      <c r="BP158" s="432"/>
      <c r="BQ158" s="432"/>
      <c r="BR158" s="432"/>
      <c r="BS158" s="432"/>
      <c r="BT158" s="432"/>
      <c r="BU158" s="432"/>
      <c r="BV158" s="432"/>
      <c r="BW158" s="432"/>
      <c r="BX158" s="432"/>
      <c r="BY158" s="432"/>
      <c r="BZ158" s="432"/>
      <c r="CA158" s="432"/>
      <c r="CB158" s="432"/>
      <c r="CC158" s="430" t="s">
        <v>484</v>
      </c>
      <c r="CD158" s="430"/>
      <c r="CE158" s="430"/>
      <c r="CF158" s="430"/>
      <c r="CP158" s="147"/>
      <c r="CQ158" s="147"/>
      <c r="CS158" s="147"/>
      <c r="CT158" s="147"/>
      <c r="CV158" s="147"/>
      <c r="CW158" s="147"/>
      <c r="CY158" s="147"/>
      <c r="CZ158" s="147"/>
      <c r="DB158" s="147"/>
      <c r="DC158" s="147"/>
      <c r="DE158" s="147"/>
      <c r="DF158" s="147"/>
      <c r="DH158" s="147"/>
      <c r="DI158" s="147"/>
      <c r="DK158" s="147"/>
      <c r="DL158" s="147"/>
    </row>
    <row r="159" spans="1:116" s="103" customFormat="1" ht="54.95" customHeight="1" x14ac:dyDescent="0.85">
      <c r="A159" s="433" t="s">
        <v>381</v>
      </c>
      <c r="B159" s="433"/>
      <c r="C159" s="433"/>
      <c r="D159" s="433"/>
      <c r="E159" s="432" t="s">
        <v>380</v>
      </c>
      <c r="F159" s="432"/>
      <c r="G159" s="432"/>
      <c r="H159" s="432"/>
      <c r="I159" s="432"/>
      <c r="J159" s="432"/>
      <c r="K159" s="432"/>
      <c r="L159" s="432"/>
      <c r="M159" s="432"/>
      <c r="N159" s="432"/>
      <c r="O159" s="432"/>
      <c r="P159" s="432"/>
      <c r="Q159" s="432"/>
      <c r="R159" s="432"/>
      <c r="S159" s="432"/>
      <c r="T159" s="432"/>
      <c r="U159" s="432"/>
      <c r="V159" s="432"/>
      <c r="W159" s="432"/>
      <c r="X159" s="432"/>
      <c r="Y159" s="432"/>
      <c r="Z159" s="432"/>
      <c r="AA159" s="432"/>
      <c r="AB159" s="432"/>
      <c r="AC159" s="432"/>
      <c r="AD159" s="432"/>
      <c r="AE159" s="432"/>
      <c r="AF159" s="432"/>
      <c r="AG159" s="432"/>
      <c r="AH159" s="432"/>
      <c r="AI159" s="432"/>
      <c r="AJ159" s="432"/>
      <c r="AK159" s="432"/>
      <c r="AL159" s="432"/>
      <c r="AM159" s="432"/>
      <c r="AN159" s="432"/>
      <c r="AO159" s="432"/>
      <c r="AP159" s="432"/>
      <c r="AQ159" s="432"/>
      <c r="AR159" s="432"/>
      <c r="AS159" s="432"/>
      <c r="AT159" s="432"/>
      <c r="AU159" s="432"/>
      <c r="AV159" s="432"/>
      <c r="AW159" s="432"/>
      <c r="AX159" s="432"/>
      <c r="AY159" s="432"/>
      <c r="AZ159" s="432"/>
      <c r="BA159" s="432"/>
      <c r="BB159" s="432"/>
      <c r="BC159" s="432"/>
      <c r="BD159" s="432"/>
      <c r="BE159" s="432"/>
      <c r="BF159" s="432"/>
      <c r="BG159" s="432"/>
      <c r="BH159" s="432"/>
      <c r="BI159" s="432"/>
      <c r="BJ159" s="432"/>
      <c r="BK159" s="432"/>
      <c r="BL159" s="432"/>
      <c r="BM159" s="432"/>
      <c r="BN159" s="432"/>
      <c r="BO159" s="432"/>
      <c r="BP159" s="432"/>
      <c r="BQ159" s="432"/>
      <c r="BR159" s="432"/>
      <c r="BS159" s="432"/>
      <c r="BT159" s="432"/>
      <c r="BU159" s="432"/>
      <c r="BV159" s="432"/>
      <c r="BW159" s="432"/>
      <c r="BX159" s="432"/>
      <c r="BY159" s="432"/>
      <c r="BZ159" s="432"/>
      <c r="CA159" s="432"/>
      <c r="CB159" s="432"/>
      <c r="CC159" s="430" t="s">
        <v>354</v>
      </c>
      <c r="CD159" s="430"/>
      <c r="CE159" s="430"/>
      <c r="CF159" s="430"/>
      <c r="CP159" s="147"/>
      <c r="CQ159" s="147"/>
      <c r="CS159" s="147"/>
      <c r="CT159" s="147"/>
      <c r="CV159" s="147"/>
      <c r="CW159" s="147"/>
      <c r="CY159" s="147"/>
      <c r="CZ159" s="147"/>
      <c r="DB159" s="147"/>
      <c r="DC159" s="147"/>
      <c r="DE159" s="147"/>
      <c r="DF159" s="147"/>
      <c r="DH159" s="147"/>
      <c r="DI159" s="147"/>
      <c r="DK159" s="147"/>
      <c r="DL159" s="147"/>
    </row>
    <row r="160" spans="1:116" s="86" customFormat="1" ht="133.5" customHeight="1" x14ac:dyDescent="0.85">
      <c r="A160" s="433" t="s">
        <v>155</v>
      </c>
      <c r="B160" s="433"/>
      <c r="C160" s="433"/>
      <c r="D160" s="433"/>
      <c r="E160" s="432" t="s">
        <v>385</v>
      </c>
      <c r="F160" s="432"/>
      <c r="G160" s="432"/>
      <c r="H160" s="432"/>
      <c r="I160" s="432"/>
      <c r="J160" s="432"/>
      <c r="K160" s="432"/>
      <c r="L160" s="432"/>
      <c r="M160" s="432"/>
      <c r="N160" s="432"/>
      <c r="O160" s="432"/>
      <c r="P160" s="432"/>
      <c r="Q160" s="432"/>
      <c r="R160" s="432"/>
      <c r="S160" s="432"/>
      <c r="T160" s="432"/>
      <c r="U160" s="432"/>
      <c r="V160" s="432"/>
      <c r="W160" s="432"/>
      <c r="X160" s="432"/>
      <c r="Y160" s="432"/>
      <c r="Z160" s="432"/>
      <c r="AA160" s="432"/>
      <c r="AB160" s="432"/>
      <c r="AC160" s="432"/>
      <c r="AD160" s="432"/>
      <c r="AE160" s="432"/>
      <c r="AF160" s="432"/>
      <c r="AG160" s="432"/>
      <c r="AH160" s="432"/>
      <c r="AI160" s="432"/>
      <c r="AJ160" s="432"/>
      <c r="AK160" s="432"/>
      <c r="AL160" s="432"/>
      <c r="AM160" s="432"/>
      <c r="AN160" s="432"/>
      <c r="AO160" s="432"/>
      <c r="AP160" s="432"/>
      <c r="AQ160" s="432"/>
      <c r="AR160" s="432"/>
      <c r="AS160" s="432"/>
      <c r="AT160" s="432"/>
      <c r="AU160" s="432"/>
      <c r="AV160" s="432"/>
      <c r="AW160" s="432"/>
      <c r="AX160" s="432"/>
      <c r="AY160" s="432"/>
      <c r="AZ160" s="432"/>
      <c r="BA160" s="432"/>
      <c r="BB160" s="432"/>
      <c r="BC160" s="432"/>
      <c r="BD160" s="432"/>
      <c r="BE160" s="432"/>
      <c r="BF160" s="432"/>
      <c r="BG160" s="432"/>
      <c r="BH160" s="432"/>
      <c r="BI160" s="432"/>
      <c r="BJ160" s="432"/>
      <c r="BK160" s="432"/>
      <c r="BL160" s="432"/>
      <c r="BM160" s="432"/>
      <c r="BN160" s="432"/>
      <c r="BO160" s="432"/>
      <c r="BP160" s="432"/>
      <c r="BQ160" s="432"/>
      <c r="BR160" s="432"/>
      <c r="BS160" s="432"/>
      <c r="BT160" s="432"/>
      <c r="BU160" s="432"/>
      <c r="BV160" s="432"/>
      <c r="BW160" s="432"/>
      <c r="BX160" s="432"/>
      <c r="BY160" s="432"/>
      <c r="BZ160" s="432"/>
      <c r="CA160" s="432"/>
      <c r="CB160" s="432"/>
      <c r="CC160" s="430" t="s">
        <v>422</v>
      </c>
      <c r="CD160" s="430"/>
      <c r="CE160" s="430"/>
      <c r="CF160" s="430"/>
      <c r="CO160" s="103"/>
      <c r="CP160" s="95"/>
      <c r="CQ160" s="95"/>
      <c r="CR160" s="103"/>
      <c r="CS160" s="95"/>
      <c r="CT160" s="95"/>
      <c r="CU160" s="103"/>
      <c r="CV160" s="95"/>
      <c r="CW160" s="95"/>
      <c r="CX160" s="103"/>
      <c r="CY160" s="95"/>
      <c r="CZ160" s="95"/>
      <c r="DA160" s="103"/>
      <c r="DB160" s="95"/>
      <c r="DC160" s="95"/>
      <c r="DD160" s="103"/>
      <c r="DE160" s="95"/>
      <c r="DF160" s="95"/>
      <c r="DG160" s="103"/>
      <c r="DH160" s="95"/>
      <c r="DI160" s="95"/>
      <c r="DJ160" s="103"/>
      <c r="DK160" s="95"/>
      <c r="DL160" s="95"/>
    </row>
    <row r="161" spans="1:116" s="86" customFormat="1" ht="54.95" customHeight="1" x14ac:dyDescent="0.85">
      <c r="A161" s="433" t="s">
        <v>156</v>
      </c>
      <c r="B161" s="433"/>
      <c r="C161" s="433"/>
      <c r="D161" s="433"/>
      <c r="E161" s="432" t="s">
        <v>326</v>
      </c>
      <c r="F161" s="432"/>
      <c r="G161" s="432"/>
      <c r="H161" s="432"/>
      <c r="I161" s="432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2"/>
      <c r="AC161" s="432"/>
      <c r="AD161" s="432"/>
      <c r="AE161" s="432"/>
      <c r="AF161" s="432"/>
      <c r="AG161" s="432"/>
      <c r="AH161" s="432"/>
      <c r="AI161" s="432"/>
      <c r="AJ161" s="432"/>
      <c r="AK161" s="432"/>
      <c r="AL161" s="432"/>
      <c r="AM161" s="432"/>
      <c r="AN161" s="432"/>
      <c r="AO161" s="432"/>
      <c r="AP161" s="432"/>
      <c r="AQ161" s="432"/>
      <c r="AR161" s="432"/>
      <c r="AS161" s="432"/>
      <c r="AT161" s="432"/>
      <c r="AU161" s="432"/>
      <c r="AV161" s="432"/>
      <c r="AW161" s="432"/>
      <c r="AX161" s="432"/>
      <c r="AY161" s="432"/>
      <c r="AZ161" s="432"/>
      <c r="BA161" s="432"/>
      <c r="BB161" s="432"/>
      <c r="BC161" s="432"/>
      <c r="BD161" s="432"/>
      <c r="BE161" s="432"/>
      <c r="BF161" s="432"/>
      <c r="BG161" s="432"/>
      <c r="BH161" s="432"/>
      <c r="BI161" s="432"/>
      <c r="BJ161" s="432"/>
      <c r="BK161" s="432"/>
      <c r="BL161" s="432"/>
      <c r="BM161" s="432"/>
      <c r="BN161" s="432"/>
      <c r="BO161" s="432"/>
      <c r="BP161" s="432"/>
      <c r="BQ161" s="432"/>
      <c r="BR161" s="432"/>
      <c r="BS161" s="432"/>
      <c r="BT161" s="432"/>
      <c r="BU161" s="432"/>
      <c r="BV161" s="432"/>
      <c r="BW161" s="432"/>
      <c r="BX161" s="432"/>
      <c r="BY161" s="432"/>
      <c r="BZ161" s="432"/>
      <c r="CA161" s="432"/>
      <c r="CB161" s="432"/>
      <c r="CC161" s="430" t="s">
        <v>478</v>
      </c>
      <c r="CD161" s="430"/>
      <c r="CE161" s="430"/>
      <c r="CF161" s="430"/>
      <c r="CO161" s="103"/>
      <c r="CP161" s="95"/>
      <c r="CQ161" s="95"/>
      <c r="CR161" s="103"/>
      <c r="CS161" s="95"/>
      <c r="CT161" s="95"/>
      <c r="CU161" s="103"/>
      <c r="CV161" s="95"/>
      <c r="CW161" s="95"/>
      <c r="CX161" s="103"/>
      <c r="CY161" s="95"/>
      <c r="CZ161" s="95"/>
      <c r="DA161" s="103"/>
      <c r="DB161" s="95"/>
      <c r="DC161" s="95"/>
      <c r="DD161" s="103"/>
      <c r="DE161" s="95"/>
      <c r="DF161" s="95"/>
      <c r="DG161" s="103"/>
      <c r="DH161" s="95"/>
      <c r="DI161" s="95"/>
      <c r="DJ161" s="103"/>
      <c r="DK161" s="95"/>
      <c r="DL161" s="95"/>
    </row>
    <row r="162" spans="1:116" s="86" customFormat="1" ht="114.75" customHeight="1" x14ac:dyDescent="0.85">
      <c r="A162" s="433" t="s">
        <v>157</v>
      </c>
      <c r="B162" s="433"/>
      <c r="C162" s="433"/>
      <c r="D162" s="433"/>
      <c r="E162" s="432" t="s">
        <v>388</v>
      </c>
      <c r="F162" s="432"/>
      <c r="G162" s="432"/>
      <c r="H162" s="432"/>
      <c r="I162" s="432"/>
      <c r="J162" s="432"/>
      <c r="K162" s="432"/>
      <c r="L162" s="432"/>
      <c r="M162" s="432"/>
      <c r="N162" s="432"/>
      <c r="O162" s="432"/>
      <c r="P162" s="432"/>
      <c r="Q162" s="432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2"/>
      <c r="AC162" s="432"/>
      <c r="AD162" s="432"/>
      <c r="AE162" s="432"/>
      <c r="AF162" s="432"/>
      <c r="AG162" s="432"/>
      <c r="AH162" s="432"/>
      <c r="AI162" s="432"/>
      <c r="AJ162" s="432"/>
      <c r="AK162" s="432"/>
      <c r="AL162" s="432"/>
      <c r="AM162" s="432"/>
      <c r="AN162" s="432"/>
      <c r="AO162" s="432"/>
      <c r="AP162" s="432"/>
      <c r="AQ162" s="432"/>
      <c r="AR162" s="432"/>
      <c r="AS162" s="432"/>
      <c r="AT162" s="432"/>
      <c r="AU162" s="432"/>
      <c r="AV162" s="432"/>
      <c r="AW162" s="432"/>
      <c r="AX162" s="432"/>
      <c r="AY162" s="432"/>
      <c r="AZ162" s="432"/>
      <c r="BA162" s="432"/>
      <c r="BB162" s="432"/>
      <c r="BC162" s="432"/>
      <c r="BD162" s="432"/>
      <c r="BE162" s="432"/>
      <c r="BF162" s="432"/>
      <c r="BG162" s="432"/>
      <c r="BH162" s="432"/>
      <c r="BI162" s="432"/>
      <c r="BJ162" s="432"/>
      <c r="BK162" s="432"/>
      <c r="BL162" s="432"/>
      <c r="BM162" s="432"/>
      <c r="BN162" s="432"/>
      <c r="BO162" s="432"/>
      <c r="BP162" s="432"/>
      <c r="BQ162" s="432"/>
      <c r="BR162" s="432"/>
      <c r="BS162" s="432"/>
      <c r="BT162" s="432"/>
      <c r="BU162" s="432"/>
      <c r="BV162" s="432"/>
      <c r="BW162" s="432"/>
      <c r="BX162" s="432"/>
      <c r="BY162" s="432"/>
      <c r="BZ162" s="432"/>
      <c r="CA162" s="432"/>
      <c r="CB162" s="432"/>
      <c r="CC162" s="461" t="s">
        <v>145</v>
      </c>
      <c r="CD162" s="461"/>
      <c r="CE162" s="461"/>
      <c r="CF162" s="461"/>
      <c r="CO162" s="103"/>
      <c r="CP162" s="95"/>
      <c r="CQ162" s="95"/>
      <c r="CR162" s="103"/>
      <c r="CS162" s="95"/>
      <c r="CT162" s="95"/>
      <c r="CU162" s="103"/>
      <c r="CV162" s="95"/>
      <c r="CW162" s="95"/>
      <c r="CX162" s="103"/>
      <c r="CY162" s="95"/>
      <c r="CZ162" s="95"/>
      <c r="DA162" s="103"/>
      <c r="DB162" s="95"/>
      <c r="DC162" s="95"/>
      <c r="DD162" s="103"/>
      <c r="DE162" s="95"/>
      <c r="DF162" s="95"/>
      <c r="DG162" s="103"/>
      <c r="DH162" s="95"/>
      <c r="DI162" s="95"/>
      <c r="DJ162" s="103"/>
      <c r="DK162" s="95"/>
      <c r="DL162" s="95"/>
    </row>
    <row r="163" spans="1:116" s="86" customFormat="1" ht="54.95" customHeight="1" x14ac:dyDescent="0.85">
      <c r="A163" s="433" t="s">
        <v>160</v>
      </c>
      <c r="B163" s="433"/>
      <c r="C163" s="433"/>
      <c r="D163" s="433"/>
      <c r="E163" s="432" t="s">
        <v>327</v>
      </c>
      <c r="F163" s="432"/>
      <c r="G163" s="432"/>
      <c r="H163" s="432"/>
      <c r="I163" s="432"/>
      <c r="J163" s="432"/>
      <c r="K163" s="432"/>
      <c r="L163" s="432"/>
      <c r="M163" s="432"/>
      <c r="N163" s="432"/>
      <c r="O163" s="432"/>
      <c r="P163" s="432"/>
      <c r="Q163" s="432"/>
      <c r="R163" s="432"/>
      <c r="S163" s="432"/>
      <c r="T163" s="432"/>
      <c r="U163" s="432"/>
      <c r="V163" s="432"/>
      <c r="W163" s="432"/>
      <c r="X163" s="432"/>
      <c r="Y163" s="432"/>
      <c r="Z163" s="432"/>
      <c r="AA163" s="432"/>
      <c r="AB163" s="432"/>
      <c r="AC163" s="432"/>
      <c r="AD163" s="432"/>
      <c r="AE163" s="432"/>
      <c r="AF163" s="432"/>
      <c r="AG163" s="432"/>
      <c r="AH163" s="432"/>
      <c r="AI163" s="432"/>
      <c r="AJ163" s="432"/>
      <c r="AK163" s="432"/>
      <c r="AL163" s="432"/>
      <c r="AM163" s="432"/>
      <c r="AN163" s="432"/>
      <c r="AO163" s="432"/>
      <c r="AP163" s="432"/>
      <c r="AQ163" s="432"/>
      <c r="AR163" s="432"/>
      <c r="AS163" s="432"/>
      <c r="AT163" s="432"/>
      <c r="AU163" s="432"/>
      <c r="AV163" s="432"/>
      <c r="AW163" s="432"/>
      <c r="AX163" s="432"/>
      <c r="AY163" s="432"/>
      <c r="AZ163" s="432"/>
      <c r="BA163" s="432"/>
      <c r="BB163" s="432"/>
      <c r="BC163" s="432"/>
      <c r="BD163" s="432"/>
      <c r="BE163" s="432"/>
      <c r="BF163" s="432"/>
      <c r="BG163" s="432"/>
      <c r="BH163" s="432"/>
      <c r="BI163" s="432"/>
      <c r="BJ163" s="432"/>
      <c r="BK163" s="432"/>
      <c r="BL163" s="432"/>
      <c r="BM163" s="432"/>
      <c r="BN163" s="432"/>
      <c r="BO163" s="432"/>
      <c r="BP163" s="432"/>
      <c r="BQ163" s="432"/>
      <c r="BR163" s="432"/>
      <c r="BS163" s="432"/>
      <c r="BT163" s="432"/>
      <c r="BU163" s="432"/>
      <c r="BV163" s="432"/>
      <c r="BW163" s="432"/>
      <c r="BX163" s="432"/>
      <c r="BY163" s="432"/>
      <c r="BZ163" s="432"/>
      <c r="CA163" s="432"/>
      <c r="CB163" s="432"/>
      <c r="CC163" s="461" t="s">
        <v>142</v>
      </c>
      <c r="CD163" s="461"/>
      <c r="CE163" s="461"/>
      <c r="CF163" s="461"/>
      <c r="CO163" s="103"/>
      <c r="CP163" s="95"/>
      <c r="CQ163" s="95"/>
      <c r="CR163" s="103"/>
      <c r="CS163" s="95"/>
      <c r="CT163" s="95"/>
      <c r="CU163" s="103"/>
      <c r="CV163" s="95"/>
      <c r="CW163" s="95"/>
      <c r="CX163" s="103"/>
      <c r="CY163" s="95"/>
      <c r="CZ163" s="95"/>
      <c r="DA163" s="103"/>
      <c r="DB163" s="95"/>
      <c r="DC163" s="95"/>
      <c r="DD163" s="103"/>
      <c r="DE163" s="95"/>
      <c r="DF163" s="95"/>
      <c r="DG163" s="103"/>
      <c r="DH163" s="95"/>
      <c r="DI163" s="95"/>
      <c r="DJ163" s="103"/>
      <c r="DK163" s="95"/>
      <c r="DL163" s="95"/>
    </row>
    <row r="164" spans="1:116" s="86" customFormat="1" ht="54.95" customHeight="1" x14ac:dyDescent="0.85">
      <c r="A164" s="433" t="s">
        <v>161</v>
      </c>
      <c r="B164" s="433"/>
      <c r="C164" s="433"/>
      <c r="D164" s="433"/>
      <c r="E164" s="432" t="s">
        <v>328</v>
      </c>
      <c r="F164" s="432"/>
      <c r="G164" s="432"/>
      <c r="H164" s="432"/>
      <c r="I164" s="432"/>
      <c r="J164" s="432"/>
      <c r="K164" s="432"/>
      <c r="L164" s="432"/>
      <c r="M164" s="432"/>
      <c r="N164" s="432"/>
      <c r="O164" s="432"/>
      <c r="P164" s="432"/>
      <c r="Q164" s="432"/>
      <c r="R164" s="432"/>
      <c r="S164" s="432"/>
      <c r="T164" s="432"/>
      <c r="U164" s="432"/>
      <c r="V164" s="432"/>
      <c r="W164" s="432"/>
      <c r="X164" s="432"/>
      <c r="Y164" s="432"/>
      <c r="Z164" s="432"/>
      <c r="AA164" s="432"/>
      <c r="AB164" s="432"/>
      <c r="AC164" s="432"/>
      <c r="AD164" s="432"/>
      <c r="AE164" s="432"/>
      <c r="AF164" s="432"/>
      <c r="AG164" s="432"/>
      <c r="AH164" s="432"/>
      <c r="AI164" s="432"/>
      <c r="AJ164" s="432"/>
      <c r="AK164" s="432"/>
      <c r="AL164" s="432"/>
      <c r="AM164" s="432"/>
      <c r="AN164" s="432"/>
      <c r="AO164" s="432"/>
      <c r="AP164" s="432"/>
      <c r="AQ164" s="432"/>
      <c r="AR164" s="432"/>
      <c r="AS164" s="432"/>
      <c r="AT164" s="432"/>
      <c r="AU164" s="432"/>
      <c r="AV164" s="432"/>
      <c r="AW164" s="432"/>
      <c r="AX164" s="432"/>
      <c r="AY164" s="432"/>
      <c r="AZ164" s="432"/>
      <c r="BA164" s="432"/>
      <c r="BB164" s="432"/>
      <c r="BC164" s="432"/>
      <c r="BD164" s="432"/>
      <c r="BE164" s="432"/>
      <c r="BF164" s="432"/>
      <c r="BG164" s="432"/>
      <c r="BH164" s="432"/>
      <c r="BI164" s="432"/>
      <c r="BJ164" s="432"/>
      <c r="BK164" s="432"/>
      <c r="BL164" s="432"/>
      <c r="BM164" s="432"/>
      <c r="BN164" s="432"/>
      <c r="BO164" s="432"/>
      <c r="BP164" s="432"/>
      <c r="BQ164" s="432"/>
      <c r="BR164" s="432"/>
      <c r="BS164" s="432"/>
      <c r="BT164" s="432"/>
      <c r="BU164" s="432"/>
      <c r="BV164" s="432"/>
      <c r="BW164" s="432"/>
      <c r="BX164" s="432"/>
      <c r="BY164" s="432"/>
      <c r="BZ164" s="432"/>
      <c r="CA164" s="432"/>
      <c r="CB164" s="432"/>
      <c r="CC164" s="461" t="s">
        <v>146</v>
      </c>
      <c r="CD164" s="461"/>
      <c r="CE164" s="461"/>
      <c r="CF164" s="461"/>
      <c r="CO164" s="103"/>
      <c r="CP164" s="95"/>
      <c r="CQ164" s="95"/>
      <c r="CR164" s="103"/>
      <c r="CS164" s="95"/>
      <c r="CT164" s="95"/>
      <c r="CU164" s="103"/>
      <c r="CV164" s="95"/>
      <c r="CW164" s="95"/>
      <c r="CX164" s="103"/>
      <c r="CY164" s="95"/>
      <c r="CZ164" s="95"/>
      <c r="DA164" s="103"/>
      <c r="DB164" s="95"/>
      <c r="DC164" s="95"/>
      <c r="DD164" s="103"/>
      <c r="DE164" s="95"/>
      <c r="DF164" s="95"/>
      <c r="DG164" s="103"/>
      <c r="DH164" s="95"/>
      <c r="DI164" s="95"/>
      <c r="DJ164" s="103"/>
      <c r="DK164" s="95"/>
      <c r="DL164" s="95"/>
    </row>
    <row r="165" spans="1:116" s="87" customFormat="1" ht="54.95" customHeight="1" x14ac:dyDescent="0.85">
      <c r="A165" s="428" t="s">
        <v>162</v>
      </c>
      <c r="B165" s="428"/>
      <c r="C165" s="428"/>
      <c r="D165" s="428"/>
      <c r="E165" s="429" t="s">
        <v>421</v>
      </c>
      <c r="F165" s="429"/>
      <c r="G165" s="429"/>
      <c r="H165" s="429"/>
      <c r="I165" s="429"/>
      <c r="J165" s="429"/>
      <c r="K165" s="429"/>
      <c r="L165" s="429"/>
      <c r="M165" s="429"/>
      <c r="N165" s="429"/>
      <c r="O165" s="429"/>
      <c r="P165" s="429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  <c r="AY165" s="429"/>
      <c r="AZ165" s="429"/>
      <c r="BA165" s="429"/>
      <c r="BB165" s="429"/>
      <c r="BC165" s="429"/>
      <c r="BD165" s="429"/>
      <c r="BE165" s="429"/>
      <c r="BF165" s="429"/>
      <c r="BG165" s="429"/>
      <c r="BH165" s="429"/>
      <c r="BI165" s="429"/>
      <c r="BJ165" s="429"/>
      <c r="BK165" s="429"/>
      <c r="BL165" s="429"/>
      <c r="BM165" s="429"/>
      <c r="BN165" s="429"/>
      <c r="BO165" s="429"/>
      <c r="BP165" s="429"/>
      <c r="BQ165" s="429"/>
      <c r="BR165" s="429"/>
      <c r="BS165" s="429"/>
      <c r="BT165" s="429"/>
      <c r="BU165" s="429"/>
      <c r="BV165" s="429"/>
      <c r="BW165" s="429"/>
      <c r="BX165" s="429"/>
      <c r="BY165" s="429"/>
      <c r="BZ165" s="429"/>
      <c r="CA165" s="429"/>
      <c r="CB165" s="429"/>
      <c r="CC165" s="430" t="s">
        <v>147</v>
      </c>
      <c r="CD165" s="430"/>
      <c r="CE165" s="430"/>
      <c r="CF165" s="430"/>
      <c r="CO165" s="127"/>
      <c r="CP165" s="88"/>
      <c r="CQ165" s="88"/>
      <c r="CR165" s="127"/>
      <c r="CS165" s="88"/>
      <c r="CT165" s="88"/>
      <c r="CU165" s="127"/>
      <c r="CV165" s="88"/>
      <c r="CW165" s="88"/>
      <c r="CX165" s="127"/>
      <c r="CY165" s="88"/>
      <c r="CZ165" s="88"/>
      <c r="DA165" s="127"/>
      <c r="DB165" s="88"/>
      <c r="DC165" s="88"/>
      <c r="DD165" s="127"/>
      <c r="DE165" s="88"/>
      <c r="DF165" s="88"/>
      <c r="DG165" s="127"/>
      <c r="DH165" s="88"/>
      <c r="DI165" s="88"/>
      <c r="DJ165" s="127"/>
      <c r="DK165" s="88"/>
      <c r="DL165" s="88"/>
    </row>
    <row r="166" spans="1:116" s="87" customFormat="1" ht="54.95" customHeight="1" x14ac:dyDescent="0.85">
      <c r="A166" s="428" t="s">
        <v>479</v>
      </c>
      <c r="B166" s="428"/>
      <c r="C166" s="428"/>
      <c r="D166" s="428"/>
      <c r="E166" s="429" t="s">
        <v>480</v>
      </c>
      <c r="F166" s="429"/>
      <c r="G166" s="429"/>
      <c r="H166" s="429"/>
      <c r="I166" s="429"/>
      <c r="J166" s="429"/>
      <c r="K166" s="429"/>
      <c r="L166" s="429"/>
      <c r="M166" s="429"/>
      <c r="N166" s="429"/>
      <c r="O166" s="429"/>
      <c r="P166" s="429"/>
      <c r="Q166" s="429"/>
      <c r="R166" s="429"/>
      <c r="S166" s="429"/>
      <c r="T166" s="429"/>
      <c r="U166" s="429"/>
      <c r="V166" s="429"/>
      <c r="W166" s="429"/>
      <c r="X166" s="429"/>
      <c r="Y166" s="429"/>
      <c r="Z166" s="429"/>
      <c r="AA166" s="429"/>
      <c r="AB166" s="429"/>
      <c r="AC166" s="429"/>
      <c r="AD166" s="429"/>
      <c r="AE166" s="429"/>
      <c r="AF166" s="429"/>
      <c r="AG166" s="429"/>
      <c r="AH166" s="429"/>
      <c r="AI166" s="429"/>
      <c r="AJ166" s="429"/>
      <c r="AK166" s="429"/>
      <c r="AL166" s="429"/>
      <c r="AM166" s="429"/>
      <c r="AN166" s="429"/>
      <c r="AO166" s="429"/>
      <c r="AP166" s="429"/>
      <c r="AQ166" s="429"/>
      <c r="AR166" s="429"/>
      <c r="AS166" s="429"/>
      <c r="AT166" s="429"/>
      <c r="AU166" s="429"/>
      <c r="AV166" s="429"/>
      <c r="AW166" s="429"/>
      <c r="AX166" s="429"/>
      <c r="AY166" s="429"/>
      <c r="AZ166" s="429"/>
      <c r="BA166" s="429"/>
      <c r="BB166" s="429"/>
      <c r="BC166" s="429"/>
      <c r="BD166" s="429"/>
      <c r="BE166" s="429"/>
      <c r="BF166" s="429"/>
      <c r="BG166" s="429"/>
      <c r="BH166" s="429"/>
      <c r="BI166" s="429"/>
      <c r="BJ166" s="429"/>
      <c r="BK166" s="429"/>
      <c r="BL166" s="429"/>
      <c r="BM166" s="429"/>
      <c r="BN166" s="429"/>
      <c r="BO166" s="429"/>
      <c r="BP166" s="429"/>
      <c r="BQ166" s="429"/>
      <c r="BR166" s="429"/>
      <c r="BS166" s="429"/>
      <c r="BT166" s="429"/>
      <c r="BU166" s="429"/>
      <c r="BV166" s="429"/>
      <c r="BW166" s="429"/>
      <c r="BX166" s="429"/>
      <c r="BY166" s="429"/>
      <c r="BZ166" s="429"/>
      <c r="CA166" s="429"/>
      <c r="CB166" s="429"/>
      <c r="CC166" s="430" t="s">
        <v>317</v>
      </c>
      <c r="CD166" s="430"/>
      <c r="CE166" s="430"/>
      <c r="CF166" s="430"/>
      <c r="CO166" s="127"/>
      <c r="CP166" s="88"/>
      <c r="CQ166" s="88"/>
      <c r="CR166" s="127"/>
      <c r="CS166" s="88"/>
      <c r="CT166" s="88"/>
      <c r="CU166" s="127"/>
      <c r="CV166" s="88"/>
      <c r="CW166" s="88"/>
      <c r="CX166" s="127"/>
      <c r="CY166" s="88"/>
      <c r="CZ166" s="88"/>
      <c r="DA166" s="127"/>
      <c r="DB166" s="88"/>
      <c r="DC166" s="88"/>
      <c r="DD166" s="127"/>
      <c r="DE166" s="88"/>
      <c r="DF166" s="88"/>
      <c r="DG166" s="127"/>
      <c r="DH166" s="88"/>
      <c r="DI166" s="88"/>
      <c r="DJ166" s="127"/>
      <c r="DK166" s="88"/>
      <c r="DL166" s="88"/>
    </row>
    <row r="167" spans="1:116" s="86" customFormat="1" ht="54.95" customHeight="1" x14ac:dyDescent="0.85">
      <c r="A167" s="433" t="s">
        <v>163</v>
      </c>
      <c r="B167" s="433"/>
      <c r="C167" s="433"/>
      <c r="D167" s="433"/>
      <c r="E167" s="432" t="s">
        <v>481</v>
      </c>
      <c r="F167" s="432"/>
      <c r="G167" s="432"/>
      <c r="H167" s="432"/>
      <c r="I167" s="432"/>
      <c r="J167" s="432"/>
      <c r="K167" s="432"/>
      <c r="L167" s="432"/>
      <c r="M167" s="432"/>
      <c r="N167" s="432"/>
      <c r="O167" s="432"/>
      <c r="P167" s="432"/>
      <c r="Q167" s="432"/>
      <c r="R167" s="432"/>
      <c r="S167" s="432"/>
      <c r="T167" s="432"/>
      <c r="U167" s="432"/>
      <c r="V167" s="432"/>
      <c r="W167" s="432"/>
      <c r="X167" s="432"/>
      <c r="Y167" s="432"/>
      <c r="Z167" s="432"/>
      <c r="AA167" s="432"/>
      <c r="AB167" s="432"/>
      <c r="AC167" s="432"/>
      <c r="AD167" s="432"/>
      <c r="AE167" s="432"/>
      <c r="AF167" s="432"/>
      <c r="AG167" s="432"/>
      <c r="AH167" s="432"/>
      <c r="AI167" s="432"/>
      <c r="AJ167" s="432"/>
      <c r="AK167" s="432"/>
      <c r="AL167" s="432"/>
      <c r="AM167" s="432"/>
      <c r="AN167" s="432"/>
      <c r="AO167" s="432"/>
      <c r="AP167" s="432"/>
      <c r="AQ167" s="432"/>
      <c r="AR167" s="432"/>
      <c r="AS167" s="432"/>
      <c r="AT167" s="432"/>
      <c r="AU167" s="432"/>
      <c r="AV167" s="432"/>
      <c r="AW167" s="432"/>
      <c r="AX167" s="432"/>
      <c r="AY167" s="432"/>
      <c r="AZ167" s="432"/>
      <c r="BA167" s="432"/>
      <c r="BB167" s="432"/>
      <c r="BC167" s="432"/>
      <c r="BD167" s="432"/>
      <c r="BE167" s="432"/>
      <c r="BF167" s="432"/>
      <c r="BG167" s="432"/>
      <c r="BH167" s="432"/>
      <c r="BI167" s="432"/>
      <c r="BJ167" s="432"/>
      <c r="BK167" s="432"/>
      <c r="BL167" s="432"/>
      <c r="BM167" s="432"/>
      <c r="BN167" s="432"/>
      <c r="BO167" s="432"/>
      <c r="BP167" s="432"/>
      <c r="BQ167" s="432"/>
      <c r="BR167" s="432"/>
      <c r="BS167" s="432"/>
      <c r="BT167" s="432"/>
      <c r="BU167" s="432"/>
      <c r="BV167" s="432"/>
      <c r="BW167" s="432"/>
      <c r="BX167" s="432"/>
      <c r="BY167" s="432"/>
      <c r="BZ167" s="432"/>
      <c r="CA167" s="432"/>
      <c r="CB167" s="432"/>
      <c r="CC167" s="461" t="s">
        <v>151</v>
      </c>
      <c r="CD167" s="461"/>
      <c r="CE167" s="461"/>
      <c r="CF167" s="461"/>
      <c r="CO167" s="103"/>
      <c r="CP167" s="95"/>
      <c r="CQ167" s="95"/>
      <c r="CR167" s="103"/>
      <c r="CS167" s="95"/>
      <c r="CT167" s="95"/>
      <c r="CU167" s="103"/>
      <c r="CV167" s="95"/>
      <c r="CW167" s="95"/>
      <c r="CX167" s="103"/>
      <c r="CY167" s="95"/>
      <c r="CZ167" s="95"/>
      <c r="DA167" s="103"/>
      <c r="DB167" s="95"/>
      <c r="DC167" s="95"/>
      <c r="DD167" s="103"/>
      <c r="DE167" s="95"/>
      <c r="DF167" s="95"/>
      <c r="DG167" s="103"/>
      <c r="DH167" s="95"/>
      <c r="DI167" s="95"/>
      <c r="DJ167" s="103"/>
      <c r="DK167" s="95"/>
      <c r="DL167" s="95"/>
    </row>
    <row r="168" spans="1:116" s="86" customFormat="1" ht="54.95" customHeight="1" x14ac:dyDescent="0.85">
      <c r="A168" s="433" t="s">
        <v>389</v>
      </c>
      <c r="B168" s="433"/>
      <c r="C168" s="433"/>
      <c r="D168" s="433"/>
      <c r="E168" s="432" t="s">
        <v>329</v>
      </c>
      <c r="F168" s="432"/>
      <c r="G168" s="432"/>
      <c r="H168" s="432"/>
      <c r="I168" s="432"/>
      <c r="J168" s="432"/>
      <c r="K168" s="432"/>
      <c r="L168" s="432"/>
      <c r="M168" s="432"/>
      <c r="N168" s="432"/>
      <c r="O168" s="432"/>
      <c r="P168" s="432"/>
      <c r="Q168" s="432"/>
      <c r="R168" s="432"/>
      <c r="S168" s="432"/>
      <c r="T168" s="432"/>
      <c r="U168" s="432"/>
      <c r="V168" s="432"/>
      <c r="W168" s="432"/>
      <c r="X168" s="432"/>
      <c r="Y168" s="432"/>
      <c r="Z168" s="432"/>
      <c r="AA168" s="432"/>
      <c r="AB168" s="432"/>
      <c r="AC168" s="432"/>
      <c r="AD168" s="432"/>
      <c r="AE168" s="432"/>
      <c r="AF168" s="432"/>
      <c r="AG168" s="432"/>
      <c r="AH168" s="432"/>
      <c r="AI168" s="432"/>
      <c r="AJ168" s="432"/>
      <c r="AK168" s="432"/>
      <c r="AL168" s="432"/>
      <c r="AM168" s="432"/>
      <c r="AN168" s="432"/>
      <c r="AO168" s="432"/>
      <c r="AP168" s="432"/>
      <c r="AQ168" s="432"/>
      <c r="AR168" s="432"/>
      <c r="AS168" s="432"/>
      <c r="AT168" s="432"/>
      <c r="AU168" s="432"/>
      <c r="AV168" s="432"/>
      <c r="AW168" s="432"/>
      <c r="AX168" s="432"/>
      <c r="AY168" s="432"/>
      <c r="AZ168" s="432"/>
      <c r="BA168" s="432"/>
      <c r="BB168" s="432"/>
      <c r="BC168" s="432"/>
      <c r="BD168" s="432"/>
      <c r="BE168" s="432"/>
      <c r="BF168" s="432"/>
      <c r="BG168" s="432"/>
      <c r="BH168" s="432"/>
      <c r="BI168" s="432"/>
      <c r="BJ168" s="432"/>
      <c r="BK168" s="432"/>
      <c r="BL168" s="432"/>
      <c r="BM168" s="432"/>
      <c r="BN168" s="432"/>
      <c r="BO168" s="432"/>
      <c r="BP168" s="432"/>
      <c r="BQ168" s="432"/>
      <c r="BR168" s="432"/>
      <c r="BS168" s="432"/>
      <c r="BT168" s="432"/>
      <c r="BU168" s="432"/>
      <c r="BV168" s="432"/>
      <c r="BW168" s="432"/>
      <c r="BX168" s="432"/>
      <c r="BY168" s="432"/>
      <c r="BZ168" s="432"/>
      <c r="CA168" s="432"/>
      <c r="CB168" s="432"/>
      <c r="CC168" s="461" t="s">
        <v>408</v>
      </c>
      <c r="CD168" s="461"/>
      <c r="CE168" s="461"/>
      <c r="CF168" s="461"/>
      <c r="CO168" s="103"/>
      <c r="CP168" s="95"/>
      <c r="CQ168" s="95"/>
      <c r="CR168" s="103"/>
      <c r="CS168" s="95"/>
      <c r="CT168" s="95"/>
      <c r="CU168" s="103"/>
      <c r="CV168" s="95"/>
      <c r="CW168" s="95"/>
      <c r="CX168" s="103"/>
      <c r="CY168" s="95"/>
      <c r="CZ168" s="95"/>
      <c r="DA168" s="103"/>
      <c r="DB168" s="95"/>
      <c r="DC168" s="95"/>
      <c r="DD168" s="103"/>
      <c r="DE168" s="95"/>
      <c r="DF168" s="95"/>
      <c r="DG168" s="103"/>
      <c r="DH168" s="95"/>
      <c r="DI168" s="95"/>
      <c r="DJ168" s="103"/>
      <c r="DK168" s="95"/>
      <c r="DL168" s="95"/>
    </row>
    <row r="169" spans="1:116" s="87" customFormat="1" ht="54.95" customHeight="1" x14ac:dyDescent="0.85">
      <c r="A169" s="428" t="s">
        <v>390</v>
      </c>
      <c r="B169" s="428"/>
      <c r="C169" s="428"/>
      <c r="D169" s="428"/>
      <c r="E169" s="429" t="s">
        <v>425</v>
      </c>
      <c r="F169" s="429"/>
      <c r="G169" s="429"/>
      <c r="H169" s="429"/>
      <c r="I169" s="429"/>
      <c r="J169" s="429"/>
      <c r="K169" s="429"/>
      <c r="L169" s="429"/>
      <c r="M169" s="429"/>
      <c r="N169" s="429"/>
      <c r="O169" s="429"/>
      <c r="P169" s="429"/>
      <c r="Q169" s="429"/>
      <c r="R169" s="429"/>
      <c r="S169" s="429"/>
      <c r="T169" s="429"/>
      <c r="U169" s="429"/>
      <c r="V169" s="429"/>
      <c r="W169" s="429"/>
      <c r="X169" s="429"/>
      <c r="Y169" s="429"/>
      <c r="Z169" s="429"/>
      <c r="AA169" s="429"/>
      <c r="AB169" s="429"/>
      <c r="AC169" s="429"/>
      <c r="AD169" s="429"/>
      <c r="AE169" s="429"/>
      <c r="AF169" s="429"/>
      <c r="AG169" s="429"/>
      <c r="AH169" s="429"/>
      <c r="AI169" s="429"/>
      <c r="AJ169" s="429"/>
      <c r="AK169" s="429"/>
      <c r="AL169" s="429"/>
      <c r="AM169" s="429"/>
      <c r="AN169" s="429"/>
      <c r="AO169" s="429"/>
      <c r="AP169" s="429"/>
      <c r="AQ169" s="429"/>
      <c r="AR169" s="429"/>
      <c r="AS169" s="429"/>
      <c r="AT169" s="429"/>
      <c r="AU169" s="429"/>
      <c r="AV169" s="429"/>
      <c r="AW169" s="429"/>
      <c r="AX169" s="429"/>
      <c r="AY169" s="429"/>
      <c r="AZ169" s="429"/>
      <c r="BA169" s="429"/>
      <c r="BB169" s="429"/>
      <c r="BC169" s="429"/>
      <c r="BD169" s="429"/>
      <c r="BE169" s="429"/>
      <c r="BF169" s="429"/>
      <c r="BG169" s="429"/>
      <c r="BH169" s="429"/>
      <c r="BI169" s="429"/>
      <c r="BJ169" s="429"/>
      <c r="BK169" s="429"/>
      <c r="BL169" s="429"/>
      <c r="BM169" s="429"/>
      <c r="BN169" s="429"/>
      <c r="BO169" s="429"/>
      <c r="BP169" s="429"/>
      <c r="BQ169" s="429"/>
      <c r="BR169" s="429"/>
      <c r="BS169" s="429"/>
      <c r="BT169" s="429"/>
      <c r="BU169" s="429"/>
      <c r="BV169" s="429"/>
      <c r="BW169" s="429"/>
      <c r="BX169" s="429"/>
      <c r="BY169" s="429"/>
      <c r="BZ169" s="429"/>
      <c r="CA169" s="429"/>
      <c r="CB169" s="429"/>
      <c r="CC169" s="430" t="s">
        <v>423</v>
      </c>
      <c r="CD169" s="430"/>
      <c r="CE169" s="430"/>
      <c r="CF169" s="430"/>
      <c r="CO169" s="127"/>
      <c r="CP169" s="88"/>
      <c r="CQ169" s="88"/>
      <c r="CR169" s="127"/>
      <c r="CS169" s="88"/>
      <c r="CT169" s="88"/>
      <c r="CU169" s="127"/>
      <c r="CV169" s="88"/>
      <c r="CW169" s="88"/>
      <c r="CX169" s="127"/>
      <c r="CY169" s="88"/>
      <c r="CZ169" s="88"/>
      <c r="DA169" s="127"/>
      <c r="DB169" s="88"/>
      <c r="DC169" s="88"/>
      <c r="DD169" s="127"/>
      <c r="DE169" s="88"/>
      <c r="DF169" s="88"/>
      <c r="DG169" s="127"/>
      <c r="DH169" s="88"/>
      <c r="DI169" s="88"/>
      <c r="DJ169" s="127"/>
      <c r="DK169" s="88"/>
      <c r="DL169" s="88"/>
    </row>
    <row r="170" spans="1:116" s="86" customFormat="1" ht="54.95" customHeight="1" x14ac:dyDescent="0.85">
      <c r="A170" s="239"/>
      <c r="B170" s="239"/>
      <c r="C170" s="239"/>
      <c r="D170" s="239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  <c r="AP170" s="267"/>
      <c r="AQ170" s="267"/>
      <c r="AR170" s="267"/>
      <c r="AS170" s="267"/>
      <c r="AT170" s="267"/>
      <c r="AU170" s="267"/>
      <c r="AV170" s="267"/>
      <c r="AW170" s="267"/>
      <c r="AX170" s="267"/>
      <c r="AY170" s="267"/>
      <c r="AZ170" s="267"/>
      <c r="BA170" s="267"/>
      <c r="BB170" s="267"/>
      <c r="BC170" s="267"/>
      <c r="BD170" s="267"/>
      <c r="BE170" s="258"/>
      <c r="BF170" s="267"/>
      <c r="BG170" s="267"/>
      <c r="BH170" s="258"/>
      <c r="BI170" s="267"/>
      <c r="BJ170" s="267"/>
      <c r="BK170" s="258"/>
      <c r="BL170" s="267"/>
      <c r="BM170" s="267"/>
      <c r="BN170" s="258"/>
      <c r="BO170" s="267"/>
      <c r="BP170" s="267"/>
      <c r="BQ170" s="258"/>
      <c r="BR170" s="267"/>
      <c r="BS170" s="267"/>
      <c r="BT170" s="258"/>
      <c r="BU170" s="267"/>
      <c r="BV170" s="267"/>
      <c r="BW170" s="258"/>
      <c r="BX170" s="267"/>
      <c r="BY170" s="267"/>
      <c r="BZ170" s="258"/>
      <c r="CA170" s="258"/>
      <c r="CB170" s="258"/>
      <c r="CC170" s="259"/>
      <c r="CD170" s="259"/>
      <c r="CE170" s="259"/>
      <c r="CF170" s="259"/>
      <c r="CO170" s="103"/>
      <c r="CP170" s="95"/>
      <c r="CQ170" s="95"/>
      <c r="CR170" s="103"/>
      <c r="CS170" s="95"/>
      <c r="CT170" s="95"/>
      <c r="CU170" s="103"/>
      <c r="CV170" s="95"/>
      <c r="CW170" s="95"/>
      <c r="CX170" s="103"/>
      <c r="CY170" s="95"/>
      <c r="CZ170" s="95"/>
      <c r="DA170" s="103"/>
      <c r="DB170" s="95"/>
      <c r="DC170" s="95"/>
      <c r="DD170" s="103"/>
      <c r="DE170" s="95"/>
      <c r="DF170" s="95"/>
      <c r="DG170" s="103"/>
      <c r="DH170" s="95"/>
      <c r="DI170" s="95"/>
      <c r="DJ170" s="103"/>
      <c r="DK170" s="95"/>
      <c r="DL170" s="95"/>
    </row>
    <row r="171" spans="1:116" s="86" customFormat="1" ht="60.75" customHeight="1" x14ac:dyDescent="0.9">
      <c r="A171" s="260" t="s">
        <v>296</v>
      </c>
      <c r="B171" s="260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0"/>
      <c r="BA171" s="260"/>
      <c r="BB171" s="260"/>
      <c r="BC171" s="260"/>
      <c r="BD171" s="260"/>
      <c r="BE171" s="261"/>
      <c r="BF171" s="260"/>
      <c r="BG171" s="260"/>
      <c r="BH171" s="261"/>
      <c r="BI171" s="260"/>
      <c r="BJ171" s="260"/>
      <c r="BK171" s="261"/>
      <c r="BL171" s="260"/>
      <c r="BM171" s="260"/>
      <c r="BN171" s="261"/>
      <c r="BO171" s="260"/>
      <c r="BP171" s="260"/>
      <c r="BQ171" s="209"/>
      <c r="BR171" s="210"/>
      <c r="BS171" s="210"/>
      <c r="BT171" s="209"/>
      <c r="BU171" s="210"/>
      <c r="BV171" s="210"/>
      <c r="BW171" s="209"/>
      <c r="BX171" s="210"/>
      <c r="BY171" s="210"/>
      <c r="BZ171" s="209"/>
      <c r="CA171" s="209"/>
      <c r="CB171" s="209"/>
      <c r="CC171" s="210"/>
      <c r="CD171" s="210"/>
      <c r="CE171" s="210"/>
      <c r="CF171" s="210"/>
      <c r="CO171" s="103"/>
      <c r="CP171" s="95"/>
      <c r="CQ171" s="95"/>
      <c r="CR171" s="103"/>
      <c r="CS171" s="95"/>
      <c r="CT171" s="95"/>
      <c r="CU171" s="103"/>
      <c r="CV171" s="95"/>
      <c r="CW171" s="95"/>
      <c r="CX171" s="103"/>
      <c r="CY171" s="95"/>
      <c r="CZ171" s="95"/>
      <c r="DA171" s="103"/>
      <c r="DB171" s="95"/>
      <c r="DC171" s="95"/>
      <c r="DD171" s="103"/>
      <c r="DE171" s="95"/>
      <c r="DF171" s="95"/>
      <c r="DG171" s="103"/>
      <c r="DH171" s="95"/>
      <c r="DI171" s="95"/>
      <c r="DJ171" s="103"/>
      <c r="DK171" s="95"/>
      <c r="DL171" s="95"/>
    </row>
    <row r="172" spans="1:116" s="97" customFormat="1" ht="160.5" customHeight="1" x14ac:dyDescent="0.9">
      <c r="A172" s="262" t="s">
        <v>325</v>
      </c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53"/>
      <c r="AM172" s="253"/>
      <c r="AN172" s="262"/>
      <c r="AO172" s="262"/>
      <c r="AP172" s="262"/>
      <c r="AQ172" s="262"/>
      <c r="AR172" s="262"/>
      <c r="AS172" s="262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4"/>
      <c r="BF172" s="262"/>
      <c r="BG172" s="263"/>
      <c r="BH172" s="265"/>
      <c r="BI172" s="262"/>
      <c r="BJ172" s="263"/>
      <c r="BK172" s="265"/>
      <c r="BL172" s="262"/>
      <c r="BM172" s="263"/>
      <c r="BN172" s="265"/>
      <c r="BO172" s="262"/>
      <c r="BP172" s="263"/>
      <c r="BQ172" s="265"/>
      <c r="BR172" s="262"/>
      <c r="BS172" s="263"/>
      <c r="BT172" s="265"/>
      <c r="BU172" s="262"/>
      <c r="BV172" s="263"/>
      <c r="BW172" s="265"/>
      <c r="BX172" s="262"/>
      <c r="BY172" s="263"/>
      <c r="BZ172" s="265"/>
      <c r="CA172" s="265"/>
      <c r="CB172" s="265"/>
      <c r="CC172" s="266"/>
      <c r="CD172" s="266"/>
      <c r="CE172" s="266"/>
      <c r="CF172" s="266"/>
      <c r="CJ172" s="97" t="str">
        <f t="shared" ref="CJ172:CJ181" si="431">IF(AN172=CI172,"ОК","Ошибка")</f>
        <v>ОК</v>
      </c>
      <c r="CL172" s="97">
        <f t="shared" ref="CL172:CL181" si="432">AR172+AT172+AV172+AX172</f>
        <v>0</v>
      </c>
      <c r="CM172" s="97" t="str">
        <f t="shared" ref="CM172:CM176" si="433">IF(CK172=CL172,"ОК","Ошибка")</f>
        <v>ОК</v>
      </c>
      <c r="CO172" s="130"/>
      <c r="CP172" s="100"/>
      <c r="CQ172" s="100"/>
      <c r="CR172" s="130"/>
      <c r="CS172" s="100"/>
      <c r="CT172" s="100"/>
      <c r="CU172" s="130"/>
      <c r="CV172" s="100"/>
      <c r="CW172" s="100"/>
      <c r="CX172" s="130"/>
      <c r="CY172" s="100"/>
      <c r="CZ172" s="100"/>
      <c r="DA172" s="130"/>
      <c r="DB172" s="100"/>
      <c r="DC172" s="100"/>
      <c r="DD172" s="130"/>
      <c r="DE172" s="100"/>
      <c r="DF172" s="100"/>
      <c r="DG172" s="130"/>
      <c r="DH172" s="100"/>
      <c r="DI172" s="100"/>
      <c r="DJ172" s="130"/>
      <c r="DK172" s="100"/>
      <c r="DL172" s="100"/>
    </row>
    <row r="173" spans="1:116" s="86" customFormat="1" ht="60.75" customHeight="1" x14ac:dyDescent="0.85">
      <c r="A173" s="457" t="s">
        <v>461</v>
      </c>
      <c r="B173" s="457"/>
      <c r="C173" s="457"/>
      <c r="D173" s="457"/>
      <c r="E173" s="457"/>
      <c r="F173" s="457"/>
      <c r="G173" s="457"/>
      <c r="H173" s="457"/>
      <c r="I173" s="457"/>
      <c r="J173" s="457"/>
      <c r="K173" s="457"/>
      <c r="L173" s="457"/>
      <c r="M173" s="457"/>
      <c r="N173" s="457"/>
      <c r="O173" s="457"/>
      <c r="P173" s="457"/>
      <c r="Q173" s="457"/>
      <c r="R173" s="457"/>
      <c r="S173" s="457"/>
      <c r="T173" s="457"/>
      <c r="U173" s="457"/>
      <c r="V173" s="457"/>
      <c r="W173" s="457"/>
      <c r="X173" s="457"/>
      <c r="Y173" s="457"/>
      <c r="Z173" s="457"/>
      <c r="AA173" s="457"/>
      <c r="AB173" s="457"/>
      <c r="AC173" s="457"/>
      <c r="AD173" s="457"/>
      <c r="AE173" s="457"/>
      <c r="AF173" s="457"/>
      <c r="AG173" s="457"/>
      <c r="AH173" s="457"/>
      <c r="AI173" s="457"/>
      <c r="AJ173" s="457"/>
      <c r="AK173" s="457"/>
      <c r="AL173" s="457"/>
      <c r="AM173" s="457"/>
      <c r="AN173" s="457"/>
      <c r="AO173" s="457"/>
      <c r="AP173" s="457"/>
      <c r="AQ173" s="457"/>
      <c r="AR173" s="457"/>
      <c r="AS173" s="457"/>
      <c r="AT173" s="457"/>
      <c r="AU173" s="457"/>
      <c r="AV173" s="457"/>
      <c r="AW173" s="457"/>
      <c r="AX173" s="457"/>
      <c r="AY173" s="457"/>
      <c r="AZ173" s="457"/>
      <c r="BA173" s="457"/>
      <c r="BB173" s="457"/>
      <c r="BC173" s="457"/>
      <c r="BD173" s="457"/>
      <c r="BE173" s="457"/>
      <c r="BF173" s="457"/>
      <c r="BG173" s="457"/>
      <c r="BH173" s="457"/>
      <c r="BI173" s="457"/>
      <c r="BJ173" s="457"/>
      <c r="BK173" s="457"/>
      <c r="BL173" s="457"/>
      <c r="BM173" s="457"/>
      <c r="BN173" s="457"/>
      <c r="BO173" s="457"/>
      <c r="BP173" s="457"/>
      <c r="BQ173" s="457"/>
      <c r="BR173" s="457"/>
      <c r="BS173" s="457"/>
      <c r="BT173" s="457"/>
      <c r="BU173" s="457"/>
      <c r="BV173" s="457"/>
      <c r="BW173" s="457"/>
      <c r="BX173" s="457"/>
      <c r="BY173" s="457"/>
      <c r="BZ173" s="457"/>
      <c r="CA173" s="457"/>
      <c r="CB173" s="457"/>
      <c r="CC173" s="457"/>
      <c r="CD173" s="457"/>
      <c r="CE173" s="457"/>
      <c r="CF173" s="457"/>
      <c r="CJ173" s="86" t="str">
        <f t="shared" si="431"/>
        <v>ОК</v>
      </c>
      <c r="CK173" s="86">
        <f t="shared" ref="CK173:CK176" si="434">BC173+BF173+BI173+BL173+BO173+BR173+BU173+BX173</f>
        <v>0</v>
      </c>
      <c r="CL173" s="86">
        <f t="shared" si="432"/>
        <v>0</v>
      </c>
      <c r="CM173" s="86" t="str">
        <f t="shared" si="433"/>
        <v>ОК</v>
      </c>
      <c r="CO173" s="103"/>
      <c r="CP173" s="95"/>
      <c r="CQ173" s="95"/>
      <c r="CR173" s="103"/>
      <c r="CS173" s="95"/>
      <c r="CT173" s="95"/>
      <c r="CU173" s="103"/>
      <c r="CV173" s="95"/>
      <c r="CW173" s="95"/>
      <c r="CX173" s="103"/>
      <c r="CY173" s="95"/>
      <c r="CZ173" s="95"/>
      <c r="DA173" s="103"/>
      <c r="DB173" s="95"/>
      <c r="DC173" s="95"/>
      <c r="DD173" s="103"/>
      <c r="DE173" s="95"/>
      <c r="DF173" s="95"/>
      <c r="DG173" s="103"/>
      <c r="DH173" s="95"/>
      <c r="DI173" s="95"/>
      <c r="DJ173" s="103"/>
      <c r="DK173" s="95"/>
      <c r="DL173" s="95"/>
    </row>
    <row r="174" spans="1:116" s="86" customFormat="1" ht="60.75" customHeight="1" x14ac:dyDescent="0.85">
      <c r="A174" s="457" t="s">
        <v>462</v>
      </c>
      <c r="B174" s="457"/>
      <c r="C174" s="457"/>
      <c r="D174" s="457"/>
      <c r="E174" s="457"/>
      <c r="F174" s="457"/>
      <c r="G174" s="457"/>
      <c r="H174" s="457"/>
      <c r="I174" s="457"/>
      <c r="J174" s="457"/>
      <c r="K174" s="457"/>
      <c r="L174" s="457"/>
      <c r="M174" s="457"/>
      <c r="N174" s="457"/>
      <c r="O174" s="457"/>
      <c r="P174" s="457"/>
      <c r="Q174" s="457"/>
      <c r="R174" s="457"/>
      <c r="S174" s="457"/>
      <c r="T174" s="457"/>
      <c r="U174" s="457"/>
      <c r="V174" s="457"/>
      <c r="W174" s="457"/>
      <c r="X174" s="457"/>
      <c r="Y174" s="457"/>
      <c r="Z174" s="457"/>
      <c r="AA174" s="457"/>
      <c r="AB174" s="457"/>
      <c r="AC174" s="457"/>
      <c r="AD174" s="457"/>
      <c r="AE174" s="457"/>
      <c r="AF174" s="457"/>
      <c r="AG174" s="457"/>
      <c r="AH174" s="457"/>
      <c r="AI174" s="457"/>
      <c r="AJ174" s="457"/>
      <c r="AK174" s="457"/>
      <c r="AL174" s="457"/>
      <c r="AM174" s="457"/>
      <c r="AN174" s="457"/>
      <c r="AO174" s="457"/>
      <c r="AP174" s="457"/>
      <c r="AQ174" s="457"/>
      <c r="AR174" s="457"/>
      <c r="AS174" s="457"/>
      <c r="AT174" s="457"/>
      <c r="AU174" s="457"/>
      <c r="AV174" s="457"/>
      <c r="AW174" s="457"/>
      <c r="AX174" s="457"/>
      <c r="AY174" s="457"/>
      <c r="AZ174" s="457"/>
      <c r="BA174" s="457"/>
      <c r="BB174" s="457"/>
      <c r="BC174" s="457"/>
      <c r="BD174" s="457"/>
      <c r="BE174" s="457"/>
      <c r="BF174" s="457"/>
      <c r="BG174" s="457"/>
      <c r="BH174" s="267"/>
      <c r="BI174" s="267"/>
      <c r="BJ174" s="267"/>
      <c r="BK174" s="267"/>
      <c r="BL174" s="267"/>
      <c r="BM174" s="267"/>
      <c r="BN174" s="267"/>
      <c r="BO174" s="267"/>
      <c r="BP174" s="267"/>
      <c r="BQ174" s="267"/>
      <c r="BR174" s="267"/>
      <c r="BS174" s="267"/>
      <c r="BT174" s="267"/>
      <c r="BU174" s="267"/>
      <c r="BV174" s="267"/>
      <c r="BW174" s="267"/>
      <c r="BX174" s="267"/>
      <c r="BY174" s="267"/>
      <c r="BZ174" s="267"/>
      <c r="CA174" s="267"/>
      <c r="CB174" s="267"/>
      <c r="CC174" s="267"/>
      <c r="CD174" s="267"/>
      <c r="CE174" s="267"/>
      <c r="CF174" s="267"/>
      <c r="CO174" s="103"/>
      <c r="CP174" s="95"/>
      <c r="CQ174" s="95"/>
      <c r="CR174" s="103"/>
      <c r="CS174" s="95"/>
      <c r="CT174" s="95"/>
      <c r="CU174" s="103"/>
      <c r="CV174" s="95"/>
      <c r="CW174" s="95"/>
      <c r="CX174" s="103"/>
      <c r="CY174" s="95"/>
      <c r="CZ174" s="95"/>
      <c r="DA174" s="103"/>
      <c r="DB174" s="95"/>
      <c r="DC174" s="95"/>
      <c r="DD174" s="103"/>
      <c r="DE174" s="95"/>
      <c r="DF174" s="95"/>
      <c r="DG174" s="103"/>
      <c r="DH174" s="95"/>
      <c r="DI174" s="95"/>
      <c r="DJ174" s="103"/>
      <c r="DK174" s="95"/>
      <c r="DL174" s="95"/>
    </row>
    <row r="175" spans="1:116" s="86" customFormat="1" ht="60.75" customHeight="1" x14ac:dyDescent="0.85">
      <c r="A175" s="457" t="s">
        <v>463</v>
      </c>
      <c r="B175" s="457"/>
      <c r="C175" s="457"/>
      <c r="D175" s="457"/>
      <c r="E175" s="457"/>
      <c r="F175" s="457"/>
      <c r="G175" s="457"/>
      <c r="H175" s="457"/>
      <c r="I175" s="457"/>
      <c r="J175" s="457"/>
      <c r="K175" s="457"/>
      <c r="L175" s="457"/>
      <c r="M175" s="457"/>
      <c r="N175" s="457"/>
      <c r="O175" s="457"/>
      <c r="P175" s="457"/>
      <c r="Q175" s="457"/>
      <c r="R175" s="457"/>
      <c r="S175" s="457"/>
      <c r="T175" s="457"/>
      <c r="U175" s="457"/>
      <c r="V175" s="457"/>
      <c r="W175" s="457"/>
      <c r="X175" s="457"/>
      <c r="Y175" s="457"/>
      <c r="Z175" s="457"/>
      <c r="AA175" s="457"/>
      <c r="AB175" s="457"/>
      <c r="AC175" s="457"/>
      <c r="AD175" s="457"/>
      <c r="AE175" s="457"/>
      <c r="AF175" s="457"/>
      <c r="AG175" s="457"/>
      <c r="AH175" s="457"/>
      <c r="AI175" s="457"/>
      <c r="AJ175" s="457"/>
      <c r="AK175" s="457"/>
      <c r="AL175" s="457"/>
      <c r="AM175" s="457"/>
      <c r="AN175" s="457"/>
      <c r="AO175" s="457"/>
      <c r="AP175" s="457"/>
      <c r="AQ175" s="457"/>
      <c r="AR175" s="457"/>
      <c r="AS175" s="457"/>
      <c r="AT175" s="457"/>
      <c r="AU175" s="457"/>
      <c r="AV175" s="457"/>
      <c r="AW175" s="457"/>
      <c r="AX175" s="457"/>
      <c r="AY175" s="457"/>
      <c r="AZ175" s="457"/>
      <c r="BA175" s="457"/>
      <c r="BB175" s="457"/>
      <c r="BC175" s="457"/>
      <c r="BD175" s="457"/>
      <c r="BE175" s="457"/>
      <c r="BF175" s="457"/>
      <c r="BG175" s="457"/>
      <c r="BH175" s="267"/>
      <c r="BI175" s="267"/>
      <c r="BJ175" s="267"/>
      <c r="BK175" s="267"/>
      <c r="BL175" s="267"/>
      <c r="BM175" s="267"/>
      <c r="BN175" s="267"/>
      <c r="BO175" s="267"/>
      <c r="BP175" s="267"/>
      <c r="BQ175" s="267"/>
      <c r="BR175" s="267"/>
      <c r="BS175" s="267"/>
      <c r="BT175" s="267"/>
      <c r="BU175" s="267"/>
      <c r="BV175" s="267"/>
      <c r="BW175" s="267"/>
      <c r="BX175" s="267"/>
      <c r="BY175" s="267"/>
      <c r="BZ175" s="267"/>
      <c r="CA175" s="267"/>
      <c r="CB175" s="267"/>
      <c r="CC175" s="267"/>
      <c r="CD175" s="267"/>
      <c r="CE175" s="267"/>
      <c r="CF175" s="267"/>
      <c r="CO175" s="103"/>
      <c r="CP175" s="95"/>
      <c r="CQ175" s="95"/>
      <c r="CR175" s="103"/>
      <c r="CS175" s="95"/>
      <c r="CT175" s="95"/>
      <c r="CU175" s="103"/>
      <c r="CV175" s="95"/>
      <c r="CW175" s="95"/>
      <c r="CX175" s="103"/>
      <c r="CY175" s="95"/>
      <c r="CZ175" s="95"/>
      <c r="DA175" s="103"/>
      <c r="DB175" s="95"/>
      <c r="DC175" s="95"/>
      <c r="DD175" s="103"/>
      <c r="DE175" s="95"/>
      <c r="DF175" s="95"/>
      <c r="DG175" s="103"/>
      <c r="DH175" s="95"/>
      <c r="DI175" s="95"/>
      <c r="DJ175" s="103"/>
      <c r="DK175" s="95"/>
      <c r="DL175" s="95"/>
    </row>
    <row r="176" spans="1:116" s="86" customFormat="1" ht="60.75" customHeight="1" x14ac:dyDescent="0.85">
      <c r="A176" s="457" t="s">
        <v>464</v>
      </c>
      <c r="B176" s="457"/>
      <c r="C176" s="457"/>
      <c r="D176" s="457"/>
      <c r="E176" s="457"/>
      <c r="F176" s="457"/>
      <c r="G176" s="457"/>
      <c r="H176" s="457"/>
      <c r="I176" s="457"/>
      <c r="J176" s="457"/>
      <c r="K176" s="457"/>
      <c r="L176" s="457"/>
      <c r="M176" s="457"/>
      <c r="N176" s="457"/>
      <c r="O176" s="457"/>
      <c r="P176" s="457"/>
      <c r="Q176" s="457"/>
      <c r="R176" s="457"/>
      <c r="S176" s="457"/>
      <c r="T176" s="457"/>
      <c r="U176" s="457"/>
      <c r="V176" s="457"/>
      <c r="W176" s="457"/>
      <c r="X176" s="457"/>
      <c r="Y176" s="457"/>
      <c r="Z176" s="457"/>
      <c r="AA176" s="457"/>
      <c r="AB176" s="457"/>
      <c r="AC176" s="457"/>
      <c r="AD176" s="457"/>
      <c r="AE176" s="457"/>
      <c r="AF176" s="457"/>
      <c r="AG176" s="457"/>
      <c r="AH176" s="457"/>
      <c r="AI176" s="457"/>
      <c r="AJ176" s="457"/>
      <c r="AK176" s="457"/>
      <c r="AL176" s="457"/>
      <c r="AM176" s="457"/>
      <c r="AN176" s="457"/>
      <c r="AO176" s="457"/>
      <c r="AP176" s="457"/>
      <c r="AQ176" s="457"/>
      <c r="AR176" s="457"/>
      <c r="AS176" s="457"/>
      <c r="AT176" s="457"/>
      <c r="AU176" s="457"/>
      <c r="AV176" s="457"/>
      <c r="AW176" s="457"/>
      <c r="AX176" s="457"/>
      <c r="AY176" s="457"/>
      <c r="AZ176" s="457"/>
      <c r="BA176" s="457"/>
      <c r="BB176" s="457"/>
      <c r="BC176" s="457"/>
      <c r="BD176" s="457"/>
      <c r="BE176" s="457"/>
      <c r="BF176" s="457"/>
      <c r="BG176" s="457"/>
      <c r="BH176" s="457"/>
      <c r="BI176" s="263"/>
      <c r="BJ176" s="263"/>
      <c r="BK176" s="264"/>
      <c r="BL176" s="263"/>
      <c r="BM176" s="263"/>
      <c r="BN176" s="264"/>
      <c r="BO176" s="263"/>
      <c r="BP176" s="263"/>
      <c r="BQ176" s="264"/>
      <c r="BR176" s="263"/>
      <c r="BS176" s="263"/>
      <c r="BT176" s="264"/>
      <c r="BU176" s="263"/>
      <c r="BV176" s="263"/>
      <c r="BW176" s="264"/>
      <c r="BX176" s="263"/>
      <c r="BY176" s="263"/>
      <c r="BZ176" s="264"/>
      <c r="CA176" s="264"/>
      <c r="CB176" s="264"/>
      <c r="CC176" s="263"/>
      <c r="CD176" s="263"/>
      <c r="CE176" s="263"/>
      <c r="CF176" s="263"/>
      <c r="CJ176" s="86" t="str">
        <f t="shared" si="431"/>
        <v>ОК</v>
      </c>
      <c r="CK176" s="86">
        <f t="shared" si="434"/>
        <v>0</v>
      </c>
      <c r="CL176" s="86">
        <f t="shared" si="432"/>
        <v>0</v>
      </c>
      <c r="CM176" s="86" t="str">
        <f t="shared" si="433"/>
        <v>ОК</v>
      </c>
      <c r="CO176" s="103"/>
      <c r="CP176" s="95"/>
      <c r="CQ176" s="95"/>
      <c r="CR176" s="103"/>
      <c r="CS176" s="95"/>
      <c r="CT176" s="95"/>
      <c r="CU176" s="103"/>
      <c r="CV176" s="95"/>
      <c r="CW176" s="95"/>
      <c r="CX176" s="103"/>
      <c r="CY176" s="95"/>
      <c r="CZ176" s="95"/>
      <c r="DA176" s="103"/>
      <c r="DB176" s="95"/>
      <c r="DC176" s="95"/>
      <c r="DD176" s="103"/>
      <c r="DE176" s="95"/>
      <c r="DF176" s="95"/>
      <c r="DG176" s="103"/>
      <c r="DH176" s="95"/>
      <c r="DI176" s="95"/>
      <c r="DJ176" s="103"/>
      <c r="DK176" s="95"/>
      <c r="DL176" s="95"/>
    </row>
    <row r="177" spans="1:116" s="86" customFormat="1" ht="60.75" customHeight="1" x14ac:dyDescent="0.85">
      <c r="A177" s="457" t="s">
        <v>465</v>
      </c>
      <c r="B177" s="457"/>
      <c r="C177" s="457"/>
      <c r="D177" s="457"/>
      <c r="E177" s="457"/>
      <c r="F177" s="457"/>
      <c r="G177" s="457"/>
      <c r="H177" s="457"/>
      <c r="I177" s="457"/>
      <c r="J177" s="457"/>
      <c r="K177" s="457"/>
      <c r="L177" s="457"/>
      <c r="M177" s="457"/>
      <c r="N177" s="457"/>
      <c r="O177" s="457"/>
      <c r="P177" s="457"/>
      <c r="Q177" s="457"/>
      <c r="R177" s="457"/>
      <c r="S177" s="457"/>
      <c r="T177" s="457"/>
      <c r="U177" s="457"/>
      <c r="V177" s="457"/>
      <c r="W177" s="457"/>
      <c r="X177" s="457"/>
      <c r="Y177" s="457"/>
      <c r="Z177" s="457"/>
      <c r="AA177" s="457"/>
      <c r="AB177" s="457"/>
      <c r="AC177" s="457"/>
      <c r="AD177" s="457"/>
      <c r="AE177" s="457"/>
      <c r="AF177" s="457"/>
      <c r="AG177" s="457"/>
      <c r="AH177" s="457"/>
      <c r="AI177" s="457"/>
      <c r="AJ177" s="457"/>
      <c r="AK177" s="457"/>
      <c r="AL177" s="457"/>
      <c r="AM177" s="457"/>
      <c r="AN177" s="457"/>
      <c r="AO177" s="457"/>
      <c r="AP177" s="457"/>
      <c r="AQ177" s="457"/>
      <c r="AR177" s="457"/>
      <c r="AS177" s="457"/>
      <c r="AT177" s="457"/>
      <c r="AU177" s="457"/>
      <c r="AV177" s="457"/>
      <c r="AW177" s="457"/>
      <c r="AX177" s="457"/>
      <c r="AY177" s="457"/>
      <c r="AZ177" s="457"/>
      <c r="BA177" s="457"/>
      <c r="BB177" s="457"/>
      <c r="BC177" s="457"/>
      <c r="BD177" s="457"/>
      <c r="BE177" s="457"/>
      <c r="BF177" s="263"/>
      <c r="BG177" s="267"/>
      <c r="BH177" s="258"/>
      <c r="BI177" s="267"/>
      <c r="BJ177" s="267"/>
      <c r="BK177" s="258"/>
      <c r="BL177" s="267"/>
      <c r="BM177" s="267"/>
      <c r="BN177" s="258"/>
      <c r="BO177" s="267"/>
      <c r="BP177" s="267"/>
      <c r="BQ177" s="258"/>
      <c r="BR177" s="267"/>
      <c r="BS177" s="267"/>
      <c r="BT177" s="258"/>
      <c r="BU177" s="267"/>
      <c r="BV177" s="267"/>
      <c r="BW177" s="258"/>
      <c r="BX177" s="267"/>
      <c r="BY177" s="267"/>
      <c r="BZ177" s="258"/>
      <c r="CA177" s="258"/>
      <c r="CB177" s="258"/>
      <c r="CC177" s="267"/>
      <c r="CD177" s="267"/>
      <c r="CE177" s="267"/>
      <c r="CF177" s="267"/>
      <c r="CJ177" s="86" t="str">
        <f t="shared" si="431"/>
        <v>ОК</v>
      </c>
      <c r="CK177" s="86">
        <f>BC177+BF177+BI177+BL177+BO177+BR177+BU177+BX177</f>
        <v>0</v>
      </c>
      <c r="CL177" s="86">
        <f t="shared" si="432"/>
        <v>0</v>
      </c>
      <c r="CM177" s="86" t="str">
        <f>IF(CK177=CL177,"ОК","Ошибка")</f>
        <v>ОК</v>
      </c>
      <c r="CO177" s="103"/>
      <c r="CP177" s="95"/>
      <c r="CQ177" s="95"/>
      <c r="CR177" s="103"/>
      <c r="CS177" s="95"/>
      <c r="CT177" s="95"/>
      <c r="CU177" s="103"/>
      <c r="CV177" s="95"/>
      <c r="CW177" s="95"/>
      <c r="CX177" s="103"/>
      <c r="CY177" s="95"/>
      <c r="CZ177" s="95"/>
      <c r="DA177" s="103"/>
      <c r="DB177" s="95"/>
      <c r="DC177" s="95"/>
      <c r="DD177" s="103"/>
      <c r="DE177" s="95"/>
      <c r="DF177" s="95"/>
      <c r="DG177" s="103"/>
      <c r="DH177" s="95"/>
      <c r="DI177" s="95"/>
      <c r="DJ177" s="103"/>
      <c r="DK177" s="95"/>
      <c r="DL177" s="95"/>
    </row>
    <row r="178" spans="1:116" s="86" customFormat="1" ht="60.75" customHeight="1" x14ac:dyDescent="0.85">
      <c r="A178" s="457" t="s">
        <v>466</v>
      </c>
      <c r="B178" s="457"/>
      <c r="C178" s="457"/>
      <c r="D178" s="457"/>
      <c r="E178" s="457"/>
      <c r="F178" s="457"/>
      <c r="G178" s="457"/>
      <c r="H178" s="457"/>
      <c r="I178" s="457"/>
      <c r="J178" s="457"/>
      <c r="K178" s="457"/>
      <c r="L178" s="457"/>
      <c r="M178" s="457"/>
      <c r="N178" s="457"/>
      <c r="O178" s="457"/>
      <c r="P178" s="457"/>
      <c r="Q178" s="457"/>
      <c r="R178" s="457"/>
      <c r="S178" s="457"/>
      <c r="T178" s="457"/>
      <c r="U178" s="457"/>
      <c r="V178" s="457"/>
      <c r="W178" s="457"/>
      <c r="X178" s="457"/>
      <c r="Y178" s="457"/>
      <c r="Z178" s="457"/>
      <c r="AA178" s="457"/>
      <c r="AB178" s="457"/>
      <c r="AC178" s="457"/>
      <c r="AD178" s="457"/>
      <c r="AE178" s="457"/>
      <c r="AF178" s="457"/>
      <c r="AG178" s="457"/>
      <c r="AH178" s="457"/>
      <c r="AI178" s="457"/>
      <c r="AJ178" s="457"/>
      <c r="AK178" s="457"/>
      <c r="AL178" s="457"/>
      <c r="AM178" s="457"/>
      <c r="AN178" s="457"/>
      <c r="AO178" s="457"/>
      <c r="AP178" s="457"/>
      <c r="AQ178" s="457"/>
      <c r="AR178" s="457"/>
      <c r="AS178" s="457"/>
      <c r="AT178" s="457"/>
      <c r="AU178" s="457"/>
      <c r="AV178" s="457"/>
      <c r="AW178" s="457"/>
      <c r="AX178" s="457"/>
      <c r="AY178" s="457"/>
      <c r="AZ178" s="457"/>
      <c r="BA178" s="457"/>
      <c r="BB178" s="457"/>
      <c r="BC178" s="457"/>
      <c r="BD178" s="457"/>
      <c r="BE178" s="457"/>
      <c r="BF178" s="457"/>
      <c r="BG178" s="457"/>
      <c r="BH178" s="457"/>
      <c r="BI178" s="457"/>
      <c r="BJ178" s="457"/>
      <c r="BK178" s="457"/>
      <c r="BL178" s="267"/>
      <c r="BM178" s="267"/>
      <c r="BN178" s="258"/>
      <c r="BO178" s="267"/>
      <c r="BP178" s="267"/>
      <c r="BQ178" s="258"/>
      <c r="BR178" s="267"/>
      <c r="BS178" s="267"/>
      <c r="BT178" s="258"/>
      <c r="BU178" s="267"/>
      <c r="BV178" s="267"/>
      <c r="BW178" s="258"/>
      <c r="BX178" s="267"/>
      <c r="BY178" s="267"/>
      <c r="BZ178" s="258"/>
      <c r="CA178" s="258"/>
      <c r="CB178" s="258"/>
      <c r="CC178" s="267"/>
      <c r="CD178" s="267"/>
      <c r="CE178" s="267"/>
      <c r="CF178" s="267"/>
      <c r="CJ178" s="86" t="str">
        <f t="shared" si="431"/>
        <v>ОК</v>
      </c>
      <c r="CK178" s="86">
        <f t="shared" ref="CK178:CK181" si="435">BC178+BF178+BI178+BL178+BO178+BR178+BU178+BX178</f>
        <v>0</v>
      </c>
      <c r="CL178" s="86">
        <f t="shared" si="432"/>
        <v>0</v>
      </c>
      <c r="CM178" s="86" t="str">
        <f>IF(CK178=CL178,"ОК","Ошибка")</f>
        <v>ОК</v>
      </c>
      <c r="CO178" s="103"/>
      <c r="CP178" s="95"/>
      <c r="CQ178" s="95"/>
      <c r="CR178" s="103"/>
      <c r="CS178" s="95"/>
      <c r="CT178" s="95"/>
      <c r="CU178" s="103"/>
      <c r="CV178" s="95"/>
      <c r="CW178" s="95"/>
      <c r="CX178" s="103"/>
      <c r="CY178" s="95"/>
      <c r="CZ178" s="95"/>
      <c r="DA178" s="103"/>
      <c r="DB178" s="95"/>
      <c r="DC178" s="95"/>
      <c r="DD178" s="103"/>
      <c r="DE178" s="95"/>
      <c r="DF178" s="95"/>
      <c r="DG178" s="103"/>
      <c r="DH178" s="95"/>
      <c r="DI178" s="95"/>
      <c r="DJ178" s="103"/>
      <c r="DK178" s="95"/>
      <c r="DL178" s="95"/>
    </row>
    <row r="179" spans="1:116" s="86" customFormat="1" ht="139.5" customHeight="1" x14ac:dyDescent="0.85">
      <c r="A179" s="457" t="s">
        <v>467</v>
      </c>
      <c r="B179" s="457"/>
      <c r="C179" s="457"/>
      <c r="D179" s="457"/>
      <c r="E179" s="457"/>
      <c r="F179" s="457"/>
      <c r="G179" s="457"/>
      <c r="H179" s="457"/>
      <c r="I179" s="457"/>
      <c r="J179" s="457"/>
      <c r="K179" s="457"/>
      <c r="L179" s="457"/>
      <c r="M179" s="457"/>
      <c r="N179" s="457"/>
      <c r="O179" s="457"/>
      <c r="P179" s="457"/>
      <c r="Q179" s="457"/>
      <c r="R179" s="457"/>
      <c r="S179" s="457"/>
      <c r="T179" s="457"/>
      <c r="U179" s="457"/>
      <c r="V179" s="457"/>
      <c r="W179" s="457"/>
      <c r="X179" s="457"/>
      <c r="Y179" s="457"/>
      <c r="Z179" s="457"/>
      <c r="AA179" s="457"/>
      <c r="AB179" s="457"/>
      <c r="AC179" s="457"/>
      <c r="AD179" s="457"/>
      <c r="AE179" s="457"/>
      <c r="AF179" s="457"/>
      <c r="AG179" s="457"/>
      <c r="AH179" s="457"/>
      <c r="AI179" s="457"/>
      <c r="AJ179" s="457"/>
      <c r="AK179" s="457"/>
      <c r="AL179" s="457"/>
      <c r="AM179" s="457"/>
      <c r="AN179" s="457"/>
      <c r="AO179" s="457"/>
      <c r="AP179" s="457"/>
      <c r="AQ179" s="457"/>
      <c r="AR179" s="457"/>
      <c r="AS179" s="457"/>
      <c r="AT179" s="457"/>
      <c r="AU179" s="457"/>
      <c r="AV179" s="457"/>
      <c r="AW179" s="457"/>
      <c r="AX179" s="457"/>
      <c r="AY179" s="457"/>
      <c r="AZ179" s="457"/>
      <c r="BA179" s="457"/>
      <c r="BB179" s="457"/>
      <c r="BC179" s="457"/>
      <c r="BD179" s="457"/>
      <c r="BE179" s="457"/>
      <c r="BF179" s="457"/>
      <c r="BG179" s="457"/>
      <c r="BH179" s="457"/>
      <c r="BI179" s="457"/>
      <c r="BJ179" s="457"/>
      <c r="BK179" s="457"/>
      <c r="BL179" s="267"/>
      <c r="BM179" s="267"/>
      <c r="BN179" s="258"/>
      <c r="BO179" s="267"/>
      <c r="BP179" s="267"/>
      <c r="BQ179" s="258"/>
      <c r="BR179" s="267"/>
      <c r="BS179" s="267"/>
      <c r="BT179" s="258"/>
      <c r="BU179" s="267"/>
      <c r="BV179" s="267"/>
      <c r="BW179" s="258"/>
      <c r="BX179" s="267"/>
      <c r="BY179" s="267"/>
      <c r="BZ179" s="258"/>
      <c r="CA179" s="258"/>
      <c r="CB179" s="258"/>
      <c r="CC179" s="267"/>
      <c r="CD179" s="267"/>
      <c r="CE179" s="267"/>
      <c r="CF179" s="267"/>
      <c r="CO179" s="103"/>
      <c r="CP179" s="95"/>
      <c r="CQ179" s="95"/>
      <c r="CR179" s="103"/>
      <c r="CS179" s="95"/>
      <c r="CT179" s="95"/>
      <c r="CU179" s="103"/>
      <c r="CV179" s="95"/>
      <c r="CW179" s="95"/>
      <c r="CX179" s="103"/>
      <c r="CY179" s="95"/>
      <c r="CZ179" s="95"/>
      <c r="DA179" s="103"/>
      <c r="DB179" s="95"/>
      <c r="DC179" s="95"/>
      <c r="DD179" s="103"/>
      <c r="DE179" s="95"/>
      <c r="DF179" s="95"/>
      <c r="DG179" s="103"/>
      <c r="DH179" s="95"/>
      <c r="DI179" s="95"/>
      <c r="DJ179" s="103"/>
      <c r="DK179" s="95"/>
      <c r="DL179" s="95"/>
    </row>
    <row r="180" spans="1:116" s="86" customFormat="1" ht="60.75" customHeight="1" x14ac:dyDescent="0.85">
      <c r="A180" s="457" t="s">
        <v>468</v>
      </c>
      <c r="B180" s="457"/>
      <c r="C180" s="457"/>
      <c r="D180" s="457"/>
      <c r="E180" s="457"/>
      <c r="F180" s="457"/>
      <c r="G180" s="457"/>
      <c r="H180" s="457"/>
      <c r="I180" s="457"/>
      <c r="J180" s="457"/>
      <c r="K180" s="457"/>
      <c r="L180" s="457"/>
      <c r="M180" s="457"/>
      <c r="N180" s="457"/>
      <c r="O180" s="457"/>
      <c r="P180" s="457"/>
      <c r="Q180" s="457"/>
      <c r="R180" s="457"/>
      <c r="S180" s="457"/>
      <c r="T180" s="457"/>
      <c r="U180" s="457"/>
      <c r="V180" s="457"/>
      <c r="W180" s="457"/>
      <c r="X180" s="457"/>
      <c r="Y180" s="457"/>
      <c r="Z180" s="457"/>
      <c r="AA180" s="457"/>
      <c r="AB180" s="457"/>
      <c r="AC180" s="457"/>
      <c r="AD180" s="457"/>
      <c r="AE180" s="457"/>
      <c r="AF180" s="457"/>
      <c r="AG180" s="457"/>
      <c r="AH180" s="457"/>
      <c r="AI180" s="457"/>
      <c r="AJ180" s="457"/>
      <c r="AK180" s="457"/>
      <c r="AL180" s="457"/>
      <c r="AM180" s="457"/>
      <c r="AN180" s="457"/>
      <c r="AO180" s="457"/>
      <c r="AP180" s="457"/>
      <c r="AQ180" s="457"/>
      <c r="AR180" s="457"/>
      <c r="AS180" s="457"/>
      <c r="AT180" s="457"/>
      <c r="AU180" s="457"/>
      <c r="AV180" s="457"/>
      <c r="AW180" s="457"/>
      <c r="AX180" s="457"/>
      <c r="AY180" s="457"/>
      <c r="AZ180" s="457"/>
      <c r="BA180" s="457"/>
      <c r="BB180" s="457"/>
      <c r="BC180" s="457"/>
      <c r="BD180" s="457"/>
      <c r="BE180" s="457"/>
      <c r="BF180" s="457"/>
      <c r="BG180" s="457"/>
      <c r="BH180" s="457"/>
      <c r="BI180" s="457"/>
      <c r="BJ180" s="457"/>
      <c r="BK180" s="457"/>
      <c r="BL180" s="457"/>
      <c r="BM180" s="457"/>
      <c r="BN180" s="457"/>
      <c r="BO180" s="457"/>
      <c r="BP180" s="457"/>
      <c r="BQ180" s="457"/>
      <c r="BR180" s="457"/>
      <c r="BS180" s="267"/>
      <c r="BT180" s="258"/>
      <c r="BU180" s="267"/>
      <c r="BV180" s="267"/>
      <c r="BW180" s="258"/>
      <c r="BX180" s="267"/>
      <c r="BY180" s="267"/>
      <c r="BZ180" s="258"/>
      <c r="CA180" s="258"/>
      <c r="CB180" s="258"/>
      <c r="CC180" s="267"/>
      <c r="CD180" s="267"/>
      <c r="CE180" s="267"/>
      <c r="CF180" s="267"/>
      <c r="CO180" s="103"/>
      <c r="CP180" s="95"/>
      <c r="CQ180" s="95"/>
      <c r="CR180" s="103"/>
      <c r="CS180" s="95"/>
      <c r="CT180" s="95"/>
      <c r="CU180" s="103"/>
      <c r="CV180" s="95"/>
      <c r="CW180" s="95"/>
      <c r="CX180" s="103"/>
      <c r="CY180" s="95"/>
      <c r="CZ180" s="95"/>
      <c r="DA180" s="103"/>
      <c r="DB180" s="95"/>
      <c r="DC180" s="95"/>
      <c r="DD180" s="103"/>
      <c r="DE180" s="95"/>
      <c r="DF180" s="95"/>
      <c r="DG180" s="103"/>
      <c r="DH180" s="95"/>
      <c r="DI180" s="95"/>
      <c r="DJ180" s="103"/>
      <c r="DK180" s="95"/>
      <c r="DL180" s="95"/>
    </row>
    <row r="181" spans="1:116" s="86" customFormat="1" ht="60.75" customHeight="1" x14ac:dyDescent="0.85">
      <c r="A181" s="457" t="s">
        <v>469</v>
      </c>
      <c r="B181" s="457"/>
      <c r="C181" s="457"/>
      <c r="D181" s="457"/>
      <c r="E181" s="457"/>
      <c r="F181" s="457"/>
      <c r="G181" s="457"/>
      <c r="H181" s="457"/>
      <c r="I181" s="457"/>
      <c r="J181" s="457"/>
      <c r="K181" s="457"/>
      <c r="L181" s="457"/>
      <c r="M181" s="457"/>
      <c r="N181" s="457"/>
      <c r="O181" s="457"/>
      <c r="P181" s="457"/>
      <c r="Q181" s="457"/>
      <c r="R181" s="457"/>
      <c r="S181" s="457"/>
      <c r="T181" s="457"/>
      <c r="U181" s="457"/>
      <c r="V181" s="457"/>
      <c r="W181" s="457"/>
      <c r="X181" s="457"/>
      <c r="Y181" s="457"/>
      <c r="Z181" s="457"/>
      <c r="AA181" s="457"/>
      <c r="AB181" s="457"/>
      <c r="AC181" s="457"/>
      <c r="AD181" s="457"/>
      <c r="AE181" s="457"/>
      <c r="AF181" s="457"/>
      <c r="AG181" s="457"/>
      <c r="AH181" s="457"/>
      <c r="AI181" s="457"/>
      <c r="AJ181" s="457"/>
      <c r="AK181" s="457"/>
      <c r="AL181" s="457"/>
      <c r="AM181" s="457"/>
      <c r="AN181" s="457"/>
      <c r="AO181" s="457"/>
      <c r="AP181" s="457"/>
      <c r="AQ181" s="457"/>
      <c r="AR181" s="457"/>
      <c r="AS181" s="457"/>
      <c r="AT181" s="457"/>
      <c r="AU181" s="457"/>
      <c r="AV181" s="457"/>
      <c r="AW181" s="457"/>
      <c r="AX181" s="457"/>
      <c r="AY181" s="457"/>
      <c r="AZ181" s="457"/>
      <c r="BA181" s="457"/>
      <c r="BB181" s="457"/>
      <c r="BC181" s="457"/>
      <c r="BD181" s="457"/>
      <c r="BE181" s="457"/>
      <c r="BF181" s="457"/>
      <c r="BG181" s="457"/>
      <c r="BH181" s="457"/>
      <c r="BI181" s="457"/>
      <c r="BJ181" s="457"/>
      <c r="BK181" s="457"/>
      <c r="BL181" s="457"/>
      <c r="BM181" s="457"/>
      <c r="BN181" s="457"/>
      <c r="BO181" s="457"/>
      <c r="BP181" s="457"/>
      <c r="BQ181" s="457"/>
      <c r="BR181" s="457"/>
      <c r="BS181" s="457"/>
      <c r="BT181" s="457"/>
      <c r="BU181" s="457"/>
      <c r="BV181" s="457"/>
      <c r="BW181" s="457"/>
      <c r="BX181" s="457"/>
      <c r="BY181" s="457"/>
      <c r="BZ181" s="457"/>
      <c r="CA181" s="457"/>
      <c r="CB181" s="457"/>
      <c r="CC181" s="457"/>
      <c r="CD181" s="263"/>
      <c r="CE181" s="263"/>
      <c r="CF181" s="263"/>
      <c r="CJ181" s="86" t="str">
        <f t="shared" si="431"/>
        <v>ОК</v>
      </c>
      <c r="CK181" s="86">
        <f t="shared" si="435"/>
        <v>0</v>
      </c>
      <c r="CL181" s="86">
        <f t="shared" si="432"/>
        <v>0</v>
      </c>
      <c r="CM181" s="86" t="str">
        <f t="shared" ref="CM181" si="436">IF(CK181=CL181,"ОК","Ошибка")</f>
        <v>ОК</v>
      </c>
      <c r="CO181" s="103"/>
      <c r="CP181" s="95"/>
      <c r="CQ181" s="95"/>
      <c r="CR181" s="103"/>
      <c r="CS181" s="95"/>
      <c r="CT181" s="95"/>
      <c r="CU181" s="103"/>
      <c r="CV181" s="95"/>
      <c r="CW181" s="95"/>
      <c r="CX181" s="103"/>
      <c r="CY181" s="95"/>
      <c r="CZ181" s="95"/>
      <c r="DA181" s="103"/>
      <c r="DB181" s="95"/>
      <c r="DC181" s="95"/>
      <c r="DD181" s="103"/>
      <c r="DE181" s="95"/>
      <c r="DF181" s="95"/>
      <c r="DG181" s="103"/>
      <c r="DH181" s="95"/>
      <c r="DI181" s="95"/>
      <c r="DJ181" s="103"/>
      <c r="DK181" s="95"/>
      <c r="DL181" s="95"/>
    </row>
    <row r="182" spans="1:116" s="86" customFormat="1" ht="60.75" customHeight="1" x14ac:dyDescent="0.85">
      <c r="A182" s="457" t="s">
        <v>470</v>
      </c>
      <c r="B182" s="457"/>
      <c r="C182" s="457"/>
      <c r="D182" s="457"/>
      <c r="E182" s="457"/>
      <c r="F182" s="457"/>
      <c r="G182" s="457"/>
      <c r="H182" s="457"/>
      <c r="I182" s="457"/>
      <c r="J182" s="457"/>
      <c r="K182" s="457"/>
      <c r="L182" s="457"/>
      <c r="M182" s="457"/>
      <c r="N182" s="457"/>
      <c r="O182" s="457"/>
      <c r="P182" s="457"/>
      <c r="Q182" s="457"/>
      <c r="R182" s="457"/>
      <c r="S182" s="457"/>
      <c r="T182" s="457"/>
      <c r="U182" s="457"/>
      <c r="V182" s="457"/>
      <c r="W182" s="457"/>
      <c r="X182" s="457"/>
      <c r="Y182" s="457"/>
      <c r="Z182" s="457"/>
      <c r="AA182" s="457"/>
      <c r="AB182" s="457"/>
      <c r="AC182" s="457"/>
      <c r="AD182" s="457"/>
      <c r="AE182" s="457"/>
      <c r="AF182" s="457"/>
      <c r="AG182" s="457"/>
      <c r="AH182" s="457"/>
      <c r="AI182" s="457"/>
      <c r="AJ182" s="457"/>
      <c r="AK182" s="457"/>
      <c r="AL182" s="457"/>
      <c r="AM182" s="457"/>
      <c r="AN182" s="457"/>
      <c r="AO182" s="457"/>
      <c r="AP182" s="457"/>
      <c r="AQ182" s="457"/>
      <c r="AR182" s="457"/>
      <c r="AS182" s="457"/>
      <c r="AT182" s="457"/>
      <c r="AU182" s="457"/>
      <c r="AV182" s="457"/>
      <c r="AW182" s="457"/>
      <c r="AX182" s="457"/>
      <c r="AY182" s="457"/>
      <c r="AZ182" s="457"/>
      <c r="BA182" s="457"/>
      <c r="BB182" s="457"/>
      <c r="BC182" s="457"/>
      <c r="BD182" s="457"/>
      <c r="BE182" s="457"/>
      <c r="BF182" s="457"/>
      <c r="BG182" s="457"/>
      <c r="BH182" s="457"/>
      <c r="BI182" s="457"/>
      <c r="BJ182" s="457"/>
      <c r="BK182" s="457"/>
      <c r="BL182" s="457"/>
      <c r="BM182" s="457"/>
      <c r="BN182" s="457"/>
      <c r="BO182" s="457"/>
      <c r="BP182" s="457"/>
      <c r="BQ182" s="457"/>
      <c r="BR182" s="457"/>
      <c r="BS182" s="457"/>
      <c r="BT182" s="457"/>
      <c r="BU182" s="457"/>
      <c r="BV182" s="457"/>
      <c r="BW182" s="457"/>
      <c r="BX182" s="457"/>
      <c r="BY182" s="267"/>
      <c r="BZ182" s="258"/>
      <c r="CA182" s="258"/>
      <c r="CB182" s="258"/>
      <c r="CC182" s="267"/>
      <c r="CD182" s="267"/>
      <c r="CE182" s="267"/>
      <c r="CF182" s="267"/>
      <c r="CO182" s="103"/>
      <c r="CP182" s="95"/>
      <c r="CQ182" s="95"/>
      <c r="CR182" s="103"/>
      <c r="CS182" s="95"/>
      <c r="CT182" s="95"/>
      <c r="CU182" s="103"/>
      <c r="CV182" s="95"/>
      <c r="CW182" s="95"/>
      <c r="CX182" s="103"/>
      <c r="CY182" s="95"/>
      <c r="CZ182" s="95"/>
      <c r="DA182" s="103"/>
      <c r="DB182" s="95"/>
      <c r="DC182" s="95"/>
      <c r="DD182" s="103"/>
      <c r="DE182" s="95"/>
      <c r="DF182" s="95"/>
      <c r="DG182" s="103"/>
      <c r="DH182" s="95"/>
      <c r="DI182" s="95"/>
      <c r="DJ182" s="103"/>
      <c r="DK182" s="95"/>
      <c r="DL182" s="95"/>
    </row>
    <row r="183" spans="1:116" s="86" customFormat="1" ht="12" customHeight="1" x14ac:dyDescent="0.85">
      <c r="A183" s="267"/>
      <c r="B183" s="267"/>
      <c r="C183" s="267"/>
      <c r="D183" s="267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  <c r="AA183" s="267"/>
      <c r="AB183" s="267"/>
      <c r="AC183" s="267"/>
      <c r="AD183" s="267"/>
      <c r="AE183" s="267"/>
      <c r="AF183" s="267"/>
      <c r="AG183" s="267"/>
      <c r="AH183" s="267"/>
      <c r="AI183" s="267"/>
      <c r="AJ183" s="267"/>
      <c r="AK183" s="267"/>
      <c r="AL183" s="267"/>
      <c r="AM183" s="267"/>
      <c r="AN183" s="267"/>
      <c r="AO183" s="267"/>
      <c r="AP183" s="267"/>
      <c r="AQ183" s="267"/>
      <c r="AR183" s="267"/>
      <c r="AS183" s="267"/>
      <c r="AT183" s="267"/>
      <c r="AU183" s="267"/>
      <c r="AV183" s="267"/>
      <c r="AW183" s="267"/>
      <c r="AX183" s="267"/>
      <c r="AY183" s="267"/>
      <c r="AZ183" s="267"/>
      <c r="BA183" s="267"/>
      <c r="BB183" s="267"/>
      <c r="BC183" s="267"/>
      <c r="BD183" s="267"/>
      <c r="BE183" s="267"/>
      <c r="BF183" s="267"/>
      <c r="BG183" s="267"/>
      <c r="BH183" s="267"/>
      <c r="BI183" s="267"/>
      <c r="BJ183" s="267"/>
      <c r="BK183" s="267"/>
      <c r="BL183" s="267"/>
      <c r="BM183" s="267"/>
      <c r="BN183" s="267"/>
      <c r="BO183" s="267"/>
      <c r="BP183" s="267"/>
      <c r="BQ183" s="267"/>
      <c r="BR183" s="267"/>
      <c r="BS183" s="267"/>
      <c r="BT183" s="267"/>
      <c r="BU183" s="267"/>
      <c r="BV183" s="267"/>
      <c r="BW183" s="267"/>
      <c r="BX183" s="267"/>
      <c r="BY183" s="267"/>
      <c r="BZ183" s="258"/>
      <c r="CA183" s="258"/>
      <c r="CB183" s="258"/>
      <c r="CC183" s="267"/>
      <c r="CD183" s="267"/>
      <c r="CE183" s="267"/>
      <c r="CF183" s="267"/>
      <c r="CO183" s="103"/>
      <c r="CP183" s="95"/>
      <c r="CQ183" s="95"/>
      <c r="CR183" s="103"/>
      <c r="CS183" s="95"/>
      <c r="CT183" s="95"/>
      <c r="CU183" s="103"/>
      <c r="CV183" s="95"/>
      <c r="CW183" s="95"/>
      <c r="CX183" s="103"/>
      <c r="CY183" s="95"/>
      <c r="CZ183" s="95"/>
      <c r="DA183" s="103"/>
      <c r="DB183" s="95"/>
      <c r="DC183" s="95"/>
      <c r="DD183" s="103"/>
      <c r="DE183" s="95"/>
      <c r="DF183" s="95"/>
      <c r="DG183" s="103"/>
      <c r="DH183" s="95"/>
      <c r="DI183" s="95"/>
      <c r="DJ183" s="103"/>
      <c r="DK183" s="95"/>
      <c r="DL183" s="95"/>
    </row>
    <row r="184" spans="1:116" s="86" customFormat="1" ht="15.75" customHeight="1" x14ac:dyDescent="0.85">
      <c r="A184" s="267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7"/>
      <c r="AL184" s="267"/>
      <c r="AM184" s="267"/>
      <c r="AN184" s="267"/>
      <c r="AO184" s="267"/>
      <c r="AP184" s="267"/>
      <c r="AQ184" s="267"/>
      <c r="AR184" s="267"/>
      <c r="AS184" s="267"/>
      <c r="AT184" s="267"/>
      <c r="AU184" s="267"/>
      <c r="AV184" s="267"/>
      <c r="AW184" s="267"/>
      <c r="AX184" s="267"/>
      <c r="AY184" s="267"/>
      <c r="AZ184" s="267"/>
      <c r="BA184" s="267"/>
      <c r="BB184" s="267"/>
      <c r="BC184" s="267"/>
      <c r="BD184" s="267"/>
      <c r="BE184" s="267"/>
      <c r="BF184" s="267"/>
      <c r="BG184" s="267"/>
      <c r="BH184" s="267"/>
      <c r="BI184" s="267"/>
      <c r="BJ184" s="267"/>
      <c r="BK184" s="267"/>
      <c r="BL184" s="267"/>
      <c r="BM184" s="267"/>
      <c r="BN184" s="267"/>
      <c r="BO184" s="267"/>
      <c r="BP184" s="267"/>
      <c r="BQ184" s="267"/>
      <c r="BR184" s="267"/>
      <c r="BS184" s="267"/>
      <c r="BT184" s="267"/>
      <c r="BU184" s="267"/>
      <c r="BV184" s="267"/>
      <c r="BW184" s="267"/>
      <c r="BX184" s="267"/>
      <c r="BY184" s="267"/>
      <c r="BZ184" s="258"/>
      <c r="CA184" s="258"/>
      <c r="CB184" s="258"/>
      <c r="CC184" s="267"/>
      <c r="CD184" s="267"/>
      <c r="CE184" s="267"/>
      <c r="CF184" s="267"/>
      <c r="CO184" s="103"/>
      <c r="CP184" s="95"/>
      <c r="CQ184" s="95"/>
      <c r="CR184" s="103"/>
      <c r="CS184" s="95"/>
      <c r="CT184" s="95"/>
      <c r="CU184" s="103"/>
      <c r="CV184" s="95"/>
      <c r="CW184" s="95"/>
      <c r="CX184" s="103"/>
      <c r="CY184" s="95"/>
      <c r="CZ184" s="95"/>
      <c r="DA184" s="103"/>
      <c r="DB184" s="95"/>
      <c r="DC184" s="95"/>
      <c r="DD184" s="103"/>
      <c r="DE184" s="95"/>
      <c r="DF184" s="95"/>
      <c r="DG184" s="103"/>
      <c r="DH184" s="95"/>
      <c r="DI184" s="95"/>
      <c r="DJ184" s="103"/>
      <c r="DK184" s="95"/>
      <c r="DL184" s="95"/>
    </row>
    <row r="185" spans="1:116" s="86" customFormat="1" ht="119.25" customHeight="1" x14ac:dyDescent="0.85">
      <c r="A185" s="534" t="s">
        <v>404</v>
      </c>
      <c r="B185" s="534"/>
      <c r="C185" s="534"/>
      <c r="D185" s="534"/>
      <c r="E185" s="534"/>
      <c r="F185" s="534"/>
      <c r="G185" s="534"/>
      <c r="H185" s="534"/>
      <c r="I185" s="534"/>
      <c r="J185" s="534"/>
      <c r="K185" s="534"/>
      <c r="L185" s="534"/>
      <c r="M185" s="534"/>
      <c r="N185" s="534"/>
      <c r="O185" s="534"/>
      <c r="P185" s="534"/>
      <c r="Q185" s="534"/>
      <c r="R185" s="534"/>
      <c r="S185" s="534"/>
      <c r="T185" s="534"/>
      <c r="U185" s="534"/>
      <c r="V185" s="534"/>
      <c r="W185" s="534"/>
      <c r="X185" s="534"/>
      <c r="Y185" s="534"/>
      <c r="Z185" s="534"/>
      <c r="AA185" s="534"/>
      <c r="AB185" s="534"/>
      <c r="AC185" s="534"/>
      <c r="AD185" s="534"/>
      <c r="AE185" s="534"/>
      <c r="AF185" s="534"/>
      <c r="AG185" s="534"/>
      <c r="AH185" s="534"/>
      <c r="AI185" s="534"/>
      <c r="AJ185" s="534"/>
      <c r="AK185" s="534"/>
      <c r="AL185" s="534"/>
      <c r="AM185" s="534"/>
      <c r="AN185" s="534"/>
      <c r="AO185" s="534"/>
      <c r="AP185" s="534"/>
      <c r="AQ185" s="534"/>
      <c r="AR185" s="534"/>
      <c r="AS185" s="534"/>
      <c r="AT185" s="534"/>
      <c r="AU185" s="534"/>
      <c r="AV185" s="534"/>
      <c r="AW185" s="534"/>
      <c r="AX185" s="534"/>
      <c r="AY185" s="534"/>
      <c r="AZ185" s="534"/>
      <c r="BA185" s="534"/>
      <c r="BB185" s="534"/>
      <c r="BC185" s="534"/>
      <c r="BD185" s="534"/>
      <c r="BE185" s="534"/>
      <c r="BF185" s="534"/>
      <c r="BG185" s="534"/>
      <c r="BH185" s="534"/>
      <c r="BI185" s="534"/>
      <c r="BJ185" s="534"/>
      <c r="BK185" s="534"/>
      <c r="BL185" s="534"/>
      <c r="BM185" s="534"/>
      <c r="BN185" s="534"/>
      <c r="BO185" s="534"/>
      <c r="BP185" s="534"/>
      <c r="BQ185" s="534"/>
      <c r="BR185" s="534"/>
      <c r="BS185" s="534"/>
      <c r="BT185" s="534"/>
      <c r="BU185" s="534"/>
      <c r="BV185" s="534"/>
      <c r="BW185" s="534"/>
      <c r="BX185" s="534"/>
      <c r="BY185" s="534"/>
      <c r="BZ185" s="534"/>
      <c r="CA185" s="534"/>
      <c r="CB185" s="534"/>
      <c r="CC185" s="534"/>
      <c r="CD185" s="534"/>
      <c r="CE185" s="263"/>
      <c r="CF185" s="263"/>
      <c r="CJ185" s="86" t="str">
        <f t="shared" ref="CJ185" si="437">IF(AN185=CI185,"ОК","Ошибка")</f>
        <v>ОК</v>
      </c>
      <c r="CK185" s="86">
        <f t="shared" ref="CK185" si="438">BC185+BF185+BI185+BL185+BO185+BR185+BU185+BX185</f>
        <v>0</v>
      </c>
      <c r="CL185" s="86">
        <f t="shared" ref="CL185" si="439">AR185+AT185+AV185+AX185</f>
        <v>0</v>
      </c>
      <c r="CM185" s="86" t="str">
        <f>IF(CK185=CL185,"ОК","Ошибка")</f>
        <v>ОК</v>
      </c>
      <c r="CO185" s="103"/>
      <c r="CP185" s="95"/>
      <c r="CQ185" s="95"/>
      <c r="CR185" s="103"/>
      <c r="CS185" s="95"/>
      <c r="CT185" s="95"/>
      <c r="CU185" s="103"/>
      <c r="CV185" s="95"/>
      <c r="CW185" s="95"/>
      <c r="CX185" s="103"/>
      <c r="CY185" s="95"/>
      <c r="CZ185" s="95"/>
      <c r="DA185" s="103"/>
      <c r="DB185" s="95"/>
      <c r="DC185" s="95"/>
      <c r="DD185" s="103"/>
      <c r="DE185" s="95"/>
      <c r="DF185" s="95"/>
      <c r="DG185" s="103"/>
      <c r="DH185" s="95"/>
      <c r="DI185" s="95"/>
      <c r="DJ185" s="103"/>
      <c r="DK185" s="95"/>
      <c r="DL185" s="95"/>
    </row>
    <row r="186" spans="1:116" s="86" customFormat="1" ht="165.75" customHeight="1" x14ac:dyDescent="0.85">
      <c r="A186" s="268"/>
      <c r="B186" s="268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  <c r="X186" s="268"/>
      <c r="Y186" s="268"/>
      <c r="Z186" s="268"/>
      <c r="AA186" s="268"/>
      <c r="AB186" s="268"/>
      <c r="AC186" s="268"/>
      <c r="AD186" s="268"/>
      <c r="AE186" s="268"/>
      <c r="AF186" s="268"/>
      <c r="AG186" s="268"/>
      <c r="AH186" s="268"/>
      <c r="AI186" s="268"/>
      <c r="AJ186" s="268"/>
      <c r="AK186" s="268"/>
      <c r="AL186" s="295"/>
      <c r="AM186" s="295"/>
      <c r="AN186" s="268"/>
      <c r="AO186" s="268"/>
      <c r="AP186" s="268"/>
      <c r="AQ186" s="268"/>
      <c r="AR186" s="268"/>
      <c r="AS186" s="268"/>
      <c r="AT186" s="268"/>
      <c r="AU186" s="268"/>
      <c r="AV186" s="268"/>
      <c r="AW186" s="268"/>
      <c r="AX186" s="268"/>
      <c r="AY186" s="268"/>
      <c r="AZ186" s="268"/>
      <c r="BA186" s="268"/>
      <c r="BB186" s="268"/>
      <c r="BC186" s="268"/>
      <c r="BD186" s="268"/>
      <c r="BE186" s="269"/>
      <c r="BF186" s="268"/>
      <c r="BG186" s="268"/>
      <c r="BH186" s="269"/>
      <c r="BI186" s="268"/>
      <c r="BJ186" s="268"/>
      <c r="BK186" s="269"/>
      <c r="BL186" s="268"/>
      <c r="BM186" s="268"/>
      <c r="BN186" s="269"/>
      <c r="BO186" s="268"/>
      <c r="BP186" s="268"/>
      <c r="BQ186" s="269"/>
      <c r="BR186" s="268"/>
      <c r="BS186" s="268"/>
      <c r="BT186" s="269"/>
      <c r="BU186" s="268"/>
      <c r="BV186" s="268"/>
      <c r="BW186" s="269"/>
      <c r="BX186" s="268"/>
      <c r="BY186" s="268"/>
      <c r="BZ186" s="269"/>
      <c r="CA186" s="269"/>
      <c r="CB186" s="269"/>
      <c r="CC186" s="268"/>
      <c r="CD186" s="268"/>
      <c r="CE186" s="268"/>
      <c r="CF186" s="268"/>
      <c r="CO186" s="103"/>
      <c r="CP186" s="95"/>
      <c r="CQ186" s="95"/>
      <c r="CR186" s="103"/>
      <c r="CS186" s="95"/>
      <c r="CT186" s="95"/>
      <c r="CU186" s="103"/>
      <c r="CV186" s="95"/>
      <c r="CW186" s="95"/>
      <c r="CX186" s="103"/>
      <c r="CY186" s="95"/>
      <c r="CZ186" s="95"/>
      <c r="DA186" s="103"/>
      <c r="DB186" s="95"/>
      <c r="DC186" s="95"/>
      <c r="DD186" s="103"/>
      <c r="DE186" s="95"/>
      <c r="DF186" s="95"/>
      <c r="DG186" s="103"/>
      <c r="DH186" s="95"/>
      <c r="DI186" s="95"/>
      <c r="DJ186" s="103"/>
      <c r="DK186" s="95"/>
      <c r="DL186" s="95"/>
    </row>
    <row r="187" spans="1:116" s="101" customFormat="1" ht="55.7" customHeight="1" x14ac:dyDescent="0.2">
      <c r="A187" s="270" t="s">
        <v>282</v>
      </c>
      <c r="B187" s="273"/>
      <c r="C187" s="273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361"/>
      <c r="AM187" s="361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68"/>
      <c r="AZ187" s="273"/>
      <c r="BA187" s="270" t="s">
        <v>282</v>
      </c>
      <c r="BB187" s="271"/>
      <c r="BC187" s="273"/>
      <c r="BD187" s="273"/>
      <c r="BE187" s="271"/>
      <c r="BF187" s="273"/>
      <c r="BG187" s="273"/>
      <c r="BH187" s="271"/>
      <c r="BI187" s="273"/>
      <c r="BJ187" s="273"/>
      <c r="BK187" s="271"/>
      <c r="BL187" s="273"/>
      <c r="BM187" s="273"/>
      <c r="BN187" s="271"/>
      <c r="BO187" s="273"/>
      <c r="BP187" s="273"/>
      <c r="BQ187" s="271"/>
      <c r="BR187" s="273"/>
      <c r="BS187" s="273"/>
      <c r="BT187" s="271"/>
      <c r="BU187" s="273"/>
      <c r="BV187" s="273"/>
      <c r="BW187" s="271"/>
      <c r="BX187" s="271"/>
      <c r="BY187" s="271"/>
      <c r="BZ187" s="273"/>
      <c r="CA187" s="272"/>
      <c r="CB187" s="272"/>
      <c r="CC187" s="272"/>
      <c r="CD187" s="272"/>
      <c r="CE187" s="272"/>
      <c r="CF187" s="272"/>
      <c r="CL187" s="131"/>
      <c r="CO187" s="131"/>
      <c r="CR187" s="131"/>
      <c r="CU187" s="131"/>
      <c r="CX187" s="131"/>
      <c r="DA187" s="131"/>
      <c r="DD187" s="131"/>
      <c r="DG187" s="131"/>
    </row>
    <row r="188" spans="1:116" s="97" customFormat="1" ht="55.7" customHeight="1" x14ac:dyDescent="0.9">
      <c r="A188" s="522" t="s">
        <v>283</v>
      </c>
      <c r="B188" s="522"/>
      <c r="C188" s="522"/>
      <c r="D188" s="522"/>
      <c r="E188" s="522"/>
      <c r="F188" s="522"/>
      <c r="G188" s="522"/>
      <c r="H188" s="522"/>
      <c r="I188" s="522"/>
      <c r="J188" s="522"/>
      <c r="K188" s="522"/>
      <c r="L188" s="522"/>
      <c r="M188" s="522"/>
      <c r="N188" s="522"/>
      <c r="O188" s="522"/>
      <c r="P188" s="522"/>
      <c r="Q188" s="522"/>
      <c r="R188" s="522"/>
      <c r="S188" s="522"/>
      <c r="T188" s="522"/>
      <c r="U188" s="522"/>
      <c r="V188" s="522"/>
      <c r="W188" s="522"/>
      <c r="X188" s="522"/>
      <c r="Y188" s="522"/>
      <c r="Z188" s="522"/>
      <c r="AA188" s="522"/>
      <c r="AB188" s="522"/>
      <c r="AC188" s="522"/>
      <c r="AD188" s="522"/>
      <c r="AE188" s="522"/>
      <c r="AF188" s="522"/>
      <c r="AG188" s="522"/>
      <c r="AH188" s="522"/>
      <c r="AI188" s="522"/>
      <c r="AJ188" s="522"/>
      <c r="AK188" s="522"/>
      <c r="AL188" s="522"/>
      <c r="AM188" s="522"/>
      <c r="AN188" s="522"/>
      <c r="AO188" s="522"/>
      <c r="AP188" s="522"/>
      <c r="AQ188" s="522"/>
      <c r="AR188" s="522"/>
      <c r="AS188" s="522"/>
      <c r="AT188" s="522"/>
      <c r="AU188" s="522"/>
      <c r="AV188" s="522"/>
      <c r="AW188" s="522"/>
      <c r="AX188" s="273"/>
      <c r="AY188" s="268"/>
      <c r="AZ188" s="273"/>
      <c r="BA188" s="525" t="s">
        <v>348</v>
      </c>
      <c r="BB188" s="525"/>
      <c r="BC188" s="525"/>
      <c r="BD188" s="525"/>
      <c r="BE188" s="525"/>
      <c r="BF188" s="525"/>
      <c r="BG188" s="525"/>
      <c r="BH188" s="525"/>
      <c r="BI188" s="525"/>
      <c r="BJ188" s="525"/>
      <c r="BK188" s="525"/>
      <c r="BL188" s="525"/>
      <c r="BM188" s="525"/>
      <c r="BN188" s="525"/>
      <c r="BO188" s="525"/>
      <c r="BP188" s="525"/>
      <c r="BQ188" s="525"/>
      <c r="BR188" s="525"/>
      <c r="BS188" s="525"/>
      <c r="BT188" s="525"/>
      <c r="BU188" s="525"/>
      <c r="BV188" s="274"/>
      <c r="BW188" s="271"/>
      <c r="BX188" s="271"/>
      <c r="BY188" s="271"/>
      <c r="BZ188" s="273"/>
      <c r="CA188" s="262"/>
      <c r="CB188" s="262"/>
      <c r="CC188" s="262"/>
      <c r="CD188" s="262"/>
      <c r="CE188" s="262"/>
      <c r="CF188" s="262"/>
      <c r="CL188" s="130"/>
      <c r="CO188" s="130"/>
      <c r="CR188" s="130"/>
      <c r="CU188" s="130"/>
      <c r="CX188" s="130"/>
      <c r="DA188" s="130"/>
      <c r="DD188" s="130"/>
      <c r="DG188" s="130"/>
    </row>
    <row r="189" spans="1:116" s="97" customFormat="1" ht="55.7" customHeight="1" x14ac:dyDescent="0.9">
      <c r="A189" s="522" t="s">
        <v>284</v>
      </c>
      <c r="B189" s="522"/>
      <c r="C189" s="522"/>
      <c r="D189" s="522"/>
      <c r="E189" s="522"/>
      <c r="F189" s="522"/>
      <c r="G189" s="522"/>
      <c r="H189" s="522"/>
      <c r="I189" s="522"/>
      <c r="J189" s="522"/>
      <c r="K189" s="522"/>
      <c r="L189" s="522"/>
      <c r="M189" s="522"/>
      <c r="N189" s="522"/>
      <c r="O189" s="522"/>
      <c r="P189" s="522"/>
      <c r="Q189" s="522"/>
      <c r="R189" s="522"/>
      <c r="S189" s="522"/>
      <c r="T189" s="522"/>
      <c r="U189" s="522"/>
      <c r="V189" s="522"/>
      <c r="W189" s="522"/>
      <c r="X189" s="522"/>
      <c r="Y189" s="522"/>
      <c r="Z189" s="522"/>
      <c r="AA189" s="522"/>
      <c r="AB189" s="522"/>
      <c r="AC189" s="522"/>
      <c r="AD189" s="522"/>
      <c r="AE189" s="522"/>
      <c r="AF189" s="522"/>
      <c r="AG189" s="522"/>
      <c r="AH189" s="522"/>
      <c r="AI189" s="522"/>
      <c r="AJ189" s="522"/>
      <c r="AK189" s="522"/>
      <c r="AL189" s="522"/>
      <c r="AM189" s="522"/>
      <c r="AN189" s="522"/>
      <c r="AO189" s="522"/>
      <c r="AP189" s="522"/>
      <c r="AQ189" s="522"/>
      <c r="AR189" s="522"/>
      <c r="AS189" s="522"/>
      <c r="AT189" s="522"/>
      <c r="AU189" s="522"/>
      <c r="AV189" s="522"/>
      <c r="AW189" s="522"/>
      <c r="AX189" s="273"/>
      <c r="AY189" s="268"/>
      <c r="AZ189" s="273"/>
      <c r="BA189" s="525"/>
      <c r="BB189" s="525"/>
      <c r="BC189" s="525"/>
      <c r="BD189" s="525"/>
      <c r="BE189" s="525"/>
      <c r="BF189" s="525"/>
      <c r="BG189" s="525"/>
      <c r="BH189" s="525"/>
      <c r="BI189" s="525"/>
      <c r="BJ189" s="525"/>
      <c r="BK189" s="525"/>
      <c r="BL189" s="525"/>
      <c r="BM189" s="525"/>
      <c r="BN189" s="525"/>
      <c r="BO189" s="525"/>
      <c r="BP189" s="525"/>
      <c r="BQ189" s="525"/>
      <c r="BR189" s="525"/>
      <c r="BS189" s="525"/>
      <c r="BT189" s="525"/>
      <c r="BU189" s="525"/>
      <c r="BV189" s="274"/>
      <c r="BW189" s="271"/>
      <c r="BX189" s="271"/>
      <c r="BY189" s="271"/>
      <c r="BZ189" s="273"/>
      <c r="CA189" s="262"/>
      <c r="CB189" s="262"/>
      <c r="CC189" s="262"/>
      <c r="CD189" s="262"/>
      <c r="CE189" s="262"/>
      <c r="CF189" s="262"/>
      <c r="CL189" s="130"/>
      <c r="CO189" s="130"/>
      <c r="CR189" s="130"/>
      <c r="CU189" s="130"/>
      <c r="CX189" s="130"/>
      <c r="DA189" s="130"/>
      <c r="DD189" s="130"/>
      <c r="DG189" s="130"/>
    </row>
    <row r="190" spans="1:116" s="97" customFormat="1" ht="55.7" customHeight="1" x14ac:dyDescent="0.9">
      <c r="A190" s="268"/>
      <c r="B190" s="268"/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  <c r="AA190" s="268"/>
      <c r="AB190" s="268"/>
      <c r="AC190" s="268"/>
      <c r="AD190" s="268"/>
      <c r="AE190" s="268"/>
      <c r="AF190" s="268"/>
      <c r="AG190" s="268"/>
      <c r="AH190" s="268"/>
      <c r="AI190" s="268"/>
      <c r="AJ190" s="268"/>
      <c r="AK190" s="268"/>
      <c r="AL190" s="268"/>
      <c r="AM190" s="268"/>
      <c r="AN190" s="268"/>
      <c r="AO190" s="268"/>
      <c r="AP190" s="268"/>
      <c r="AQ190" s="268"/>
      <c r="AR190" s="268"/>
      <c r="AS190" s="268"/>
      <c r="AT190" s="268"/>
      <c r="AU190" s="268"/>
      <c r="AV190" s="268"/>
      <c r="AW190" s="268"/>
      <c r="AX190" s="273"/>
      <c r="AY190" s="268"/>
      <c r="AZ190" s="273"/>
      <c r="BA190" s="273"/>
      <c r="BB190" s="271"/>
      <c r="BC190" s="273"/>
      <c r="BD190" s="273"/>
      <c r="BE190" s="271"/>
      <c r="BF190" s="273"/>
      <c r="BG190" s="273"/>
      <c r="BH190" s="271"/>
      <c r="BI190" s="273"/>
      <c r="BJ190" s="273"/>
      <c r="BK190" s="271"/>
      <c r="BL190" s="273"/>
      <c r="BM190" s="273"/>
      <c r="BN190" s="271"/>
      <c r="BO190" s="273"/>
      <c r="BP190" s="273"/>
      <c r="BQ190" s="271"/>
      <c r="BR190" s="273"/>
      <c r="BS190" s="273"/>
      <c r="BT190" s="271"/>
      <c r="BU190" s="273"/>
      <c r="BV190" s="274"/>
      <c r="BW190" s="271"/>
      <c r="BX190" s="271"/>
      <c r="BY190" s="271"/>
      <c r="BZ190" s="273"/>
      <c r="CA190" s="262"/>
      <c r="CB190" s="262"/>
      <c r="CC190" s="262"/>
      <c r="CD190" s="262"/>
      <c r="CE190" s="262"/>
      <c r="CF190" s="262"/>
      <c r="CL190" s="130"/>
      <c r="CO190" s="130"/>
      <c r="CR190" s="130"/>
      <c r="CU190" s="130"/>
      <c r="CX190" s="130"/>
      <c r="DA190" s="130"/>
      <c r="DD190" s="130"/>
      <c r="DG190" s="130"/>
    </row>
    <row r="191" spans="1:116" s="97" customFormat="1" ht="55.7" customHeight="1" x14ac:dyDescent="0.9">
      <c r="A191" s="524"/>
      <c r="B191" s="524"/>
      <c r="C191" s="524"/>
      <c r="D191" s="524"/>
      <c r="E191" s="524"/>
      <c r="F191" s="524"/>
      <c r="G191" s="273"/>
      <c r="H191" s="548" t="s">
        <v>294</v>
      </c>
      <c r="I191" s="548"/>
      <c r="J191" s="548"/>
      <c r="K191" s="548"/>
      <c r="L191" s="548"/>
      <c r="M191" s="548"/>
      <c r="N191" s="548"/>
      <c r="O191" s="548"/>
      <c r="P191" s="548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361"/>
      <c r="AM191" s="361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68"/>
      <c r="AZ191" s="273"/>
      <c r="BA191" s="275"/>
      <c r="BB191" s="275"/>
      <c r="BC191" s="275"/>
      <c r="BD191" s="275"/>
      <c r="BE191" s="276"/>
      <c r="BF191" s="548" t="s">
        <v>399</v>
      </c>
      <c r="BG191" s="548"/>
      <c r="BH191" s="548"/>
      <c r="BI191" s="548"/>
      <c r="BJ191" s="277"/>
      <c r="BK191" s="277"/>
      <c r="BL191" s="277"/>
      <c r="BM191" s="277"/>
      <c r="BN191" s="278"/>
      <c r="BO191" s="274"/>
      <c r="BP191" s="274"/>
      <c r="BQ191" s="278"/>
      <c r="BR191" s="274"/>
      <c r="BS191" s="274"/>
      <c r="BT191" s="278"/>
      <c r="BU191" s="274"/>
      <c r="BV191" s="274"/>
      <c r="BW191" s="271"/>
      <c r="BX191" s="271"/>
      <c r="BY191" s="271"/>
      <c r="BZ191" s="273"/>
      <c r="CA191" s="262"/>
      <c r="CB191" s="262"/>
      <c r="CC191" s="262"/>
      <c r="CD191" s="262"/>
      <c r="CE191" s="262"/>
      <c r="CF191" s="262"/>
      <c r="CL191" s="130"/>
      <c r="CO191" s="130"/>
      <c r="CR191" s="130"/>
      <c r="CU191" s="130"/>
      <c r="CX191" s="130"/>
      <c r="DA191" s="130"/>
      <c r="DD191" s="130"/>
      <c r="DG191" s="130"/>
    </row>
    <row r="192" spans="1:116" s="102" customFormat="1" ht="75" customHeight="1" x14ac:dyDescent="0.9">
      <c r="A192" s="272" t="s">
        <v>428</v>
      </c>
      <c r="B192" s="273"/>
      <c r="C192" s="273"/>
      <c r="D192" s="273"/>
      <c r="E192" s="273"/>
      <c r="F192" s="273"/>
      <c r="G192" s="273"/>
      <c r="H192" s="272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361"/>
      <c r="AM192" s="361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68"/>
      <c r="AZ192" s="273"/>
      <c r="BA192" s="554" t="s">
        <v>429</v>
      </c>
      <c r="BB192" s="554"/>
      <c r="BC192" s="554"/>
      <c r="BD192" s="554"/>
      <c r="BE192" s="555"/>
      <c r="BF192" s="555"/>
      <c r="BG192" s="273"/>
      <c r="BH192" s="279"/>
      <c r="BI192" s="280"/>
      <c r="BJ192" s="280"/>
      <c r="BK192" s="279"/>
      <c r="BL192" s="280"/>
      <c r="BM192" s="280"/>
      <c r="BN192" s="271"/>
      <c r="BO192" s="273"/>
      <c r="BP192" s="273"/>
      <c r="BQ192" s="271"/>
      <c r="BR192" s="273"/>
      <c r="BS192" s="273"/>
      <c r="BT192" s="271"/>
      <c r="BU192" s="273"/>
      <c r="BV192" s="273"/>
      <c r="BW192" s="271"/>
      <c r="BX192" s="271"/>
      <c r="BY192" s="271"/>
      <c r="BZ192" s="273"/>
      <c r="CA192" s="262"/>
      <c r="CB192" s="262"/>
      <c r="CC192" s="262"/>
      <c r="CD192" s="262"/>
      <c r="CE192" s="262"/>
      <c r="CF192" s="262"/>
      <c r="CL192" s="132"/>
      <c r="CO192" s="132"/>
      <c r="CR192" s="132"/>
      <c r="CU192" s="132"/>
      <c r="CX192" s="132"/>
      <c r="DA192" s="132"/>
      <c r="DD192" s="132"/>
      <c r="DG192" s="132"/>
    </row>
    <row r="193" spans="1:111" s="97" customFormat="1" ht="55.7" customHeight="1" x14ac:dyDescent="0.9">
      <c r="A193" s="296"/>
      <c r="B193" s="296"/>
      <c r="C193" s="296"/>
      <c r="D193" s="296"/>
      <c r="E193" s="296"/>
      <c r="F193" s="296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361"/>
      <c r="AM193" s="361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68"/>
      <c r="AZ193" s="273"/>
      <c r="BA193" s="296"/>
      <c r="BB193" s="281"/>
      <c r="BC193" s="296"/>
      <c r="BD193" s="296"/>
      <c r="BE193" s="281"/>
      <c r="BF193" s="296"/>
      <c r="BG193" s="273"/>
      <c r="BH193" s="271"/>
      <c r="BI193" s="273"/>
      <c r="BJ193" s="273"/>
      <c r="BK193" s="271"/>
      <c r="BL193" s="273"/>
      <c r="BM193" s="273"/>
      <c r="BN193" s="271"/>
      <c r="BO193" s="273"/>
      <c r="BP193" s="273"/>
      <c r="BQ193" s="271"/>
      <c r="BR193" s="273"/>
      <c r="BS193" s="273"/>
      <c r="BT193" s="271"/>
      <c r="BU193" s="273"/>
      <c r="BV193" s="273"/>
      <c r="BW193" s="271"/>
      <c r="BX193" s="271"/>
      <c r="BY193" s="271"/>
      <c r="BZ193" s="273"/>
      <c r="CA193" s="262"/>
      <c r="CB193" s="262"/>
      <c r="CC193" s="262"/>
      <c r="CD193" s="262"/>
      <c r="CE193" s="262"/>
      <c r="CF193" s="262"/>
      <c r="CL193" s="130"/>
      <c r="CO193" s="130"/>
      <c r="CR193" s="130"/>
      <c r="CU193" s="130"/>
      <c r="CX193" s="130"/>
      <c r="DA193" s="130"/>
      <c r="DD193" s="130"/>
      <c r="DG193" s="130"/>
    </row>
    <row r="194" spans="1:111" s="97" customFormat="1" ht="55.7" customHeight="1" x14ac:dyDescent="0.9">
      <c r="A194" s="262" t="s">
        <v>285</v>
      </c>
      <c r="B194" s="273"/>
      <c r="C194" s="273"/>
      <c r="D194" s="273"/>
      <c r="E194" s="273"/>
      <c r="F194" s="273"/>
      <c r="G194" s="273"/>
      <c r="H194" s="273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  <c r="AE194" s="276"/>
      <c r="AF194" s="276"/>
      <c r="AG194" s="276"/>
      <c r="AH194" s="276"/>
      <c r="AI194" s="276"/>
      <c r="AJ194" s="276"/>
      <c r="AK194" s="276"/>
      <c r="AL194" s="276"/>
      <c r="AM194" s="276"/>
      <c r="AN194" s="276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68"/>
      <c r="AZ194" s="273"/>
      <c r="BA194" s="525" t="s">
        <v>430</v>
      </c>
      <c r="BB194" s="525"/>
      <c r="BC194" s="525"/>
      <c r="BD194" s="525"/>
      <c r="BE194" s="525"/>
      <c r="BF194" s="525"/>
      <c r="BG194" s="525"/>
      <c r="BH194" s="525"/>
      <c r="BI194" s="525"/>
      <c r="BJ194" s="525"/>
      <c r="BK194" s="525"/>
      <c r="BL194" s="525"/>
      <c r="BM194" s="525"/>
      <c r="BN194" s="525"/>
      <c r="BO194" s="525"/>
      <c r="BP194" s="525"/>
      <c r="BQ194" s="525"/>
      <c r="BR194" s="525"/>
      <c r="BS194" s="525"/>
      <c r="BT194" s="525"/>
      <c r="BU194" s="274"/>
      <c r="BV194" s="274"/>
      <c r="BW194" s="271"/>
      <c r="BX194" s="271"/>
      <c r="BY194" s="271"/>
      <c r="BZ194" s="273"/>
      <c r="CA194" s="262"/>
      <c r="CB194" s="262"/>
      <c r="CC194" s="262"/>
      <c r="CD194" s="262"/>
      <c r="CE194" s="262"/>
      <c r="CF194" s="262"/>
      <c r="CL194" s="130"/>
      <c r="CO194" s="130"/>
      <c r="CR194" s="130"/>
      <c r="CU194" s="130"/>
      <c r="CX194" s="130"/>
      <c r="DA194" s="130"/>
      <c r="DD194" s="130"/>
      <c r="DG194" s="130"/>
    </row>
    <row r="195" spans="1:111" s="97" customFormat="1" ht="55.7" customHeight="1" x14ac:dyDescent="0.9">
      <c r="A195" s="262" t="s">
        <v>286</v>
      </c>
      <c r="B195" s="273"/>
      <c r="C195" s="273"/>
      <c r="D195" s="273"/>
      <c r="E195" s="273"/>
      <c r="F195" s="273"/>
      <c r="G195" s="273"/>
      <c r="H195" s="273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  <c r="AJ195" s="276"/>
      <c r="AK195" s="276"/>
      <c r="AL195" s="276"/>
      <c r="AM195" s="276"/>
      <c r="AN195" s="276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68"/>
      <c r="AZ195" s="273"/>
      <c r="BA195" s="525"/>
      <c r="BB195" s="525"/>
      <c r="BC195" s="525"/>
      <c r="BD195" s="525"/>
      <c r="BE195" s="525"/>
      <c r="BF195" s="525"/>
      <c r="BG195" s="525"/>
      <c r="BH195" s="525"/>
      <c r="BI195" s="525"/>
      <c r="BJ195" s="525"/>
      <c r="BK195" s="525"/>
      <c r="BL195" s="525"/>
      <c r="BM195" s="525"/>
      <c r="BN195" s="525"/>
      <c r="BO195" s="525"/>
      <c r="BP195" s="525"/>
      <c r="BQ195" s="525"/>
      <c r="BR195" s="525"/>
      <c r="BS195" s="525"/>
      <c r="BT195" s="525"/>
      <c r="BU195" s="274"/>
      <c r="BV195" s="274"/>
      <c r="BW195" s="271"/>
      <c r="BX195" s="271"/>
      <c r="BY195" s="271"/>
      <c r="BZ195" s="273"/>
      <c r="CA195" s="262"/>
      <c r="CB195" s="262"/>
      <c r="CC195" s="262"/>
      <c r="CD195" s="262"/>
      <c r="CE195" s="262"/>
      <c r="CF195" s="262"/>
      <c r="CL195" s="130"/>
      <c r="CO195" s="130"/>
      <c r="CR195" s="130"/>
      <c r="CU195" s="130"/>
      <c r="CX195" s="130"/>
      <c r="DA195" s="130"/>
      <c r="DD195" s="130"/>
      <c r="DG195" s="130"/>
    </row>
    <row r="196" spans="1:111" s="97" customFormat="1" ht="72" customHeight="1" x14ac:dyDescent="0.9">
      <c r="A196" s="522" t="s">
        <v>287</v>
      </c>
      <c r="B196" s="522"/>
      <c r="C196" s="522"/>
      <c r="D196" s="522"/>
      <c r="E196" s="522"/>
      <c r="F196" s="522"/>
      <c r="G196" s="522"/>
      <c r="H196" s="522"/>
      <c r="I196" s="522"/>
      <c r="J196" s="522"/>
      <c r="K196" s="522"/>
      <c r="L196" s="522"/>
      <c r="M196" s="522"/>
      <c r="N196" s="522"/>
      <c r="O196" s="268"/>
      <c r="P196" s="268"/>
      <c r="Q196" s="268"/>
      <c r="R196" s="268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361"/>
      <c r="AM196" s="361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68"/>
      <c r="AZ196" s="273"/>
      <c r="BA196" s="525"/>
      <c r="BB196" s="525"/>
      <c r="BC196" s="525"/>
      <c r="BD196" s="525"/>
      <c r="BE196" s="525"/>
      <c r="BF196" s="525"/>
      <c r="BG196" s="525"/>
      <c r="BH196" s="525"/>
      <c r="BI196" s="525"/>
      <c r="BJ196" s="525"/>
      <c r="BK196" s="525"/>
      <c r="BL196" s="525"/>
      <c r="BM196" s="525"/>
      <c r="BN196" s="525"/>
      <c r="BO196" s="525"/>
      <c r="BP196" s="525"/>
      <c r="BQ196" s="525"/>
      <c r="BR196" s="525"/>
      <c r="BS196" s="525"/>
      <c r="BT196" s="525"/>
      <c r="BU196" s="274"/>
      <c r="BV196" s="274"/>
      <c r="BW196" s="271"/>
      <c r="BX196" s="271"/>
      <c r="BY196" s="271"/>
      <c r="BZ196" s="273"/>
      <c r="CA196" s="262"/>
      <c r="CB196" s="262"/>
      <c r="CC196" s="262"/>
      <c r="CD196" s="262"/>
      <c r="CE196" s="262"/>
      <c r="CF196" s="262"/>
      <c r="CL196" s="130"/>
      <c r="CO196" s="130"/>
      <c r="CR196" s="130"/>
      <c r="CU196" s="130"/>
      <c r="CX196" s="130"/>
      <c r="DA196" s="130"/>
      <c r="DD196" s="130"/>
      <c r="DG196" s="130"/>
    </row>
    <row r="197" spans="1:111" s="97" customFormat="1" ht="55.7" customHeight="1" x14ac:dyDescent="0.9">
      <c r="A197" s="295"/>
      <c r="B197" s="295"/>
      <c r="C197" s="295"/>
      <c r="D197" s="295"/>
      <c r="E197" s="295"/>
      <c r="F197" s="295"/>
      <c r="G197" s="273"/>
      <c r="H197" s="362"/>
      <c r="I197" s="362"/>
      <c r="J197" s="362"/>
      <c r="K197" s="362"/>
      <c r="L197" s="362"/>
      <c r="M197" s="362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361"/>
      <c r="AM197" s="361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68"/>
      <c r="AZ197" s="273"/>
      <c r="BA197" s="273"/>
      <c r="BB197" s="271"/>
      <c r="BC197" s="273"/>
      <c r="BD197" s="273"/>
      <c r="BE197" s="271"/>
      <c r="BF197" s="273"/>
      <c r="BG197" s="273"/>
      <c r="BH197" s="271"/>
      <c r="BI197" s="273"/>
      <c r="BJ197" s="273"/>
      <c r="BK197" s="271"/>
      <c r="BL197" s="273"/>
      <c r="BM197" s="273"/>
      <c r="BN197" s="271"/>
      <c r="BO197" s="273"/>
      <c r="BP197" s="273"/>
      <c r="BQ197" s="271"/>
      <c r="BR197" s="273"/>
      <c r="BS197" s="273"/>
      <c r="BT197" s="271"/>
      <c r="BU197" s="274"/>
      <c r="BV197" s="274"/>
      <c r="BW197" s="271"/>
      <c r="BX197" s="271"/>
      <c r="BY197" s="271"/>
      <c r="BZ197" s="273"/>
      <c r="CA197" s="262"/>
      <c r="CB197" s="262"/>
      <c r="CC197" s="262"/>
      <c r="CD197" s="262"/>
      <c r="CE197" s="262"/>
      <c r="CF197" s="262"/>
      <c r="CL197" s="130"/>
      <c r="CO197" s="130"/>
      <c r="CR197" s="130"/>
      <c r="CU197" s="130"/>
      <c r="CX197" s="130"/>
      <c r="DA197" s="130"/>
      <c r="DD197" s="130"/>
      <c r="DG197" s="130"/>
    </row>
    <row r="198" spans="1:111" s="97" customFormat="1" ht="55.7" customHeight="1" x14ac:dyDescent="0.9">
      <c r="A198" s="524"/>
      <c r="B198" s="524"/>
      <c r="C198" s="524"/>
      <c r="D198" s="524"/>
      <c r="E198" s="524"/>
      <c r="F198" s="524"/>
      <c r="G198" s="273"/>
      <c r="H198" s="548" t="s">
        <v>288</v>
      </c>
      <c r="I198" s="548"/>
      <c r="J198" s="548"/>
      <c r="K198" s="548"/>
      <c r="L198" s="548"/>
      <c r="M198" s="548"/>
      <c r="N198" s="548"/>
      <c r="O198" s="548"/>
      <c r="P198" s="548"/>
      <c r="Q198" s="548"/>
      <c r="R198" s="548"/>
      <c r="S198" s="548"/>
      <c r="T198" s="548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361"/>
      <c r="AM198" s="361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68"/>
      <c r="AZ198" s="273"/>
      <c r="BA198" s="275"/>
      <c r="BB198" s="275"/>
      <c r="BC198" s="275"/>
      <c r="BD198" s="275"/>
      <c r="BE198" s="276"/>
      <c r="BF198" s="548" t="s">
        <v>289</v>
      </c>
      <c r="BG198" s="548"/>
      <c r="BH198" s="548"/>
      <c r="BI198" s="548"/>
      <c r="BJ198" s="277"/>
      <c r="BK198" s="277"/>
      <c r="BL198" s="277"/>
      <c r="BM198" s="277"/>
      <c r="BN198" s="271"/>
      <c r="BO198" s="273"/>
      <c r="BP198" s="273"/>
      <c r="BQ198" s="271"/>
      <c r="BR198" s="273"/>
      <c r="BS198" s="273"/>
      <c r="BT198" s="271"/>
      <c r="BU198" s="273"/>
      <c r="BV198" s="273"/>
      <c r="BW198" s="271"/>
      <c r="BX198" s="271"/>
      <c r="BY198" s="271"/>
      <c r="BZ198" s="273"/>
      <c r="CA198" s="262"/>
      <c r="CB198" s="262"/>
      <c r="CC198" s="262"/>
      <c r="CD198" s="262"/>
      <c r="CE198" s="262"/>
      <c r="CF198" s="262"/>
      <c r="CL198" s="130"/>
      <c r="CO198" s="130"/>
      <c r="CR198" s="130"/>
      <c r="CU198" s="130"/>
      <c r="CX198" s="130"/>
      <c r="DA198" s="130"/>
      <c r="DD198" s="130"/>
      <c r="DG198" s="130"/>
    </row>
    <row r="199" spans="1:111" s="102" customFormat="1" ht="67.5" customHeight="1" x14ac:dyDescent="0.9">
      <c r="A199" s="272" t="s">
        <v>428</v>
      </c>
      <c r="B199" s="273"/>
      <c r="C199" s="273"/>
      <c r="D199" s="273"/>
      <c r="E199" s="273"/>
      <c r="F199" s="273"/>
      <c r="G199" s="273"/>
      <c r="H199" s="272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361"/>
      <c r="AM199" s="361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68"/>
      <c r="AZ199" s="273"/>
      <c r="BA199" s="554" t="s">
        <v>429</v>
      </c>
      <c r="BB199" s="554"/>
      <c r="BC199" s="554"/>
      <c r="BD199" s="554"/>
      <c r="BE199" s="555"/>
      <c r="BF199" s="555"/>
      <c r="BG199" s="273"/>
      <c r="BH199" s="279"/>
      <c r="BI199" s="280"/>
      <c r="BJ199" s="280"/>
      <c r="BK199" s="279"/>
      <c r="BL199" s="280"/>
      <c r="BM199" s="280"/>
      <c r="BN199" s="271"/>
      <c r="BO199" s="273"/>
      <c r="BP199" s="273"/>
      <c r="BQ199" s="271"/>
      <c r="BR199" s="273"/>
      <c r="BS199" s="273"/>
      <c r="BT199" s="271"/>
      <c r="BU199" s="273"/>
      <c r="BV199" s="273"/>
      <c r="BW199" s="271"/>
      <c r="BX199" s="271"/>
      <c r="BY199" s="271"/>
      <c r="BZ199" s="273"/>
      <c r="CA199" s="262"/>
      <c r="CB199" s="262"/>
      <c r="CC199" s="262"/>
      <c r="CD199" s="262"/>
      <c r="CE199" s="262"/>
      <c r="CF199" s="262"/>
      <c r="CL199" s="132"/>
      <c r="CO199" s="132"/>
      <c r="CR199" s="132"/>
      <c r="CU199" s="132"/>
      <c r="CX199" s="132"/>
      <c r="DA199" s="132"/>
      <c r="DD199" s="132"/>
      <c r="DG199" s="132"/>
    </row>
    <row r="200" spans="1:111" s="97" customFormat="1" ht="55.7" customHeight="1" x14ac:dyDescent="0.9">
      <c r="A200" s="296"/>
      <c r="B200" s="296"/>
      <c r="C200" s="296"/>
      <c r="D200" s="296"/>
      <c r="E200" s="296"/>
      <c r="F200" s="296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361"/>
      <c r="AM200" s="361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68"/>
      <c r="AZ200" s="273"/>
      <c r="BA200" s="296"/>
      <c r="BB200" s="281"/>
      <c r="BC200" s="296"/>
      <c r="BD200" s="296"/>
      <c r="BE200" s="281"/>
      <c r="BF200" s="296"/>
      <c r="BG200" s="273"/>
      <c r="BH200" s="271"/>
      <c r="BI200" s="273"/>
      <c r="BJ200" s="273"/>
      <c r="BK200" s="271"/>
      <c r="BL200" s="273"/>
      <c r="BM200" s="273"/>
      <c r="BN200" s="271"/>
      <c r="BO200" s="273"/>
      <c r="BP200" s="273"/>
      <c r="BQ200" s="271"/>
      <c r="BR200" s="273"/>
      <c r="BS200" s="273"/>
      <c r="BT200" s="271"/>
      <c r="BU200" s="273"/>
      <c r="BV200" s="273"/>
      <c r="BW200" s="271"/>
      <c r="BX200" s="271"/>
      <c r="BY200" s="271"/>
      <c r="BZ200" s="273"/>
      <c r="CA200" s="262"/>
      <c r="CB200" s="262"/>
      <c r="CC200" s="262"/>
      <c r="CD200" s="262"/>
      <c r="CE200" s="262"/>
      <c r="CF200" s="262"/>
      <c r="CL200" s="130"/>
      <c r="CO200" s="130"/>
      <c r="CR200" s="130"/>
      <c r="CU200" s="130"/>
      <c r="CX200" s="130"/>
      <c r="DA200" s="130"/>
      <c r="DD200" s="130"/>
      <c r="DG200" s="130"/>
    </row>
    <row r="201" spans="1:111" s="97" customFormat="1" ht="55.7" customHeight="1" x14ac:dyDescent="0.9">
      <c r="A201" s="262" t="s">
        <v>402</v>
      </c>
      <c r="B201" s="262"/>
      <c r="C201" s="262"/>
      <c r="D201" s="262"/>
      <c r="E201" s="262"/>
      <c r="F201" s="262"/>
      <c r="G201" s="262"/>
      <c r="H201" s="262"/>
      <c r="I201" s="262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  <c r="AJ201" s="276"/>
      <c r="AK201" s="276"/>
      <c r="AL201" s="276"/>
      <c r="AM201" s="276"/>
      <c r="AN201" s="276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68"/>
      <c r="AZ201" s="273"/>
      <c r="BA201" s="297" t="s">
        <v>292</v>
      </c>
      <c r="BB201" s="297"/>
      <c r="BC201" s="297"/>
      <c r="BD201" s="297"/>
      <c r="BE201" s="297"/>
      <c r="BF201" s="297"/>
      <c r="BG201" s="297"/>
      <c r="BH201" s="297"/>
      <c r="BI201" s="297"/>
      <c r="BJ201" s="297"/>
      <c r="BK201" s="297"/>
      <c r="BL201" s="297"/>
      <c r="BM201" s="297"/>
      <c r="BN201" s="297"/>
      <c r="BO201" s="297"/>
      <c r="BP201" s="297"/>
      <c r="BQ201" s="297"/>
      <c r="BR201" s="297"/>
      <c r="BS201" s="297"/>
      <c r="BT201" s="297"/>
      <c r="BU201" s="273"/>
      <c r="BV201" s="273"/>
      <c r="BW201" s="271"/>
      <c r="BX201" s="271"/>
      <c r="BY201" s="271"/>
      <c r="BZ201" s="273"/>
      <c r="CA201" s="262"/>
      <c r="CB201" s="262"/>
      <c r="CC201" s="262"/>
      <c r="CD201" s="262"/>
      <c r="CE201" s="262"/>
      <c r="CF201" s="262"/>
      <c r="CL201" s="130"/>
      <c r="CO201" s="130"/>
      <c r="CR201" s="130"/>
      <c r="CU201" s="130"/>
      <c r="CX201" s="130"/>
      <c r="DA201" s="130"/>
      <c r="DD201" s="130"/>
      <c r="DG201" s="130"/>
    </row>
    <row r="202" spans="1:111" s="97" customFormat="1" ht="55.7" customHeight="1" x14ac:dyDescent="0.9">
      <c r="A202" s="525" t="s">
        <v>401</v>
      </c>
      <c r="B202" s="525"/>
      <c r="C202" s="525"/>
      <c r="D202" s="525"/>
      <c r="E202" s="525"/>
      <c r="F202" s="525"/>
      <c r="G202" s="525"/>
      <c r="H202" s="525"/>
      <c r="I202" s="525"/>
      <c r="J202" s="525"/>
      <c r="K202" s="525"/>
      <c r="L202" s="525"/>
      <c r="M202" s="525"/>
      <c r="N202" s="525"/>
      <c r="O202" s="525"/>
      <c r="P202" s="525"/>
      <c r="Q202" s="525"/>
      <c r="R202" s="525"/>
      <c r="S202" s="525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4"/>
      <c r="AS202" s="274"/>
      <c r="AT202" s="274"/>
      <c r="AU202" s="274"/>
      <c r="AV202" s="274"/>
      <c r="AW202" s="274"/>
      <c r="AX202" s="273"/>
      <c r="AY202" s="268"/>
      <c r="AZ202" s="262"/>
      <c r="BA202" s="297"/>
      <c r="BB202" s="282"/>
      <c r="BC202" s="297"/>
      <c r="BD202" s="297"/>
      <c r="BE202" s="282"/>
      <c r="BF202" s="297"/>
      <c r="BG202" s="297"/>
      <c r="BH202" s="282"/>
      <c r="BI202" s="297"/>
      <c r="BJ202" s="297"/>
      <c r="BK202" s="282"/>
      <c r="BL202" s="297"/>
      <c r="BM202" s="297"/>
      <c r="BN202" s="282"/>
      <c r="BO202" s="297"/>
      <c r="BP202" s="297"/>
      <c r="BQ202" s="282"/>
      <c r="BR202" s="297"/>
      <c r="BS202" s="297"/>
      <c r="BT202" s="282"/>
      <c r="BU202" s="262"/>
      <c r="BV202" s="262"/>
      <c r="BW202" s="283"/>
      <c r="BX202" s="283"/>
      <c r="BY202" s="283"/>
      <c r="BZ202" s="266"/>
      <c r="CA202" s="262"/>
      <c r="CB202" s="262"/>
      <c r="CC202" s="262"/>
      <c r="CD202" s="262"/>
      <c r="CE202" s="262"/>
      <c r="CF202" s="262"/>
      <c r="CL202" s="130"/>
      <c r="CO202" s="130"/>
      <c r="CR202" s="130"/>
      <c r="CU202" s="130"/>
      <c r="CX202" s="130"/>
      <c r="DA202" s="130"/>
      <c r="DD202" s="130"/>
      <c r="DG202" s="130"/>
    </row>
    <row r="203" spans="1:111" s="97" customFormat="1" ht="55.7" customHeight="1" x14ac:dyDescent="0.9">
      <c r="A203" s="262"/>
      <c r="B203" s="273"/>
      <c r="C203" s="273"/>
      <c r="D203" s="273"/>
      <c r="E203" s="273"/>
      <c r="F203" s="273"/>
      <c r="G203" s="273"/>
      <c r="H203" s="273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  <c r="AJ203" s="276"/>
      <c r="AK203" s="276"/>
      <c r="AL203" s="276"/>
      <c r="AM203" s="276"/>
      <c r="AN203" s="276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68"/>
      <c r="AZ203" s="273"/>
      <c r="BA203" s="275"/>
      <c r="BB203" s="275"/>
      <c r="BC203" s="275"/>
      <c r="BD203" s="275"/>
      <c r="BE203" s="276"/>
      <c r="BF203" s="548" t="s">
        <v>400</v>
      </c>
      <c r="BG203" s="548"/>
      <c r="BH203" s="548"/>
      <c r="BI203" s="548"/>
      <c r="BJ203" s="277"/>
      <c r="BK203" s="277"/>
      <c r="BL203" s="277"/>
      <c r="BM203" s="277"/>
      <c r="BN203" s="271"/>
      <c r="BO203" s="273"/>
      <c r="BP203" s="273"/>
      <c r="BQ203" s="271"/>
      <c r="BR203" s="273"/>
      <c r="BS203" s="273"/>
      <c r="BT203" s="271"/>
      <c r="BU203" s="273"/>
      <c r="BV203" s="273"/>
      <c r="BW203" s="271"/>
      <c r="BX203" s="271"/>
      <c r="BY203" s="271"/>
      <c r="BZ203" s="273"/>
      <c r="CA203" s="262"/>
      <c r="CB203" s="262"/>
      <c r="CC203" s="262"/>
      <c r="CD203" s="262"/>
      <c r="CE203" s="262"/>
      <c r="CF203" s="262"/>
      <c r="CL203" s="130"/>
      <c r="CO203" s="130"/>
      <c r="CR203" s="130"/>
      <c r="CU203" s="130"/>
      <c r="CX203" s="130"/>
      <c r="DA203" s="130"/>
      <c r="DD203" s="130"/>
      <c r="DG203" s="130"/>
    </row>
    <row r="204" spans="1:111" s="97" customFormat="1" ht="71.25" customHeight="1" x14ac:dyDescent="0.9">
      <c r="A204" s="519"/>
      <c r="B204" s="519"/>
      <c r="C204" s="519"/>
      <c r="D204" s="519"/>
      <c r="E204" s="519"/>
      <c r="F204" s="519"/>
      <c r="G204" s="273"/>
      <c r="H204" s="548" t="s">
        <v>295</v>
      </c>
      <c r="I204" s="548"/>
      <c r="J204" s="548"/>
      <c r="K204" s="548"/>
      <c r="L204" s="548"/>
      <c r="M204" s="548"/>
      <c r="N204" s="548"/>
      <c r="O204" s="548"/>
      <c r="P204" s="548"/>
      <c r="Q204" s="548"/>
      <c r="R204" s="548"/>
      <c r="S204" s="548"/>
      <c r="T204" s="548"/>
      <c r="U204" s="548"/>
      <c r="V204" s="548"/>
      <c r="W204" s="548"/>
      <c r="X204" s="548"/>
      <c r="Y204" s="548"/>
      <c r="Z204" s="548"/>
      <c r="AA204" s="548"/>
      <c r="AB204" s="548"/>
      <c r="AC204" s="548"/>
      <c r="AD204" s="548"/>
      <c r="AE204" s="548"/>
      <c r="AF204" s="548"/>
      <c r="AG204" s="548"/>
      <c r="AH204" s="548"/>
      <c r="AI204" s="548"/>
      <c r="AJ204" s="548"/>
      <c r="AK204" s="548"/>
      <c r="AL204" s="548"/>
      <c r="AM204" s="548"/>
      <c r="AN204" s="295"/>
      <c r="AO204" s="295"/>
      <c r="AP204" s="295"/>
      <c r="AQ204" s="295"/>
      <c r="AR204" s="295"/>
      <c r="AS204" s="295"/>
      <c r="AT204" s="295"/>
      <c r="AU204" s="295"/>
      <c r="AV204" s="295"/>
      <c r="AW204" s="295"/>
      <c r="AX204" s="273"/>
      <c r="AY204" s="268"/>
      <c r="AZ204" s="268"/>
      <c r="BA204" s="555" t="s">
        <v>429</v>
      </c>
      <c r="BB204" s="555"/>
      <c r="BC204" s="555"/>
      <c r="BD204" s="555"/>
      <c r="BE204" s="555"/>
      <c r="BF204" s="555"/>
      <c r="BG204" s="273"/>
      <c r="BH204" s="548"/>
      <c r="BI204" s="548"/>
      <c r="BJ204" s="548"/>
      <c r="BK204" s="548"/>
      <c r="BL204" s="548"/>
      <c r="BM204" s="548"/>
      <c r="BN204" s="271"/>
      <c r="BO204" s="273"/>
      <c r="BP204" s="273"/>
      <c r="BQ204" s="271"/>
      <c r="BR204" s="273"/>
      <c r="BS204" s="273"/>
      <c r="BT204" s="271"/>
      <c r="BU204" s="273"/>
      <c r="BV204" s="273"/>
      <c r="BW204" s="271"/>
      <c r="BX204" s="271"/>
      <c r="BY204" s="271"/>
      <c r="BZ204" s="273"/>
      <c r="CA204" s="262"/>
      <c r="CB204" s="262"/>
      <c r="CC204" s="262"/>
      <c r="CD204" s="262"/>
      <c r="CE204" s="262"/>
      <c r="CF204" s="262"/>
      <c r="CL204" s="130"/>
      <c r="CO204" s="130"/>
      <c r="CR204" s="130"/>
      <c r="CU204" s="130"/>
      <c r="CX204" s="130"/>
      <c r="DA204" s="130"/>
      <c r="DD204" s="130"/>
      <c r="DG204" s="130"/>
    </row>
    <row r="205" spans="1:111" s="102" customFormat="1" ht="55.5" customHeight="1" x14ac:dyDescent="0.9">
      <c r="A205" s="272" t="s">
        <v>428</v>
      </c>
      <c r="B205" s="273"/>
      <c r="C205" s="273"/>
      <c r="D205" s="273"/>
      <c r="E205" s="273"/>
      <c r="F205" s="273"/>
      <c r="G205" s="273"/>
      <c r="H205" s="272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361"/>
      <c r="AM205" s="361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68"/>
      <c r="AZ205" s="273"/>
      <c r="BA205" s="555"/>
      <c r="BB205" s="555"/>
      <c r="BC205" s="555"/>
      <c r="BD205" s="555"/>
      <c r="BE205" s="555"/>
      <c r="BF205" s="555"/>
      <c r="BG205" s="273"/>
      <c r="BH205" s="279"/>
      <c r="BI205" s="280"/>
      <c r="BJ205" s="280"/>
      <c r="BK205" s="279"/>
      <c r="BL205" s="280"/>
      <c r="BM205" s="280"/>
      <c r="BN205" s="271"/>
      <c r="BO205" s="273"/>
      <c r="BP205" s="273"/>
      <c r="BQ205" s="271"/>
      <c r="BR205" s="273"/>
      <c r="BS205" s="273"/>
      <c r="BT205" s="271"/>
      <c r="BU205" s="273"/>
      <c r="BV205" s="273"/>
      <c r="BW205" s="271"/>
      <c r="BX205" s="271"/>
      <c r="BY205" s="271"/>
      <c r="BZ205" s="273"/>
      <c r="CA205" s="262"/>
      <c r="CB205" s="262"/>
      <c r="CC205" s="262"/>
      <c r="CD205" s="262"/>
      <c r="CE205" s="262"/>
      <c r="CF205" s="262"/>
      <c r="CL205" s="132"/>
      <c r="CO205" s="132"/>
      <c r="CR205" s="132"/>
      <c r="CU205" s="132"/>
      <c r="CX205" s="132"/>
      <c r="DA205" s="132"/>
      <c r="DD205" s="132"/>
      <c r="DG205" s="132"/>
    </row>
    <row r="206" spans="1:111" s="102" customFormat="1" ht="55.7" customHeight="1" x14ac:dyDescent="0.9">
      <c r="A206" s="272"/>
      <c r="B206" s="273"/>
      <c r="C206" s="273"/>
      <c r="D206" s="273"/>
      <c r="E206" s="273"/>
      <c r="F206" s="273"/>
      <c r="G206" s="273"/>
      <c r="H206" s="272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361"/>
      <c r="AM206" s="361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68"/>
      <c r="AZ206" s="273"/>
      <c r="BA206" s="284"/>
      <c r="BB206" s="284"/>
      <c r="BC206" s="284"/>
      <c r="BD206" s="284"/>
      <c r="BE206" s="284"/>
      <c r="BF206" s="284"/>
      <c r="BG206" s="273"/>
      <c r="BH206" s="279"/>
      <c r="BI206" s="280"/>
      <c r="BJ206" s="280"/>
      <c r="BK206" s="279"/>
      <c r="BL206" s="280"/>
      <c r="BM206" s="280"/>
      <c r="BN206" s="271"/>
      <c r="BO206" s="273"/>
      <c r="BP206" s="273"/>
      <c r="BQ206" s="271"/>
      <c r="BR206" s="273"/>
      <c r="BS206" s="273"/>
      <c r="BT206" s="271"/>
      <c r="BU206" s="273"/>
      <c r="BV206" s="273"/>
      <c r="BW206" s="271"/>
      <c r="BX206" s="271"/>
      <c r="BY206" s="271"/>
      <c r="BZ206" s="273"/>
      <c r="CA206" s="262"/>
      <c r="CB206" s="262"/>
      <c r="CC206" s="262"/>
      <c r="CD206" s="262"/>
      <c r="CE206" s="262"/>
      <c r="CF206" s="262"/>
      <c r="CL206" s="132"/>
      <c r="CO206" s="132"/>
      <c r="CR206" s="132"/>
      <c r="CU206" s="132"/>
      <c r="CX206" s="132"/>
      <c r="DA206" s="132"/>
      <c r="DD206" s="132"/>
      <c r="DG206" s="132"/>
    </row>
    <row r="207" spans="1:111" s="153" customFormat="1" ht="55.5" customHeight="1" x14ac:dyDescent="0.9">
      <c r="A207" s="562" t="s">
        <v>293</v>
      </c>
      <c r="B207" s="562"/>
      <c r="C207" s="562"/>
      <c r="D207" s="562"/>
      <c r="E207" s="562"/>
      <c r="F207" s="562"/>
      <c r="G207" s="562"/>
      <c r="H207" s="562"/>
      <c r="I207" s="562"/>
      <c r="J207" s="562"/>
      <c r="K207" s="562"/>
      <c r="L207" s="562"/>
      <c r="M207" s="562"/>
      <c r="N207" s="562"/>
      <c r="O207" s="562"/>
      <c r="P207" s="562"/>
      <c r="Q207" s="562"/>
      <c r="R207" s="562"/>
      <c r="S207" s="562"/>
      <c r="T207" s="562"/>
      <c r="U207" s="562"/>
      <c r="V207" s="562"/>
      <c r="W207" s="562"/>
      <c r="X207" s="562"/>
      <c r="Y207" s="562"/>
      <c r="Z207" s="562"/>
      <c r="AA207" s="562"/>
      <c r="AB207" s="562"/>
      <c r="AC207" s="562"/>
      <c r="AD207" s="562"/>
      <c r="AE207" s="562"/>
      <c r="AF207" s="562"/>
      <c r="AG207" s="562"/>
      <c r="AH207" s="562"/>
      <c r="AI207" s="562"/>
      <c r="AJ207" s="562"/>
      <c r="AK207" s="562"/>
      <c r="AL207" s="562"/>
      <c r="AM207" s="562"/>
      <c r="AN207" s="562"/>
      <c r="AO207" s="562"/>
      <c r="AP207" s="562"/>
      <c r="AQ207" s="562"/>
      <c r="AR207" s="285"/>
      <c r="AS207" s="285"/>
      <c r="AT207" s="285"/>
      <c r="AU207" s="285"/>
      <c r="AV207" s="285"/>
      <c r="AW207" s="285"/>
      <c r="AX207" s="286"/>
      <c r="AY207" s="287"/>
      <c r="AZ207" s="242"/>
      <c r="BA207" s="242"/>
      <c r="BB207" s="288"/>
      <c r="BC207" s="242"/>
      <c r="BD207" s="242"/>
      <c r="BE207" s="288"/>
      <c r="BF207" s="242"/>
      <c r="BG207" s="242"/>
      <c r="BH207" s="288"/>
      <c r="BI207" s="242"/>
      <c r="BJ207" s="242"/>
      <c r="BK207" s="288"/>
      <c r="BL207" s="242"/>
      <c r="BM207" s="242"/>
      <c r="BN207" s="288"/>
      <c r="BO207" s="242"/>
      <c r="BP207" s="242"/>
      <c r="BQ207" s="288"/>
      <c r="BR207" s="242"/>
      <c r="BS207" s="242"/>
      <c r="BT207" s="288"/>
      <c r="BU207" s="242"/>
      <c r="BV207" s="242"/>
      <c r="BW207" s="289"/>
      <c r="BX207" s="289"/>
      <c r="BY207" s="289"/>
      <c r="BZ207" s="290"/>
      <c r="CA207" s="242"/>
      <c r="CB207" s="242"/>
      <c r="CC207" s="242"/>
      <c r="CD207" s="242"/>
      <c r="CE207" s="242"/>
      <c r="CF207" s="242"/>
      <c r="CL207" s="154"/>
      <c r="CO207" s="154"/>
      <c r="CR207" s="154"/>
      <c r="CU207" s="154"/>
      <c r="CX207" s="154"/>
      <c r="DA207" s="154"/>
      <c r="DD207" s="154"/>
      <c r="DG207" s="154"/>
    </row>
    <row r="208" spans="1:111" s="153" customFormat="1" ht="55.7" customHeight="1" x14ac:dyDescent="0.9">
      <c r="A208" s="562" t="s">
        <v>290</v>
      </c>
      <c r="B208" s="562"/>
      <c r="C208" s="562"/>
      <c r="D208" s="562"/>
      <c r="E208" s="562"/>
      <c r="F208" s="562"/>
      <c r="G208" s="562"/>
      <c r="H208" s="562"/>
      <c r="I208" s="562"/>
      <c r="J208" s="562"/>
      <c r="K208" s="562"/>
      <c r="L208" s="562"/>
      <c r="M208" s="562"/>
      <c r="N208" s="562"/>
      <c r="O208" s="562"/>
      <c r="P208" s="562"/>
      <c r="Q208" s="562"/>
      <c r="R208" s="562"/>
      <c r="S208" s="562"/>
      <c r="T208" s="562"/>
      <c r="U208" s="562"/>
      <c r="V208" s="286"/>
      <c r="W208" s="286"/>
      <c r="X208" s="286"/>
      <c r="Y208" s="286"/>
      <c r="Z208" s="286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  <c r="AK208" s="286"/>
      <c r="AL208" s="286"/>
      <c r="AM208" s="286"/>
      <c r="AN208" s="286"/>
      <c r="AO208" s="286"/>
      <c r="AP208" s="286"/>
      <c r="AQ208" s="286"/>
      <c r="AR208" s="285"/>
      <c r="AS208" s="285"/>
      <c r="AT208" s="285"/>
      <c r="AU208" s="285"/>
      <c r="AV208" s="285"/>
      <c r="AW208" s="285"/>
      <c r="AX208" s="286"/>
      <c r="AY208" s="287"/>
      <c r="AZ208" s="242"/>
      <c r="BA208" s="242"/>
      <c r="BB208" s="288"/>
      <c r="BC208" s="242"/>
      <c r="BD208" s="242"/>
      <c r="BE208" s="288"/>
      <c r="BF208" s="242"/>
      <c r="BG208" s="242"/>
      <c r="BH208" s="288"/>
      <c r="BI208" s="242"/>
      <c r="BJ208" s="242"/>
      <c r="BK208" s="288"/>
      <c r="BL208" s="242"/>
      <c r="BM208" s="242"/>
      <c r="BN208" s="288"/>
      <c r="BO208" s="242"/>
      <c r="BP208" s="242"/>
      <c r="BQ208" s="288"/>
      <c r="BR208" s="242"/>
      <c r="BS208" s="242"/>
      <c r="BT208" s="288"/>
      <c r="BU208" s="242"/>
      <c r="BV208" s="242"/>
      <c r="BW208" s="289"/>
      <c r="BX208" s="289"/>
      <c r="BY208" s="289"/>
      <c r="BZ208" s="290"/>
      <c r="CA208" s="242"/>
      <c r="CB208" s="242"/>
      <c r="CC208" s="242"/>
      <c r="CD208" s="242"/>
      <c r="CE208" s="242"/>
      <c r="CF208" s="242"/>
      <c r="CL208" s="154"/>
      <c r="CO208" s="154"/>
      <c r="CR208" s="154"/>
      <c r="CU208" s="154"/>
      <c r="CX208" s="154"/>
      <c r="DA208" s="154"/>
      <c r="DD208" s="154"/>
      <c r="DG208" s="154"/>
    </row>
    <row r="209" spans="1:116" s="153" customFormat="1" ht="55.7" customHeight="1" x14ac:dyDescent="0.9">
      <c r="A209" s="563" t="s">
        <v>291</v>
      </c>
      <c r="B209" s="563"/>
      <c r="C209" s="563"/>
      <c r="D209" s="563"/>
      <c r="E209" s="563"/>
      <c r="F209" s="563"/>
      <c r="G209" s="563"/>
      <c r="H209" s="563"/>
      <c r="I209" s="563"/>
      <c r="J209" s="563"/>
      <c r="K209" s="563"/>
      <c r="L209" s="563"/>
      <c r="M209" s="563"/>
      <c r="N209" s="563"/>
      <c r="O209" s="563"/>
      <c r="P209" s="563"/>
      <c r="Q209" s="563"/>
      <c r="R209" s="563"/>
      <c r="S209" s="563"/>
      <c r="T209" s="563"/>
      <c r="U209" s="563"/>
      <c r="V209" s="563"/>
      <c r="W209" s="563"/>
      <c r="X209" s="563"/>
      <c r="Y209" s="563"/>
      <c r="Z209" s="563"/>
      <c r="AA209" s="563"/>
      <c r="AB209" s="563"/>
      <c r="AC209" s="563"/>
      <c r="AD209" s="563"/>
      <c r="AE209" s="563"/>
      <c r="AF209" s="563"/>
      <c r="AG209" s="563"/>
      <c r="AH209" s="563"/>
      <c r="AI209" s="563"/>
      <c r="AJ209" s="563"/>
      <c r="AK209" s="563"/>
      <c r="AL209" s="563"/>
      <c r="AM209" s="563"/>
      <c r="AN209" s="563"/>
      <c r="AO209" s="563"/>
      <c r="AP209" s="563"/>
      <c r="AQ209" s="563"/>
      <c r="AR209" s="563"/>
      <c r="AS209" s="563"/>
      <c r="AT209" s="563"/>
      <c r="AU209" s="563"/>
      <c r="AV209" s="563"/>
      <c r="AW209" s="563"/>
      <c r="AX209" s="286"/>
      <c r="AY209" s="287"/>
      <c r="AZ209" s="286"/>
      <c r="BA209" s="564"/>
      <c r="BB209" s="564"/>
      <c r="BC209" s="564"/>
      <c r="BD209" s="564"/>
      <c r="BE209" s="564"/>
      <c r="BF209" s="564"/>
      <c r="BG209" s="564"/>
      <c r="BH209" s="564"/>
      <c r="BI209" s="564"/>
      <c r="BJ209" s="564"/>
      <c r="BK209" s="564"/>
      <c r="BL209" s="564"/>
      <c r="BM209" s="564"/>
      <c r="BN209" s="564"/>
      <c r="BO209" s="564"/>
      <c r="BP209" s="564"/>
      <c r="BQ209" s="564"/>
      <c r="BR209" s="564"/>
      <c r="BS209" s="564"/>
      <c r="BT209" s="564"/>
      <c r="BU209" s="286"/>
      <c r="BV209" s="286"/>
      <c r="BW209" s="291"/>
      <c r="BX209" s="291"/>
      <c r="BY209" s="291"/>
      <c r="BZ209" s="286"/>
      <c r="CA209" s="242"/>
      <c r="CB209" s="242"/>
      <c r="CC209" s="242"/>
      <c r="CD209" s="242"/>
      <c r="CE209" s="242"/>
      <c r="CF209" s="242"/>
      <c r="CL209" s="154"/>
      <c r="CO209" s="154"/>
      <c r="CR209" s="154"/>
      <c r="CU209" s="154"/>
      <c r="CX209" s="154"/>
      <c r="DA209" s="154"/>
      <c r="DD209" s="154"/>
      <c r="DG209" s="154"/>
    </row>
    <row r="210" spans="1:116" s="153" customFormat="1" ht="75" customHeight="1" x14ac:dyDescent="0.9">
      <c r="A210" s="292" t="s">
        <v>431</v>
      </c>
      <c r="B210" s="292"/>
      <c r="C210" s="292"/>
      <c r="D210" s="292"/>
      <c r="E210" s="363"/>
      <c r="F210" s="363"/>
      <c r="G210" s="363"/>
      <c r="H210" s="363"/>
      <c r="I210" s="363"/>
      <c r="J210" s="292" t="s">
        <v>432</v>
      </c>
      <c r="K210" s="292"/>
      <c r="L210" s="363"/>
      <c r="M210" s="363"/>
      <c r="N210" s="363"/>
      <c r="O210" s="363"/>
      <c r="P210" s="363"/>
      <c r="Q210" s="363"/>
      <c r="R210" s="363"/>
      <c r="S210" s="363"/>
      <c r="T210" s="292" t="s">
        <v>433</v>
      </c>
      <c r="U210" s="292"/>
      <c r="V210" s="292"/>
      <c r="W210" s="292"/>
      <c r="X210" s="292"/>
      <c r="Y210" s="292"/>
      <c r="Z210" s="292"/>
      <c r="AA210" s="292"/>
      <c r="AB210" s="292"/>
      <c r="AC210" s="292"/>
      <c r="AD210" s="292"/>
      <c r="AE210" s="292"/>
      <c r="AF210" s="292"/>
      <c r="AG210" s="292"/>
      <c r="AH210" s="292"/>
      <c r="AI210" s="292"/>
      <c r="AJ210" s="292"/>
      <c r="AK210" s="292"/>
      <c r="AL210" s="292"/>
      <c r="AM210" s="292"/>
      <c r="AN210" s="292"/>
      <c r="AO210" s="292"/>
      <c r="AP210" s="292"/>
      <c r="AQ210" s="292"/>
      <c r="AR210" s="292"/>
      <c r="AS210" s="292"/>
      <c r="AT210" s="292"/>
      <c r="AU210" s="292"/>
      <c r="AV210" s="292"/>
      <c r="AW210" s="293"/>
      <c r="AX210" s="294"/>
      <c r="AY210" s="287"/>
      <c r="AZ210" s="242"/>
      <c r="BA210" s="242"/>
      <c r="BB210" s="288"/>
      <c r="BC210" s="242"/>
      <c r="BD210" s="242"/>
      <c r="BE210" s="288"/>
      <c r="BF210" s="242"/>
      <c r="BG210" s="242"/>
      <c r="BH210" s="288"/>
      <c r="BI210" s="242"/>
      <c r="BJ210" s="242"/>
      <c r="BK210" s="288"/>
      <c r="BL210" s="242"/>
      <c r="BM210" s="242"/>
      <c r="BN210" s="288"/>
      <c r="BO210" s="242"/>
      <c r="BP210" s="242"/>
      <c r="BQ210" s="288"/>
      <c r="BR210" s="242"/>
      <c r="BS210" s="242"/>
      <c r="BT210" s="288"/>
      <c r="BU210" s="242"/>
      <c r="BV210" s="242"/>
      <c r="BW210" s="289"/>
      <c r="BX210" s="289"/>
      <c r="BY210" s="289"/>
      <c r="BZ210" s="290"/>
      <c r="CA210" s="242"/>
      <c r="CB210" s="242"/>
      <c r="CC210" s="242"/>
      <c r="CD210" s="242"/>
      <c r="CE210" s="242"/>
      <c r="CF210" s="242"/>
      <c r="CL210" s="154"/>
      <c r="CO210" s="154"/>
      <c r="CR210" s="154"/>
      <c r="CU210" s="154"/>
      <c r="CX210" s="154"/>
      <c r="DA210" s="154"/>
      <c r="DD210" s="154"/>
      <c r="DG210" s="154"/>
    </row>
    <row r="211" spans="1:116" s="97" customFormat="1" ht="93" customHeight="1" x14ac:dyDescent="0.9">
      <c r="A211" s="519"/>
      <c r="B211" s="519"/>
      <c r="C211" s="519"/>
      <c r="D211" s="519"/>
      <c r="E211" s="519"/>
      <c r="F211" s="519"/>
      <c r="G211" s="297"/>
      <c r="H211" s="297"/>
      <c r="I211" s="297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  <c r="AA211" s="295"/>
      <c r="AB211" s="295"/>
      <c r="AC211" s="295"/>
      <c r="AD211" s="295"/>
      <c r="AE211" s="295"/>
      <c r="AF211" s="295"/>
      <c r="AG211" s="295"/>
      <c r="AH211" s="295"/>
      <c r="AI211" s="295"/>
      <c r="AJ211" s="295"/>
      <c r="AK211" s="295"/>
      <c r="AL211" s="295"/>
      <c r="AM211" s="295"/>
      <c r="AN211" s="295"/>
      <c r="AO211" s="295"/>
      <c r="AP211" s="295"/>
      <c r="AQ211" s="295"/>
      <c r="AR211" s="295"/>
      <c r="AS211" s="295"/>
      <c r="AT211" s="295"/>
      <c r="AU211" s="295"/>
      <c r="AV211" s="295"/>
      <c r="AW211" s="295"/>
      <c r="AX211" s="273"/>
      <c r="AY211" s="268"/>
      <c r="AZ211" s="273"/>
      <c r="BA211" s="273"/>
      <c r="BB211" s="273"/>
      <c r="BC211" s="273"/>
      <c r="BD211" s="519"/>
      <c r="BE211" s="519"/>
      <c r="BF211" s="519"/>
      <c r="BG211" s="519"/>
      <c r="BH211" s="519"/>
      <c r="BI211" s="519"/>
      <c r="BJ211" s="273"/>
      <c r="BK211" s="271"/>
      <c r="BL211" s="273"/>
      <c r="BM211" s="273"/>
      <c r="BN211" s="271"/>
      <c r="BO211" s="273"/>
      <c r="BP211" s="273"/>
      <c r="BQ211" s="271"/>
      <c r="BR211" s="273"/>
      <c r="BS211" s="273"/>
      <c r="BT211" s="271"/>
      <c r="BU211" s="262"/>
      <c r="BV211" s="262"/>
      <c r="BW211" s="265"/>
      <c r="BX211" s="262"/>
      <c r="BY211" s="262"/>
      <c r="BZ211" s="283"/>
      <c r="CA211" s="283"/>
      <c r="CB211" s="283"/>
      <c r="CC211" s="266"/>
      <c r="CD211" s="262"/>
      <c r="CE211" s="262"/>
      <c r="CF211" s="262"/>
      <c r="CO211" s="130"/>
      <c r="CR211" s="130"/>
      <c r="CU211" s="130"/>
      <c r="CX211" s="130"/>
      <c r="DA211" s="130"/>
      <c r="DD211" s="130"/>
      <c r="DG211" s="130"/>
      <c r="DJ211" s="130"/>
    </row>
    <row r="212" spans="1:116" s="102" customFormat="1" ht="55.7" customHeight="1" x14ac:dyDescent="0.9">
      <c r="A212" s="520"/>
      <c r="B212" s="520"/>
      <c r="C212" s="520"/>
      <c r="D212" s="520"/>
      <c r="E212" s="520"/>
      <c r="F212" s="520"/>
      <c r="G212" s="297"/>
      <c r="H212" s="297"/>
      <c r="I212" s="297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  <c r="AA212" s="295"/>
      <c r="AB212" s="295"/>
      <c r="AC212" s="295"/>
      <c r="AD212" s="295"/>
      <c r="AE212" s="295"/>
      <c r="AF212" s="295"/>
      <c r="AG212" s="295"/>
      <c r="AH212" s="295"/>
      <c r="AI212" s="295"/>
      <c r="AJ212" s="295"/>
      <c r="AK212" s="295"/>
      <c r="AL212" s="295"/>
      <c r="AM212" s="295"/>
      <c r="AN212" s="295"/>
      <c r="AO212" s="295"/>
      <c r="AP212" s="295"/>
      <c r="AQ212" s="295"/>
      <c r="AR212" s="295"/>
      <c r="AS212" s="295"/>
      <c r="AT212" s="295"/>
      <c r="AU212" s="295"/>
      <c r="AV212" s="295"/>
      <c r="AW212" s="295"/>
      <c r="AX212" s="273"/>
      <c r="AY212" s="268"/>
      <c r="AZ212" s="273"/>
      <c r="BA212" s="273"/>
      <c r="BB212" s="273"/>
      <c r="BC212" s="273"/>
      <c r="BD212" s="520"/>
      <c r="BE212" s="520"/>
      <c r="BF212" s="520"/>
      <c r="BG212" s="520"/>
      <c r="BH212" s="520"/>
      <c r="BI212" s="520"/>
      <c r="BJ212" s="273"/>
      <c r="BK212" s="271"/>
      <c r="BL212" s="273"/>
      <c r="BM212" s="273"/>
      <c r="BN212" s="271"/>
      <c r="BO212" s="273"/>
      <c r="BP212" s="273"/>
      <c r="BQ212" s="271"/>
      <c r="BR212" s="273"/>
      <c r="BS212" s="273"/>
      <c r="BT212" s="271"/>
      <c r="BU212" s="262"/>
      <c r="BV212" s="262"/>
      <c r="BW212" s="265"/>
      <c r="BX212" s="262"/>
      <c r="BY212" s="262"/>
      <c r="BZ212" s="283"/>
      <c r="CA212" s="283"/>
      <c r="CB212" s="283"/>
      <c r="CC212" s="266"/>
      <c r="CD212" s="262"/>
      <c r="CE212" s="262"/>
      <c r="CF212" s="262"/>
      <c r="CO212" s="132"/>
      <c r="CR212" s="132"/>
      <c r="CU212" s="132"/>
      <c r="CX212" s="132"/>
      <c r="DA212" s="132"/>
      <c r="DD212" s="132"/>
      <c r="DG212" s="132"/>
      <c r="DJ212" s="132"/>
    </row>
    <row r="213" spans="1:116" s="97" customFormat="1" ht="55.7" customHeight="1" x14ac:dyDescent="0.9">
      <c r="A213" s="262"/>
      <c r="B213" s="262"/>
      <c r="C213" s="262"/>
      <c r="D213" s="262"/>
      <c r="E213" s="262"/>
      <c r="F213" s="262"/>
      <c r="G213" s="262"/>
      <c r="H213" s="2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2"/>
      <c r="AC213" s="262"/>
      <c r="AD213" s="262"/>
      <c r="AE213" s="262"/>
      <c r="AF213" s="262"/>
      <c r="AG213" s="262"/>
      <c r="AH213" s="262"/>
      <c r="AI213" s="262"/>
      <c r="AJ213" s="262"/>
      <c r="AK213" s="262"/>
      <c r="AL213" s="364"/>
      <c r="AM213" s="364"/>
      <c r="AN213" s="262"/>
      <c r="AO213" s="262"/>
      <c r="AP213" s="262"/>
      <c r="AQ213" s="262"/>
      <c r="AR213" s="262"/>
      <c r="AS213" s="262"/>
      <c r="AT213" s="262"/>
      <c r="AU213" s="262"/>
      <c r="AV213" s="262"/>
      <c r="AW213" s="262"/>
      <c r="AX213" s="262"/>
      <c r="AY213" s="268"/>
      <c r="AZ213" s="273"/>
      <c r="BA213" s="273"/>
      <c r="BB213" s="273"/>
      <c r="BC213" s="273"/>
      <c r="BD213" s="273"/>
      <c r="BE213" s="271"/>
      <c r="BF213" s="273"/>
      <c r="BG213" s="273"/>
      <c r="BH213" s="271"/>
      <c r="BI213" s="273"/>
      <c r="BJ213" s="273"/>
      <c r="BK213" s="271"/>
      <c r="BL213" s="273"/>
      <c r="BM213" s="273"/>
      <c r="BN213" s="271"/>
      <c r="BO213" s="273"/>
      <c r="BP213" s="273"/>
      <c r="BQ213" s="271"/>
      <c r="BR213" s="273"/>
      <c r="BS213" s="273"/>
      <c r="BT213" s="271"/>
      <c r="BU213" s="262"/>
      <c r="BV213" s="262"/>
      <c r="BW213" s="265"/>
      <c r="BX213" s="262"/>
      <c r="BY213" s="262"/>
      <c r="BZ213" s="283"/>
      <c r="CA213" s="283"/>
      <c r="CB213" s="283"/>
      <c r="CC213" s="266"/>
      <c r="CD213" s="262"/>
      <c r="CE213" s="262"/>
      <c r="CF213" s="262"/>
      <c r="CO213" s="130"/>
      <c r="CR213" s="130"/>
      <c r="CU213" s="130"/>
      <c r="CX213" s="130"/>
      <c r="DA213" s="130"/>
      <c r="DD213" s="130"/>
      <c r="DG213" s="130"/>
      <c r="DJ213" s="130"/>
    </row>
    <row r="214" spans="1:116" s="97" customFormat="1" ht="55.7" customHeight="1" x14ac:dyDescent="0.9">
      <c r="A214" s="525"/>
      <c r="B214" s="525"/>
      <c r="C214" s="525"/>
      <c r="D214" s="525"/>
      <c r="E214" s="525"/>
      <c r="F214" s="525"/>
      <c r="G214" s="525"/>
      <c r="H214" s="525"/>
      <c r="I214" s="525"/>
      <c r="J214" s="525"/>
      <c r="K214" s="525"/>
      <c r="L214" s="525"/>
      <c r="M214" s="525"/>
      <c r="N214" s="525"/>
      <c r="O214" s="525"/>
      <c r="P214" s="525"/>
      <c r="Q214" s="525"/>
      <c r="R214" s="525"/>
      <c r="S214" s="525"/>
      <c r="T214" s="525"/>
      <c r="U214" s="525"/>
      <c r="V214" s="525"/>
      <c r="W214" s="525"/>
      <c r="X214" s="525"/>
      <c r="Y214" s="525"/>
      <c r="Z214" s="525"/>
      <c r="AA214" s="525"/>
      <c r="AB214" s="525"/>
      <c r="AC214" s="525"/>
      <c r="AD214" s="525"/>
      <c r="AE214" s="525"/>
      <c r="AF214" s="525"/>
      <c r="AG214" s="525"/>
      <c r="AH214" s="525"/>
      <c r="AI214" s="525"/>
      <c r="AJ214" s="525"/>
      <c r="AK214" s="525"/>
      <c r="AL214" s="525"/>
      <c r="AM214" s="525"/>
      <c r="AN214" s="525"/>
      <c r="AO214" s="525"/>
      <c r="AP214" s="525"/>
      <c r="AQ214" s="525"/>
      <c r="AR214" s="274"/>
      <c r="AS214" s="274"/>
      <c r="AT214" s="274"/>
      <c r="AU214" s="274"/>
      <c r="AV214" s="274"/>
      <c r="AW214" s="274"/>
      <c r="AX214" s="273"/>
      <c r="AY214" s="268"/>
      <c r="AZ214" s="273"/>
      <c r="BA214" s="273"/>
      <c r="BB214" s="273"/>
      <c r="BC214" s="262"/>
      <c r="BD214" s="262"/>
      <c r="BE214" s="265"/>
      <c r="BF214" s="262"/>
      <c r="BG214" s="262"/>
      <c r="BH214" s="265"/>
      <c r="BI214" s="262"/>
      <c r="BJ214" s="262"/>
      <c r="BK214" s="265"/>
      <c r="BL214" s="262"/>
      <c r="BM214" s="262"/>
      <c r="BN214" s="265"/>
      <c r="BO214" s="262"/>
      <c r="BP214" s="262"/>
      <c r="BQ214" s="265"/>
      <c r="BR214" s="262"/>
      <c r="BS214" s="262"/>
      <c r="BT214" s="265"/>
      <c r="BU214" s="262"/>
      <c r="BV214" s="262"/>
      <c r="BW214" s="265"/>
      <c r="BX214" s="262"/>
      <c r="BY214" s="262"/>
      <c r="BZ214" s="283"/>
      <c r="CA214" s="283"/>
      <c r="CB214" s="283"/>
      <c r="CC214" s="266"/>
      <c r="CD214" s="262"/>
      <c r="CE214" s="262"/>
      <c r="CF214" s="262"/>
      <c r="CO214" s="130"/>
      <c r="CR214" s="130"/>
      <c r="CU214" s="130"/>
      <c r="CX214" s="130"/>
      <c r="DA214" s="130"/>
      <c r="DD214" s="130"/>
      <c r="DG214" s="130"/>
      <c r="DJ214" s="130"/>
    </row>
    <row r="215" spans="1:116" s="97" customFormat="1" ht="55.7" customHeight="1" x14ac:dyDescent="0.9">
      <c r="A215" s="525"/>
      <c r="B215" s="525"/>
      <c r="C215" s="525"/>
      <c r="D215" s="525"/>
      <c r="E215" s="525"/>
      <c r="F215" s="525"/>
      <c r="G215" s="525"/>
      <c r="H215" s="525"/>
      <c r="I215" s="525"/>
      <c r="J215" s="525"/>
      <c r="K215" s="525"/>
      <c r="L215" s="525"/>
      <c r="M215" s="525"/>
      <c r="N215" s="525"/>
      <c r="O215" s="525"/>
      <c r="P215" s="525"/>
      <c r="Q215" s="525"/>
      <c r="R215" s="525"/>
      <c r="S215" s="525"/>
      <c r="T215" s="525"/>
      <c r="U215" s="525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4"/>
      <c r="AS215" s="274"/>
      <c r="AT215" s="274"/>
      <c r="AU215" s="274"/>
      <c r="AV215" s="274"/>
      <c r="AW215" s="274"/>
      <c r="AX215" s="273"/>
      <c r="AY215" s="268"/>
      <c r="AZ215" s="273"/>
      <c r="BA215" s="273"/>
      <c r="BB215" s="273"/>
      <c r="BC215" s="262"/>
      <c r="BD215" s="262"/>
      <c r="BE215" s="265"/>
      <c r="BF215" s="262"/>
      <c r="BG215" s="262"/>
      <c r="BH215" s="265"/>
      <c r="BI215" s="262"/>
      <c r="BJ215" s="262"/>
      <c r="BK215" s="265"/>
      <c r="BL215" s="262"/>
      <c r="BM215" s="262"/>
      <c r="BN215" s="265"/>
      <c r="BO215" s="262"/>
      <c r="BP215" s="262"/>
      <c r="BQ215" s="265"/>
      <c r="BR215" s="262"/>
      <c r="BS215" s="262"/>
      <c r="BT215" s="265"/>
      <c r="BU215" s="262"/>
      <c r="BV215" s="262"/>
      <c r="BW215" s="265"/>
      <c r="BX215" s="262"/>
      <c r="BY215" s="262"/>
      <c r="BZ215" s="283"/>
      <c r="CA215" s="283"/>
      <c r="CB215" s="283"/>
      <c r="CC215" s="266"/>
      <c r="CD215" s="262"/>
      <c r="CE215" s="262"/>
      <c r="CF215" s="262"/>
      <c r="CO215" s="130"/>
      <c r="CR215" s="130"/>
      <c r="CU215" s="130"/>
      <c r="CX215" s="130"/>
      <c r="DA215" s="130"/>
      <c r="DD215" s="130"/>
      <c r="DG215" s="130"/>
      <c r="DJ215" s="130"/>
    </row>
    <row r="216" spans="1:116" s="97" customFormat="1" ht="55.7" customHeight="1" x14ac:dyDescent="0.9">
      <c r="A216" s="522"/>
      <c r="B216" s="522"/>
      <c r="C216" s="522"/>
      <c r="D216" s="522"/>
      <c r="E216" s="522"/>
      <c r="F216" s="522"/>
      <c r="G216" s="522"/>
      <c r="H216" s="522"/>
      <c r="I216" s="522"/>
      <c r="J216" s="522"/>
      <c r="K216" s="522"/>
      <c r="L216" s="522"/>
      <c r="M216" s="522"/>
      <c r="N216" s="522"/>
      <c r="O216" s="522"/>
      <c r="P216" s="522"/>
      <c r="Q216" s="522"/>
      <c r="R216" s="522"/>
      <c r="S216" s="522"/>
      <c r="T216" s="522"/>
      <c r="U216" s="522"/>
      <c r="V216" s="522"/>
      <c r="W216" s="522"/>
      <c r="X216" s="522"/>
      <c r="Y216" s="522"/>
      <c r="Z216" s="522"/>
      <c r="AA216" s="522"/>
      <c r="AB216" s="522"/>
      <c r="AC216" s="522"/>
      <c r="AD216" s="522"/>
      <c r="AE216" s="522"/>
      <c r="AF216" s="522"/>
      <c r="AG216" s="522"/>
      <c r="AH216" s="522"/>
      <c r="AI216" s="522"/>
      <c r="AJ216" s="522"/>
      <c r="AK216" s="522"/>
      <c r="AL216" s="522"/>
      <c r="AM216" s="522"/>
      <c r="AN216" s="522"/>
      <c r="AO216" s="522"/>
      <c r="AP216" s="522"/>
      <c r="AQ216" s="522"/>
      <c r="AR216" s="522"/>
      <c r="AS216" s="522"/>
      <c r="AT216" s="522"/>
      <c r="AU216" s="522"/>
      <c r="AV216" s="522"/>
      <c r="AW216" s="522"/>
      <c r="AX216" s="273"/>
      <c r="AY216" s="268"/>
      <c r="AZ216" s="273"/>
      <c r="BA216" s="273"/>
      <c r="BB216" s="273"/>
      <c r="BC216" s="273"/>
      <c r="BD216" s="523"/>
      <c r="BE216" s="523"/>
      <c r="BF216" s="523"/>
      <c r="BG216" s="523"/>
      <c r="BH216" s="523"/>
      <c r="BI216" s="523"/>
      <c r="BJ216" s="523"/>
      <c r="BK216" s="523"/>
      <c r="BL216" s="523"/>
      <c r="BM216" s="523"/>
      <c r="BN216" s="523"/>
      <c r="BO216" s="523"/>
      <c r="BP216" s="523"/>
      <c r="BQ216" s="523"/>
      <c r="BR216" s="523"/>
      <c r="BS216" s="523"/>
      <c r="BT216" s="523"/>
      <c r="BU216" s="523"/>
      <c r="BV216" s="523"/>
      <c r="BW216" s="523"/>
      <c r="BX216" s="273"/>
      <c r="BY216" s="273"/>
      <c r="BZ216" s="271"/>
      <c r="CA216" s="271"/>
      <c r="CB216" s="271"/>
      <c r="CC216" s="273"/>
      <c r="CD216" s="262"/>
      <c r="CE216" s="262"/>
      <c r="CF216" s="262"/>
      <c r="CO216" s="130"/>
      <c r="CR216" s="130"/>
      <c r="CU216" s="130"/>
      <c r="CX216" s="130"/>
      <c r="DA216" s="130"/>
      <c r="DD216" s="130"/>
      <c r="DG216" s="130"/>
      <c r="DJ216" s="130"/>
    </row>
    <row r="217" spans="1:116" s="97" customFormat="1" ht="55.7" customHeight="1" x14ac:dyDescent="0.9">
      <c r="A217" s="521"/>
      <c r="B217" s="521"/>
      <c r="C217" s="521"/>
      <c r="D217" s="521"/>
      <c r="E217" s="521"/>
      <c r="F217" s="521"/>
      <c r="G217" s="521"/>
      <c r="H217" s="521"/>
      <c r="I217" s="521"/>
      <c r="J217" s="521"/>
      <c r="K217" s="521"/>
      <c r="L217" s="521"/>
      <c r="M217" s="521"/>
      <c r="N217" s="521"/>
      <c r="O217" s="521"/>
      <c r="P217" s="521"/>
      <c r="Q217" s="521"/>
      <c r="R217" s="521"/>
      <c r="S217" s="521"/>
      <c r="T217" s="521"/>
      <c r="U217" s="521"/>
      <c r="V217" s="521"/>
      <c r="W217" s="521"/>
      <c r="X217" s="521"/>
      <c r="Y217" s="521"/>
      <c r="Z217" s="521"/>
      <c r="AA217" s="521"/>
      <c r="AB217" s="521"/>
      <c r="AC217" s="521"/>
      <c r="AD217" s="521"/>
      <c r="AE217" s="521"/>
      <c r="AF217" s="521"/>
      <c r="AG217" s="521"/>
      <c r="AH217" s="521"/>
      <c r="AI217" s="521"/>
      <c r="AJ217" s="521"/>
      <c r="AK217" s="521"/>
      <c r="AL217" s="521"/>
      <c r="AM217" s="521"/>
      <c r="AN217" s="521"/>
      <c r="AO217" s="521"/>
      <c r="AP217" s="521"/>
      <c r="AQ217" s="521"/>
      <c r="AR217" s="521"/>
      <c r="AS217" s="521"/>
      <c r="AT217" s="521"/>
      <c r="AU217" s="521"/>
      <c r="AV217" s="521"/>
      <c r="AW217" s="272"/>
      <c r="AX217" s="295"/>
      <c r="AY217" s="268"/>
      <c r="AZ217" s="273"/>
      <c r="BA217" s="273"/>
      <c r="BB217" s="273"/>
      <c r="BC217" s="262"/>
      <c r="BD217" s="262"/>
      <c r="BE217" s="265"/>
      <c r="BF217" s="262"/>
      <c r="BG217" s="262"/>
      <c r="BH217" s="265"/>
      <c r="BI217" s="262"/>
      <c r="BJ217" s="262"/>
      <c r="BK217" s="265"/>
      <c r="BL217" s="262"/>
      <c r="BM217" s="262"/>
      <c r="BN217" s="265"/>
      <c r="BO217" s="262"/>
      <c r="BP217" s="262"/>
      <c r="BQ217" s="265"/>
      <c r="BR217" s="262"/>
      <c r="BS217" s="262"/>
      <c r="BT217" s="265"/>
      <c r="BU217" s="262"/>
      <c r="BV217" s="262"/>
      <c r="BW217" s="265"/>
      <c r="BX217" s="262"/>
      <c r="BY217" s="262"/>
      <c r="BZ217" s="283"/>
      <c r="CA217" s="283"/>
      <c r="CB217" s="283"/>
      <c r="CC217" s="266"/>
      <c r="CD217" s="262"/>
      <c r="CE217" s="262"/>
      <c r="CF217" s="262"/>
      <c r="CO217" s="130"/>
      <c r="CR217" s="130"/>
      <c r="CU217" s="130"/>
      <c r="CX217" s="130"/>
      <c r="DA217" s="130"/>
      <c r="DD217" s="130"/>
      <c r="DG217" s="130"/>
      <c r="DJ217" s="130"/>
    </row>
    <row r="218" spans="1:116" s="87" customFormat="1" ht="60.75" customHeight="1" x14ac:dyDescent="0.9">
      <c r="A218" s="517"/>
      <c r="B218" s="517"/>
      <c r="C218" s="517"/>
      <c r="D218" s="517"/>
      <c r="E218" s="517"/>
      <c r="F218" s="517"/>
      <c r="G218" s="365"/>
      <c r="H218" s="518"/>
      <c r="I218" s="518"/>
      <c r="J218" s="518"/>
      <c r="K218" s="518"/>
      <c r="L218" s="518"/>
      <c r="M218" s="518"/>
      <c r="N218" s="294"/>
      <c r="O218" s="294"/>
      <c r="P218" s="294"/>
      <c r="Q218" s="294"/>
      <c r="R218" s="294"/>
      <c r="S218" s="294"/>
      <c r="T218" s="366"/>
      <c r="U218" s="294"/>
      <c r="V218" s="294"/>
      <c r="W218" s="294"/>
      <c r="X218" s="294"/>
      <c r="Y218" s="294"/>
      <c r="Z218" s="294"/>
      <c r="AA218" s="294"/>
      <c r="AB218" s="294"/>
      <c r="AC218" s="294"/>
      <c r="AD218" s="294"/>
      <c r="AE218" s="294"/>
      <c r="AF218" s="294"/>
      <c r="AG218" s="294"/>
      <c r="AH218" s="294"/>
      <c r="AI218" s="294"/>
      <c r="AJ218" s="294"/>
      <c r="AK218" s="294"/>
      <c r="AL218" s="294"/>
      <c r="AM218" s="294"/>
      <c r="AN218" s="294"/>
      <c r="AO218" s="294"/>
      <c r="AP218" s="294"/>
      <c r="AQ218" s="294"/>
      <c r="AR218" s="294"/>
      <c r="AS218" s="294"/>
      <c r="AT218" s="294"/>
      <c r="AU218" s="294"/>
      <c r="AV218" s="294"/>
      <c r="AW218" s="294"/>
      <c r="AX218" s="294"/>
      <c r="AY218" s="287"/>
      <c r="AZ218" s="287"/>
      <c r="BA218" s="287"/>
      <c r="BB218" s="287"/>
      <c r="BC218" s="211"/>
      <c r="BD218" s="211"/>
      <c r="BE218" s="212"/>
      <c r="BF218" s="211"/>
      <c r="BG218" s="211"/>
      <c r="BH218" s="212"/>
      <c r="BI218" s="211"/>
      <c r="BJ218" s="211"/>
      <c r="BK218" s="212"/>
      <c r="BL218" s="211"/>
      <c r="BM218" s="211"/>
      <c r="BN218" s="212"/>
      <c r="BO218" s="211"/>
      <c r="BP218" s="211"/>
      <c r="BQ218" s="212"/>
      <c r="BR218" s="211"/>
      <c r="BS218" s="211"/>
      <c r="BT218" s="212"/>
      <c r="BU218" s="211"/>
      <c r="BV218" s="211"/>
      <c r="BW218" s="212"/>
      <c r="BX218" s="211"/>
      <c r="BY218" s="211"/>
      <c r="BZ218" s="298"/>
      <c r="CA218" s="298"/>
      <c r="CB218" s="298"/>
      <c r="CC218" s="299"/>
      <c r="CD218" s="211"/>
      <c r="CE218" s="211"/>
      <c r="CF218" s="211"/>
      <c r="CO218" s="127"/>
      <c r="CR218" s="127"/>
      <c r="CU218" s="127"/>
      <c r="CX218" s="127"/>
      <c r="DA218" s="127"/>
      <c r="DD218" s="127"/>
      <c r="DG218" s="127"/>
      <c r="DJ218" s="127"/>
    </row>
    <row r="219" spans="1:116" s="34" customFormat="1" ht="64.5" x14ac:dyDescent="0.9">
      <c r="A219" s="292"/>
      <c r="B219" s="211"/>
      <c r="C219" s="211"/>
      <c r="D219" s="211"/>
      <c r="E219" s="211"/>
      <c r="F219" s="211"/>
      <c r="G219" s="211"/>
      <c r="H219" s="211"/>
      <c r="I219" s="211"/>
      <c r="J219" s="211"/>
      <c r="K219" s="299"/>
      <c r="L219" s="299"/>
      <c r="M219" s="299"/>
      <c r="N219" s="367"/>
      <c r="O219" s="367"/>
      <c r="P219" s="367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  <c r="AA219" s="211"/>
      <c r="AB219" s="211"/>
      <c r="AC219" s="211"/>
      <c r="AD219" s="211"/>
      <c r="AE219" s="211"/>
      <c r="AF219" s="211"/>
      <c r="AG219" s="211"/>
      <c r="AH219" s="211"/>
      <c r="AI219" s="211"/>
      <c r="AJ219" s="211"/>
      <c r="AK219" s="211"/>
      <c r="AL219" s="367"/>
      <c r="AM219" s="367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37"/>
      <c r="BE219" s="238"/>
      <c r="BF219" s="237"/>
      <c r="BG219" s="300"/>
      <c r="BH219" s="301"/>
      <c r="BI219" s="237"/>
      <c r="BJ219" s="237"/>
      <c r="BK219" s="302"/>
      <c r="BL219" s="211"/>
      <c r="BM219" s="211"/>
      <c r="BN219" s="212"/>
      <c r="BO219" s="211"/>
      <c r="BP219" s="211"/>
      <c r="BQ219" s="212"/>
      <c r="BR219" s="211"/>
      <c r="BS219" s="211"/>
      <c r="BT219" s="212"/>
      <c r="BU219" s="211"/>
      <c r="BV219" s="211"/>
      <c r="BW219" s="212"/>
      <c r="BX219" s="211"/>
      <c r="BY219" s="211"/>
      <c r="BZ219" s="212"/>
      <c r="CA219" s="212"/>
      <c r="CB219" s="212"/>
      <c r="CC219" s="299"/>
      <c r="CD219" s="299"/>
      <c r="CE219" s="299"/>
      <c r="CF219" s="299"/>
      <c r="CH219" s="35"/>
      <c r="CI219" s="35"/>
      <c r="CJ219" s="36"/>
      <c r="CK219" s="35"/>
      <c r="CL219" s="35"/>
      <c r="CM219" s="36"/>
      <c r="CN219" s="35"/>
      <c r="CO219" s="124"/>
      <c r="CP219" s="37"/>
      <c r="CQ219" s="37"/>
      <c r="CR219" s="124"/>
      <c r="CS219" s="37"/>
      <c r="CT219" s="37"/>
      <c r="CU219" s="124"/>
      <c r="CV219" s="37"/>
      <c r="CW219" s="37"/>
      <c r="CX219" s="124"/>
      <c r="CY219" s="37"/>
      <c r="CZ219" s="37"/>
      <c r="DA219" s="124"/>
      <c r="DB219" s="37"/>
      <c r="DC219" s="37"/>
      <c r="DD219" s="124"/>
      <c r="DE219" s="37"/>
      <c r="DF219" s="37"/>
      <c r="DG219" s="124"/>
      <c r="DH219" s="37"/>
      <c r="DI219" s="37"/>
      <c r="DJ219" s="124"/>
      <c r="DK219" s="37"/>
      <c r="DL219" s="37"/>
    </row>
    <row r="220" spans="1:116" s="22" customFormat="1" x14ac:dyDescent="0.8">
      <c r="A220" s="307"/>
      <c r="B220" s="303"/>
      <c r="C220" s="303"/>
      <c r="D220" s="303"/>
      <c r="E220" s="303"/>
      <c r="F220" s="303"/>
      <c r="G220" s="303"/>
      <c r="H220" s="303"/>
      <c r="I220" s="303"/>
      <c r="J220" s="303"/>
      <c r="K220" s="309"/>
      <c r="L220" s="309"/>
      <c r="M220" s="309"/>
      <c r="N220" s="368"/>
      <c r="O220" s="368"/>
      <c r="P220" s="307"/>
      <c r="Q220" s="314"/>
      <c r="R220" s="303"/>
      <c r="S220" s="303"/>
      <c r="T220" s="303"/>
      <c r="U220" s="303"/>
      <c r="V220" s="303"/>
      <c r="W220" s="303"/>
      <c r="X220" s="303"/>
      <c r="Y220" s="303"/>
      <c r="Z220" s="303"/>
      <c r="AA220" s="303"/>
      <c r="AB220" s="303"/>
      <c r="AC220" s="303"/>
      <c r="AD220" s="303"/>
      <c r="AE220" s="303"/>
      <c r="AF220" s="303"/>
      <c r="AG220" s="303"/>
      <c r="AH220" s="303"/>
      <c r="AI220" s="303"/>
      <c r="AJ220" s="303"/>
      <c r="AK220" s="303"/>
      <c r="AL220" s="369"/>
      <c r="AM220" s="369"/>
      <c r="AN220" s="303"/>
      <c r="AO220" s="303"/>
      <c r="AP220" s="303"/>
      <c r="AQ220" s="303"/>
      <c r="AR220" s="303"/>
      <c r="AS220" s="303"/>
      <c r="AT220" s="303"/>
      <c r="AU220" s="303"/>
      <c r="AV220" s="303"/>
      <c r="AW220" s="303"/>
      <c r="AX220" s="303"/>
      <c r="AY220" s="303"/>
      <c r="AZ220" s="303"/>
      <c r="BA220" s="303"/>
      <c r="BB220" s="303"/>
      <c r="BC220" s="304"/>
      <c r="BD220" s="305"/>
      <c r="BE220" s="306"/>
      <c r="BF220" s="307"/>
      <c r="BG220" s="304"/>
      <c r="BH220" s="308"/>
      <c r="BI220" s="305"/>
      <c r="BJ220" s="309"/>
      <c r="BK220" s="310"/>
      <c r="BL220" s="309"/>
      <c r="BM220" s="309"/>
      <c r="BN220" s="311"/>
      <c r="BO220" s="307"/>
      <c r="BP220" s="303"/>
      <c r="BQ220" s="312"/>
      <c r="BR220" s="303"/>
      <c r="BS220" s="303"/>
      <c r="BT220" s="312"/>
      <c r="BU220" s="303"/>
      <c r="BV220" s="303"/>
      <c r="BW220" s="312"/>
      <c r="BX220" s="303"/>
      <c r="BY220" s="303"/>
      <c r="BZ220" s="312"/>
      <c r="CA220" s="312"/>
      <c r="CB220" s="312"/>
      <c r="CC220" s="313"/>
      <c r="CD220" s="313"/>
      <c r="CE220" s="313"/>
      <c r="CF220" s="313"/>
      <c r="CH220" s="23"/>
      <c r="CI220" s="23"/>
      <c r="CJ220" s="24"/>
      <c r="CK220" s="23"/>
      <c r="CL220" s="23"/>
      <c r="CM220" s="24"/>
      <c r="CN220" s="23"/>
      <c r="CO220" s="133"/>
      <c r="CP220" s="25"/>
      <c r="CQ220" s="25"/>
      <c r="CR220" s="133"/>
      <c r="CS220" s="25"/>
      <c r="CT220" s="25"/>
      <c r="CU220" s="133"/>
      <c r="CV220" s="25"/>
      <c r="CW220" s="25"/>
      <c r="CX220" s="133"/>
      <c r="CY220" s="25"/>
      <c r="CZ220" s="25"/>
      <c r="DA220" s="133"/>
      <c r="DB220" s="25"/>
      <c r="DC220" s="25"/>
      <c r="DD220" s="133"/>
      <c r="DE220" s="25"/>
      <c r="DF220" s="25"/>
      <c r="DG220" s="133"/>
      <c r="DH220" s="25"/>
      <c r="DI220" s="25"/>
      <c r="DJ220" s="133"/>
      <c r="DK220" s="25"/>
      <c r="DL220" s="25"/>
    </row>
    <row r="221" spans="1:116" s="22" customFormat="1" ht="35.25" customHeight="1" x14ac:dyDescent="0.8">
      <c r="A221" s="309"/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  <c r="Y221" s="303"/>
      <c r="Z221" s="303"/>
      <c r="AA221" s="303"/>
      <c r="AB221" s="303"/>
      <c r="AC221" s="303"/>
      <c r="AD221" s="303"/>
      <c r="AE221" s="303"/>
      <c r="AF221" s="303"/>
      <c r="AG221" s="303"/>
      <c r="AH221" s="303"/>
      <c r="AI221" s="303"/>
      <c r="AJ221" s="303"/>
      <c r="AK221" s="303"/>
      <c r="AL221" s="369"/>
      <c r="AM221" s="369"/>
      <c r="AN221" s="303"/>
      <c r="AO221" s="303"/>
      <c r="AP221" s="303"/>
      <c r="AQ221" s="303"/>
      <c r="AR221" s="303"/>
      <c r="AS221" s="303"/>
      <c r="AT221" s="303"/>
      <c r="AU221" s="303"/>
      <c r="AV221" s="303"/>
      <c r="AW221" s="303"/>
      <c r="AX221" s="303"/>
      <c r="AY221" s="303"/>
      <c r="AZ221" s="303"/>
      <c r="BA221" s="303"/>
      <c r="BB221" s="303"/>
      <c r="BC221" s="309"/>
      <c r="BD221" s="303"/>
      <c r="BE221" s="312"/>
      <c r="BF221" s="303"/>
      <c r="BG221" s="314"/>
      <c r="BH221" s="311"/>
      <c r="BI221" s="314"/>
      <c r="BJ221" s="305"/>
      <c r="BK221" s="311"/>
      <c r="BL221" s="314"/>
      <c r="BM221" s="314"/>
      <c r="BN221" s="311"/>
      <c r="BO221" s="314"/>
      <c r="BP221" s="314"/>
      <c r="BQ221" s="312"/>
      <c r="BR221" s="303"/>
      <c r="BS221" s="303"/>
      <c r="BT221" s="312"/>
      <c r="BU221" s="303"/>
      <c r="BV221" s="303"/>
      <c r="BW221" s="312"/>
      <c r="BX221" s="303"/>
      <c r="BY221" s="303"/>
      <c r="BZ221" s="312"/>
      <c r="CA221" s="312"/>
      <c r="CB221" s="312"/>
      <c r="CC221" s="313"/>
      <c r="CD221" s="313"/>
      <c r="CE221" s="313"/>
      <c r="CF221" s="313"/>
      <c r="CH221" s="23"/>
      <c r="CI221" s="23"/>
      <c r="CJ221" s="24"/>
      <c r="CK221" s="23"/>
      <c r="CL221" s="23"/>
      <c r="CM221" s="24"/>
      <c r="CN221" s="23"/>
      <c r="CO221" s="133"/>
      <c r="CP221" s="25"/>
      <c r="CQ221" s="25"/>
      <c r="CR221" s="133"/>
      <c r="CS221" s="25"/>
      <c r="CT221" s="25"/>
      <c r="CU221" s="133"/>
      <c r="CV221" s="25"/>
      <c r="CW221" s="25"/>
      <c r="CX221" s="133"/>
      <c r="CY221" s="25"/>
      <c r="CZ221" s="25"/>
      <c r="DA221" s="133"/>
      <c r="DB221" s="25"/>
      <c r="DC221" s="25"/>
      <c r="DD221" s="133"/>
      <c r="DE221" s="25"/>
      <c r="DF221" s="25"/>
      <c r="DG221" s="133"/>
      <c r="DH221" s="25"/>
      <c r="DI221" s="25"/>
      <c r="DJ221" s="133"/>
      <c r="DK221" s="25"/>
      <c r="DL221" s="25"/>
    </row>
    <row r="222" spans="1:116" s="22" customFormat="1" x14ac:dyDescent="0.8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  <c r="AA222" s="303"/>
      <c r="AB222" s="303"/>
      <c r="AC222" s="303"/>
      <c r="AD222" s="303"/>
      <c r="AE222" s="303"/>
      <c r="AF222" s="303"/>
      <c r="AG222" s="303"/>
      <c r="AH222" s="303"/>
      <c r="AI222" s="303"/>
      <c r="AJ222" s="303"/>
      <c r="AK222" s="303"/>
      <c r="AL222" s="369"/>
      <c r="AM222" s="369"/>
      <c r="AN222" s="303"/>
      <c r="AO222" s="303"/>
      <c r="AP222" s="303"/>
      <c r="AQ222" s="303"/>
      <c r="AR222" s="303"/>
      <c r="AS222" s="303"/>
      <c r="AT222" s="303"/>
      <c r="AU222" s="303"/>
      <c r="AV222" s="303"/>
      <c r="AW222" s="303"/>
      <c r="AX222" s="303"/>
      <c r="AY222" s="303"/>
      <c r="AZ222" s="303"/>
      <c r="BA222" s="303"/>
      <c r="BB222" s="303"/>
      <c r="BC222" s="303"/>
      <c r="BD222" s="303"/>
      <c r="BE222" s="312"/>
      <c r="BF222" s="303"/>
      <c r="BG222" s="303"/>
      <c r="BH222" s="312"/>
      <c r="BI222" s="303"/>
      <c r="BJ222" s="303"/>
      <c r="BK222" s="312"/>
      <c r="BL222" s="303"/>
      <c r="BM222" s="303"/>
      <c r="BN222" s="312"/>
      <c r="BO222" s="303"/>
      <c r="BP222" s="303"/>
      <c r="BQ222" s="312"/>
      <c r="BR222" s="303"/>
      <c r="BS222" s="303"/>
      <c r="BT222" s="312"/>
      <c r="BU222" s="303"/>
      <c r="BV222" s="303"/>
      <c r="BW222" s="312"/>
      <c r="BX222" s="303"/>
      <c r="BY222" s="303"/>
      <c r="BZ222" s="312"/>
      <c r="CA222" s="312"/>
      <c r="CB222" s="312"/>
      <c r="CC222" s="313"/>
      <c r="CD222" s="313"/>
      <c r="CE222" s="313"/>
      <c r="CF222" s="313"/>
      <c r="CH222" s="23"/>
      <c r="CI222" s="23"/>
      <c r="CJ222" s="24"/>
      <c r="CK222" s="23"/>
      <c r="CL222" s="23"/>
      <c r="CM222" s="24"/>
      <c r="CN222" s="23"/>
      <c r="CO222" s="133"/>
      <c r="CP222" s="25"/>
      <c r="CQ222" s="25"/>
      <c r="CR222" s="133"/>
      <c r="CS222" s="25"/>
      <c r="CT222" s="25"/>
      <c r="CU222" s="133"/>
      <c r="CV222" s="25"/>
      <c r="CW222" s="25"/>
      <c r="CX222" s="133"/>
      <c r="CY222" s="25"/>
      <c r="CZ222" s="25"/>
      <c r="DA222" s="133"/>
      <c r="DB222" s="25"/>
      <c r="DC222" s="25"/>
      <c r="DD222" s="133"/>
      <c r="DE222" s="25"/>
      <c r="DF222" s="25"/>
      <c r="DG222" s="133"/>
      <c r="DH222" s="25"/>
      <c r="DI222" s="25"/>
      <c r="DJ222" s="133"/>
      <c r="DK222" s="25"/>
      <c r="DL222" s="25"/>
    </row>
    <row r="223" spans="1:116" s="22" customFormat="1" x14ac:dyDescent="0.8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3"/>
      <c r="R223" s="303"/>
      <c r="S223" s="303"/>
      <c r="T223" s="303"/>
      <c r="U223" s="303"/>
      <c r="V223" s="303"/>
      <c r="W223" s="303"/>
      <c r="X223" s="303"/>
      <c r="Y223" s="303"/>
      <c r="Z223" s="303"/>
      <c r="AA223" s="303"/>
      <c r="AB223" s="303"/>
      <c r="AC223" s="303"/>
      <c r="AD223" s="303"/>
      <c r="AE223" s="303"/>
      <c r="AF223" s="303"/>
      <c r="AG223" s="303"/>
      <c r="AH223" s="303"/>
      <c r="AI223" s="303"/>
      <c r="AJ223" s="303"/>
      <c r="AK223" s="303"/>
      <c r="AL223" s="369"/>
      <c r="AM223" s="369"/>
      <c r="AN223" s="303"/>
      <c r="AO223" s="303"/>
      <c r="AP223" s="303"/>
      <c r="AQ223" s="303"/>
      <c r="AR223" s="303"/>
      <c r="AS223" s="303"/>
      <c r="AT223" s="303"/>
      <c r="AU223" s="303"/>
      <c r="AV223" s="303"/>
      <c r="AW223" s="303"/>
      <c r="AX223" s="303"/>
      <c r="AY223" s="303"/>
      <c r="AZ223" s="303"/>
      <c r="BA223" s="303"/>
      <c r="BB223" s="303"/>
      <c r="BC223" s="303"/>
      <c r="BD223" s="303"/>
      <c r="BE223" s="312"/>
      <c r="BF223" s="303"/>
      <c r="BG223" s="303"/>
      <c r="BH223" s="312"/>
      <c r="BI223" s="303"/>
      <c r="BJ223" s="303"/>
      <c r="BK223" s="312"/>
      <c r="BL223" s="303"/>
      <c r="BM223" s="303"/>
      <c r="BN223" s="312"/>
      <c r="BO223" s="303"/>
      <c r="BP223" s="303"/>
      <c r="BQ223" s="312"/>
      <c r="BR223" s="303"/>
      <c r="BS223" s="303"/>
      <c r="BT223" s="312"/>
      <c r="BU223" s="303"/>
      <c r="BV223" s="303"/>
      <c r="BW223" s="312"/>
      <c r="BX223" s="303"/>
      <c r="BY223" s="303"/>
      <c r="BZ223" s="312"/>
      <c r="CA223" s="312"/>
      <c r="CB223" s="312"/>
      <c r="CC223" s="313"/>
      <c r="CD223" s="313"/>
      <c r="CE223" s="313"/>
      <c r="CF223" s="313"/>
      <c r="CH223" s="23"/>
      <c r="CI223" s="23"/>
      <c r="CJ223" s="24"/>
      <c r="CK223" s="23"/>
      <c r="CL223" s="23"/>
      <c r="CM223" s="24"/>
      <c r="CN223" s="23"/>
      <c r="CO223" s="133"/>
      <c r="CP223" s="25"/>
      <c r="CQ223" s="25"/>
      <c r="CR223" s="133"/>
      <c r="CS223" s="25"/>
      <c r="CT223" s="25"/>
      <c r="CU223" s="133"/>
      <c r="CV223" s="25"/>
      <c r="CW223" s="25"/>
      <c r="CX223" s="133"/>
      <c r="CY223" s="25"/>
      <c r="CZ223" s="25"/>
      <c r="DA223" s="133"/>
      <c r="DB223" s="25"/>
      <c r="DC223" s="25"/>
      <c r="DD223" s="133"/>
      <c r="DE223" s="25"/>
      <c r="DF223" s="25"/>
      <c r="DG223" s="133"/>
      <c r="DH223" s="25"/>
      <c r="DI223" s="25"/>
      <c r="DJ223" s="133"/>
      <c r="DK223" s="25"/>
      <c r="DL223" s="25"/>
    </row>
    <row r="224" spans="1:116" s="22" customFormat="1" x14ac:dyDescent="0.8">
      <c r="A224" s="309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3"/>
      <c r="R224" s="303"/>
      <c r="S224" s="303"/>
      <c r="T224" s="303"/>
      <c r="U224" s="303"/>
      <c r="V224" s="303"/>
      <c r="W224" s="303"/>
      <c r="X224" s="303"/>
      <c r="Y224" s="303"/>
      <c r="Z224" s="303"/>
      <c r="AA224" s="303"/>
      <c r="AB224" s="303"/>
      <c r="AC224" s="303"/>
      <c r="AD224" s="303"/>
      <c r="AE224" s="303"/>
      <c r="AF224" s="303"/>
      <c r="AG224" s="303"/>
      <c r="AH224" s="303"/>
      <c r="AI224" s="303"/>
      <c r="AJ224" s="303"/>
      <c r="AK224" s="303"/>
      <c r="AL224" s="369"/>
      <c r="AM224" s="369"/>
      <c r="AN224" s="303"/>
      <c r="AO224" s="303"/>
      <c r="AP224" s="303"/>
      <c r="AQ224" s="303"/>
      <c r="AR224" s="303"/>
      <c r="AS224" s="303"/>
      <c r="AT224" s="303"/>
      <c r="AU224" s="303"/>
      <c r="AV224" s="303"/>
      <c r="AW224" s="303"/>
      <c r="AX224" s="303"/>
      <c r="AY224" s="303"/>
      <c r="AZ224" s="303"/>
      <c r="BA224" s="303"/>
      <c r="BB224" s="303"/>
      <c r="BC224" s="303"/>
      <c r="BD224" s="303"/>
      <c r="BE224" s="312"/>
      <c r="BF224" s="303"/>
      <c r="BG224" s="303"/>
      <c r="BH224" s="312"/>
      <c r="BI224" s="303"/>
      <c r="BJ224" s="303"/>
      <c r="BK224" s="312"/>
      <c r="BL224" s="303"/>
      <c r="BM224" s="303"/>
      <c r="BN224" s="312"/>
      <c r="BO224" s="303"/>
      <c r="BP224" s="303"/>
      <c r="BQ224" s="312"/>
      <c r="BR224" s="303"/>
      <c r="BS224" s="303"/>
      <c r="BT224" s="312"/>
      <c r="BU224" s="303"/>
      <c r="BV224" s="303"/>
      <c r="BW224" s="312"/>
      <c r="BX224" s="303"/>
      <c r="BY224" s="303"/>
      <c r="BZ224" s="312"/>
      <c r="CA224" s="312"/>
      <c r="CB224" s="312"/>
      <c r="CC224" s="313"/>
      <c r="CD224" s="313"/>
      <c r="CE224" s="313"/>
      <c r="CF224" s="313"/>
      <c r="CH224" s="23"/>
      <c r="CI224" s="23"/>
      <c r="CJ224" s="24"/>
      <c r="CK224" s="23"/>
      <c r="CL224" s="23"/>
      <c r="CM224" s="24"/>
      <c r="CN224" s="23"/>
      <c r="CO224" s="133"/>
      <c r="CP224" s="25"/>
      <c r="CQ224" s="25"/>
      <c r="CR224" s="133"/>
      <c r="CS224" s="25"/>
      <c r="CT224" s="25"/>
      <c r="CU224" s="133"/>
      <c r="CV224" s="25"/>
      <c r="CW224" s="25"/>
      <c r="CX224" s="133"/>
      <c r="CY224" s="25"/>
      <c r="CZ224" s="25"/>
      <c r="DA224" s="133"/>
      <c r="DB224" s="25"/>
      <c r="DC224" s="25"/>
      <c r="DD224" s="133"/>
      <c r="DE224" s="25"/>
      <c r="DF224" s="25"/>
      <c r="DG224" s="133"/>
      <c r="DH224" s="25"/>
      <c r="DI224" s="25"/>
      <c r="DJ224" s="133"/>
      <c r="DK224" s="25"/>
      <c r="DL224" s="25"/>
    </row>
    <row r="225" spans="1:116" s="22" customFormat="1" x14ac:dyDescent="0.8">
      <c r="A225" s="303"/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  <c r="Y225" s="303"/>
      <c r="Z225" s="303"/>
      <c r="AA225" s="303"/>
      <c r="AB225" s="303"/>
      <c r="AC225" s="303"/>
      <c r="AD225" s="303"/>
      <c r="AE225" s="303"/>
      <c r="AF225" s="303"/>
      <c r="AG225" s="303"/>
      <c r="AH225" s="303"/>
      <c r="AI225" s="303"/>
      <c r="AJ225" s="303"/>
      <c r="AK225" s="303"/>
      <c r="AL225" s="369"/>
      <c r="AM225" s="369"/>
      <c r="AN225" s="303"/>
      <c r="AO225" s="303"/>
      <c r="AP225" s="303"/>
      <c r="AQ225" s="303"/>
      <c r="AR225" s="303"/>
      <c r="AS225" s="303"/>
      <c r="AT225" s="303"/>
      <c r="AU225" s="303"/>
      <c r="AV225" s="303"/>
      <c r="AW225" s="303"/>
      <c r="AX225" s="303"/>
      <c r="AY225" s="303"/>
      <c r="AZ225" s="303"/>
      <c r="BA225" s="303"/>
      <c r="BB225" s="303"/>
      <c r="BC225" s="303"/>
      <c r="BD225" s="303"/>
      <c r="BE225" s="312"/>
      <c r="BF225" s="303"/>
      <c r="BG225" s="303"/>
      <c r="BH225" s="312"/>
      <c r="BI225" s="303"/>
      <c r="BJ225" s="303"/>
      <c r="BK225" s="312"/>
      <c r="BL225" s="303"/>
      <c r="BM225" s="303"/>
      <c r="BN225" s="312"/>
      <c r="BO225" s="303"/>
      <c r="BP225" s="303"/>
      <c r="BQ225" s="312"/>
      <c r="BR225" s="303"/>
      <c r="BS225" s="303"/>
      <c r="BT225" s="312"/>
      <c r="BU225" s="303"/>
      <c r="BV225" s="303"/>
      <c r="BW225" s="312"/>
      <c r="BX225" s="303"/>
      <c r="BY225" s="303"/>
      <c r="BZ225" s="312"/>
      <c r="CA225" s="312"/>
      <c r="CB225" s="312"/>
      <c r="CC225" s="313"/>
      <c r="CD225" s="313"/>
      <c r="CE225" s="313"/>
      <c r="CF225" s="313"/>
      <c r="CH225" s="23"/>
      <c r="CI225" s="23"/>
      <c r="CJ225" s="24"/>
      <c r="CK225" s="23"/>
      <c r="CL225" s="23"/>
      <c r="CM225" s="24"/>
      <c r="CN225" s="23"/>
      <c r="CO225" s="133"/>
      <c r="CP225" s="25"/>
      <c r="CQ225" s="25"/>
      <c r="CR225" s="133"/>
      <c r="CS225" s="25"/>
      <c r="CT225" s="25"/>
      <c r="CU225" s="133"/>
      <c r="CV225" s="25"/>
      <c r="CW225" s="25"/>
      <c r="CX225" s="133"/>
      <c r="CY225" s="25"/>
      <c r="CZ225" s="25"/>
      <c r="DA225" s="133"/>
      <c r="DB225" s="25"/>
      <c r="DC225" s="25"/>
      <c r="DD225" s="133"/>
      <c r="DE225" s="25"/>
      <c r="DF225" s="25"/>
      <c r="DG225" s="133"/>
      <c r="DH225" s="25"/>
      <c r="DI225" s="25"/>
      <c r="DJ225" s="133"/>
      <c r="DK225" s="25"/>
      <c r="DL225" s="25"/>
    </row>
    <row r="226" spans="1:116" s="19" customFormat="1" ht="30" customHeight="1" x14ac:dyDescent="0.35">
      <c r="A226" s="315"/>
      <c r="B226" s="315"/>
      <c r="C226" s="315"/>
      <c r="D226" s="315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  <c r="Q226" s="315"/>
      <c r="R226" s="315"/>
      <c r="S226" s="315"/>
      <c r="T226" s="315"/>
      <c r="U226" s="315"/>
      <c r="V226" s="315"/>
      <c r="W226" s="315"/>
      <c r="X226" s="315"/>
      <c r="Y226" s="315"/>
      <c r="Z226" s="315"/>
      <c r="AA226" s="315"/>
      <c r="AB226" s="315"/>
      <c r="AC226" s="315"/>
      <c r="AD226" s="315"/>
      <c r="AE226" s="315"/>
      <c r="AF226" s="315"/>
      <c r="AG226" s="315"/>
      <c r="AH226" s="315"/>
      <c r="AI226" s="315"/>
      <c r="AJ226" s="315"/>
      <c r="AK226" s="315"/>
      <c r="AL226" s="370"/>
      <c r="AM226" s="370"/>
      <c r="AN226" s="315"/>
      <c r="AO226" s="315"/>
      <c r="AP226" s="315"/>
      <c r="AQ226" s="315"/>
      <c r="AR226" s="315"/>
      <c r="AS226" s="315"/>
      <c r="AT226" s="315"/>
      <c r="AU226" s="315"/>
      <c r="AV226" s="315"/>
      <c r="AW226" s="315"/>
      <c r="AX226" s="315"/>
      <c r="AY226" s="315"/>
      <c r="AZ226" s="315"/>
      <c r="BA226" s="315"/>
      <c r="BB226" s="315"/>
      <c r="BC226" s="315"/>
      <c r="BD226" s="315"/>
      <c r="BE226" s="316"/>
      <c r="BF226" s="315"/>
      <c r="BG226" s="315"/>
      <c r="BH226" s="316"/>
      <c r="BI226" s="315"/>
      <c r="BJ226" s="315"/>
      <c r="BK226" s="316"/>
      <c r="BL226" s="315"/>
      <c r="BM226" s="315"/>
      <c r="BN226" s="316"/>
      <c r="BO226" s="315"/>
      <c r="BP226" s="315"/>
      <c r="BQ226" s="316"/>
      <c r="BR226" s="315"/>
      <c r="BS226" s="315"/>
      <c r="BT226" s="316"/>
      <c r="BU226" s="315"/>
      <c r="BV226" s="315"/>
      <c r="BW226" s="316"/>
      <c r="BX226" s="315"/>
      <c r="BY226" s="315"/>
      <c r="BZ226" s="316"/>
      <c r="CA226" s="316"/>
      <c r="CB226" s="316"/>
      <c r="CC226" s="317"/>
      <c r="CD226" s="317"/>
      <c r="CE226" s="317"/>
      <c r="CF226" s="317"/>
      <c r="CG226" s="18"/>
      <c r="CJ226" s="20"/>
      <c r="CM226" s="20"/>
      <c r="CN226" s="23"/>
      <c r="CO226" s="133"/>
      <c r="CP226" s="21"/>
      <c r="CQ226" s="21"/>
      <c r="CR226" s="133"/>
      <c r="CS226" s="21"/>
      <c r="CT226" s="21"/>
      <c r="CU226" s="133"/>
      <c r="CV226" s="21"/>
      <c r="CW226" s="21"/>
      <c r="CX226" s="133"/>
      <c r="CY226" s="21"/>
      <c r="CZ226" s="21"/>
      <c r="DA226" s="133"/>
      <c r="DB226" s="21"/>
      <c r="DC226" s="21"/>
      <c r="DD226" s="133"/>
      <c r="DE226" s="21"/>
      <c r="DF226" s="21"/>
      <c r="DG226" s="133"/>
      <c r="DH226" s="21"/>
      <c r="DI226" s="21"/>
      <c r="DJ226" s="133"/>
      <c r="DK226" s="21"/>
      <c r="DL226" s="21"/>
    </row>
    <row r="227" spans="1:116" s="19" customFormat="1" x14ac:dyDescent="0.8">
      <c r="A227" s="371"/>
      <c r="B227" s="318"/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  <c r="AJ227" s="318"/>
      <c r="AK227" s="318"/>
      <c r="AL227" s="372"/>
      <c r="AM227" s="372"/>
      <c r="AN227" s="318"/>
      <c r="AO227" s="318"/>
      <c r="AP227" s="318"/>
      <c r="AQ227" s="318"/>
      <c r="AR227" s="318"/>
      <c r="AS227" s="318"/>
      <c r="AT227" s="318"/>
      <c r="AU227" s="318"/>
      <c r="AV227" s="318"/>
      <c r="AW227" s="318"/>
      <c r="AX227" s="318"/>
      <c r="AY227" s="318"/>
      <c r="AZ227" s="318"/>
      <c r="BA227" s="318"/>
      <c r="BB227" s="318"/>
      <c r="BC227" s="318"/>
      <c r="BD227" s="318"/>
      <c r="BE227" s="319"/>
      <c r="BF227" s="318"/>
      <c r="BG227" s="318"/>
      <c r="BH227" s="319"/>
      <c r="BI227" s="318"/>
      <c r="BJ227" s="318"/>
      <c r="BK227" s="319"/>
      <c r="BL227" s="318"/>
      <c r="BM227" s="318"/>
      <c r="BN227" s="319"/>
      <c r="BO227" s="318"/>
      <c r="BP227" s="318"/>
      <c r="BQ227" s="319"/>
      <c r="BR227" s="318"/>
      <c r="BS227" s="318"/>
      <c r="BT227" s="319"/>
      <c r="BU227" s="318"/>
      <c r="BV227" s="318"/>
      <c r="BW227" s="319"/>
      <c r="BX227" s="318"/>
      <c r="BY227" s="318"/>
      <c r="BZ227" s="319"/>
      <c r="CA227" s="319"/>
      <c r="CB227" s="319"/>
      <c r="CC227" s="320"/>
      <c r="CD227" s="320"/>
      <c r="CE227" s="320"/>
      <c r="CF227" s="320"/>
      <c r="CG227" s="18"/>
      <c r="CJ227" s="20"/>
      <c r="CM227" s="20"/>
      <c r="CN227" s="23"/>
      <c r="CO227" s="133"/>
      <c r="CP227" s="21"/>
      <c r="CQ227" s="21"/>
      <c r="CR227" s="133"/>
      <c r="CS227" s="21"/>
      <c r="CT227" s="21"/>
      <c r="CU227" s="133"/>
      <c r="CV227" s="21"/>
      <c r="CW227" s="21"/>
      <c r="CX227" s="133"/>
      <c r="CY227" s="21"/>
      <c r="CZ227" s="21"/>
      <c r="DA227" s="133"/>
      <c r="DB227" s="21"/>
      <c r="DC227" s="21"/>
      <c r="DD227" s="133"/>
      <c r="DE227" s="21"/>
      <c r="DF227" s="21"/>
      <c r="DG227" s="133"/>
      <c r="DH227" s="21"/>
      <c r="DI227" s="21"/>
      <c r="DJ227" s="133"/>
      <c r="DK227" s="21"/>
      <c r="DL227" s="21"/>
    </row>
  </sheetData>
  <mergeCells count="1138">
    <mergeCell ref="BA205:BF205"/>
    <mergeCell ref="A207:AQ207"/>
    <mergeCell ref="A208:U208"/>
    <mergeCell ref="A209:AW209"/>
    <mergeCell ref="BA209:BT209"/>
    <mergeCell ref="A49:A52"/>
    <mergeCell ref="B49:S52"/>
    <mergeCell ref="T49:U52"/>
    <mergeCell ref="AL49:AM52"/>
    <mergeCell ref="AN49:AY49"/>
    <mergeCell ref="BC49:BZ49"/>
    <mergeCell ref="CA49:CB52"/>
    <mergeCell ref="CC49:CF52"/>
    <mergeCell ref="AN50:AO52"/>
    <mergeCell ref="AP50:AQ52"/>
    <mergeCell ref="AR50:AY50"/>
    <mergeCell ref="BC50:BH50"/>
    <mergeCell ref="BI50:BN50"/>
    <mergeCell ref="BO50:BT50"/>
    <mergeCell ref="BU50:BZ50"/>
    <mergeCell ref="AR51:AS52"/>
    <mergeCell ref="AT51:AU52"/>
    <mergeCell ref="AV51:AW52"/>
    <mergeCell ref="AX51:AY52"/>
    <mergeCell ref="AZ51:BB51"/>
    <mergeCell ref="BC51:BE51"/>
    <mergeCell ref="BF51:BH51"/>
    <mergeCell ref="BI51:BK51"/>
    <mergeCell ref="BL51:BN51"/>
    <mergeCell ref="BA199:BF199"/>
    <mergeCell ref="A202:S202"/>
    <mergeCell ref="BF203:BI203"/>
    <mergeCell ref="A204:F204"/>
    <mergeCell ref="H204:AM204"/>
    <mergeCell ref="BA204:BF204"/>
    <mergeCell ref="BH204:BM204"/>
    <mergeCell ref="A153:D153"/>
    <mergeCell ref="E153:CB153"/>
    <mergeCell ref="CC153:CF153"/>
    <mergeCell ref="CC63:CF63"/>
    <mergeCell ref="AV95:AW95"/>
    <mergeCell ref="AX95:AY95"/>
    <mergeCell ref="CA89:CB89"/>
    <mergeCell ref="CC89:CF89"/>
    <mergeCell ref="CA94:CB94"/>
    <mergeCell ref="AT90:AU90"/>
    <mergeCell ref="AV90:AW90"/>
    <mergeCell ref="AX90:AY90"/>
    <mergeCell ref="CA90:CB90"/>
    <mergeCell ref="T106:U109"/>
    <mergeCell ref="AL106:AM109"/>
    <mergeCell ref="AN106:AY106"/>
    <mergeCell ref="BC106:BZ106"/>
    <mergeCell ref="CA106:CB109"/>
    <mergeCell ref="CC106:CF109"/>
    <mergeCell ref="AN107:AO109"/>
    <mergeCell ref="AP107:AQ109"/>
    <mergeCell ref="AR107:AY107"/>
    <mergeCell ref="BR108:BT108"/>
    <mergeCell ref="BU108:BW108"/>
    <mergeCell ref="BX108:BZ108"/>
    <mergeCell ref="CA86:CB86"/>
    <mergeCell ref="CC86:CF86"/>
    <mergeCell ref="AX86:AY86"/>
    <mergeCell ref="BR51:BT51"/>
    <mergeCell ref="CA114:CB114"/>
    <mergeCell ref="CC114:CF114"/>
    <mergeCell ref="BA188:BU189"/>
    <mergeCell ref="H191:P191"/>
    <mergeCell ref="BF191:BI191"/>
    <mergeCell ref="BA192:BF192"/>
    <mergeCell ref="CA120:CB120"/>
    <mergeCell ref="AT117:AU117"/>
    <mergeCell ref="BF121:BH121"/>
    <mergeCell ref="CA121:CB121"/>
    <mergeCell ref="AX94:AY94"/>
    <mergeCell ref="BX124:BZ124"/>
    <mergeCell ref="CA124:CB124"/>
    <mergeCell ref="AT124:AU124"/>
    <mergeCell ref="AV71:AW71"/>
    <mergeCell ref="AX71:AY71"/>
    <mergeCell ref="CA71:CB71"/>
    <mergeCell ref="AX88:AY88"/>
    <mergeCell ref="AP94:AQ94"/>
    <mergeCell ref="AR94:AS94"/>
    <mergeCell ref="AT94:AU94"/>
    <mergeCell ref="BO51:BQ51"/>
    <mergeCell ref="B106:S109"/>
    <mergeCell ref="CA83:CB83"/>
    <mergeCell ref="AT86:AU86"/>
    <mergeCell ref="AV82:AW82"/>
    <mergeCell ref="AP61:AQ61"/>
    <mergeCell ref="BA194:BT196"/>
    <mergeCell ref="A196:N196"/>
    <mergeCell ref="A198:F198"/>
    <mergeCell ref="H198:T198"/>
    <mergeCell ref="BF198:BI198"/>
    <mergeCell ref="BU51:BW51"/>
    <mergeCell ref="BX51:BZ51"/>
    <mergeCell ref="BU107:BZ107"/>
    <mergeCell ref="AR108:AS109"/>
    <mergeCell ref="AT108:AU109"/>
    <mergeCell ref="AV108:AW109"/>
    <mergeCell ref="AX108:AY109"/>
    <mergeCell ref="AZ108:BB108"/>
    <mergeCell ref="BC108:BE108"/>
    <mergeCell ref="BF108:BH108"/>
    <mergeCell ref="BI108:BK108"/>
    <mergeCell ref="BL108:BN108"/>
    <mergeCell ref="BO108:BQ108"/>
    <mergeCell ref="AL71:AM71"/>
    <mergeCell ref="AN71:AO71"/>
    <mergeCell ref="AP71:AQ71"/>
    <mergeCell ref="AR71:AS71"/>
    <mergeCell ref="AT71:AU71"/>
    <mergeCell ref="AM134:AP134"/>
    <mergeCell ref="BO124:BQ124"/>
    <mergeCell ref="AT116:AU116"/>
    <mergeCell ref="BI124:BK124"/>
    <mergeCell ref="BL124:BN124"/>
    <mergeCell ref="AT123:AU123"/>
    <mergeCell ref="AV123:AW123"/>
    <mergeCell ref="BX114:BY114"/>
    <mergeCell ref="AP117:AQ117"/>
    <mergeCell ref="CC97:CF97"/>
    <mergeCell ref="CC95:CF96"/>
    <mergeCell ref="CC117:CF117"/>
    <mergeCell ref="CC124:CF124"/>
    <mergeCell ref="CC121:CF121"/>
    <mergeCell ref="AR116:AS116"/>
    <mergeCell ref="AX97:AY97"/>
    <mergeCell ref="BC124:BE124"/>
    <mergeCell ref="BF124:BH124"/>
    <mergeCell ref="BR123:BT123"/>
    <mergeCell ref="CC90:CF90"/>
    <mergeCell ref="CC71:CF71"/>
    <mergeCell ref="CC80:CF80"/>
    <mergeCell ref="CC82:CF82"/>
    <mergeCell ref="CC94:CF94"/>
    <mergeCell ref="AV87:AW87"/>
    <mergeCell ref="AV86:AW86"/>
    <mergeCell ref="CC81:CF81"/>
    <mergeCell ref="CA84:CB84"/>
    <mergeCell ref="CA81:CB81"/>
    <mergeCell ref="CC75:CF75"/>
    <mergeCell ref="CA76:CB76"/>
    <mergeCell ref="CC83:CF84"/>
    <mergeCell ref="CC73:CF73"/>
    <mergeCell ref="AR80:AS80"/>
    <mergeCell ref="BF122:BH122"/>
    <mergeCell ref="AX85:AY85"/>
    <mergeCell ref="CA85:CB85"/>
    <mergeCell ref="CA93:CB93"/>
    <mergeCell ref="CA55:CB55"/>
    <mergeCell ref="CC55:CF55"/>
    <mergeCell ref="CA92:CB92"/>
    <mergeCell ref="CC70:CF70"/>
    <mergeCell ref="B65:S65"/>
    <mergeCell ref="T65:U65"/>
    <mergeCell ref="AL65:AM65"/>
    <mergeCell ref="AN65:AO65"/>
    <mergeCell ref="AP65:AQ65"/>
    <mergeCell ref="CA65:CB65"/>
    <mergeCell ref="CC65:CF65"/>
    <mergeCell ref="B68:S68"/>
    <mergeCell ref="T68:U68"/>
    <mergeCell ref="AL68:AM68"/>
    <mergeCell ref="AN68:AO68"/>
    <mergeCell ref="AP68:AQ68"/>
    <mergeCell ref="AR68:AS68"/>
    <mergeCell ref="AT68:AU68"/>
    <mergeCell ref="AV68:AW68"/>
    <mergeCell ref="AX68:AY68"/>
    <mergeCell ref="CA68:CB68"/>
    <mergeCell ref="CC68:CF68"/>
    <mergeCell ref="AL70:AM70"/>
    <mergeCell ref="AX89:AY89"/>
    <mergeCell ref="B71:S71"/>
    <mergeCell ref="AR61:AS61"/>
    <mergeCell ref="AT61:AU61"/>
    <mergeCell ref="AV61:AW61"/>
    <mergeCell ref="AX61:AY61"/>
    <mergeCell ref="CA61:CB61"/>
    <mergeCell ref="CC61:CF61"/>
    <mergeCell ref="AP88:AQ88"/>
    <mergeCell ref="AV125:AW125"/>
    <mergeCell ref="AX125:AY125"/>
    <mergeCell ref="AZ125:BB125"/>
    <mergeCell ref="AX113:AY113"/>
    <mergeCell ref="CA113:CB113"/>
    <mergeCell ref="B60:S60"/>
    <mergeCell ref="T60:U60"/>
    <mergeCell ref="AL60:AM60"/>
    <mergeCell ref="AN60:AO60"/>
    <mergeCell ref="AP60:AQ60"/>
    <mergeCell ref="AR60:AS60"/>
    <mergeCell ref="AT60:AU60"/>
    <mergeCell ref="AR123:AS123"/>
    <mergeCell ref="AX115:AY115"/>
    <mergeCell ref="AZ123:BB123"/>
    <mergeCell ref="BX122:BZ122"/>
    <mergeCell ref="CA122:CB122"/>
    <mergeCell ref="AX117:AY117"/>
    <mergeCell ref="CA117:CB117"/>
    <mergeCell ref="AR110:AS110"/>
    <mergeCell ref="AX91:AY91"/>
    <mergeCell ref="B85:S85"/>
    <mergeCell ref="AN121:AO121"/>
    <mergeCell ref="AP121:AQ121"/>
    <mergeCell ref="AP112:AQ112"/>
    <mergeCell ref="AN112:AO112"/>
    <mergeCell ref="AL117:AM117"/>
    <mergeCell ref="BU121:BW121"/>
    <mergeCell ref="AN115:AO115"/>
    <mergeCell ref="AN117:AO117"/>
    <mergeCell ref="A123:AM123"/>
    <mergeCell ref="BI122:BK122"/>
    <mergeCell ref="CC91:CF91"/>
    <mergeCell ref="CC111:CF111"/>
    <mergeCell ref="AX110:AY110"/>
    <mergeCell ref="AR111:AS111"/>
    <mergeCell ref="AT111:AU111"/>
    <mergeCell ref="AV111:AW111"/>
    <mergeCell ref="AX111:AY111"/>
    <mergeCell ref="AV120:AW120"/>
    <mergeCell ref="AV116:AW116"/>
    <mergeCell ref="AX116:AY116"/>
    <mergeCell ref="CA116:CB116"/>
    <mergeCell ref="AR112:AS112"/>
    <mergeCell ref="AT122:AU122"/>
    <mergeCell ref="AV122:AW122"/>
    <mergeCell ref="AR120:AS120"/>
    <mergeCell ref="CC113:CF113"/>
    <mergeCell ref="AR113:AS113"/>
    <mergeCell ref="CC122:CF122"/>
    <mergeCell ref="CA119:CB119"/>
    <mergeCell ref="CC112:CF112"/>
    <mergeCell ref="CC120:CF120"/>
    <mergeCell ref="BC121:BE121"/>
    <mergeCell ref="CC110:CF110"/>
    <mergeCell ref="CA111:CB111"/>
    <mergeCell ref="AT115:AU115"/>
    <mergeCell ref="AV115:AW115"/>
    <mergeCell ref="CA110:CB110"/>
    <mergeCell ref="CA112:CB112"/>
    <mergeCell ref="BR122:BT122"/>
    <mergeCell ref="BC107:BH107"/>
    <mergeCell ref="BI107:BN107"/>
    <mergeCell ref="BU122:BW122"/>
    <mergeCell ref="BL122:BN122"/>
    <mergeCell ref="BX121:BZ121"/>
    <mergeCell ref="BR124:BT124"/>
    <mergeCell ref="BU124:BW124"/>
    <mergeCell ref="CA115:CB115"/>
    <mergeCell ref="AL116:AM116"/>
    <mergeCell ref="AN116:AO116"/>
    <mergeCell ref="AP116:AQ116"/>
    <mergeCell ref="A137:K137"/>
    <mergeCell ref="L137:R137"/>
    <mergeCell ref="S137:AL137"/>
    <mergeCell ref="L132:R132"/>
    <mergeCell ref="L133:R133"/>
    <mergeCell ref="S132:AL132"/>
    <mergeCell ref="AR124:AS124"/>
    <mergeCell ref="BD131:BF132"/>
    <mergeCell ref="BG131:BH132"/>
    <mergeCell ref="BU123:BW123"/>
    <mergeCell ref="BX123:BZ123"/>
    <mergeCell ref="BD129:BF130"/>
    <mergeCell ref="BG129:BH130"/>
    <mergeCell ref="BI129:BK130"/>
    <mergeCell ref="BL128:CF128"/>
    <mergeCell ref="AV124:AW124"/>
    <mergeCell ref="AX124:AY124"/>
    <mergeCell ref="AZ124:BB124"/>
    <mergeCell ref="CC123:CF123"/>
    <mergeCell ref="A121:AM121"/>
    <mergeCell ref="S129:AL130"/>
    <mergeCell ref="BG133:BH133"/>
    <mergeCell ref="L135:R136"/>
    <mergeCell ref="AT125:AU125"/>
    <mergeCell ref="AV96:AW96"/>
    <mergeCell ref="AT95:AU95"/>
    <mergeCell ref="AP95:AQ95"/>
    <mergeCell ref="A129:K131"/>
    <mergeCell ref="AQ127:BK127"/>
    <mergeCell ref="B111:S111"/>
    <mergeCell ref="BR125:BT125"/>
    <mergeCell ref="AP115:AQ115"/>
    <mergeCell ref="AR115:AS115"/>
    <mergeCell ref="AN122:AO122"/>
    <mergeCell ref="A124:AM124"/>
    <mergeCell ref="AN124:AO124"/>
    <mergeCell ref="AP124:AQ124"/>
    <mergeCell ref="AN123:AO123"/>
    <mergeCell ref="AP123:AQ123"/>
    <mergeCell ref="AR121:AS121"/>
    <mergeCell ref="AX123:AY123"/>
    <mergeCell ref="BI125:BK125"/>
    <mergeCell ref="BL125:BN125"/>
    <mergeCell ref="BL123:BN123"/>
    <mergeCell ref="BO121:BQ121"/>
    <mergeCell ref="BR121:BT121"/>
    <mergeCell ref="BO107:BT107"/>
    <mergeCell ref="A106:A109"/>
    <mergeCell ref="BG128:BH128"/>
    <mergeCell ref="BD128:BF128"/>
    <mergeCell ref="AQ129:BC130"/>
    <mergeCell ref="AR96:AS96"/>
    <mergeCell ref="AP96:AQ96"/>
    <mergeCell ref="AV114:AW114"/>
    <mergeCell ref="AX114:AY114"/>
    <mergeCell ref="B112:S112"/>
    <mergeCell ref="AT97:AU97"/>
    <mergeCell ref="AV97:AW97"/>
    <mergeCell ref="AX98:AY98"/>
    <mergeCell ref="AR98:AS98"/>
    <mergeCell ref="B115:S115"/>
    <mergeCell ref="T115:U115"/>
    <mergeCell ref="AL115:AM115"/>
    <mergeCell ref="AP122:AQ122"/>
    <mergeCell ref="AR97:AS97"/>
    <mergeCell ref="AT112:AU112"/>
    <mergeCell ref="AV112:AW112"/>
    <mergeCell ref="AX112:AY112"/>
    <mergeCell ref="T114:U114"/>
    <mergeCell ref="AL114:AM114"/>
    <mergeCell ref="AN114:AO114"/>
    <mergeCell ref="AP114:AQ114"/>
    <mergeCell ref="AR114:AS114"/>
    <mergeCell ref="AT114:AU114"/>
    <mergeCell ref="AX120:AY120"/>
    <mergeCell ref="AT121:AU121"/>
    <mergeCell ref="AV121:AW121"/>
    <mergeCell ref="AP111:AQ111"/>
    <mergeCell ref="AR122:AS122"/>
    <mergeCell ref="A120:AM120"/>
    <mergeCell ref="AT120:AU120"/>
    <mergeCell ref="A218:F218"/>
    <mergeCell ref="H218:M218"/>
    <mergeCell ref="A211:F211"/>
    <mergeCell ref="BD211:BI211"/>
    <mergeCell ref="A212:F212"/>
    <mergeCell ref="BD212:BI212"/>
    <mergeCell ref="E162:CB162"/>
    <mergeCell ref="A217:AV217"/>
    <mergeCell ref="A216:AW216"/>
    <mergeCell ref="BD216:BW216"/>
    <mergeCell ref="A188:AW188"/>
    <mergeCell ref="A189:AW189"/>
    <mergeCell ref="A191:F191"/>
    <mergeCell ref="A215:U215"/>
    <mergeCell ref="BO125:BQ125"/>
    <mergeCell ref="AV117:AW117"/>
    <mergeCell ref="AR117:AS117"/>
    <mergeCell ref="A159:D159"/>
    <mergeCell ref="BI133:BK133"/>
    <mergeCell ref="L131:R131"/>
    <mergeCell ref="A134:K136"/>
    <mergeCell ref="AM129:AP130"/>
    <mergeCell ref="A214:AQ214"/>
    <mergeCell ref="A180:BE180"/>
    <mergeCell ref="BF180:BR180"/>
    <mergeCell ref="A165:D165"/>
    <mergeCell ref="E165:CB165"/>
    <mergeCell ref="E167:CB167"/>
    <mergeCell ref="A168:D168"/>
    <mergeCell ref="A182:BX182"/>
    <mergeCell ref="A185:CD185"/>
    <mergeCell ref="A150:D150"/>
    <mergeCell ref="CC156:CF156"/>
    <mergeCell ref="S133:AL133"/>
    <mergeCell ref="E148:CB148"/>
    <mergeCell ref="CC148:CF148"/>
    <mergeCell ref="E149:CB149"/>
    <mergeCell ref="CC149:CF149"/>
    <mergeCell ref="BI134:BK134"/>
    <mergeCell ref="AQ135:BC137"/>
    <mergeCell ref="AQ134:BC134"/>
    <mergeCell ref="CC125:CF125"/>
    <mergeCell ref="BU125:BW125"/>
    <mergeCell ref="AN125:AO125"/>
    <mergeCell ref="AP125:AQ125"/>
    <mergeCell ref="BL134:CF137"/>
    <mergeCell ref="CC146:CF146"/>
    <mergeCell ref="CA91:CB91"/>
    <mergeCell ref="AM128:AP128"/>
    <mergeCell ref="AX122:AY122"/>
    <mergeCell ref="AZ122:BB122"/>
    <mergeCell ref="BC122:BE122"/>
    <mergeCell ref="CA95:CB95"/>
    <mergeCell ref="AP118:AQ118"/>
    <mergeCell ref="B117:S117"/>
    <mergeCell ref="BI121:BK121"/>
    <mergeCell ref="BL121:BN121"/>
    <mergeCell ref="AX121:AY121"/>
    <mergeCell ref="AZ121:BB121"/>
    <mergeCell ref="BX125:BZ125"/>
    <mergeCell ref="T116:U116"/>
    <mergeCell ref="BO122:BQ122"/>
    <mergeCell ref="B116:S116"/>
    <mergeCell ref="T117:U117"/>
    <mergeCell ref="AL94:AM94"/>
    <mergeCell ref="AN94:AO94"/>
    <mergeCell ref="B97:S97"/>
    <mergeCell ref="T97:U97"/>
    <mergeCell ref="AL97:AM97"/>
    <mergeCell ref="AT96:AU96"/>
    <mergeCell ref="T98:U98"/>
    <mergeCell ref="AL98:AM98"/>
    <mergeCell ref="AN98:AO98"/>
    <mergeCell ref="AT98:AU98"/>
    <mergeCell ref="AT110:AU110"/>
    <mergeCell ref="AV110:AW110"/>
    <mergeCell ref="B98:S98"/>
    <mergeCell ref="T111:U111"/>
    <mergeCell ref="BD135:BF137"/>
    <mergeCell ref="BG135:BH137"/>
    <mergeCell ref="BI135:BK137"/>
    <mergeCell ref="BF125:BH125"/>
    <mergeCell ref="L128:R128"/>
    <mergeCell ref="BI131:BK132"/>
    <mergeCell ref="AQ131:BC132"/>
    <mergeCell ref="S131:AL131"/>
    <mergeCell ref="AM132:AP132"/>
    <mergeCell ref="BI128:BK128"/>
    <mergeCell ref="S128:AL128"/>
    <mergeCell ref="AQ133:BC133"/>
    <mergeCell ref="AM131:AP131"/>
    <mergeCell ref="AM133:AP133"/>
    <mergeCell ref="AM137:AP137"/>
    <mergeCell ref="AP120:AQ120"/>
    <mergeCell ref="AN111:AO111"/>
    <mergeCell ref="B114:S114"/>
    <mergeCell ref="AP89:AQ89"/>
    <mergeCell ref="AR89:AS89"/>
    <mergeCell ref="AT89:AU89"/>
    <mergeCell ref="CA96:CB96"/>
    <mergeCell ref="AV94:AW94"/>
    <mergeCell ref="B96:S96"/>
    <mergeCell ref="T96:U96"/>
    <mergeCell ref="CA97:CB97"/>
    <mergeCell ref="AV89:AW89"/>
    <mergeCell ref="B90:S90"/>
    <mergeCell ref="T90:U90"/>
    <mergeCell ref="AL96:AM96"/>
    <mergeCell ref="AN96:AO96"/>
    <mergeCell ref="B95:S95"/>
    <mergeCell ref="T95:U95"/>
    <mergeCell ref="AL95:AM95"/>
    <mergeCell ref="AN95:AO95"/>
    <mergeCell ref="T91:U91"/>
    <mergeCell ref="B93:S93"/>
    <mergeCell ref="T93:U93"/>
    <mergeCell ref="AR92:AS92"/>
    <mergeCell ref="AN91:AO91"/>
    <mergeCell ref="AP91:AQ91"/>
    <mergeCell ref="AR91:AS91"/>
    <mergeCell ref="AT91:AU91"/>
    <mergeCell ref="AV91:AW91"/>
    <mergeCell ref="AR95:AS95"/>
    <mergeCell ref="B91:S91"/>
    <mergeCell ref="AL91:AM91"/>
    <mergeCell ref="AX96:AY96"/>
    <mergeCell ref="B94:S94"/>
    <mergeCell ref="T94:U94"/>
    <mergeCell ref="T86:U86"/>
    <mergeCell ref="AL86:AM86"/>
    <mergeCell ref="AV84:AW84"/>
    <mergeCell ref="AX84:AY84"/>
    <mergeCell ref="B83:S83"/>
    <mergeCell ref="T84:U84"/>
    <mergeCell ref="AL84:AM84"/>
    <mergeCell ref="AN84:AO84"/>
    <mergeCell ref="B82:S82"/>
    <mergeCell ref="T82:U82"/>
    <mergeCell ref="AT84:AU84"/>
    <mergeCell ref="B84:S84"/>
    <mergeCell ref="AR81:AS81"/>
    <mergeCell ref="AT81:AU81"/>
    <mergeCell ref="AV81:AW81"/>
    <mergeCell ref="AX81:AY81"/>
    <mergeCell ref="AP86:AQ86"/>
    <mergeCell ref="AR86:AS86"/>
    <mergeCell ref="AN86:AO86"/>
    <mergeCell ref="AT85:AU85"/>
    <mergeCell ref="AV85:AW85"/>
    <mergeCell ref="CC85:CF85"/>
    <mergeCell ref="CC87:CF87"/>
    <mergeCell ref="AV88:AW88"/>
    <mergeCell ref="CA88:CB88"/>
    <mergeCell ref="CC88:CF88"/>
    <mergeCell ref="AX87:AY87"/>
    <mergeCell ref="CA87:CB87"/>
    <mergeCell ref="B81:S81"/>
    <mergeCell ref="T81:U81"/>
    <mergeCell ref="AL81:AM81"/>
    <mergeCell ref="AN81:AO81"/>
    <mergeCell ref="AP81:AQ81"/>
    <mergeCell ref="B88:S88"/>
    <mergeCell ref="AL90:AM90"/>
    <mergeCell ref="AN90:AO90"/>
    <mergeCell ref="AP90:AQ90"/>
    <mergeCell ref="B89:S89"/>
    <mergeCell ref="T89:U89"/>
    <mergeCell ref="AT87:AU87"/>
    <mergeCell ref="T88:U88"/>
    <mergeCell ref="B87:S87"/>
    <mergeCell ref="T87:U87"/>
    <mergeCell ref="AL87:AM87"/>
    <mergeCell ref="AN87:AO87"/>
    <mergeCell ref="AP87:AQ87"/>
    <mergeCell ref="T83:U83"/>
    <mergeCell ref="AL83:AM83"/>
    <mergeCell ref="AN83:AO83"/>
    <mergeCell ref="AP83:AQ83"/>
    <mergeCell ref="AR83:AS83"/>
    <mergeCell ref="AT83:AU83"/>
    <mergeCell ref="AV83:AW83"/>
    <mergeCell ref="AV78:AW78"/>
    <mergeCell ref="AX78:AY78"/>
    <mergeCell ref="CA78:CB78"/>
    <mergeCell ref="CC78:CF78"/>
    <mergeCell ref="B79:S79"/>
    <mergeCell ref="T79:U79"/>
    <mergeCell ref="AL79:AM79"/>
    <mergeCell ref="AN79:AO79"/>
    <mergeCell ref="AP79:AQ79"/>
    <mergeCell ref="AR79:AS79"/>
    <mergeCell ref="AT79:AU79"/>
    <mergeCell ref="AV79:AW79"/>
    <mergeCell ref="CC79:CF79"/>
    <mergeCell ref="AL80:AM80"/>
    <mergeCell ref="AX83:AY83"/>
    <mergeCell ref="AX82:AY82"/>
    <mergeCell ref="CC93:CF93"/>
    <mergeCell ref="CC92:CF92"/>
    <mergeCell ref="AL88:AM88"/>
    <mergeCell ref="AN88:AO88"/>
    <mergeCell ref="AL93:AM93"/>
    <mergeCell ref="AN93:AO93"/>
    <mergeCell ref="AP93:AQ93"/>
    <mergeCell ref="AR93:AS93"/>
    <mergeCell ref="AT93:AU93"/>
    <mergeCell ref="AV93:AW93"/>
    <mergeCell ref="AX93:AY93"/>
    <mergeCell ref="AL82:AM82"/>
    <mergeCell ref="AN82:AO82"/>
    <mergeCell ref="AP82:AQ82"/>
    <mergeCell ref="AR82:AS82"/>
    <mergeCell ref="AT82:AU82"/>
    <mergeCell ref="CC77:CF77"/>
    <mergeCell ref="B74:S74"/>
    <mergeCell ref="T74:U74"/>
    <mergeCell ref="AL74:AM74"/>
    <mergeCell ref="AN74:AO74"/>
    <mergeCell ref="AP74:AQ74"/>
    <mergeCell ref="AR74:AS74"/>
    <mergeCell ref="AT74:AU74"/>
    <mergeCell ref="AV74:AW74"/>
    <mergeCell ref="AX74:AY74"/>
    <mergeCell ref="CA74:CB74"/>
    <mergeCell ref="CC74:CF74"/>
    <mergeCell ref="B76:S76"/>
    <mergeCell ref="T76:U76"/>
    <mergeCell ref="AL76:AM76"/>
    <mergeCell ref="AN76:AO76"/>
    <mergeCell ref="AP76:AQ76"/>
    <mergeCell ref="AX75:AY75"/>
    <mergeCell ref="CA75:CB75"/>
    <mergeCell ref="CC76:CF76"/>
    <mergeCell ref="AR76:AS76"/>
    <mergeCell ref="AT76:AU76"/>
    <mergeCell ref="CA77:CB77"/>
    <mergeCell ref="T64:U64"/>
    <mergeCell ref="AL64:AM64"/>
    <mergeCell ref="AN64:AO64"/>
    <mergeCell ref="AP64:AQ64"/>
    <mergeCell ref="AR64:AS64"/>
    <mergeCell ref="AT64:AU64"/>
    <mergeCell ref="AV64:AW64"/>
    <mergeCell ref="AX64:AY64"/>
    <mergeCell ref="CA64:CB64"/>
    <mergeCell ref="CC64:CF64"/>
    <mergeCell ref="B66:S66"/>
    <mergeCell ref="AR65:AS65"/>
    <mergeCell ref="AT65:AU65"/>
    <mergeCell ref="AV65:AW65"/>
    <mergeCell ref="AX65:AY65"/>
    <mergeCell ref="AV66:AW66"/>
    <mergeCell ref="AX66:AY66"/>
    <mergeCell ref="CA66:CB66"/>
    <mergeCell ref="B64:S64"/>
    <mergeCell ref="T66:U66"/>
    <mergeCell ref="AL66:AM66"/>
    <mergeCell ref="AN66:AO66"/>
    <mergeCell ref="AP66:AQ66"/>
    <mergeCell ref="AR66:AS66"/>
    <mergeCell ref="AT66:AU66"/>
    <mergeCell ref="AV59:AW59"/>
    <mergeCell ref="AX59:AY59"/>
    <mergeCell ref="CA59:CB59"/>
    <mergeCell ref="CC59:CF59"/>
    <mergeCell ref="B63:S63"/>
    <mergeCell ref="T63:U63"/>
    <mergeCell ref="AL63:AM63"/>
    <mergeCell ref="AN63:AO63"/>
    <mergeCell ref="AP63:AQ63"/>
    <mergeCell ref="AR63:AS63"/>
    <mergeCell ref="AT63:AU63"/>
    <mergeCell ref="AV63:AW63"/>
    <mergeCell ref="AX63:AY63"/>
    <mergeCell ref="CA63:CB63"/>
    <mergeCell ref="B62:S62"/>
    <mergeCell ref="T62:U62"/>
    <mergeCell ref="AL62:AM62"/>
    <mergeCell ref="AN62:AO62"/>
    <mergeCell ref="AP62:AQ62"/>
    <mergeCell ref="AR62:AS62"/>
    <mergeCell ref="AT62:AU62"/>
    <mergeCell ref="AV62:AW62"/>
    <mergeCell ref="AX62:AY62"/>
    <mergeCell ref="CA62:CB62"/>
    <mergeCell ref="AV60:AW60"/>
    <mergeCell ref="AX60:AY60"/>
    <mergeCell ref="CA60:CB60"/>
    <mergeCell ref="CC60:CF60"/>
    <mergeCell ref="B61:S61"/>
    <mergeCell ref="T61:U61"/>
    <mergeCell ref="AL61:AM61"/>
    <mergeCell ref="AN61:AO61"/>
    <mergeCell ref="CA56:CB56"/>
    <mergeCell ref="CC56:CF56"/>
    <mergeCell ref="B57:S57"/>
    <mergeCell ref="T57:U57"/>
    <mergeCell ref="AL57:AM57"/>
    <mergeCell ref="AN57:AO57"/>
    <mergeCell ref="AP57:AQ57"/>
    <mergeCell ref="AR57:AS57"/>
    <mergeCell ref="AT57:AU57"/>
    <mergeCell ref="AV57:AW57"/>
    <mergeCell ref="AX57:AY57"/>
    <mergeCell ref="CA57:CB57"/>
    <mergeCell ref="CC57:CF57"/>
    <mergeCell ref="CC62:CF62"/>
    <mergeCell ref="B58:S58"/>
    <mergeCell ref="T58:U58"/>
    <mergeCell ref="AL58:AM58"/>
    <mergeCell ref="AN58:AO58"/>
    <mergeCell ref="AP58:AQ58"/>
    <mergeCell ref="AR58:AS58"/>
    <mergeCell ref="AT58:AU58"/>
    <mergeCell ref="AV58:AW58"/>
    <mergeCell ref="AX58:AY58"/>
    <mergeCell ref="CA58:CB58"/>
    <mergeCell ref="CC58:CF58"/>
    <mergeCell ref="B59:S59"/>
    <mergeCell ref="T59:U59"/>
    <mergeCell ref="AL59:AM59"/>
    <mergeCell ref="AN59:AO59"/>
    <mergeCell ref="AP59:AQ59"/>
    <mergeCell ref="AR59:AS59"/>
    <mergeCell ref="AT59:AU59"/>
    <mergeCell ref="CC44:CF44"/>
    <mergeCell ref="T53:U53"/>
    <mergeCell ref="AL53:AM53"/>
    <mergeCell ref="AN53:AO53"/>
    <mergeCell ref="AP53:AQ53"/>
    <mergeCell ref="AR53:AS53"/>
    <mergeCell ref="AT53:AU53"/>
    <mergeCell ref="AV53:AW53"/>
    <mergeCell ref="AX53:AY53"/>
    <mergeCell ref="CA53:CB53"/>
    <mergeCell ref="CC53:CF53"/>
    <mergeCell ref="AR54:AS54"/>
    <mergeCell ref="AT54:AU54"/>
    <mergeCell ref="AV54:AW54"/>
    <mergeCell ref="AX54:AY54"/>
    <mergeCell ref="CC54:CF54"/>
    <mergeCell ref="B54:S54"/>
    <mergeCell ref="T54:U54"/>
    <mergeCell ref="AL54:AM54"/>
    <mergeCell ref="AN54:AO54"/>
    <mergeCell ref="AP54:AQ54"/>
    <mergeCell ref="CA54:CB54"/>
    <mergeCell ref="AR48:AS48"/>
    <mergeCell ref="AT48:AU48"/>
    <mergeCell ref="AV48:AW48"/>
    <mergeCell ref="CA48:CB48"/>
    <mergeCell ref="CC48:CF48"/>
    <mergeCell ref="CA44:CB44"/>
    <mergeCell ref="CA45:CB45"/>
    <mergeCell ref="B53:S53"/>
    <mergeCell ref="AR47:AS47"/>
    <mergeCell ref="AT47:AU47"/>
    <mergeCell ref="AR18:AT18"/>
    <mergeCell ref="AL38:AM38"/>
    <mergeCell ref="AN38:AO38"/>
    <mergeCell ref="AP38:AQ38"/>
    <mergeCell ref="AR38:AS38"/>
    <mergeCell ref="AT38:AU38"/>
    <mergeCell ref="AR41:AS41"/>
    <mergeCell ref="AT41:AU41"/>
    <mergeCell ref="AV41:AW41"/>
    <mergeCell ref="AX41:AY41"/>
    <mergeCell ref="CC45:CF45"/>
    <mergeCell ref="CA39:CB39"/>
    <mergeCell ref="CC39:CF39"/>
    <mergeCell ref="B39:S39"/>
    <mergeCell ref="B43:S43"/>
    <mergeCell ref="T43:U43"/>
    <mergeCell ref="AL43:AM43"/>
    <mergeCell ref="AN43:AO43"/>
    <mergeCell ref="AP43:AQ43"/>
    <mergeCell ref="AR43:AS43"/>
    <mergeCell ref="AT43:AU43"/>
    <mergeCell ref="AV43:AW43"/>
    <mergeCell ref="AX43:AY43"/>
    <mergeCell ref="CA43:CB43"/>
    <mergeCell ref="CC43:CF43"/>
    <mergeCell ref="B44:S44"/>
    <mergeCell ref="T44:U44"/>
    <mergeCell ref="AL44:AM44"/>
    <mergeCell ref="AN44:AO44"/>
    <mergeCell ref="AP44:AQ44"/>
    <mergeCell ref="AR44:AS44"/>
    <mergeCell ref="AT44:AU44"/>
    <mergeCell ref="CA41:CB41"/>
    <mergeCell ref="CC41:CF41"/>
    <mergeCell ref="CC42:CF42"/>
    <mergeCell ref="B41:S41"/>
    <mergeCell ref="T41:U41"/>
    <mergeCell ref="AL41:AM41"/>
    <mergeCell ref="AN41:AO41"/>
    <mergeCell ref="AP41:AQ41"/>
    <mergeCell ref="AZ35:BB35"/>
    <mergeCell ref="CC38:CF38"/>
    <mergeCell ref="B40:S40"/>
    <mergeCell ref="T40:U40"/>
    <mergeCell ref="AL40:AM40"/>
    <mergeCell ref="AN40:AO40"/>
    <mergeCell ref="AP40:AQ40"/>
    <mergeCell ref="AR40:AS40"/>
    <mergeCell ref="AT40:AU40"/>
    <mergeCell ref="AV40:AW40"/>
    <mergeCell ref="AX40:AY40"/>
    <mergeCell ref="CA40:CB40"/>
    <mergeCell ref="CC40:CF40"/>
    <mergeCell ref="AV39:AW39"/>
    <mergeCell ref="CA38:CB38"/>
    <mergeCell ref="AX35:AY36"/>
    <mergeCell ref="AT39:AU39"/>
    <mergeCell ref="AR37:AS37"/>
    <mergeCell ref="AX39:AY39"/>
    <mergeCell ref="CA42:CB42"/>
    <mergeCell ref="BU35:BW35"/>
    <mergeCell ref="BX35:BZ35"/>
    <mergeCell ref="AV35:AW36"/>
    <mergeCell ref="AT37:AU37"/>
    <mergeCell ref="K1:BQ1"/>
    <mergeCell ref="K3:BR3"/>
    <mergeCell ref="M9:BQ9"/>
    <mergeCell ref="L6:BR6"/>
    <mergeCell ref="U13:BJ13"/>
    <mergeCell ref="BQ18:BS18"/>
    <mergeCell ref="CB18:CB19"/>
    <mergeCell ref="CC18:CC19"/>
    <mergeCell ref="CD18:CD19"/>
    <mergeCell ref="CE18:CE19"/>
    <mergeCell ref="CF18:CF19"/>
    <mergeCell ref="J5:BN5"/>
    <mergeCell ref="AM11:BH11"/>
    <mergeCell ref="BT2:CF2"/>
    <mergeCell ref="AC12:BC12"/>
    <mergeCell ref="B37:S37"/>
    <mergeCell ref="T37:U37"/>
    <mergeCell ref="O18:R18"/>
    <mergeCell ref="AL37:AM37"/>
    <mergeCell ref="BH18:BK18"/>
    <mergeCell ref="BL18:BO18"/>
    <mergeCell ref="S18:AL18"/>
    <mergeCell ref="F18:I18"/>
    <mergeCell ref="B20:E20"/>
    <mergeCell ref="K18:M18"/>
    <mergeCell ref="BF35:BH35"/>
    <mergeCell ref="BI35:BK35"/>
    <mergeCell ref="BL35:BN35"/>
    <mergeCell ref="CA33:CB36"/>
    <mergeCell ref="BC33:BZ33"/>
    <mergeCell ref="BO34:BT34"/>
    <mergeCell ref="BU34:BZ34"/>
    <mergeCell ref="A33:A36"/>
    <mergeCell ref="B33:S36"/>
    <mergeCell ref="T33:U36"/>
    <mergeCell ref="AL33:AM36"/>
    <mergeCell ref="AN33:AY33"/>
    <mergeCell ref="A18:A19"/>
    <mergeCell ref="B18:E18"/>
    <mergeCell ref="CC33:CF36"/>
    <mergeCell ref="AN34:AO36"/>
    <mergeCell ref="AP34:AQ36"/>
    <mergeCell ref="AR34:AY34"/>
    <mergeCell ref="BC34:BH34"/>
    <mergeCell ref="AP97:AQ97"/>
    <mergeCell ref="T38:U38"/>
    <mergeCell ref="AV18:AY18"/>
    <mergeCell ref="BD18:BF18"/>
    <mergeCell ref="AN18:AP18"/>
    <mergeCell ref="BI34:BN34"/>
    <mergeCell ref="BU18:BX18"/>
    <mergeCell ref="BY18:BY19"/>
    <mergeCell ref="BZ18:BZ19"/>
    <mergeCell ref="CA18:CA19"/>
    <mergeCell ref="BO35:BQ35"/>
    <mergeCell ref="BR35:BT35"/>
    <mergeCell ref="AT35:AU36"/>
    <mergeCell ref="AX37:AY37"/>
    <mergeCell ref="CA37:CB37"/>
    <mergeCell ref="CC37:CF37"/>
    <mergeCell ref="BC35:BE35"/>
    <mergeCell ref="AV38:AW38"/>
    <mergeCell ref="AV37:AW37"/>
    <mergeCell ref="AP37:AQ37"/>
    <mergeCell ref="AR35:AS36"/>
    <mergeCell ref="B38:S38"/>
    <mergeCell ref="AN37:AO37"/>
    <mergeCell ref="B42:S42"/>
    <mergeCell ref="T42:U42"/>
    <mergeCell ref="AL42:AM42"/>
    <mergeCell ref="AN42:AO42"/>
    <mergeCell ref="AP42:AQ42"/>
    <mergeCell ref="AR42:AS42"/>
    <mergeCell ref="AT42:AU42"/>
    <mergeCell ref="AV42:AW42"/>
    <mergeCell ref="AX42:AY42"/>
    <mergeCell ref="AX44:AY44"/>
    <mergeCell ref="T45:U45"/>
    <mergeCell ref="AL45:AM45"/>
    <mergeCell ref="AN45:AO45"/>
    <mergeCell ref="AX38:AY38"/>
    <mergeCell ref="AV44:AW44"/>
    <mergeCell ref="AP45:AQ45"/>
    <mergeCell ref="AR45:AS45"/>
    <mergeCell ref="AT45:AU45"/>
    <mergeCell ref="AV45:AW45"/>
    <mergeCell ref="AX45:AY45"/>
    <mergeCell ref="T39:U39"/>
    <mergeCell ref="AL39:AM39"/>
    <mergeCell ref="AN39:AO39"/>
    <mergeCell ref="AP39:AQ39"/>
    <mergeCell ref="AR39:AS39"/>
    <mergeCell ref="AX48:AY48"/>
    <mergeCell ref="B45:S45"/>
    <mergeCell ref="B56:S56"/>
    <mergeCell ref="T56:U56"/>
    <mergeCell ref="AL56:AM56"/>
    <mergeCell ref="AN56:AO56"/>
    <mergeCell ref="AP56:AQ56"/>
    <mergeCell ref="B46:S46"/>
    <mergeCell ref="T46:U46"/>
    <mergeCell ref="AL46:AM46"/>
    <mergeCell ref="AN46:AO46"/>
    <mergeCell ref="AP46:AQ46"/>
    <mergeCell ref="AR46:AS46"/>
    <mergeCell ref="AT46:AU46"/>
    <mergeCell ref="AV46:AW46"/>
    <mergeCell ref="AX46:AY46"/>
    <mergeCell ref="T48:U48"/>
    <mergeCell ref="AL48:AM48"/>
    <mergeCell ref="AR56:AS56"/>
    <mergeCell ref="AT56:AU56"/>
    <mergeCell ref="AV56:AW56"/>
    <mergeCell ref="AX56:AY56"/>
    <mergeCell ref="B55:S55"/>
    <mergeCell ref="T55:U55"/>
    <mergeCell ref="AL55:AM55"/>
    <mergeCell ref="AN55:AO55"/>
    <mergeCell ref="AP55:AQ55"/>
    <mergeCell ref="AR55:AS55"/>
    <mergeCell ref="AT55:AU55"/>
    <mergeCell ref="AV55:AW55"/>
    <mergeCell ref="AX55:AY55"/>
    <mergeCell ref="B70:S70"/>
    <mergeCell ref="AX76:AY76"/>
    <mergeCell ref="B75:S75"/>
    <mergeCell ref="T75:U75"/>
    <mergeCell ref="AL75:AM75"/>
    <mergeCell ref="AN75:AO75"/>
    <mergeCell ref="AN80:AO80"/>
    <mergeCell ref="AP80:AQ80"/>
    <mergeCell ref="B77:S77"/>
    <mergeCell ref="T77:U77"/>
    <mergeCell ref="AL77:AM77"/>
    <mergeCell ref="AN77:AO77"/>
    <mergeCell ref="AP77:AQ77"/>
    <mergeCell ref="AR77:AS77"/>
    <mergeCell ref="AT77:AU77"/>
    <mergeCell ref="AV77:AW77"/>
    <mergeCell ref="AX77:AY77"/>
    <mergeCell ref="B78:S78"/>
    <mergeCell ref="T78:U78"/>
    <mergeCell ref="AL78:AM78"/>
    <mergeCell ref="AN78:AO78"/>
    <mergeCell ref="AP78:AQ78"/>
    <mergeCell ref="AR78:AS78"/>
    <mergeCell ref="AV72:AW72"/>
    <mergeCell ref="AX72:AY72"/>
    <mergeCell ref="B73:S73"/>
    <mergeCell ref="T73:U73"/>
    <mergeCell ref="AL73:AM73"/>
    <mergeCell ref="AN73:AO73"/>
    <mergeCell ref="AP73:AQ73"/>
    <mergeCell ref="AR73:AS73"/>
    <mergeCell ref="AT73:AU73"/>
    <mergeCell ref="AX79:AY79"/>
    <mergeCell ref="CA79:CB79"/>
    <mergeCell ref="B80:S80"/>
    <mergeCell ref="T80:U80"/>
    <mergeCell ref="CC158:CF158"/>
    <mergeCell ref="A174:BG174"/>
    <mergeCell ref="A151:D151"/>
    <mergeCell ref="A152:D152"/>
    <mergeCell ref="E151:CB151"/>
    <mergeCell ref="A141:D141"/>
    <mergeCell ref="E141:CB141"/>
    <mergeCell ref="CC141:CF141"/>
    <mergeCell ref="A142:D142"/>
    <mergeCell ref="E142:CB142"/>
    <mergeCell ref="CC142:CF142"/>
    <mergeCell ref="A143:D143"/>
    <mergeCell ref="E143:CB143"/>
    <mergeCell ref="CC143:CF143"/>
    <mergeCell ref="A144:D144"/>
    <mergeCell ref="E144:CB144"/>
    <mergeCell ref="T85:U85"/>
    <mergeCell ref="AL85:AM85"/>
    <mergeCell ref="AN85:AO85"/>
    <mergeCell ref="AP85:AQ85"/>
    <mergeCell ref="AR85:AS85"/>
    <mergeCell ref="CC147:CF147"/>
    <mergeCell ref="A155:D155"/>
    <mergeCell ref="AN120:AO120"/>
    <mergeCell ref="AV92:AW92"/>
    <mergeCell ref="AX92:AY92"/>
    <mergeCell ref="AP92:AQ92"/>
    <mergeCell ref="CA82:CB82"/>
    <mergeCell ref="CC115:CF116"/>
    <mergeCell ref="BL129:CF133"/>
    <mergeCell ref="CC151:CF151"/>
    <mergeCell ref="CC152:CF152"/>
    <mergeCell ref="BL127:CF127"/>
    <mergeCell ref="A127:AP127"/>
    <mergeCell ref="AQ128:BC128"/>
    <mergeCell ref="CA125:CB125"/>
    <mergeCell ref="AR125:AS125"/>
    <mergeCell ref="BI123:BK123"/>
    <mergeCell ref="S134:AL134"/>
    <mergeCell ref="L129:R130"/>
    <mergeCell ref="A122:AM122"/>
    <mergeCell ref="AN118:AO118"/>
    <mergeCell ref="E152:CB152"/>
    <mergeCell ref="BD133:BF133"/>
    <mergeCell ref="E150:BY150"/>
    <mergeCell ref="CC150:CF150"/>
    <mergeCell ref="S135:AL136"/>
    <mergeCell ref="AM135:AP136"/>
    <mergeCell ref="BD134:BF134"/>
    <mergeCell ref="E140:CB140"/>
    <mergeCell ref="BO123:BQ123"/>
    <mergeCell ref="BC125:BE125"/>
    <mergeCell ref="CA123:CB123"/>
    <mergeCell ref="L134:R134"/>
    <mergeCell ref="BG134:BH134"/>
    <mergeCell ref="A132:K133"/>
    <mergeCell ref="BC123:BE123"/>
    <mergeCell ref="BF123:BH123"/>
    <mergeCell ref="A128:K128"/>
    <mergeCell ref="A125:AM125"/>
    <mergeCell ref="CA80:CB80"/>
    <mergeCell ref="A160:D160"/>
    <mergeCell ref="E160:CB160"/>
    <mergeCell ref="AN97:AO97"/>
    <mergeCell ref="A145:D145"/>
    <mergeCell ref="E145:CB145"/>
    <mergeCell ref="A146:D146"/>
    <mergeCell ref="E146:CB146"/>
    <mergeCell ref="AV98:AW98"/>
    <mergeCell ref="AP110:AQ110"/>
    <mergeCell ref="CA98:CB98"/>
    <mergeCell ref="T113:U113"/>
    <mergeCell ref="AL111:AM111"/>
    <mergeCell ref="AL110:AM110"/>
    <mergeCell ref="AN110:AO110"/>
    <mergeCell ref="B113:S113"/>
    <mergeCell ref="A147:D147"/>
    <mergeCell ref="E147:CB147"/>
    <mergeCell ref="AR90:AS90"/>
    <mergeCell ref="AR88:AS88"/>
    <mergeCell ref="AT88:AU88"/>
    <mergeCell ref="AL89:AM89"/>
    <mergeCell ref="AN89:AO89"/>
    <mergeCell ref="T112:U112"/>
    <mergeCell ref="A158:D158"/>
    <mergeCell ref="E158:CB158"/>
    <mergeCell ref="AP84:AQ84"/>
    <mergeCell ref="AR84:AS84"/>
    <mergeCell ref="AT92:AU92"/>
    <mergeCell ref="AV80:AW80"/>
    <mergeCell ref="AX80:AY80"/>
    <mergeCell ref="B86:S86"/>
    <mergeCell ref="AV73:AW73"/>
    <mergeCell ref="AX73:AY73"/>
    <mergeCell ref="CA73:CB73"/>
    <mergeCell ref="AP75:AQ75"/>
    <mergeCell ref="AR75:AS75"/>
    <mergeCell ref="B110:S110"/>
    <mergeCell ref="T110:U110"/>
    <mergeCell ref="AP98:AQ98"/>
    <mergeCell ref="A163:D163"/>
    <mergeCell ref="A148:D148"/>
    <mergeCell ref="A149:D149"/>
    <mergeCell ref="A161:D161"/>
    <mergeCell ref="AP70:AQ70"/>
    <mergeCell ref="AR70:AS70"/>
    <mergeCell ref="AT70:AU70"/>
    <mergeCell ref="B72:S72"/>
    <mergeCell ref="T72:U72"/>
    <mergeCell ref="AL72:AM72"/>
    <mergeCell ref="AN72:AO72"/>
    <mergeCell ref="AP72:AQ72"/>
    <mergeCell ref="AR72:AS72"/>
    <mergeCell ref="AT72:AU72"/>
    <mergeCell ref="T70:U70"/>
    <mergeCell ref="AN70:AO70"/>
    <mergeCell ref="T71:U71"/>
    <mergeCell ref="AT78:AU78"/>
    <mergeCell ref="AT80:AU80"/>
    <mergeCell ref="AR87:AS87"/>
    <mergeCell ref="B92:S92"/>
    <mergeCell ref="T92:U92"/>
    <mergeCell ref="AL92:AM92"/>
    <mergeCell ref="AN92:AO92"/>
    <mergeCell ref="E168:CB168"/>
    <mergeCell ref="CC167:CF167"/>
    <mergeCell ref="A156:D156"/>
    <mergeCell ref="E156:CB156"/>
    <mergeCell ref="A162:D162"/>
    <mergeCell ref="A164:D164"/>
    <mergeCell ref="E164:CB164"/>
    <mergeCell ref="CC164:CF164"/>
    <mergeCell ref="E154:CB154"/>
    <mergeCell ref="A167:D167"/>
    <mergeCell ref="CC161:CF161"/>
    <mergeCell ref="CC159:CF159"/>
    <mergeCell ref="A175:BG175"/>
    <mergeCell ref="CC168:CF168"/>
    <mergeCell ref="A179:BK179"/>
    <mergeCell ref="E159:CB159"/>
    <mergeCell ref="AN69:AO69"/>
    <mergeCell ref="AP69:AQ69"/>
    <mergeCell ref="AV69:AW69"/>
    <mergeCell ref="AX69:AY69"/>
    <mergeCell ref="CC72:CF72"/>
    <mergeCell ref="CA69:CB69"/>
    <mergeCell ref="CC69:CF69"/>
    <mergeCell ref="CC165:CF165"/>
    <mergeCell ref="E163:CB163"/>
    <mergeCell ref="CC162:CF162"/>
    <mergeCell ref="CC163:CF163"/>
    <mergeCell ref="E161:CB161"/>
    <mergeCell ref="CC160:CF160"/>
    <mergeCell ref="CC144:CF144"/>
    <mergeCell ref="CC145:CF145"/>
    <mergeCell ref="CC154:CF154"/>
    <mergeCell ref="CA46:CB46"/>
    <mergeCell ref="CC46:CF46"/>
    <mergeCell ref="B47:S47"/>
    <mergeCell ref="T47:U47"/>
    <mergeCell ref="AL47:AM47"/>
    <mergeCell ref="AN47:AO47"/>
    <mergeCell ref="AP47:AQ47"/>
    <mergeCell ref="AV47:AW47"/>
    <mergeCell ref="AX47:AY47"/>
    <mergeCell ref="CA47:CB47"/>
    <mergeCell ref="CC47:CF47"/>
    <mergeCell ref="B48:S48"/>
    <mergeCell ref="AN48:AO48"/>
    <mergeCell ref="AP48:AQ48"/>
    <mergeCell ref="T69:U69"/>
    <mergeCell ref="AL69:AM69"/>
    <mergeCell ref="A181:CC181"/>
    <mergeCell ref="A169:D169"/>
    <mergeCell ref="E169:CB169"/>
    <mergeCell ref="CC169:CF169"/>
    <mergeCell ref="A139:CF139"/>
    <mergeCell ref="A173:CF173"/>
    <mergeCell ref="A176:BH176"/>
    <mergeCell ref="A177:BE177"/>
    <mergeCell ref="A178:BK178"/>
    <mergeCell ref="CC140:CF140"/>
    <mergeCell ref="A140:D140"/>
    <mergeCell ref="E155:CB155"/>
    <mergeCell ref="CC155:CF155"/>
    <mergeCell ref="A157:D157"/>
    <mergeCell ref="E157:CB157"/>
    <mergeCell ref="A154:D154"/>
    <mergeCell ref="A166:D166"/>
    <mergeCell ref="E166:CB166"/>
    <mergeCell ref="CC166:CF166"/>
    <mergeCell ref="B67:S67"/>
    <mergeCell ref="T67:U67"/>
    <mergeCell ref="AL67:AM67"/>
    <mergeCell ref="AN67:AO67"/>
    <mergeCell ref="AP67:AQ67"/>
    <mergeCell ref="AR67:AS67"/>
    <mergeCell ref="AT67:AU67"/>
    <mergeCell ref="AV67:AW67"/>
    <mergeCell ref="AX67:AY67"/>
    <mergeCell ref="CA67:CB67"/>
    <mergeCell ref="CC66:CF67"/>
    <mergeCell ref="B69:S69"/>
    <mergeCell ref="AR69:AS69"/>
    <mergeCell ref="AT69:AU69"/>
    <mergeCell ref="AV70:AW70"/>
    <mergeCell ref="AX70:AY70"/>
    <mergeCell ref="CA70:CB70"/>
    <mergeCell ref="CA72:CB72"/>
    <mergeCell ref="AV76:AW76"/>
    <mergeCell ref="AT75:AU75"/>
    <mergeCell ref="AV75:AW75"/>
    <mergeCell ref="CC157:CF157"/>
    <mergeCell ref="CC98:CF98"/>
    <mergeCell ref="AT113:AU113"/>
    <mergeCell ref="AV113:AW113"/>
    <mergeCell ref="AL113:AM113"/>
    <mergeCell ref="AN113:AO113"/>
    <mergeCell ref="AP113:AQ113"/>
    <mergeCell ref="AL112:AM112"/>
  </mergeCells>
  <printOptions horizontalCentered="1"/>
  <pageMargins left="0.11811023622047245" right="0" top="0.31496062992125984" bottom="0" header="0.11811023622047245" footer="0.11811023622047245"/>
  <pageSetup paperSize="8" scale="19" fitToHeight="0" orientation="landscape" r:id="rId1"/>
  <rowBreaks count="3" manualBreakCount="3">
    <brk id="48" max="83" man="1"/>
    <brk id="104" max="83" man="1"/>
    <brk id="152" max="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ПИЛЧС(М) (итогов)</vt:lpstr>
      <vt:lpstr>Учебный план ПИЛЧС(М) (итогов)</vt:lpstr>
      <vt:lpstr>'График ПИЛЧС(М) (итогов)'!Область_печати</vt:lpstr>
      <vt:lpstr>'Учебный план ПИЛЧС(М) (итогов)'!Область_печати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Mishkov</cp:lastModifiedBy>
  <cp:lastPrinted>2021-07-07T14:10:31Z</cp:lastPrinted>
  <dcterms:created xsi:type="dcterms:W3CDTF">1999-02-26T09:40:51Z</dcterms:created>
  <dcterms:modified xsi:type="dcterms:W3CDTF">2021-07-07T14:13:49Z</dcterms:modified>
</cp:coreProperties>
</file>